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 TABLE Combined_REPORT" sheetId="1" r:id="rId4"/>
    <sheet state="visible" name="Calculated_Combined" sheetId="2" r:id="rId5"/>
    <sheet state="visible" name="README" sheetId="3" r:id="rId6"/>
    <sheet state="visible" name="GRAPHIC TABLE Combined_ NO EPA" sheetId="4" r:id="rId7"/>
    <sheet state="visible" name="Dissolved Table Filled In" sheetId="5" r:id="rId8"/>
    <sheet state="visible" name="Total Table Filled In" sheetId="6" r:id="rId9"/>
    <sheet state="visible" name="GRAPHIC TABLE Combined_DWS" sheetId="7" r:id="rId10"/>
    <sheet state="visible" name="UteMountain Tribe 2010" sheetId="8" r:id="rId11"/>
    <sheet state="visible" name="Navajo" sheetId="9" r:id="rId12"/>
    <sheet state="visible" name="EPA 2016 Recommended" sheetId="10" r:id="rId13"/>
    <sheet state="visible" name="Colorado" sheetId="11" r:id="rId14"/>
    <sheet state="visible" name="New Mexico" sheetId="12" r:id="rId15"/>
    <sheet state="visible" name="Utah" sheetId="13" r:id="rId16"/>
    <sheet state="visible" name="EPA REGION" sheetId="14" r:id="rId17"/>
    <sheet state="visible" name="Dissolved and Hardness" sheetId="15" r:id="rId18"/>
    <sheet state="visible" name="2017 Detection Limit Analysis" sheetId="16" r:id="rId19"/>
    <sheet state="visible" name="SEDIMENT" sheetId="17" r:id="rId20"/>
    <sheet state="visible" name="Dissolved Filled In by STATE" sheetId="18" r:id="rId21"/>
    <sheet state="visible" name="Total Filled In by STATE" sheetId="19" r:id="rId22"/>
    <sheet state="visible" name="TABLE Grouped by State" sheetId="20" r:id="rId23"/>
    <sheet state="visible" name="Counting Template Dissolved" sheetId="21" r:id="rId24"/>
    <sheet state="visible" name="Counting Template Total" sheetId="22" r:id="rId25"/>
    <sheet state="visible" name="UteMountain Tribe_OLD" sheetId="23" r:id="rId26"/>
  </sheets>
  <definedNames>
    <definedName hidden="1" localSheetId="1" name="_xlnm._FilterDatabase">Calculated_Combined!$A$1:$N$94</definedName>
  </definedNames>
  <calcPr/>
  <extLst>
    <ext uri="GoogleSheetsCustomDataVersion2">
      <go:sheetsCustomData xmlns:go="http://customooxmlschemas.google.com/" r:id="rId27" roundtripDataChecksum="cL7pNU5KEb65H6ABjsA7VAhUCh+Dc6TTIkZAhXKnHE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51">
      <text>
        <t xml:space="preserve">======
ID#AAABKS7eqAM
Alan Ochoa Rodriguez    (2024-04-12 21:11:19)
I will be removing this utah row (and the Acute Aquatic Diss Cadmium) as they appear to be different from the formula in R3172.</t>
      </text>
    </comment>
  </commentList>
  <extLst>
    <ext uri="GoogleSheetsCustomDataVersion2">
      <go:sheetsCustomData xmlns:go="http://customooxmlschemas.google.com/" r:id="rId1" roundtripDataSignature="AMtx7mhfdkf4BibarN/+xqksS9LmkvFf/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5">
      <text>
        <t xml:space="preserve">======
ID#AAABKS4WUeo
K Sullivan    (2024-04-12 19:12:38)
Tribal regs (note (10) to Table 12.6 says AL chronic criteria will not apply where ph is greater than 7 and hardness is greater than 50 mg/l. than the chronic will not be applied.  That is the case in the SJ</t>
      </text>
    </comment>
    <comment authorId="0" ref="B22">
      <text>
        <t xml:space="preserve">======
ID#AAABKS2g9l0
K Sullivan    (2024-04-12 19:12:38)
30-day</t>
      </text>
    </comment>
    <comment authorId="0" ref="G5">
      <text>
        <t xml:space="preserve">======
ID#AAABKS2g9lU
K Sullivan    (2024-04-12 19:12:38)
Tribal regs (note (10) to Table 12.6 says AL chronic criteria will not apply where ph is greater than 7 and harder is greater than 50 mg/l. than the chronic will not be applied.  That is the case in the SJ</t>
      </text>
    </comment>
  </commentList>
  <extLst>
    <ext uri="GoogleSheetsCustomDataVersion2">
      <go:sheetsCustomData xmlns:go="http://customooxmlschemas.google.com/" r:id="rId1" roundtripDataSignature="AMtx7mg+a1CJR5wxctPJyy2y1CJB/eCOy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======
ID#AAABKS4WUe0
K Sullivan    (2024-04-12 19:12:38)
acid soluble</t>
      </text>
    </comment>
    <comment authorId="0" ref="A12">
      <text>
        <t xml:space="preserve">======
ID#AAABKS4WUec
K Sullivan    (2024-04-12 19:12:38)
using Cr6</t>
      </text>
    </comment>
    <comment authorId="0" ref="G5">
      <text>
        <t xml:space="preserve">======
ID#AAABKS2g9l8
K Sullivan    (2024-04-12 19:12:38)
acid soluble</t>
      </text>
    </comment>
    <comment authorId="0" ref="N12">
      <text>
        <t xml:space="preserve">======
ID#AAABKS2g9lo
K Sullivan    (2024-04-12 19:12:38)
using Cr6</t>
      </text>
    </comment>
  </commentList>
  <extLst>
    <ext uri="GoogleSheetsCustomDataVersion2">
      <go:sheetsCustomData xmlns:go="http://customooxmlschemas.google.com/" r:id="rId1" roundtripDataSignature="AMtx7mimMPGDPmtwtGEyfVRjttyc1WB/R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8">
      <text>
        <t xml:space="preserve">======
ID#AAABKS4WUew
LP    (2024-04-12 19:12:38)
Table 1 Animas River Basin, Aquatic Life Indicator Goal: Brook Trout, Segment 3a Acute Standards from Appendix 34-1 Stream Classifications and Water Quality Standards Table did not indicate if value was dissolved or total.</t>
      </text>
    </comment>
    <comment authorId="0" ref="U24">
      <text>
        <t xml:space="preserve">======
ID#AAABKS4WUeE
LP    (2024-04-12 19:12:38)
Value is for trout chronic.</t>
      </text>
    </comment>
  </commentList>
  <extLst>
    <ext uri="GoogleSheetsCustomDataVersion2">
      <go:sheetsCustomData xmlns:go="http://customooxmlschemas.google.com/" r:id="rId1" roundtripDataSignature="AMtx7mgnBfgGQmW9ol3oCsQk9+0BycZjX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6">
      <text>
        <t xml:space="preserve">======
ID#AAABKS4WUeg
K Sullivan    (2024-04-12 19:12:38)
Total Recoverable</t>
      </text>
    </comment>
    <comment authorId="0" ref="S26">
      <text>
        <t xml:space="preserve">======
ID#AAABKS4WUek
K Sullivan    (2024-04-12 19:12:38)
Total Recoverable</t>
      </text>
    </comment>
    <comment authorId="0" ref="S23">
      <text>
        <t xml:space="preserve">======
ID#AAABKS4WUeM
K Sullivan    (2024-04-12 19:12:38)
Total Recoverable</t>
      </text>
    </comment>
    <comment authorId="0" ref="T26">
      <text>
        <t xml:space="preserve">======
ID#AAABKS4WUeQ
K Sullivan    (2024-04-12 19:12:38)
Total Recoverable</t>
      </text>
    </comment>
    <comment authorId="0" ref="R5">
      <text>
        <t xml:space="preserve">======
ID#AAABKS2g9lk
K Sullivan    (2024-04-12 19:12:38)
Total Recoverable</t>
      </text>
    </comment>
    <comment authorId="0" ref="R23">
      <text>
        <t xml:space="preserve">======
ID#AAABKS2g9lc
K Sullivan    (2024-04-12 19:12:38)
Total Recoverable</t>
      </text>
    </comment>
    <comment authorId="0" ref="S5">
      <text>
        <t xml:space="preserve">======
ID#AAABKS2g9lY
K Sullivan    (2024-04-12 19:12:38)
Total Recoverable</t>
      </text>
    </comment>
  </commentList>
  <extLst>
    <ext uri="GoogleSheetsCustomDataVersion2">
      <go:sheetsCustomData xmlns:go="http://customooxmlschemas.google.com/" r:id="rId1" roundtripDataSignature="AMtx7mh9eRa/NWAtAwcGBIRz+2jLjYxN5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======
ID#AAABKS4WUeU
K Sullivan    (2024-04-12 19:12:38)
in ph and hardness range this does not apply.
Criteria is 0.087</t>
      </text>
    </comment>
  </commentList>
  <extLst>
    <ext uri="GoogleSheetsCustomDataVersion2">
      <go:sheetsCustomData xmlns:go="http://customooxmlschemas.google.com/" r:id="rId1" roundtripDataSignature="AMtx7mgRQXYv6AcED1DjnigKNvUxc/a14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ID#AAABKS4WUe4
K Sullivan    (2024-04-12 19:12:38)
30-day</t>
      </text>
    </comment>
    <comment authorId="0" ref="P5">
      <text>
        <t xml:space="preserve">======
ID#AAABKS4WUes
K Sullivan    (2024-04-12 19:12:38)
Tribal regs (note (10) to Table 12.6 says AL chronic criteria will not apply where ph is greater than 7 and harder is greater than 50 mg/l. than the chronic will not be applied.  That is the case in the SJ</t>
      </text>
    </comment>
    <comment authorId="0" ref="B22">
      <text>
        <t xml:space="preserve">======
ID#AAABKS4WUeY
K Sullivan    (2024-04-12 19:12:38)
30-day</t>
      </text>
    </comment>
    <comment authorId="0" ref="L6">
      <text>
        <t xml:space="preserve">======
ID#AAABKS4WUeI
K Sullivan    (2024-04-12 19:12:38)
30-day</t>
      </text>
    </comment>
    <comment authorId="0" ref="L22">
      <text>
        <t xml:space="preserve">======
ID#AAABKS2g9ls
K Sullivan    (2024-04-12 19:12:38)
30-day</t>
      </text>
    </comment>
    <comment authorId="0" ref="L15">
      <text>
        <t xml:space="preserve">======
ID#AAABKS2g9l4
K Sullivan    (2024-04-12 19:12:38)
30-day</t>
      </text>
    </comment>
    <comment authorId="0" ref="B15">
      <text>
        <t xml:space="preserve">======
ID#AAABKS2g9lw
K Sullivan    (2024-04-12 19:12:38)
30-day</t>
      </text>
    </comment>
    <comment authorId="0" ref="F5">
      <text>
        <t xml:space="preserve">======
ID#AAABKS2g9lg
K Sullivan    (2024-04-12 19:12:38)
Tribal regs (note (10) to Table 12.6 says AL chronic criteria will not apply where ph is greater than 7 and harder is greater than 50 mg/l. than the chronic will not be applied.  That is the case in the SJ</t>
      </text>
    </comment>
  </commentList>
  <extLst>
    <ext uri="GoogleSheetsCustomDataVersion2">
      <go:sheetsCustomData xmlns:go="http://customooxmlschemas.google.com/" r:id="rId1" roundtripDataSignature="AMtx7mjGMVNXtJChLFWMhOb75LD5FPgqKA=="/>
    </ext>
  </extLst>
</comments>
</file>

<file path=xl/sharedStrings.xml><?xml version="1.0" encoding="utf-8"?>
<sst xmlns="http://schemas.openxmlformats.org/spreadsheetml/2006/main" count="4679" uniqueCount="580">
  <si>
    <t xml:space="preserve"> Water Quality Screening Criteria--Metals Concentrations (mg/L)      multiply by 1,000 to obtain ug/L</t>
  </si>
  <si>
    <t>Beneficial Use</t>
  </si>
  <si>
    <t>State/Tribe</t>
  </si>
  <si>
    <t>Aluminum</t>
  </si>
  <si>
    <t>Antimony</t>
  </si>
  <si>
    <t>Arsenic</t>
  </si>
  <si>
    <t>Barium</t>
  </si>
  <si>
    <t>Beryllium</t>
  </si>
  <si>
    <t>Cadmium</t>
  </si>
  <si>
    <t>Calcium</t>
  </si>
  <si>
    <r>
      <rPr>
        <rFont val="Calibri"/>
        <b/>
        <color theme="1"/>
        <sz val="11.0"/>
      </rPr>
      <t>Chromium</t>
    </r>
    <r>
      <rPr>
        <rFont val="Calibri"/>
        <b/>
        <color theme="1"/>
        <sz val="11.0"/>
        <vertAlign val="superscript"/>
      </rPr>
      <t>&amp;</t>
    </r>
  </si>
  <si>
    <t>Cobalt</t>
  </si>
  <si>
    <t>Copper</t>
  </si>
  <si>
    <t>Iron</t>
  </si>
  <si>
    <t>Lead</t>
  </si>
  <si>
    <t>Magnesium</t>
  </si>
  <si>
    <t>Manganese</t>
  </si>
  <si>
    <t>Mercury</t>
  </si>
  <si>
    <t>Molybdenum</t>
  </si>
  <si>
    <t>Nickel</t>
  </si>
  <si>
    <t>Potassium</t>
  </si>
  <si>
    <t>Selenium</t>
  </si>
  <si>
    <t>Silver</t>
  </si>
  <si>
    <t>Sodium</t>
  </si>
  <si>
    <t>Thallium</t>
  </si>
  <si>
    <t>Vanadium</t>
  </si>
  <si>
    <t>Zinc</t>
  </si>
  <si>
    <t>*Hardness</t>
  </si>
  <si>
    <t>Domestic Water Supply</t>
  </si>
  <si>
    <t>Domestic Supply 1-Day</t>
  </si>
  <si>
    <t>Colorado</t>
  </si>
  <si>
    <t>Domestic Supply</t>
  </si>
  <si>
    <t>New Mexico</t>
  </si>
  <si>
    <t>Domestic Source</t>
  </si>
  <si>
    <t>Utah</t>
  </si>
  <si>
    <t>Navajo Nation</t>
  </si>
  <si>
    <t xml:space="preserve">Drinking Water </t>
  </si>
  <si>
    <t>Ute Mountain Ute</t>
  </si>
  <si>
    <t>Recreation and Human Contact</t>
  </si>
  <si>
    <t>Recreational</t>
  </si>
  <si>
    <t>Region 6</t>
  </si>
  <si>
    <t>Primary Human Contact</t>
  </si>
  <si>
    <t>Secondary Human Contact</t>
  </si>
  <si>
    <t>Ceremonial, other uses</t>
  </si>
  <si>
    <t>Fish consumption</t>
  </si>
  <si>
    <t>Agriculture</t>
  </si>
  <si>
    <t>Agriculture and Livestock</t>
  </si>
  <si>
    <t>Irrigation</t>
  </si>
  <si>
    <t>Irrigation (short-term)</t>
  </si>
  <si>
    <t>Irrigation (long-term)</t>
  </si>
  <si>
    <t>Agricultural Uses</t>
  </si>
  <si>
    <t>Agricultural Supply</t>
  </si>
  <si>
    <t>Livestock</t>
  </si>
  <si>
    <t>Livestock Watering</t>
  </si>
  <si>
    <t>Wildlife Habitat</t>
  </si>
  <si>
    <t>Aquatic Life Acute</t>
  </si>
  <si>
    <t>Aquatic Acute</t>
  </si>
  <si>
    <t>Warm Water Fish 1-hr</t>
  </si>
  <si>
    <t>Acute Aquatic and Wildlife</t>
  </si>
  <si>
    <t>Acute Warm Water</t>
  </si>
  <si>
    <t>Aquatic Life Chronic</t>
  </si>
  <si>
    <t>Aquatic Chronic</t>
  </si>
  <si>
    <t>Warm Water Fish 4-day</t>
  </si>
  <si>
    <t>Chronic Aquatic and Wildlife</t>
  </si>
  <si>
    <t>Chronic Warm Water</t>
  </si>
  <si>
    <t xml:space="preserve">                                     &amp; Chromium:  State and Tribal criteria specify criteria by valence state. Criteria for CrVI were applied to CO and NM; CrIII were applied to Utah; Criteria for CAS 7440-473 were applied to Navajo Nation</t>
  </si>
  <si>
    <t>Total</t>
  </si>
  <si>
    <t>Dissolved</t>
  </si>
  <si>
    <t>revised 12/23/21016 KS</t>
  </si>
  <si>
    <t>Automatically Compiled From Agency Worksheet Tables</t>
  </si>
  <si>
    <t>State</t>
  </si>
  <si>
    <t>Enter_Hardness_mg_L</t>
  </si>
  <si>
    <t>ln Hardness</t>
  </si>
  <si>
    <t>Criteria</t>
  </si>
  <si>
    <t>Metal</t>
  </si>
  <si>
    <t>ma_slope</t>
  </si>
  <si>
    <t>mb_intercept</t>
  </si>
  <si>
    <t>conversion_factor_alpha-(ln(hardness)_x_beta)</t>
  </si>
  <si>
    <t>alpha</t>
  </si>
  <si>
    <t>beta</t>
  </si>
  <si>
    <t>Solve_Ln</t>
  </si>
  <si>
    <t>Dissolved_ug_L</t>
  </si>
  <si>
    <t>Criteria_mg_L</t>
  </si>
  <si>
    <t>Notes</t>
  </si>
  <si>
    <t>Dissolved Cadmium</t>
  </si>
  <si>
    <t>Incorrect values with R317 formula</t>
  </si>
  <si>
    <t>Aquatic acute</t>
  </si>
  <si>
    <t>Correct values consistent with R317</t>
  </si>
  <si>
    <t>EPA</t>
  </si>
  <si>
    <t>Navajo</t>
  </si>
  <si>
    <t>Dissolved Chromium 3</t>
  </si>
  <si>
    <t>Dissolved Copper</t>
  </si>
  <si>
    <t>Dissolved lead</t>
  </si>
  <si>
    <t>Dissolved Manganese</t>
  </si>
  <si>
    <t>Dissolved Nickel</t>
  </si>
  <si>
    <t>Dissolved Silver</t>
  </si>
  <si>
    <t>Dissolved Uranium</t>
  </si>
  <si>
    <t>Dissolved Zinc</t>
  </si>
  <si>
    <t>Total recoverable aluminum</t>
  </si>
  <si>
    <t>Aquatic chronic</t>
  </si>
  <si>
    <t>Dissolved  Uranium</t>
  </si>
  <si>
    <t>Total aluminum</t>
  </si>
  <si>
    <t>Trout Acute</t>
  </si>
  <si>
    <t>Most of these tables were created by Kate Sullivan starting on 6-22-2016.</t>
  </si>
  <si>
    <t>Equations QA checked by Mike Cyterski on 8/23/2016</t>
  </si>
  <si>
    <t>Lourdes Prieto helped fill out the Utah, New Mexico, and Navajo spreadsheets.</t>
  </si>
  <si>
    <t>The information came from water quality criteria documents written by the respective states, tribes, and EPA regions involved.</t>
  </si>
  <si>
    <r>
      <rPr>
        <rFont val="Calibri"/>
        <color theme="1"/>
        <sz val="10.0"/>
      </rPr>
      <t xml:space="preserve">Kate S. addressed some of Lourdes's initial comments and created the </t>
    </r>
    <r>
      <rPr>
        <rFont val="Calibri"/>
        <i/>
        <color rgb="FFFF0000"/>
        <sz val="10.0"/>
      </rPr>
      <t>Total Table Filled In</t>
    </r>
    <r>
      <rPr>
        <rFont val="Calibri"/>
        <color theme="1"/>
        <sz val="10.0"/>
      </rPr>
      <t xml:space="preserve">, </t>
    </r>
    <r>
      <rPr>
        <rFont val="Calibri"/>
        <i/>
        <color rgb="FFFF0000"/>
        <sz val="10.0"/>
      </rPr>
      <t>Dissolved Table Filled In</t>
    </r>
    <r>
      <rPr>
        <rFont val="Calibri"/>
        <color theme="1"/>
        <sz val="10.0"/>
      </rPr>
      <t xml:space="preserve">, </t>
    </r>
    <r>
      <rPr>
        <rFont val="Calibri"/>
        <i/>
        <color rgb="FFFF0000"/>
        <sz val="10.0"/>
      </rPr>
      <t>GRAPHIC TABLE Combined_NO DWS</t>
    </r>
    <r>
      <rPr>
        <rFont val="Calibri"/>
        <color theme="1"/>
        <sz val="10.0"/>
      </rPr>
      <t xml:space="preserve">, and  </t>
    </r>
    <r>
      <rPr>
        <rFont val="Calibri"/>
        <i/>
        <color rgb="FFFF0000"/>
        <sz val="10.0"/>
      </rPr>
      <t>GRAPHIC TABLE Combined_DWS</t>
    </r>
    <r>
      <rPr>
        <rFont val="Calibri"/>
        <color theme="1"/>
        <sz val="10.0"/>
      </rPr>
      <t xml:space="preserve"> spreadsheets. These spreadsheets "pull" the values from the individual tables for the states, tribes, and EPA regions.</t>
    </r>
  </si>
  <si>
    <r>
      <rPr>
        <rFont val="Calibri"/>
        <color theme="1"/>
        <sz val="10.0"/>
      </rPr>
      <t xml:space="preserve">Ending on 6-30-2016, Lourdes P. revised the spreadsheets checking criteria values and cell references in linked tables.
She did not check the hardness calculations performed by the Hardness Calculators.
</t>
    </r>
    <r>
      <rPr>
        <rFont val="Calibri"/>
        <b/>
        <color theme="1"/>
        <sz val="10.0"/>
      </rPr>
      <t>The following changes were made:</t>
    </r>
    <r>
      <rPr>
        <rFont val="Calibri"/>
        <color theme="1"/>
        <sz val="10.0"/>
      </rPr>
      <t xml:space="preserve">
 in the </t>
    </r>
    <r>
      <rPr>
        <rFont val="Calibri"/>
        <i/>
        <color rgb="FFFF0000"/>
        <sz val="10.0"/>
      </rPr>
      <t>GRAPHIC TABLE Combined_DWS</t>
    </r>
    <r>
      <rPr>
        <rFont val="Calibri"/>
        <color theme="1"/>
        <sz val="10.0"/>
      </rPr>
      <t xml:space="preserve"> and </t>
    </r>
    <r>
      <rPr>
        <rFont val="Calibri"/>
        <i/>
        <color rgb="FFFF0000"/>
        <sz val="10.0"/>
      </rPr>
      <t>GRAPHIC TABLE Combined_NO DW</t>
    </r>
    <r>
      <rPr>
        <rFont val="Calibri"/>
        <color theme="1"/>
        <sz val="10.0"/>
      </rPr>
      <t xml:space="preserve">S spreadsheets:
      - Added link for Hg in NM livestock, though we are not sure it refers to total Hg.
      - Thoughit is the same value, changed  link for Hg in NM wildlife habitat from 'New Mexico'!G21 to 'New Mexico'!S21
         to reflect correct  working table.
      - Added links for Hg, Mo, and Se in NM aquatic acute
      - Added links for Mn and Hg in NM aquatic chronic
      - Added link for Ni in Utah irrigation short-term
      - Added link for Se in Utah warm water fish 1-hr
      - Deleted value for As in R9 aquatic chronic 
      - Added value for Be in R9 aquatic chronic
      - Added value for Hg in CO aquatic chronic
 in the </t>
    </r>
    <r>
      <rPr>
        <rFont val="Calibri"/>
        <i/>
        <color rgb="FFFF0000"/>
        <sz val="10.0"/>
      </rPr>
      <t>Dissolved Table Filled In</t>
    </r>
    <r>
      <rPr>
        <rFont val="Calibri"/>
        <color theme="1"/>
        <sz val="10.0"/>
      </rPr>
      <t xml:space="preserve"> spreadsheet:
      - Added link for Hg in NM aquatic acute
      - Added links for Mn and Hg in NM aquatic chronic
      - Added link for Ni in Utah irrigation short-term
      - Added link for Se in Utah warm water fish 1-hr
      - Deleted link for As in R9 aquatic chronic
      - Added value for Be in R9 aquatic chronic</t>
    </r>
  </si>
  <si>
    <r>
      <rPr>
        <rFont val="Calibri"/>
        <color theme="1"/>
        <sz val="10.0"/>
      </rPr>
      <t xml:space="preserve"> in the </t>
    </r>
    <r>
      <rPr>
        <rFont val="Calibri"/>
        <i/>
        <color rgb="FFFF0000"/>
        <sz val="10.0"/>
      </rPr>
      <t>Total Table Filled In</t>
    </r>
    <r>
      <rPr>
        <rFont val="Calibri"/>
        <color theme="1"/>
        <sz val="10.0"/>
      </rPr>
      <t xml:space="preserve"> spreadsheet:
      - Added link for Hg in NM livestock, though we are not sure it refers to total Hg
      - Though it is the same value, changed link for Hg in NM wildlife habitat from 'New Mexico'!G21 
         to 'New Mexico'!S21 
        to reflect correct working table
      - Corrected link for Mo in NM aquatic acute (from ='New Mexico'!R23 to ='New Mexico'!Q23)
 in the </t>
    </r>
    <r>
      <rPr>
        <rFont val="Calibri"/>
        <i/>
        <color rgb="FFFF0000"/>
        <sz val="10.0"/>
      </rPr>
      <t>Utah</t>
    </r>
    <r>
      <rPr>
        <rFont val="Calibri"/>
        <color theme="1"/>
        <sz val="10.0"/>
      </rPr>
      <t xml:space="preserve"> spreadsheet:
      - Added Ni value for irrigation short-term
 in the </t>
    </r>
    <r>
      <rPr>
        <rFont val="Calibri"/>
        <i/>
        <color rgb="FFFF0000"/>
        <sz val="10.0"/>
      </rPr>
      <t xml:space="preserve">EPA REGION </t>
    </r>
    <r>
      <rPr>
        <rFont val="Calibri"/>
        <color theme="1"/>
        <sz val="10.0"/>
      </rPr>
      <t xml:space="preserve">spreadsheet:
      - Deleted value for As in R9 aquatic chronic 
      - Added value for Be in R9 aquatic chronic
 in the </t>
    </r>
    <r>
      <rPr>
        <rFont val="Calibri"/>
        <i/>
        <color rgb="FFFF0000"/>
        <sz val="10.0"/>
      </rPr>
      <t>Colorado</t>
    </r>
    <r>
      <rPr>
        <rFont val="Calibri"/>
        <color theme="1"/>
        <sz val="10.0"/>
      </rPr>
      <t xml:space="preserve"> spreadsheet:
      - Changed Se value for agriculture from 0.200 to 0.020
      - Added value for Hg in aquatic chronic
      - Changed Pb value for aquatic chronic from 0.053 to 0.0053
      - Deleted the Cr value for trout acute; inserted two comments
      - After consulting with Kate S., changed several values in the reach specific tables
 in the </t>
    </r>
    <r>
      <rPr>
        <rFont val="Calibri"/>
        <i/>
        <color rgb="FFFF0000"/>
        <sz val="10.0"/>
      </rPr>
      <t>Navajo</t>
    </r>
    <r>
      <rPr>
        <rFont val="Calibri"/>
        <color theme="1"/>
        <sz val="10.0"/>
      </rPr>
      <t xml:space="preserve"> spreadsheet:
      - Linked Ag aquatic acute std to hardness table</t>
    </r>
  </si>
  <si>
    <t>I added Utah Recreational criteria     Aug 5, 2016  KS Checked Lourdes numbers for Utah</t>
  </si>
  <si>
    <r>
      <rPr>
        <rFont val="Gill Sans"/>
        <b/>
        <color theme="1"/>
        <sz val="18.0"/>
      </rPr>
      <t xml:space="preserve"> Water Quality Screening Criteria--Metals Concentrations (mg/L)         </t>
    </r>
    <r>
      <rPr>
        <rFont val="Gill Sans MT"/>
        <b/>
        <color theme="1"/>
        <sz val="15.0"/>
      </rPr>
      <t>multiply by 1,000 to obtain ug/L</t>
    </r>
  </si>
  <si>
    <r>
      <rPr>
        <rFont val="Calibri"/>
        <b/>
        <color theme="1"/>
        <sz val="11.0"/>
      </rPr>
      <t>Chromium</t>
    </r>
    <r>
      <rPr>
        <rFont val="Calibri"/>
        <b/>
        <color theme="1"/>
        <sz val="11.0"/>
        <vertAlign val="superscript"/>
      </rPr>
      <t>&amp;</t>
    </r>
  </si>
  <si>
    <t>Number of Criteria</t>
  </si>
  <si>
    <t>Dis</t>
  </si>
  <si>
    <t>Tot</t>
  </si>
  <si>
    <t>Tot Recov</t>
  </si>
  <si>
    <t>Acid soluble</t>
  </si>
  <si>
    <t>Sum type</t>
  </si>
  <si>
    <t>Domestic Supply 30-Day</t>
  </si>
  <si>
    <t>Domestic Water &amp; T 1-Day</t>
  </si>
  <si>
    <t>Domestic Water &amp; T 30-Day</t>
  </si>
  <si>
    <t>Agriculture and Livestock 30-Day</t>
  </si>
  <si>
    <t>Agriculture 30-Day</t>
  </si>
  <si>
    <t>ti</t>
  </si>
  <si>
    <t>Fish Consumption</t>
  </si>
  <si>
    <t>Fish Ingestion</t>
  </si>
  <si>
    <t>Water + Fish</t>
  </si>
  <si>
    <t>HH-OO</t>
  </si>
  <si>
    <t>Acute Warm Water 1-Day</t>
  </si>
  <si>
    <t>Chronic Warm Water 4-Day</t>
  </si>
  <si>
    <r>
      <rPr>
        <rFont val="Calibri"/>
        <color theme="1"/>
        <sz val="11.0"/>
      </rPr>
      <t xml:space="preserve">                                     </t>
    </r>
    <r>
      <rPr>
        <rFont val="Calibri"/>
        <color theme="1"/>
        <sz val="11.0"/>
        <vertAlign val="superscript"/>
      </rPr>
      <t>&amp;</t>
    </r>
    <r>
      <rPr>
        <rFont val="Calibri"/>
        <color theme="1"/>
        <sz val="11.0"/>
      </rPr>
      <t xml:space="preserve"> Chromium:  State and Tribal criteria specify criteria by valence state. Criteria for CrVI were applied to CO and NM; CrIII were applied to Utah; Criteria for CAS 7440-473 were applied to Navajo Nation</t>
    </r>
  </si>
  <si>
    <t>Total Recoverable</t>
  </si>
  <si>
    <t>Acid Soluble</t>
  </si>
  <si>
    <t>revised 7/1/2019 KS</t>
  </si>
  <si>
    <t>All</t>
  </si>
  <si>
    <t>TR</t>
  </si>
  <si>
    <t>AS</t>
  </si>
  <si>
    <t>Previous revision 10/17/2017</t>
  </si>
  <si>
    <t>Count of criteria</t>
  </si>
  <si>
    <t xml:space="preserve">Surface Water Quality Screening Criteria </t>
  </si>
  <si>
    <t>mg/L</t>
  </si>
  <si>
    <t>DISSOLVED</t>
  </si>
  <si>
    <t>Screening Criteria</t>
  </si>
  <si>
    <t>Use</t>
  </si>
  <si>
    <t>Jurisdiction</t>
  </si>
  <si>
    <t>Chromium</t>
  </si>
  <si>
    <t>Domestic Water and Tribal 1 Day</t>
  </si>
  <si>
    <t>Drinking Water 30-Day</t>
  </si>
  <si>
    <t>Recreational Screening</t>
  </si>
  <si>
    <t>Revised Ag Water Supply</t>
  </si>
  <si>
    <t>Region 9</t>
  </si>
  <si>
    <t>Livestock updated</t>
  </si>
  <si>
    <t>Aquatic Life</t>
  </si>
  <si>
    <t>Acute Ag and Wildlife</t>
  </si>
  <si>
    <t>Aqutic Chronic 4-Day</t>
  </si>
  <si>
    <t>Aquatic Acute 1-Day</t>
  </si>
  <si>
    <t>Chronic Ag and Wildlife</t>
  </si>
  <si>
    <t>Number of dissolved criteria</t>
  </si>
  <si>
    <t>TOTAL</t>
  </si>
  <si>
    <t>Domestic and Tribal 30-Day</t>
  </si>
  <si>
    <t>Aquatic Chron 4-Day</t>
  </si>
  <si>
    <t>Aquatic Acute 1-Hour</t>
  </si>
  <si>
    <t xml:space="preserve"> Water Quality Screening Criteria--Metals Concentrations (mg/L)</t>
  </si>
  <si>
    <t>*Hardness (mg/L)</t>
  </si>
  <si>
    <t xml:space="preserve"> Ute Mountain Ute Tribe</t>
  </si>
  <si>
    <t>Revised Agri. Water Supply</t>
  </si>
  <si>
    <t>Acute Agri. and Wildlife</t>
  </si>
  <si>
    <t>Chronic Agri. and Wildlife</t>
  </si>
  <si>
    <t>Enter Here</t>
  </si>
  <si>
    <t>concentrations in mg/L</t>
  </si>
  <si>
    <t>H</t>
  </si>
  <si>
    <t>Calculated at Hardness</t>
  </si>
  <si>
    <t>mg/l</t>
  </si>
  <si>
    <t>Domestic Water and Tribal (1-day)</t>
  </si>
  <si>
    <t>Drinking Water 30-day</t>
  </si>
  <si>
    <t>Agricultural (30-day)</t>
  </si>
  <si>
    <t>Aquatic Acute (1-hr)</t>
  </si>
  <si>
    <t>Aquatic Chronic (4-day)</t>
  </si>
  <si>
    <t>HARDNESS CALCULATOR Ute Mountain Utes</t>
  </si>
  <si>
    <t>e to the power; solve as ug/l</t>
  </si>
  <si>
    <t>Al</t>
  </si>
  <si>
    <t>SOLVE Main Equation</t>
  </si>
  <si>
    <t>Solve Conversiom factor from tot recov to dissolved</t>
  </si>
  <si>
    <t>Sb</t>
  </si>
  <si>
    <t>Enter Hardness (mg/L)</t>
  </si>
  <si>
    <t>ma slope</t>
  </si>
  <si>
    <t>mb intercept</t>
  </si>
  <si>
    <t>Solve Ln</t>
  </si>
  <si>
    <t>intercept</t>
  </si>
  <si>
    <t>Conversion Factor</t>
  </si>
  <si>
    <t>Apply Convert</t>
  </si>
  <si>
    <t>CRITERIA</t>
  </si>
  <si>
    <t>As</t>
  </si>
  <si>
    <t>same navajo</t>
  </si>
  <si>
    <t>Ba</t>
  </si>
  <si>
    <t>All values in mg/L;</t>
  </si>
  <si>
    <t>Dissolved Chromium</t>
  </si>
  <si>
    <t>This criteria for Chromium III</t>
  </si>
  <si>
    <t>Be</t>
  </si>
  <si>
    <t xml:space="preserve"> dissolved values have "D" beside them; </t>
  </si>
  <si>
    <t>Cd</t>
  </si>
  <si>
    <t>calc</t>
  </si>
  <si>
    <t>hardness dependent are indicated by "Calc".</t>
  </si>
  <si>
    <t>Ca</t>
  </si>
  <si>
    <t>Cr3</t>
  </si>
  <si>
    <t>Cr6</t>
  </si>
  <si>
    <t>Co</t>
  </si>
  <si>
    <t>Cu</t>
  </si>
  <si>
    <t>Fe</t>
  </si>
  <si>
    <t>Pb</t>
  </si>
  <si>
    <t>Mg</t>
  </si>
  <si>
    <t>Mn</t>
  </si>
  <si>
    <t>Hg</t>
  </si>
  <si>
    <t>Mo</t>
  </si>
  <si>
    <t>Ni</t>
  </si>
  <si>
    <t>Aquatic chronic and acute are applied as Dissolved Criteria according tho these equations</t>
  </si>
  <si>
    <t>K</t>
  </si>
  <si>
    <t>Hardness observations</t>
  </si>
  <si>
    <t>Se</t>
  </si>
  <si>
    <t>SJ Farm</t>
  </si>
  <si>
    <t>NMEX</t>
  </si>
  <si>
    <t>equations of the form:</t>
  </si>
  <si>
    <t>Ag</t>
  </si>
  <si>
    <t>Sand Island</t>
  </si>
  <si>
    <t>acute</t>
  </si>
  <si>
    <r>
      <rPr>
        <rFont val="Calibri"/>
        <color theme="1"/>
      </rPr>
      <t>e</t>
    </r>
    <r>
      <rPr>
        <rFont val="Calibri"/>
        <color theme="1"/>
        <sz val="10.0"/>
      </rPr>
      <t>^</t>
    </r>
    <r>
      <rPr>
        <rFont val="Calibri"/>
        <color theme="1"/>
        <sz val="8.0"/>
      </rPr>
      <t>(0.8473[(ln(hardness)]+0.884)(.986)</t>
    </r>
  </si>
  <si>
    <t>zinc</t>
  </si>
  <si>
    <t>Na</t>
  </si>
  <si>
    <t>Mexican Hat</t>
  </si>
  <si>
    <t xml:space="preserve">chronic </t>
  </si>
  <si>
    <r>
      <rPr>
        <rFont val="Calibri"/>
        <color theme="1"/>
      </rPr>
      <t>e</t>
    </r>
    <r>
      <rPr>
        <rFont val="Calibri"/>
        <color theme="1"/>
        <sz val="10.0"/>
      </rPr>
      <t>^</t>
    </r>
    <r>
      <rPr>
        <rFont val="Calibri"/>
        <color theme="1"/>
        <sz val="8.0"/>
      </rPr>
      <t>(0.8473[(ln(hardness)]+0.884)(.978)</t>
    </r>
  </si>
  <si>
    <t>Tl</t>
  </si>
  <si>
    <t>SJBB</t>
  </si>
  <si>
    <t>V</t>
  </si>
  <si>
    <t>conversion factor</t>
  </si>
  <si>
    <t>Zn</t>
  </si>
  <si>
    <t>cadmium</t>
  </si>
  <si>
    <t>1.136672-[(ln hardness)*(.041838)</t>
  </si>
  <si>
    <t>1.101672-[(ln hardness)*(.041838)</t>
  </si>
  <si>
    <t>chromium:  use valence 3 if not known</t>
  </si>
  <si>
    <t>lead</t>
  </si>
  <si>
    <t>1.46203-[(ln hardness)*.145712)]</t>
  </si>
  <si>
    <t xml:space="preserve">Selenium drinking is MCL </t>
  </si>
  <si>
    <t>chronic</t>
  </si>
  <si>
    <t>vary by hardness up to 400 mg/l</t>
  </si>
  <si>
    <t>selenium</t>
  </si>
  <si>
    <t>NAVAJO NATION</t>
  </si>
  <si>
    <t>this table was updated by KS 10/5/2017</t>
  </si>
  <si>
    <t xml:space="preserve">Hardness Based Values Computed </t>
  </si>
  <si>
    <t>with numbers provided by Navajo Nation through WINN Act discussion</t>
  </si>
  <si>
    <t>Aq and Wildlife Habitat (Acute)</t>
  </si>
  <si>
    <t>Aq and Wildlife Habitat (Chronic)</t>
  </si>
  <si>
    <t>Agricultural Water Supply</t>
  </si>
  <si>
    <t>HARDNESS CALCULATOR  Navajo Nation</t>
  </si>
  <si>
    <t>--</t>
  </si>
  <si>
    <t>ug/L</t>
  </si>
  <si>
    <t>0.088 D</t>
  </si>
  <si>
    <t>0.030 D</t>
  </si>
  <si>
    <t>Convert</t>
  </si>
  <si>
    <t>0.34 D</t>
  </si>
  <si>
    <t>0.15 D</t>
  </si>
  <si>
    <t>Calc D</t>
  </si>
  <si>
    <t>Cr3 &amp; 6</t>
  </si>
  <si>
    <t>0.70 D</t>
  </si>
  <si>
    <t>Screening Plume</t>
  </si>
  <si>
    <t>Calculated at 250 mg/l</t>
  </si>
  <si>
    <t>What changed on October 5, 2017</t>
  </si>
  <si>
    <t>Old</t>
  </si>
  <si>
    <t>New</t>
  </si>
  <si>
    <t>New in 2015 recd 2020</t>
  </si>
  <si>
    <t xml:space="preserve">Domestic water </t>
  </si>
  <si>
    <t>ACID Soluble:  Acidified to pH 1.5 to 2  BEFORE passing through .45 um filter</t>
  </si>
  <si>
    <t>gets rid of some precipiatates.   EPA criteria pg 10</t>
  </si>
  <si>
    <t>Cr</t>
  </si>
  <si>
    <t>numbers for Cr III, VI</t>
  </si>
  <si>
    <t>Utah is treating as dissolved, and Navajo is applying more strict method of acidifying before filtering.</t>
  </si>
  <si>
    <t>I think maybe we had lead when should have been nickel?</t>
  </si>
  <si>
    <t>Primary Human cont</t>
  </si>
  <si>
    <t>Crvi</t>
  </si>
  <si>
    <t>Agricul Water supply</t>
  </si>
  <si>
    <t>still confused about this.  Cr3 + Cr6 now</t>
  </si>
  <si>
    <t>Livestock watering</t>
  </si>
  <si>
    <t>1.0</t>
  </si>
  <si>
    <t>0.5</t>
  </si>
  <si>
    <t>Aquatic A and C</t>
  </si>
  <si>
    <t>changed from total to dissolved</t>
  </si>
  <si>
    <t>Reach Specific Aquatic Criteria</t>
  </si>
  <si>
    <t>EPA 304(a) criteria Freshwater (2016)</t>
  </si>
  <si>
    <t>EPA 2016</t>
  </si>
  <si>
    <t>1-day</t>
  </si>
  <si>
    <t xml:space="preserve">barium, cadmium, chromium, lead, mercury, silver, </t>
  </si>
  <si>
    <t>Enter Hardness Here:</t>
  </si>
  <si>
    <t>HARDNESS CALCULATOR</t>
  </si>
  <si>
    <t>calculated but not used</t>
  </si>
  <si>
    <t>Observed Data</t>
  </si>
  <si>
    <t>No data on hardness during or near plume time</t>
  </si>
  <si>
    <t>COLORADO</t>
  </si>
  <si>
    <t>Hardness Based Values Computed at 200 mg/l</t>
  </si>
  <si>
    <t>Note: CO has 30-day DW criteria, not included here</t>
  </si>
  <si>
    <t>Segment 3B</t>
  </si>
  <si>
    <t>Segment 4B</t>
  </si>
  <si>
    <t>Segment 5A</t>
  </si>
  <si>
    <t>Segment 5B</t>
  </si>
  <si>
    <t>Drinking Supply 1-Day</t>
  </si>
  <si>
    <t>Drinking Supply 30-Day</t>
  </si>
  <si>
    <t>Aquatic  Chronic</t>
  </si>
  <si>
    <t>Silverton Reach Acute</t>
  </si>
  <si>
    <t>Silverton Reach Chronic</t>
  </si>
  <si>
    <t>Canyon to Bakers Bridge
Acute</t>
  </si>
  <si>
    <t>Canyon to Bakers Bridge
Chronic</t>
  </si>
  <si>
    <t>Bakers to Durango Acute</t>
  </si>
  <si>
    <t>Bakers to Durango Chronic</t>
  </si>
  <si>
    <t>Durango to NAR06 Acute</t>
  </si>
  <si>
    <t>Durango to NAR06 Chronic</t>
  </si>
  <si>
    <t>Calc T</t>
  </si>
  <si>
    <t>At 200 hardness</t>
  </si>
  <si>
    <t>0.10  30-day</t>
  </si>
  <si>
    <t>CrVI</t>
  </si>
  <si>
    <t xml:space="preserve">All values in mg/L; </t>
  </si>
  <si>
    <t>Ur</t>
  </si>
  <si>
    <t>Recreation only</t>
  </si>
  <si>
    <t>Ag, CW fish, Rec, WS</t>
  </si>
  <si>
    <t>Lourdes notes:</t>
  </si>
  <si>
    <t>The aquatic acute and aquatic chronic standards for Cr are for Cr VI</t>
  </si>
  <si>
    <t>REACH SPECIFIC STANDARDS APPLY</t>
  </si>
  <si>
    <t>The Silverton reach did not show any values for it's designated use, recreation. We applied more stringent standards.</t>
  </si>
  <si>
    <t>August</t>
  </si>
  <si>
    <t>Region 8 provided a printout by reach that listed crtieria for CO reaches in the Animas River</t>
  </si>
  <si>
    <t xml:space="preserve"> These criteria are tailored to declared beneficial uses for the reach.</t>
  </si>
  <si>
    <t>I was not able to verify the value for Cr in trout acute</t>
  </si>
  <si>
    <t xml:space="preserve">Table values agree, but there are some differences, including monthly criteria for some metals not shown in state tables.. </t>
  </si>
  <si>
    <t>Agriculture:    30-day exposure assumption  Table III, except: copper</t>
  </si>
  <si>
    <t>Domestic supply:   various times  most 30-day</t>
  </si>
  <si>
    <t xml:space="preserve">except: </t>
  </si>
  <si>
    <t>These Equations were checked by M. Cyterski</t>
  </si>
  <si>
    <t>No specific designation for livestock: considered in Agriculture</t>
  </si>
  <si>
    <t>NEW MEXICO</t>
  </si>
  <si>
    <t>Hardness Based Values Computed at</t>
  </si>
  <si>
    <t>Note:  in 2017 sampling, we found total recoverable to be about 31% of Total on average</t>
  </si>
  <si>
    <t>HH-OO  (Consumption Aquatic Ords)</t>
  </si>
  <si>
    <t>Calc Total Recoverable</t>
  </si>
  <si>
    <t>Calc T Recoverable</t>
  </si>
  <si>
    <t xml:space="preserve">The majority of the new Table III metals values are based on equations that rely on ambient measurements of water hardness. </t>
  </si>
  <si>
    <t>cadmium chronic should be .72 at hardness 100</t>
  </si>
  <si>
    <t>The equations reflect the reduced toxicity of metals in higher hardness waters. The proposed revisions also provided that alkalinity values may be substituted for hardness in the equations.</t>
  </si>
  <si>
    <t>lead is ok</t>
  </si>
  <si>
    <t>Aquatic Acute Criteria</t>
  </si>
  <si>
    <t>Aquatic Chronic Criteria</t>
  </si>
  <si>
    <t>Displaying the Range Over Hardness (ug/L)</t>
  </si>
  <si>
    <t>DISS</t>
  </si>
  <si>
    <t>Hardness (mg/L)</t>
  </si>
  <si>
    <t>Calc</t>
  </si>
  <si>
    <t>TOTAL RECOVERABLE</t>
  </si>
  <si>
    <t>(Presented in reg as ug/l)</t>
  </si>
  <si>
    <t>Dissolved Chromium III</t>
  </si>
  <si>
    <t>Chromium III calculated but not used.</t>
  </si>
  <si>
    <t>Cr III</t>
  </si>
  <si>
    <t>table not calc</t>
  </si>
  <si>
    <t>Cr VI</t>
  </si>
  <si>
    <t>All values in mg/L; total values have "T" beside them</t>
  </si>
  <si>
    <t>Criteria limit for these metals increases 6-10 fold over this range.</t>
  </si>
  <si>
    <t>Criteria limit for these metals increases 4-10 fold over this range.</t>
  </si>
  <si>
    <t>hardness dependent criteria for dissolved metals</t>
  </si>
  <si>
    <t xml:space="preserve">should use dissolved hardness </t>
  </si>
  <si>
    <t>7.92 T</t>
  </si>
  <si>
    <t>1.895 T</t>
  </si>
  <si>
    <t>0.02 T</t>
  </si>
  <si>
    <t>0.005 T</t>
  </si>
  <si>
    <t>equation of form:</t>
  </si>
  <si>
    <t xml:space="preserve">Dissolved hardness during plume:   </t>
  </si>
  <si>
    <t>8/12 after</t>
  </si>
  <si>
    <t>Notes:  Data</t>
  </si>
  <si>
    <t>These are hardness data collected closest to plume.</t>
  </si>
  <si>
    <r>
      <rPr>
        <rFont val="Calibri"/>
        <color theme="1"/>
        <sz val="10.0"/>
      </rPr>
      <t>Hardness per:
Dissolved values per table under (</t>
    </r>
    <r>
      <rPr>
        <rFont val="Calibri"/>
        <i/>
        <color theme="1"/>
        <sz val="10.0"/>
      </rPr>
      <t xml:space="preserve">3) Selected values of calculated acute and chronic criteria (μg/L). </t>
    </r>
    <r>
      <rPr>
        <rFont val="Calibri"/>
        <color theme="1"/>
        <sz val="10.0"/>
      </rPr>
      <t>section of</t>
    </r>
    <r>
      <rPr>
        <rFont val="Calibri"/>
        <i/>
        <color theme="1"/>
        <sz val="10.0"/>
      </rPr>
      <t xml:space="preserve"> 
TITLE 20 ENVIRONMENTAL PROTECTION
CHAPTER 6 WATER QUALITY
PART 4 STANDARDS FOR INTERSTATE AND INTRASTATE SURFACE WATERS
</t>
    </r>
    <r>
      <rPr>
        <rFont val="Calibri"/>
        <color theme="1"/>
        <sz val="10.0"/>
      </rPr>
      <t>Total values from calculation table created by Kate S. L:\Priv\AnimasRiver\ARP_ANALYTICS\Empirical Analyses\WQ Screening Results\Water Quality Screening Results Plume_23JUN2016.xlsx, though they are the same listed on the above table.</t>
    </r>
  </si>
  <si>
    <t>Animas River</t>
  </si>
  <si>
    <t>Samples 8/6 to Aug 8</t>
  </si>
  <si>
    <t>The total Hg values come from a table that just says mercury.</t>
  </si>
  <si>
    <t>66Animas001.7</t>
  </si>
  <si>
    <t>SWQB Dissolved Metals</t>
  </si>
  <si>
    <t>Total Hardness</t>
  </si>
  <si>
    <t>Was not able to find the Se value for irrigation.</t>
  </si>
  <si>
    <t>SWQB Total Metals</t>
  </si>
  <si>
    <t>Peak was 8/8 9:00</t>
  </si>
  <si>
    <t>Acute toxicity</t>
  </si>
  <si>
    <t>induce a response in 96 hrs or less</t>
  </si>
  <si>
    <t>We used 185 mg/l for both.  It will have lower threshold</t>
  </si>
  <si>
    <t>Chronic toxicity</t>
  </si>
  <si>
    <t>stimulation that lingers or continues for a relatively long period relative to the life span of the organism</t>
  </si>
  <si>
    <t>ave 198 for rk 189</t>
  </si>
  <si>
    <t>passes through a 45 micron filter</t>
  </si>
  <si>
    <t>also used 185 for San Juan</t>
  </si>
  <si>
    <t>\</t>
  </si>
  <si>
    <t>66Animas028.1</t>
  </si>
  <si>
    <t>NEW MEXICO DATA</t>
  </si>
  <si>
    <t>Used</t>
  </si>
  <si>
    <t>185  Animas</t>
  </si>
  <si>
    <t>Peak was 8/8/01:00</t>
  </si>
  <si>
    <t>DISSOLVED HARDNESS</t>
  </si>
  <si>
    <t>Plume</t>
  </si>
  <si>
    <t>After</t>
  </si>
  <si>
    <t>212 San Juan</t>
  </si>
  <si>
    <t>Animas</t>
  </si>
  <si>
    <t>Ave 185 for rk 164</t>
  </si>
  <si>
    <t>San Juan</t>
  </si>
  <si>
    <t>66Animas029.2</t>
  </si>
  <si>
    <t>67SanJua088.1</t>
  </si>
  <si>
    <t>peak</t>
  </si>
  <si>
    <t>UTAH</t>
  </si>
  <si>
    <t xml:space="preserve">Hardness Based Values Computed at 300 mg/l for plume.  </t>
  </si>
  <si>
    <t xml:space="preserve">                                                </t>
  </si>
  <si>
    <t>Domestic Source Criteria or Action Level (R317-2-14)</t>
  </si>
  <si>
    <t>DWQ Agricultural Use Criteria (R317-2-14)</t>
  </si>
  <si>
    <t>Livestock Water Screening Values</t>
  </si>
  <si>
    <t>Irrigation Water Short-term (NAS, 1972)</t>
  </si>
  <si>
    <t>Irrigation Water Long-term (NAS, 1972)</t>
  </si>
  <si>
    <t>Aquatic Life Use Criteria (1-hr) (R317-2-14)</t>
  </si>
  <si>
    <t>Aquatic Life Use Criteria Chronic  (4-day) (R317-2-14)</t>
  </si>
  <si>
    <t>Domestic Source Criteria (R317-2-14)</t>
  </si>
  <si>
    <t>Aquatic Life Use Criteria (1-hr)</t>
  </si>
  <si>
    <t>Aquatic Life Use Criteria Chronic  (4-day)</t>
  </si>
  <si>
    <t>&lt;0.004</t>
  </si>
  <si>
    <t xml:space="preserve">Cr </t>
  </si>
  <si>
    <t>Taken from Utah Table (not calculated here)</t>
  </si>
  <si>
    <t>Hardness per:</t>
  </si>
  <si>
    <t>For the aquatic wildlife standard Cr = Chromium trivalent</t>
  </si>
  <si>
    <t>Utah Department of Environmental Quality, Water Quality document: Evaluation of USEPA Water Quality Data for Dissolved Metals Collected in Response to the Gold King Mine Release; Data Collected: August 8, 2015 - October 12, 2015</t>
  </si>
  <si>
    <t>For livestock, the values for Ca, Mg, and Na come from UA, the others from NAS (National Academy of Science) Water Criteria , 1972.</t>
  </si>
  <si>
    <t xml:space="preserve">Environmental Quality, Water Quality. Rule R317-2. Standards of Quality for Waters of the State.  Table 2.14.2 NUMERIC CRITERIA FOR AQUATIC WILDLIFE (8) of Utah's R317. </t>
  </si>
  <si>
    <t>The acute and chronic standards for cold and warm water fish were not included since they are similar to their respective aquatic life standards.</t>
  </si>
  <si>
    <r>
      <rPr>
        <rFont val="Calibri"/>
        <color theme="1"/>
        <sz val="10.0"/>
      </rPr>
      <t xml:space="preserve">The standard for </t>
    </r>
    <r>
      <rPr>
        <rFont val="Calibri"/>
        <color theme="1"/>
        <sz val="10.0"/>
      </rPr>
      <t>Ni I</t>
    </r>
    <r>
      <rPr>
        <rFont val="Calibri"/>
        <color theme="1"/>
        <sz val="10.0"/>
      </rPr>
      <t>rrigation short-term is listed in the printed papers Kate S. has but not in the Utah DEQ document sited here.</t>
    </r>
  </si>
  <si>
    <t>Note that Utah has hardness based criteria.  However, they also published values for various levels of hardness in the 2015 report.</t>
  </si>
  <si>
    <t xml:space="preserve">So we used them. </t>
  </si>
  <si>
    <t>Observed hardness in San Juan by Utah</t>
  </si>
  <si>
    <t>Aug 10    160 xing</t>
  </si>
  <si>
    <t>screened at 300</t>
  </si>
  <si>
    <t>160 xing</t>
  </si>
  <si>
    <t>ssc</t>
  </si>
  <si>
    <t>San Juan R at Mexican Hat US163 Xing (4953000)</t>
  </si>
  <si>
    <t>San Juan R at Sand Island (4953250)</t>
  </si>
  <si>
    <t>UTAH not using these hardness based criteria in long term monitoring plan analysis</t>
  </si>
  <si>
    <t>San Juan River at Town of Montezuma (4953990)</t>
  </si>
  <si>
    <t>San Juan R at US160 Xing in CO (4954000)</t>
  </si>
  <si>
    <t>Enter Hardness Here</t>
  </si>
  <si>
    <t>maximum hardness to apply is 400 mg/l</t>
  </si>
  <si>
    <t xml:space="preserve">AL should be applied as 750 with pH and hardness </t>
  </si>
  <si>
    <t>Conversion factor is to convert  total stanadard  to dissolved</t>
  </si>
  <si>
    <t>Chromium III</t>
  </si>
  <si>
    <t>These equation convert total recoverable metals standard with</t>
  </si>
  <si>
    <t>hardness dependence to dissolve metals standard by application</t>
  </si>
  <si>
    <t>of the conversion factor (CF)</t>
  </si>
  <si>
    <t>Chronic is a 4-day standard</t>
  </si>
  <si>
    <t>Acute is a 1-hour standard</t>
  </si>
  <si>
    <t>DISSOLVED CD</t>
  </si>
  <si>
    <t>Dissolved CADMIUM</t>
  </si>
  <si>
    <t>ACUTE</t>
  </si>
  <si>
    <t>Chronic</t>
  </si>
  <si>
    <t>EPA REGION CRITERIA</t>
  </si>
  <si>
    <t>SURFACE WATER</t>
  </si>
  <si>
    <t>Recreation Region 6</t>
  </si>
  <si>
    <t>Irrigation Region 6</t>
  </si>
  <si>
    <t>Ag Water Supply Updated Region 9</t>
  </si>
  <si>
    <t>Livestock Region 6</t>
  </si>
  <si>
    <t>Livestock Uptated Region 9</t>
  </si>
  <si>
    <t>Aquatic Actute Region 6</t>
  </si>
  <si>
    <t>Aquatic Acute Region 9</t>
  </si>
  <si>
    <t>Aquatic Chronic Region 6</t>
  </si>
  <si>
    <t>Aquatic Chronic Region 9</t>
  </si>
  <si>
    <t>Lourdes note:</t>
  </si>
  <si>
    <t>For Region 9 we only have a document that is not very clear about the dissolved/total metal classification
L:\Priv\AnimasRiver\ARP_ANALYTICS\Empirical Analyses\WQ Screening Results\Water Qualtiy Criteria_From Regions\Regions\Copy of SLs_MCLs RSLs NN SLs2_DLM Oct2015 (1015)_Region 9 Screening Criteria.xlsx</t>
  </si>
  <si>
    <t>How Aquatic Acute and Chronic Criteria Solve Across the Range of Hardness</t>
  </si>
  <si>
    <t>All measures are Dissolved</t>
  </si>
  <si>
    <t>These Equations Based on EPA 2016 304(a) Recommendations</t>
  </si>
  <si>
    <t>Solved with Original EPA Calculations in the Criteria (ln, etc)</t>
  </si>
  <si>
    <t>CO</t>
  </si>
  <si>
    <t>these equations can be shortcut when calculating criteria</t>
  </si>
  <si>
    <t>Hardness</t>
  </si>
  <si>
    <t>m</t>
  </si>
  <si>
    <t>b</t>
  </si>
  <si>
    <r>
      <rPr>
        <rFont val="Calibri"/>
        <b/>
        <color theme="1"/>
        <sz val="10.0"/>
      </rPr>
      <t>Power equations mx</t>
    </r>
    <r>
      <rPr>
        <rFont val="Calibri"/>
        <b/>
        <color theme="1"/>
        <sz val="10.0"/>
        <vertAlign val="superscript"/>
      </rPr>
      <t>b</t>
    </r>
  </si>
  <si>
    <t>no EPA, these are CO</t>
  </si>
  <si>
    <t>CHRONIC</t>
  </si>
  <si>
    <t>Detection Limits 2017 Snowmelt Data Processed by Region 8 Laboratory</t>
  </si>
  <si>
    <t>Detect Limit (mg/L)</t>
  </si>
  <si>
    <t>Reporting Limit (mg/L)</t>
  </si>
  <si>
    <t>Ute Mtn Ute</t>
  </si>
  <si>
    <t>Key to Color Coding</t>
  </si>
  <si>
    <t>Metal was not measured  in 2017</t>
  </si>
  <si>
    <t>Drinking Water, Fish Consumption</t>
  </si>
  <si>
    <t>Detection limit lower than all criteria for this jurisdiction</t>
  </si>
  <si>
    <t>No criteria for any beneficial use for this metal</t>
  </si>
  <si>
    <t>Chromium?</t>
  </si>
  <si>
    <t>PECs</t>
  </si>
  <si>
    <t>Probable Effects Criteria</t>
  </si>
  <si>
    <t xml:space="preserve">Used combination of MacDonald 2000, </t>
  </si>
  <si>
    <t>Table 3.12</t>
  </si>
  <si>
    <t>Analyte</t>
  </si>
  <si>
    <t>CAS.NO</t>
  </si>
  <si>
    <t>Human Health</t>
  </si>
  <si>
    <t>mg/kg</t>
  </si>
  <si>
    <t xml:space="preserve"> Metals, Dissolved</t>
  </si>
  <si>
    <t>Recreational Surface Water RBC (ug/L)</t>
  </si>
  <si>
    <t>Recreational Sediment RBC (mg/kg)</t>
  </si>
  <si>
    <t>Irrigation (ug/L)</t>
  </si>
  <si>
    <t>Livestock (ug/L)</t>
  </si>
  <si>
    <t>Aquatic Acute (ug/L)</t>
  </si>
  <si>
    <t>Aquatic Chronic (ug/L)</t>
  </si>
  <si>
    <t>Sediment PEC (mg/kg) (against Total)</t>
  </si>
  <si>
    <t>EPA Bera Sed Benchmarks No Effect</t>
  </si>
  <si>
    <t>EPA Bera Sediment Probable Effects (PEC)</t>
  </si>
  <si>
    <t>Primary Source</t>
  </si>
  <si>
    <t>these are probable effect levels</t>
  </si>
  <si>
    <t>Aluminum, Dissolved</t>
  </si>
  <si>
    <t>7429-90-5</t>
  </si>
  <si>
    <t>Ingersoll</t>
  </si>
  <si>
    <t>Antimony, Dissolved</t>
  </si>
  <si>
    <t>7440-36-0</t>
  </si>
  <si>
    <t>Arsenic, Dissolved</t>
  </si>
  <si>
    <t>7440-38-2</t>
  </si>
  <si>
    <t>MacDonald</t>
  </si>
  <si>
    <t>Barium, Dissolved</t>
  </si>
  <si>
    <t>7440-39-3</t>
  </si>
  <si>
    <t>Beryllium, Dissolved</t>
  </si>
  <si>
    <t>7440-41-7</t>
  </si>
  <si>
    <t>Cadmium, Dissolved</t>
  </si>
  <si>
    <t>7440-43-9</t>
  </si>
  <si>
    <t>Chromium, Dissolved</t>
  </si>
  <si>
    <t>7440-47-3</t>
  </si>
  <si>
    <t>Cobalt, Dissolved</t>
  </si>
  <si>
    <t>7440-48-4</t>
  </si>
  <si>
    <t>Copper, Dissolved</t>
  </si>
  <si>
    <t>7440-50-8</t>
  </si>
  <si>
    <t>Iron, Dissolved</t>
  </si>
  <si>
    <t>7439-89-6</t>
  </si>
  <si>
    <t>Lead, Dissolved</t>
  </si>
  <si>
    <t>7439-92-1</t>
  </si>
  <si>
    <t>Manganese, Dissolved</t>
  </si>
  <si>
    <t>7439-96-5</t>
  </si>
  <si>
    <t>Mercury, Dissolved</t>
  </si>
  <si>
    <t>7439-97-6</t>
  </si>
  <si>
    <t>Molybdenum, Dissolved</t>
  </si>
  <si>
    <t>7439-98-7</t>
  </si>
  <si>
    <t>Mb</t>
  </si>
  <si>
    <t>Nickel, Dissolved</t>
  </si>
  <si>
    <t>7440-02-0</t>
  </si>
  <si>
    <t>Selenium, Dissolved</t>
  </si>
  <si>
    <t>7782-49-2</t>
  </si>
  <si>
    <t>Thompson</t>
  </si>
  <si>
    <t>Silver, Dissolved</t>
  </si>
  <si>
    <t>7440-22-4</t>
  </si>
  <si>
    <t>n/a</t>
  </si>
  <si>
    <t>Long</t>
  </si>
  <si>
    <t>Thallium, Dissolved</t>
  </si>
  <si>
    <t>7440-28-0</t>
  </si>
  <si>
    <t>Th</t>
  </si>
  <si>
    <t>Vanadium, Dissolved</t>
  </si>
  <si>
    <t>7440-62-2</t>
  </si>
  <si>
    <t>Zinc, Dissolved</t>
  </si>
  <si>
    <t>7440-66-6</t>
  </si>
  <si>
    <t>blank</t>
  </si>
  <si>
    <t>total</t>
  </si>
  <si>
    <t># of criteria</t>
  </si>
  <si>
    <t>Hardness*</t>
  </si>
  <si>
    <t xml:space="preserve">CALCULATING WATER QUALITY EXCEEDANCES </t>
  </si>
  <si>
    <t>Exceedance Count (Hours)</t>
  </si>
  <si>
    <t>Working with ug/L</t>
  </si>
  <si>
    <t>calculated at hardness</t>
  </si>
  <si>
    <t xml:space="preserve"> </t>
  </si>
  <si>
    <t>CALCULATING WATER QUALITY EXCEEDANCES DURING PLUME</t>
  </si>
  <si>
    <t xml:space="preserve">TOTAL </t>
  </si>
  <si>
    <t>revised Navajo included</t>
  </si>
  <si>
    <t>reach override</t>
  </si>
  <si>
    <t>16:15 MDT</t>
  </si>
  <si>
    <t>Drinking Water (1-day), Ceremonial</t>
  </si>
  <si>
    <t>from tot recov to dissolved</t>
  </si>
  <si>
    <t>cr4</t>
  </si>
  <si>
    <r>
      <rPr>
        <rFont val="Calibri"/>
        <color theme="1"/>
      </rPr>
      <t>e</t>
    </r>
    <r>
      <rPr>
        <rFont val="Calibri"/>
        <color theme="1"/>
        <sz val="10.0"/>
      </rPr>
      <t>^</t>
    </r>
    <r>
      <rPr>
        <rFont val="Calibri"/>
        <color theme="1"/>
        <sz val="8.0"/>
      </rPr>
      <t>(0.8473[(ln(hardness)]+0.884)(.986)</t>
    </r>
  </si>
  <si>
    <r>
      <rPr>
        <rFont val="Calibri"/>
        <color theme="1"/>
      </rPr>
      <t>e</t>
    </r>
    <r>
      <rPr>
        <rFont val="Calibri"/>
        <color theme="1"/>
        <sz val="10.0"/>
      </rPr>
      <t>^</t>
    </r>
    <r>
      <rPr>
        <rFont val="Calibri"/>
        <color theme="1"/>
        <sz val="8.0"/>
      </rPr>
      <t>(0.8473[(ln(hardness)]+0.884)(.978)</t>
    </r>
  </si>
  <si>
    <t>Calculated at 100 mg/l</t>
  </si>
  <si>
    <t>1.46203-[(ln hardness)*.0145712)]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</si>
</sst>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/d/yy\ h:mm"/>
    <numFmt numFmtId="165" formatCode="0.000"/>
    <numFmt numFmtId="166" formatCode="0.00000"/>
    <numFmt numFmtId="167" formatCode="0.0000"/>
    <numFmt numFmtId="168" formatCode="0.0"/>
    <numFmt numFmtId="169" formatCode="0.000000"/>
    <numFmt numFmtId="170" formatCode="0.0000000"/>
    <numFmt numFmtId="171" formatCode="0.00000000"/>
    <numFmt numFmtId="172" formatCode="[$-1010409]General"/>
    <numFmt numFmtId="173" formatCode="[$-409]m/d/yy\ h:mm\ AM/PM"/>
  </numFmts>
  <fonts count="45">
    <font>
      <sz val="10.0"/>
      <color theme="1"/>
      <name val="Calibri"/>
      <scheme val="minor"/>
    </font>
    <font>
      <b/>
      <sz val="18.0"/>
      <color theme="1"/>
      <name val="Gill Sans"/>
    </font>
    <font/>
    <font>
      <sz val="10.0"/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sz val="8.0"/>
      <color theme="1"/>
      <name val="Calibri"/>
    </font>
    <font>
      <sz val="11.0"/>
      <color theme="1"/>
      <name val="Calibri"/>
    </font>
    <font>
      <b/>
      <sz val="10.0"/>
      <color rgb="FFFF0000"/>
      <name val="Calibri"/>
    </font>
    <font>
      <b/>
      <sz val="16.0"/>
      <color theme="1"/>
      <name val="Calibri"/>
    </font>
    <font>
      <sz val="10.0"/>
      <color rgb="FFFF0000"/>
      <name val="Calibri"/>
    </font>
    <font>
      <b/>
      <sz val="14.0"/>
      <color rgb="FFFF0000"/>
      <name val="Calibri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6.0"/>
      <color theme="1"/>
      <name val="Gill Sans"/>
    </font>
    <font>
      <b/>
      <sz val="24.0"/>
      <color theme="1"/>
      <name val="Calibri"/>
    </font>
    <font>
      <b/>
      <sz val="16.0"/>
      <color rgb="FFFF0000"/>
      <name val="Calibri"/>
    </font>
    <font>
      <sz val="16.0"/>
      <color theme="1"/>
      <name val="Calibri"/>
    </font>
    <font>
      <b/>
      <sz val="9.0"/>
      <color rgb="FF000000"/>
      <name val="Calibri"/>
    </font>
    <font>
      <b/>
      <sz val="8.0"/>
      <color theme="1"/>
      <name val="Calibri"/>
    </font>
    <font>
      <b/>
      <sz val="18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  <font>
      <b/>
      <sz val="12.0"/>
      <color rgb="FFFF0000"/>
      <name val="Calibri"/>
    </font>
    <font>
      <b/>
      <sz val="12.0"/>
      <color rgb="FF0033CC"/>
      <name val="Calibri"/>
    </font>
    <font>
      <b/>
      <sz val="22.0"/>
      <color theme="1"/>
      <name val="Calibri"/>
    </font>
    <font>
      <sz val="11.0"/>
      <color rgb="FFFF0000"/>
      <name val="Calibri"/>
    </font>
    <font>
      <b/>
      <sz val="9.0"/>
      <color rgb="FFFF0000"/>
      <name val="Calibri"/>
    </font>
    <font>
      <b/>
      <sz val="11.0"/>
      <color theme="1"/>
      <name val="Times New Roman"/>
    </font>
    <font>
      <sz val="11.0"/>
      <color rgb="FF000000"/>
      <name val="Calibri"/>
    </font>
    <font>
      <sz val="11.0"/>
      <color theme="1"/>
      <name val="Times New Roman"/>
    </font>
    <font>
      <sz val="9.0"/>
      <color rgb="FFFF0000"/>
      <name val="Calibri"/>
    </font>
    <font>
      <sz val="8.0"/>
      <color rgb="FF000000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Calibri"/>
    </font>
    <font>
      <b/>
      <sz val="8.0"/>
      <color rgb="FF000000"/>
      <name val="Calibri"/>
    </font>
  </fonts>
  <fills count="3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9AF385"/>
        <bgColor rgb="FF9AF385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A5A5A5"/>
        <bgColor rgb="FFA5A5A5"/>
      </patternFill>
    </fill>
    <fill>
      <patternFill patternType="solid">
        <fgColor rgb="FFC55A11"/>
        <bgColor rgb="FFC55A11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ADB9CA"/>
        <bgColor rgb="FFADB9CA"/>
      </patternFill>
    </fill>
    <fill>
      <patternFill patternType="solid">
        <fgColor rgb="FF548135"/>
        <bgColor rgb="FF548135"/>
      </patternFill>
    </fill>
    <fill>
      <patternFill patternType="solid">
        <fgColor rgb="FFCCFFFF"/>
        <bgColor rgb="FFCCFFFF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C9C9C9"/>
        <bgColor rgb="FFC9C9C9"/>
      </patternFill>
    </fill>
    <fill>
      <patternFill patternType="solid">
        <fgColor rgb="FFD9D9D9"/>
        <bgColor rgb="FFD9D9D9"/>
      </patternFill>
    </fill>
    <fill>
      <patternFill patternType="solid">
        <fgColor rgb="FFDBDBDB"/>
        <bgColor rgb="FFDBDBDB"/>
      </patternFill>
    </fill>
  </fills>
  <borders count="7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medium">
        <color theme="0"/>
      </right>
      <top/>
      <bottom style="medium">
        <color rgb="FF000000"/>
      </bottom>
    </border>
    <border>
      <left style="medium">
        <color theme="0"/>
      </left>
      <right/>
      <top style="medium">
        <color theme="0"/>
      </top>
      <bottom style="medium">
        <color rgb="FF000000"/>
      </bottom>
    </border>
    <border>
      <left style="thin">
        <color theme="0"/>
      </left>
      <right style="thin">
        <color theme="1"/>
      </right>
      <top style="thin">
        <color theme="0"/>
      </top>
      <bottom style="medium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theme="1"/>
      </right>
      <top style="thin">
        <color theme="1"/>
      </top>
      <bottom/>
    </border>
    <border>
      <right style="thin">
        <color rgb="FF000000"/>
      </right>
      <top style="thin">
        <color rgb="FF000000"/>
      </top>
      <bottom style="thin">
        <color theme="1"/>
      </bottom>
    </border>
    <border>
      <right style="thin">
        <color rgb="FF000000"/>
      </right>
      <top style="thin">
        <color theme="1"/>
      </top>
      <bottom style="thin">
        <color theme="1"/>
      </bottom>
    </border>
    <border>
      <right style="thin">
        <color rgb="FF000000"/>
      </right>
      <top style="thin">
        <color theme="1"/>
      </top>
      <bottom style="thin">
        <color rgb="FF000000"/>
      </bottom>
    </border>
    <border>
      <right style="thin">
        <color rgb="FF000000"/>
      </right>
      <bottom style="thin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theme="1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theme="1"/>
      </right>
      <top style="medium">
        <color rgb="FF000000"/>
      </top>
      <bottom style="thin">
        <color theme="1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theme="1"/>
      </right>
      <top style="thin">
        <color theme="1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theme="1"/>
      </top>
      <bottom style="thin">
        <color theme="1"/>
      </bottom>
    </border>
    <border>
      <left style="thick">
        <color rgb="FF000000"/>
      </left>
      <right style="thin">
        <color rgb="FF000000"/>
      </right>
      <top style="thin">
        <color theme="1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theme="1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theme="0"/>
      </left>
      <top style="medium">
        <color theme="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1"/>
      </left>
      <right style="thin">
        <color theme="1"/>
      </right>
    </border>
    <border>
      <bottom style="medium">
        <color rgb="FF595959"/>
      </bottom>
    </border>
    <border>
      <left/>
      <right/>
      <top style="medium">
        <color rgb="FF000000"/>
      </top>
      <bottom/>
    </border>
    <border>
      <bottom style="medium">
        <color theme="1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</border>
  </borders>
  <cellStyleXfs count="1">
    <xf borderId="0" fillId="0" fontId="0" numFmtId="0" applyAlignment="1" applyFont="1"/>
  </cellStyleXfs>
  <cellXfs count="7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0" fillId="0" fontId="3" numFmtId="0" xfId="0" applyFont="1"/>
    <xf borderId="5" fillId="2" fontId="3" numFmtId="0" xfId="0" applyAlignment="1" applyBorder="1" applyFont="1">
      <alignment vertical="center"/>
    </xf>
    <xf borderId="6" fillId="2" fontId="4" numFmtId="164" xfId="0" applyAlignment="1" applyBorder="1" applyFont="1" applyNumberFormat="1">
      <alignment horizontal="center" vertical="center"/>
    </xf>
    <xf borderId="7" fillId="2" fontId="4" numFmtId="0" xfId="0" applyAlignment="1" applyBorder="1" applyFont="1">
      <alignment horizontal="center" vertical="center"/>
    </xf>
    <xf borderId="8" fillId="2" fontId="4" numFmtId="2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10" fillId="2" fontId="5" numFmtId="2" xfId="0" applyAlignment="1" applyBorder="1" applyFont="1" applyNumberFormat="1">
      <alignment horizontal="center"/>
    </xf>
    <xf borderId="11" fillId="0" fontId="6" numFmtId="0" xfId="0" applyAlignment="1" applyBorder="1" applyFont="1">
      <alignment horizontal="center" shrinkToFit="0" vertical="center" wrapText="1"/>
    </xf>
    <xf borderId="12" fillId="0" fontId="7" numFmtId="164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center" vertical="center"/>
    </xf>
    <xf borderId="12" fillId="0" fontId="7" numFmtId="165" xfId="0" applyAlignment="1" applyBorder="1" applyFont="1" applyNumberFormat="1">
      <alignment horizontal="center" vertical="center"/>
    </xf>
    <xf borderId="12" fillId="3" fontId="7" numFmtId="165" xfId="0" applyAlignment="1" applyBorder="1" applyFill="1" applyFont="1" applyNumberFormat="1">
      <alignment horizontal="center" vertical="center"/>
    </xf>
    <xf borderId="12" fillId="4" fontId="7" numFmtId="165" xfId="0" applyAlignment="1" applyBorder="1" applyFill="1" applyFont="1" applyNumberFormat="1">
      <alignment horizontal="center" vertical="center"/>
    </xf>
    <xf borderId="13" fillId="5" fontId="7" numFmtId="2" xfId="0" applyAlignment="1" applyBorder="1" applyFill="1" applyFont="1" applyNumberFormat="1">
      <alignment horizontal="center" vertical="center"/>
    </xf>
    <xf borderId="14" fillId="0" fontId="2" numFmtId="0" xfId="0" applyBorder="1" applyFont="1"/>
    <xf borderId="15" fillId="0" fontId="7" numFmtId="164" xfId="0" applyAlignment="1" applyBorder="1" applyFont="1" applyNumberFormat="1">
      <alignment horizontal="center" vertical="center"/>
    </xf>
    <xf borderId="15" fillId="0" fontId="7" numFmtId="0" xfId="0" applyAlignment="1" applyBorder="1" applyFon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15" fillId="4" fontId="7" numFmtId="165" xfId="0" applyAlignment="1" applyBorder="1" applyFont="1" applyNumberFormat="1">
      <alignment horizontal="center" vertical="center"/>
    </xf>
    <xf borderId="15" fillId="0" fontId="7" numFmtId="165" xfId="0" applyAlignment="1" applyBorder="1" applyFont="1" applyNumberFormat="1">
      <alignment horizontal="center" vertical="center"/>
    </xf>
    <xf borderId="15" fillId="3" fontId="7" numFmtId="165" xfId="0" applyAlignment="1" applyBorder="1" applyFont="1" applyNumberFormat="1">
      <alignment horizontal="center" vertical="center"/>
    </xf>
    <xf borderId="16" fillId="0" fontId="2" numFmtId="0" xfId="0" applyBorder="1" applyFont="1"/>
    <xf borderId="17" fillId="0" fontId="7" numFmtId="164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center" vertical="center"/>
    </xf>
    <xf borderId="17" fillId="3" fontId="7" numFmtId="165" xfId="0" applyAlignment="1" applyBorder="1" applyFont="1" applyNumberFormat="1">
      <alignment horizontal="center" vertical="center"/>
    </xf>
    <xf borderId="17" fillId="0" fontId="7" numFmtId="165" xfId="0" applyAlignment="1" applyBorder="1" applyFont="1" applyNumberFormat="1">
      <alignment horizontal="center" vertical="center"/>
    </xf>
    <xf borderId="17" fillId="3" fontId="7" numFmtId="166" xfId="0" applyAlignment="1" applyBorder="1" applyFont="1" applyNumberFormat="1">
      <alignment horizontal="center" vertical="center"/>
    </xf>
    <xf borderId="12" fillId="0" fontId="7" numFmtId="2" xfId="0" applyAlignment="1" applyBorder="1" applyFont="1" applyNumberFormat="1">
      <alignment horizontal="center" vertical="center"/>
    </xf>
    <xf borderId="0" fillId="0" fontId="3" numFmtId="165" xfId="0" applyFont="1" applyNumberFormat="1"/>
    <xf borderId="15" fillId="0" fontId="8" numFmtId="164" xfId="0" applyAlignment="1" applyBorder="1" applyFont="1" applyNumberFormat="1">
      <alignment horizontal="center" vertical="center"/>
    </xf>
    <xf borderId="15" fillId="0" fontId="8" numFmtId="0" xfId="0" applyAlignment="1" applyBorder="1" applyFont="1">
      <alignment horizontal="center" vertical="center"/>
    </xf>
    <xf borderId="15" fillId="0" fontId="7" numFmtId="2" xfId="0" applyAlignment="1" applyBorder="1" applyFont="1" applyNumberFormat="1">
      <alignment horizontal="center" vertical="center"/>
    </xf>
    <xf borderId="15" fillId="5" fontId="7" numFmtId="165" xfId="0" applyAlignment="1" applyBorder="1" applyFont="1" applyNumberFormat="1">
      <alignment horizontal="center" vertical="center"/>
    </xf>
    <xf borderId="15" fillId="0" fontId="7" numFmtId="165" xfId="0" applyAlignment="1" applyBorder="1" applyFont="1" applyNumberFormat="1">
      <alignment vertical="center"/>
    </xf>
    <xf borderId="17" fillId="0" fontId="8" numFmtId="164" xfId="0" applyAlignment="1" applyBorder="1" applyFont="1" applyNumberFormat="1">
      <alignment horizontal="center" vertical="center"/>
    </xf>
    <xf borderId="17" fillId="0" fontId="8" numFmtId="0" xfId="0" applyAlignment="1" applyBorder="1" applyFont="1">
      <alignment horizontal="center" vertical="center"/>
    </xf>
    <xf borderId="17" fillId="0" fontId="7" numFmtId="165" xfId="0" applyAlignment="1" applyBorder="1" applyFont="1" applyNumberFormat="1">
      <alignment vertical="center"/>
    </xf>
    <xf borderId="15" fillId="4" fontId="7" numFmtId="2" xfId="0" applyAlignment="1" applyBorder="1" applyFont="1" applyNumberFormat="1">
      <alignment horizontal="center" vertical="center"/>
    </xf>
    <xf borderId="16" fillId="0" fontId="7" numFmtId="164" xfId="0" applyAlignment="1" applyBorder="1" applyFont="1" applyNumberForma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6" fontId="7" numFmtId="165" xfId="0" applyAlignment="1" applyBorder="1" applyFill="1" applyFont="1" applyNumberFormat="1">
      <alignment horizontal="center" vertical="center"/>
    </xf>
    <xf borderId="17" fillId="0" fontId="3" numFmtId="165" xfId="0" applyAlignment="1" applyBorder="1" applyFont="1" applyNumberFormat="1">
      <alignment horizontal="center" vertical="center"/>
    </xf>
    <xf borderId="12" fillId="0" fontId="3" numFmtId="165" xfId="0" applyAlignment="1" applyBorder="1" applyFont="1" applyNumberFormat="1">
      <alignment horizontal="center" vertical="center"/>
    </xf>
    <xf borderId="15" fillId="3" fontId="7" numFmtId="166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  <xf borderId="15" fillId="4" fontId="7" numFmtId="1" xfId="0" applyAlignment="1" applyBorder="1" applyFont="1" applyNumberFormat="1">
      <alignment horizontal="center" vertical="center"/>
    </xf>
    <xf borderId="18" fillId="0" fontId="7" numFmtId="164" xfId="0" applyAlignment="1" applyBorder="1" applyFont="1" applyNumberFormat="1">
      <alignment horizontal="center" vertical="center"/>
    </xf>
    <xf borderId="18" fillId="0" fontId="7" numFmtId="0" xfId="0" applyAlignment="1" applyBorder="1" applyFont="1">
      <alignment horizontal="center" vertical="center"/>
    </xf>
    <xf borderId="18" fillId="0" fontId="3" numFmtId="165" xfId="0" applyAlignment="1" applyBorder="1" applyFont="1" applyNumberFormat="1">
      <alignment horizontal="center" vertical="center"/>
    </xf>
    <xf borderId="18" fillId="0" fontId="7" numFmtId="165" xfId="0" applyAlignment="1" applyBorder="1" applyFont="1" applyNumberFormat="1">
      <alignment horizontal="center" vertical="center"/>
    </xf>
    <xf borderId="19" fillId="3" fontId="7" numFmtId="165" xfId="0" applyAlignment="1" applyBorder="1" applyFont="1" applyNumberFormat="1">
      <alignment horizontal="center" vertical="center"/>
    </xf>
    <xf borderId="19" fillId="4" fontId="7" numFmtId="165" xfId="0" applyAlignment="1" applyBorder="1" applyFont="1" applyNumberFormat="1">
      <alignment horizontal="center" vertical="center"/>
    </xf>
    <xf borderId="20" fillId="5" fontId="7" numFmtId="2" xfId="0" applyAlignment="1" applyBorder="1" applyFont="1" applyNumberFormat="1">
      <alignment horizontal="center" vertical="center"/>
    </xf>
    <xf borderId="12" fillId="0" fontId="7" numFmtId="167" xfId="0" applyAlignment="1" applyBorder="1" applyFont="1" applyNumberFormat="1">
      <alignment horizontal="center" vertical="center"/>
    </xf>
    <xf borderId="12" fillId="0" fontId="3" numFmtId="167" xfId="0" applyAlignment="1" applyBorder="1" applyFont="1" applyNumberFormat="1">
      <alignment horizontal="center" vertical="center"/>
    </xf>
    <xf borderId="21" fillId="0" fontId="7" numFmtId="1" xfId="0" applyAlignment="1" applyBorder="1" applyFont="1" applyNumberFormat="1">
      <alignment horizontal="center" vertical="center"/>
    </xf>
    <xf borderId="4" fillId="2" fontId="5" numFmtId="1" xfId="0" applyAlignment="1" applyBorder="1" applyFont="1" applyNumberFormat="1">
      <alignment horizontal="center"/>
    </xf>
    <xf borderId="15" fillId="0" fontId="7" numFmtId="167" xfId="0" applyAlignment="1" applyBorder="1" applyFont="1" applyNumberFormat="1">
      <alignment horizontal="center" vertical="center"/>
    </xf>
    <xf borderId="15" fillId="4" fontId="7" numFmtId="167" xfId="0" applyAlignment="1" applyBorder="1" applyFont="1" applyNumberFormat="1">
      <alignment horizontal="center" vertical="center"/>
    </xf>
    <xf borderId="22" fillId="0" fontId="7" numFmtId="1" xfId="0" applyAlignment="1" applyBorder="1" applyFont="1" applyNumberFormat="1">
      <alignment horizontal="center" vertical="center"/>
    </xf>
    <xf borderId="15" fillId="0" fontId="7" numFmtId="168" xfId="0" applyAlignment="1" applyBorder="1" applyFont="1" applyNumberFormat="1">
      <alignment horizontal="center" vertical="center"/>
    </xf>
    <xf borderId="15" fillId="3" fontId="7" numFmtId="167" xfId="0" applyAlignment="1" applyBorder="1" applyFont="1" applyNumberFormat="1">
      <alignment horizontal="center" vertical="center"/>
    </xf>
    <xf borderId="15" fillId="7" fontId="7" numFmtId="165" xfId="0" applyAlignment="1" applyBorder="1" applyFill="1" applyFont="1" applyNumberFormat="1">
      <alignment horizontal="center" vertical="center"/>
    </xf>
    <xf borderId="4" fillId="2" fontId="3" numFmtId="0" xfId="0" applyBorder="1" applyFont="1"/>
    <xf borderId="17" fillId="3" fontId="7" numFmtId="167" xfId="0" applyAlignment="1" applyBorder="1" applyFont="1" applyNumberFormat="1">
      <alignment horizontal="center" vertical="center"/>
    </xf>
    <xf borderId="17" fillId="0" fontId="7" numFmtId="2" xfId="0" applyAlignment="1" applyBorder="1" applyFont="1" applyNumberFormat="1">
      <alignment horizontal="center" vertical="center"/>
    </xf>
    <xf borderId="17" fillId="7" fontId="7" numFmtId="165" xfId="0" applyAlignment="1" applyBorder="1" applyFont="1" applyNumberFormat="1">
      <alignment horizontal="center" vertical="center"/>
    </xf>
    <xf borderId="23" fillId="0" fontId="7" numFmtId="1" xfId="0" applyAlignment="1" applyBorder="1" applyFont="1" applyNumberFormat="1">
      <alignment horizontal="center" vertical="center"/>
    </xf>
    <xf borderId="12" fillId="0" fontId="7" numFmtId="168" xfId="0" applyAlignment="1" applyBorder="1" applyFont="1" applyNumberFormat="1">
      <alignment horizontal="center" vertical="center"/>
    </xf>
    <xf borderId="12" fillId="3" fontId="7" numFmtId="166" xfId="0" applyAlignment="1" applyBorder="1" applyFont="1" applyNumberFormat="1">
      <alignment horizontal="center" vertical="center"/>
    </xf>
    <xf borderId="12" fillId="0" fontId="7" numFmtId="166" xfId="0" applyAlignment="1" applyBorder="1" applyFont="1" applyNumberFormat="1">
      <alignment horizontal="center" vertical="center"/>
    </xf>
    <xf borderId="24" fillId="0" fontId="7" numFmtId="1" xfId="0" applyAlignment="1" applyBorder="1" applyFont="1" applyNumberFormat="1">
      <alignment horizontal="center" vertical="center"/>
    </xf>
    <xf borderId="15" fillId="4" fontId="7" numFmtId="166" xfId="0" applyAlignment="1" applyBorder="1" applyFont="1" applyNumberFormat="1">
      <alignment horizontal="center" vertical="center"/>
    </xf>
    <xf borderId="15" fillId="0" fontId="7" numFmtId="169" xfId="0" applyAlignment="1" applyBorder="1" applyFont="1" applyNumberFormat="1">
      <alignment horizontal="center" vertical="center"/>
    </xf>
    <xf borderId="25" fillId="0" fontId="2" numFmtId="0" xfId="0" applyBorder="1" applyFont="1"/>
    <xf borderId="15" fillId="3" fontId="7" numFmtId="169" xfId="0" applyAlignment="1" applyBorder="1" applyFont="1" applyNumberFormat="1">
      <alignment horizontal="center" vertical="center"/>
    </xf>
    <xf borderId="4" fillId="2" fontId="10" numFmtId="0" xfId="0" applyAlignment="1" applyBorder="1" applyFont="1">
      <alignment readingOrder="0" vertical="center"/>
    </xf>
    <xf borderId="4" fillId="2" fontId="10" numFmtId="0" xfId="0" applyAlignment="1" applyBorder="1" applyFont="1">
      <alignment vertical="center"/>
    </xf>
    <xf borderId="4" fillId="2" fontId="11" numFmtId="0" xfId="0" applyAlignment="1" applyBorder="1" applyFont="1">
      <alignment vertical="center"/>
    </xf>
    <xf borderId="4" fillId="3" fontId="12" numFmtId="164" xfId="0" applyAlignment="1" applyBorder="1" applyFont="1" applyNumberFormat="1">
      <alignment horizontal="center" vertical="center"/>
    </xf>
    <xf borderId="4" fillId="8" fontId="12" numFmtId="0" xfId="0" applyAlignment="1" applyBorder="1" applyFill="1" applyFont="1">
      <alignment horizontal="center" vertical="center"/>
    </xf>
    <xf borderId="4" fillId="2" fontId="13" numFmtId="0" xfId="0" applyBorder="1" applyFont="1"/>
    <xf borderId="0" fillId="0" fontId="11" numFmtId="0" xfId="0" applyFont="1"/>
    <xf borderId="0" fillId="0" fontId="14" numFmtId="0" xfId="0" applyFont="1"/>
    <xf borderId="0" fillId="0" fontId="15" numFmtId="0" xfId="0" applyAlignment="1" applyFont="1">
      <alignment horizontal="center" readingOrder="0" shrinkToFit="0" vertical="bottom" wrapText="0"/>
    </xf>
    <xf borderId="26" fillId="0" fontId="15" numFmtId="0" xfId="0" applyAlignment="1" applyBorder="1" applyFont="1">
      <alignment horizontal="center" readingOrder="0" shrinkToFit="0" vertical="bottom" wrapText="0"/>
    </xf>
    <xf borderId="26" fillId="0" fontId="15" numFmtId="0" xfId="0" applyAlignment="1" applyBorder="1" applyFont="1">
      <alignment horizontal="center" vertical="bottom"/>
    </xf>
    <xf borderId="26" fillId="0" fontId="15" numFmtId="0" xfId="0" applyAlignment="1" applyBorder="1" applyFont="1">
      <alignment horizontal="center" readingOrder="0" vertical="bottom"/>
    </xf>
    <xf borderId="26" fillId="5" fontId="15" numFmtId="0" xfId="0" applyAlignment="1" applyBorder="1" applyFont="1">
      <alignment horizontal="center" readingOrder="0" vertical="bottom"/>
    </xf>
    <xf borderId="26" fillId="5" fontId="15" numFmtId="0" xfId="0" applyAlignment="1" applyBorder="1" applyFont="1">
      <alignment horizontal="center" vertical="bottom"/>
    </xf>
    <xf borderId="26" fillId="7" fontId="15" numFmtId="0" xfId="0" applyAlignment="1" applyBorder="1" applyFont="1">
      <alignment horizontal="center" readingOrder="0" vertical="bottom"/>
    </xf>
    <xf borderId="26" fillId="5" fontId="4" numFmtId="0" xfId="0" applyAlignment="1" applyBorder="1" applyFont="1">
      <alignment horizontal="center" readingOrder="0" vertical="bottom"/>
    </xf>
    <xf borderId="0" fillId="0" fontId="16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16" numFmtId="4" xfId="0" applyAlignment="1" applyFont="1" applyNumberFormat="1">
      <alignment horizontal="center" vertical="bottom"/>
    </xf>
    <xf borderId="0" fillId="9" fontId="16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166" xfId="0" applyAlignment="1" applyFont="1" applyNumberFormat="1">
      <alignment horizontal="center" vertical="bottom"/>
    </xf>
    <xf borderId="0" fillId="5" fontId="16" numFmtId="165" xfId="0" applyAlignment="1" applyFont="1" applyNumberFormat="1">
      <alignment horizontal="center" vertical="bottom"/>
    </xf>
    <xf borderId="0" fillId="5" fontId="16" numFmtId="169" xfId="0" applyAlignment="1" applyFont="1" applyNumberFormat="1">
      <alignment horizontal="center" vertical="bottom"/>
    </xf>
    <xf borderId="0" fillId="7" fontId="16" numFmtId="165" xfId="0" applyAlignment="1" applyFont="1" applyNumberFormat="1">
      <alignment horizontal="center" vertical="bottom"/>
    </xf>
    <xf borderId="0" fillId="4" fontId="16" numFmtId="168" xfId="0" applyAlignment="1" applyFont="1" applyNumberFormat="1">
      <alignment horizontal="center" vertical="bottom"/>
    </xf>
    <xf borderId="0" fillId="4" fontId="16" numFmtId="167" xfId="0" applyAlignment="1" applyFont="1" applyNumberFormat="1">
      <alignment horizontal="center" vertical="bottom"/>
    </xf>
    <xf borderId="0" fillId="0" fontId="15" numFmtId="0" xfId="0" applyAlignment="1" applyFont="1">
      <alignment readingOrder="0" shrinkToFit="0" vertical="bottom" wrapText="0"/>
    </xf>
    <xf borderId="0" fillId="10" fontId="16" numFmtId="4" xfId="0" applyAlignment="1" applyFill="1" applyFont="1" applyNumberFormat="1">
      <alignment horizontal="center" vertical="bottom"/>
    </xf>
    <xf borderId="0" fillId="10" fontId="16" numFmtId="0" xfId="0" applyAlignment="1" applyFont="1">
      <alignment horizontal="center" vertical="bottom"/>
    </xf>
    <xf borderId="0" fillId="10" fontId="16" numFmtId="167" xfId="0" applyAlignment="1" applyFont="1" applyNumberFormat="1">
      <alignment horizontal="center" vertical="bottom"/>
    </xf>
    <xf borderId="0" fillId="10" fontId="16" numFmtId="166" xfId="0" applyAlignment="1" applyFont="1" applyNumberFormat="1">
      <alignment horizontal="center" vertical="bottom"/>
    </xf>
    <xf borderId="0" fillId="10" fontId="16" numFmtId="165" xfId="0" applyAlignment="1" applyFont="1" applyNumberFormat="1">
      <alignment horizontal="center" vertical="bottom"/>
    </xf>
    <xf borderId="0" fillId="10" fontId="16" numFmtId="168" xfId="0" applyAlignment="1" applyFont="1" applyNumberFormat="1">
      <alignment horizontal="center" vertical="bottom"/>
    </xf>
    <xf borderId="0" fillId="10" fontId="15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17" numFmtId="0" xfId="0" applyAlignment="1" applyFont="1">
      <alignment horizontal="center" readingOrder="0"/>
    </xf>
    <xf borderId="0" fillId="0" fontId="18" numFmtId="4" xfId="0" applyAlignment="1" applyFont="1" applyNumberFormat="1">
      <alignment horizontal="center" vertical="bottom"/>
    </xf>
    <xf borderId="0" fillId="0" fontId="16" numFmtId="167" xfId="0" applyAlignment="1" applyFont="1" applyNumberFormat="1">
      <alignment horizontal="center" vertical="bottom"/>
    </xf>
    <xf borderId="0" fillId="5" fontId="16" numFmtId="167" xfId="0" applyAlignment="1" applyFont="1" applyNumberFormat="1">
      <alignment horizontal="center" vertical="bottom"/>
    </xf>
    <xf borderId="0" fillId="5" fontId="16" numFmtId="166" xfId="0" applyAlignment="1" applyFont="1" applyNumberFormat="1">
      <alignment horizontal="center" vertical="bottom"/>
    </xf>
    <xf borderId="0" fillId="4" fontId="16" numFmtId="165" xfId="0" applyAlignment="1" applyFont="1" applyNumberForma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4" fontId="16" numFmtId="2" xfId="0" applyAlignment="1" applyFont="1" applyNumberFormat="1">
      <alignment horizontal="center" vertical="bottom"/>
    </xf>
    <xf borderId="0" fillId="0" fontId="10" numFmtId="1" xfId="0" applyAlignment="1" applyFont="1" applyNumberFormat="1">
      <alignment horizontal="center" readingOrder="0" vertical="bottom"/>
    </xf>
    <xf borderId="0" fillId="0" fontId="16" numFmtId="2" xfId="0" applyAlignment="1" applyFont="1" applyNumberFormat="1">
      <alignment horizontal="center" vertical="bottom"/>
    </xf>
    <xf borderId="0" fillId="11" fontId="10" numFmtId="167" xfId="0" applyAlignment="1" applyFill="1" applyFont="1" applyNumberFormat="1">
      <alignment horizontal="center" vertical="bottom"/>
    </xf>
    <xf borderId="0" fillId="5" fontId="10" numFmtId="167" xfId="0" applyAlignment="1" applyFont="1" applyNumberFormat="1">
      <alignment horizontal="center" vertical="bottom"/>
    </xf>
    <xf borderId="0" fillId="7" fontId="16" numFmtId="2" xfId="0" applyAlignment="1" applyFont="1" applyNumberFormat="1">
      <alignment horizontal="center" vertical="bottom"/>
    </xf>
    <xf borderId="26" fillId="0" fontId="16" numFmtId="2" xfId="0" applyAlignment="1" applyBorder="1" applyFont="1" applyNumberFormat="1">
      <alignment horizontal="center" vertical="bottom"/>
    </xf>
    <xf borderId="26" fillId="9" fontId="16" numFmtId="0" xfId="0" applyAlignment="1" applyBorder="1" applyFont="1">
      <alignment horizontal="center" vertical="bottom"/>
    </xf>
    <xf borderId="26" fillId="0" fontId="16" numFmtId="167" xfId="0" applyAlignment="1" applyBorder="1" applyFont="1" applyNumberFormat="1">
      <alignment horizontal="center" vertical="bottom"/>
    </xf>
    <xf borderId="26" fillId="5" fontId="16" numFmtId="167" xfId="0" applyAlignment="1" applyBorder="1" applyFont="1" applyNumberFormat="1">
      <alignment horizontal="center" vertical="bottom"/>
    </xf>
    <xf borderId="26" fillId="7" fontId="16" numFmtId="167" xfId="0" applyAlignment="1" applyBorder="1" applyFont="1" applyNumberFormat="1">
      <alignment horizontal="center" vertical="bottom"/>
    </xf>
    <xf borderId="26" fillId="4" fontId="16" numFmtId="167" xfId="0" applyAlignment="1" applyBorder="1" applyFont="1" applyNumberFormat="1">
      <alignment horizontal="center" vertical="bottom"/>
    </xf>
    <xf borderId="26" fillId="0" fontId="17" numFmtId="0" xfId="0" applyBorder="1" applyFont="1"/>
    <xf borderId="0" fillId="0" fontId="15" numFmtId="0" xfId="0" applyAlignment="1" applyFont="1">
      <alignment horizontal="center" readingOrder="0" vertical="bottom"/>
    </xf>
    <xf borderId="0" fillId="5" fontId="16" numFmtId="166" xfId="0" applyAlignment="1" applyFont="1" applyNumberFormat="1">
      <alignment vertical="bottom"/>
    </xf>
    <xf borderId="0" fillId="0" fontId="15" numFmtId="0" xfId="0" applyAlignment="1" applyFont="1">
      <alignment shrinkToFit="0" vertical="bottom" wrapText="0"/>
    </xf>
    <xf borderId="0" fillId="5" fontId="16" numFmtId="167" xfId="0" applyAlignment="1" applyFont="1" applyNumberFormat="1">
      <alignment vertical="bottom"/>
    </xf>
    <xf borderId="0" fillId="7" fontId="16" numFmtId="167" xfId="0" applyAlignment="1" applyFont="1" applyNumberFormat="1">
      <alignment horizontal="center" vertical="bottom"/>
    </xf>
    <xf borderId="0" fillId="5" fontId="16" numFmtId="169" xfId="0" applyAlignment="1" applyFont="1" applyNumberFormat="1">
      <alignment vertical="bottom"/>
    </xf>
    <xf borderId="0" fillId="4" fontId="16" numFmtId="1" xfId="0" applyAlignment="1" applyFont="1" applyNumberFormat="1">
      <alignment horizontal="center" vertical="bottom"/>
    </xf>
    <xf borderId="27" fillId="0" fontId="17" numFmtId="0" xfId="0" applyAlignment="1" applyBorder="1" applyFont="1">
      <alignment horizontal="center" readingOrder="0"/>
    </xf>
    <xf borderId="27" fillId="0" fontId="18" numFmtId="4" xfId="0" applyAlignment="1" applyBorder="1" applyFont="1" applyNumberFormat="1">
      <alignment horizontal="center" vertical="bottom"/>
    </xf>
    <xf borderId="27" fillId="9" fontId="16" numFmtId="0" xfId="0" applyAlignment="1" applyBorder="1" applyFont="1">
      <alignment horizontal="center" vertical="bottom"/>
    </xf>
    <xf borderId="27" fillId="0" fontId="15" numFmtId="0" xfId="0" applyAlignment="1" applyBorder="1" applyFont="1">
      <alignment horizontal="center" vertical="bottom"/>
    </xf>
    <xf borderId="27" fillId="0" fontId="16" numFmtId="167" xfId="0" applyAlignment="1" applyBorder="1" applyFont="1" applyNumberFormat="1">
      <alignment horizontal="center" vertical="bottom"/>
    </xf>
    <xf borderId="27" fillId="5" fontId="16" numFmtId="167" xfId="0" applyAlignment="1" applyBorder="1" applyFont="1" applyNumberFormat="1">
      <alignment horizontal="center" vertical="bottom"/>
    </xf>
    <xf borderId="27" fillId="5" fontId="16" numFmtId="166" xfId="0" applyAlignment="1" applyBorder="1" applyFont="1" applyNumberFormat="1">
      <alignment vertical="bottom"/>
    </xf>
    <xf borderId="27" fillId="5" fontId="16" numFmtId="169" xfId="0" applyAlignment="1" applyBorder="1" applyFont="1" applyNumberFormat="1">
      <alignment vertical="bottom"/>
    </xf>
    <xf borderId="27" fillId="7" fontId="16" numFmtId="165" xfId="0" applyAlignment="1" applyBorder="1" applyFont="1" applyNumberFormat="1">
      <alignment horizontal="center" vertical="bottom"/>
    </xf>
    <xf borderId="27" fillId="4" fontId="16" numFmtId="1" xfId="0" applyAlignment="1" applyBorder="1" applyFont="1" applyNumberFormat="1">
      <alignment horizontal="center" vertical="bottom"/>
    </xf>
    <xf borderId="27" fillId="4" fontId="16" numFmtId="165" xfId="0" applyAlignment="1" applyBorder="1" applyFont="1" applyNumberFormat="1">
      <alignment horizontal="center" vertical="bottom"/>
    </xf>
    <xf borderId="27" fillId="0" fontId="10" numFmtId="0" xfId="0" applyAlignment="1" applyBorder="1" applyFont="1">
      <alignment horizontal="center" readingOrder="0" vertical="bottom"/>
    </xf>
    <xf borderId="27" fillId="0" fontId="10" numFmtId="1" xfId="0" applyAlignment="1" applyBorder="1" applyFont="1" applyNumberFormat="1">
      <alignment horizontal="center" readingOrder="0" vertical="bottom"/>
    </xf>
    <xf borderId="27" fillId="0" fontId="3" numFmtId="0" xfId="0" applyAlignment="1" applyBorder="1" applyFont="1">
      <alignment horizontal="center" readingOrder="0" vertical="bottom"/>
    </xf>
    <xf borderId="0" fillId="0" fontId="15" numFmtId="0" xfId="0" applyAlignment="1" applyFont="1">
      <alignment vertical="bottom"/>
    </xf>
    <xf borderId="27" fillId="0" fontId="3" numFmtId="0" xfId="0" applyAlignment="1" applyBorder="1" applyFont="1">
      <alignment horizontal="center" vertical="bottom"/>
    </xf>
    <xf borderId="26" fillId="11" fontId="10" numFmtId="167" xfId="0" applyAlignment="1" applyBorder="1" applyFont="1" applyNumberFormat="1">
      <alignment horizontal="center" vertical="bottom"/>
    </xf>
    <xf borderId="26" fillId="5" fontId="10" numFmtId="167" xfId="0" applyAlignment="1" applyBorder="1" applyFont="1" applyNumberFormat="1">
      <alignment horizontal="center" vertical="bottom"/>
    </xf>
    <xf borderId="26" fillId="7" fontId="16" numFmtId="2" xfId="0" applyAlignment="1" applyBorder="1" applyFont="1" applyNumberFormat="1">
      <alignment horizontal="center" vertical="bottom"/>
    </xf>
    <xf borderId="27" fillId="0" fontId="16" numFmtId="2" xfId="0" applyAlignment="1" applyBorder="1" applyFont="1" applyNumberFormat="1">
      <alignment horizontal="center" vertical="bottom"/>
    </xf>
    <xf borderId="27" fillId="5" fontId="16" numFmtId="167" xfId="0" applyAlignment="1" applyBorder="1" applyFont="1" applyNumberFormat="1">
      <alignment vertical="bottom"/>
    </xf>
    <xf borderId="27" fillId="7" fontId="16" numFmtId="167" xfId="0" applyAlignment="1" applyBorder="1" applyFont="1" applyNumberFormat="1">
      <alignment horizontal="center" vertical="bottom"/>
    </xf>
    <xf borderId="27" fillId="4" fontId="16" numFmtId="167" xfId="0" applyAlignment="1" applyBorder="1" applyFont="1" applyNumberFormat="1">
      <alignment horizontal="center" vertical="bottom"/>
    </xf>
    <xf borderId="27" fillId="0" fontId="16" numFmtId="4" xfId="0" applyAlignment="1" applyBorder="1" applyFont="1" applyNumberFormat="1">
      <alignment horizontal="center" vertical="bottom"/>
    </xf>
    <xf borderId="26" fillId="5" fontId="16" numFmtId="166" xfId="0" applyAlignment="1" applyBorder="1" applyFont="1" applyNumberFormat="1">
      <alignment vertical="bottom"/>
    </xf>
    <xf borderId="26" fillId="5" fontId="16" numFmtId="169" xfId="0" applyAlignment="1" applyBorder="1" applyFont="1" applyNumberFormat="1">
      <alignment vertical="bottom"/>
    </xf>
    <xf borderId="26" fillId="7" fontId="16" numFmtId="165" xfId="0" applyAlignment="1" applyBorder="1" applyFont="1" applyNumberFormat="1">
      <alignment horizontal="center" vertical="bottom"/>
    </xf>
    <xf borderId="26" fillId="4" fontId="16" numFmtId="1" xfId="0" applyAlignment="1" applyBorder="1" applyFont="1" applyNumberFormat="1">
      <alignment horizontal="center" vertical="bottom"/>
    </xf>
    <xf borderId="0" fillId="12" fontId="15" numFmtId="0" xfId="0" applyAlignment="1" applyFill="1" applyFont="1">
      <alignment horizontal="center" vertical="bottom"/>
    </xf>
    <xf borderId="0" fillId="12" fontId="16" numFmtId="167" xfId="0" applyAlignment="1" applyFont="1" applyNumberFormat="1">
      <alignment horizontal="center" vertical="bottom"/>
    </xf>
    <xf borderId="0" fillId="13" fontId="15" numFmtId="0" xfId="0" applyAlignment="1" applyFill="1" applyFont="1">
      <alignment horizontal="center" vertical="bottom"/>
    </xf>
    <xf borderId="0" fillId="6" fontId="16" numFmtId="168" xfId="0" applyAlignment="1" applyFont="1" applyNumberFormat="1">
      <alignment horizontal="center" vertical="bottom"/>
    </xf>
    <xf borderId="0" fillId="6" fontId="16" numFmtId="167" xfId="0" applyAlignment="1" applyFont="1" applyNumberFormat="1">
      <alignment horizontal="center" vertical="bottom"/>
    </xf>
    <xf borderId="0" fillId="6" fontId="16" numFmtId="1" xfId="0" applyAlignment="1" applyFont="1" applyNumberFormat="1">
      <alignment horizontal="center" vertical="bottom"/>
    </xf>
    <xf borderId="0" fillId="6" fontId="16" numFmtId="165" xfId="0" applyAlignment="1" applyFont="1" applyNumberFormat="1">
      <alignment horizontal="center" vertical="bottom"/>
    </xf>
    <xf borderId="0" fillId="11" fontId="16" numFmtId="0" xfId="0" applyAlignment="1" applyFont="1">
      <alignment horizontal="center" vertical="bottom"/>
    </xf>
    <xf borderId="27" fillId="10" fontId="16" numFmtId="4" xfId="0" applyAlignment="1" applyBorder="1" applyFont="1" applyNumberFormat="1">
      <alignment horizontal="center" vertical="bottom"/>
    </xf>
    <xf borderId="27" fillId="11" fontId="16" numFmtId="0" xfId="0" applyAlignment="1" applyBorder="1" applyFont="1">
      <alignment horizontal="center" vertical="bottom"/>
    </xf>
    <xf borderId="27" fillId="5" fontId="16" numFmtId="166" xfId="0" applyAlignment="1" applyBorder="1" applyFont="1" applyNumberFormat="1">
      <alignment horizontal="center" vertical="bottom"/>
    </xf>
    <xf borderId="27" fillId="5" fontId="16" numFmtId="169" xfId="0" applyAlignment="1" applyBorder="1" applyFont="1" applyNumberFormat="1">
      <alignment horizontal="center" vertical="bottom"/>
    </xf>
    <xf borderId="27" fillId="4" fontId="16" numFmtId="2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/>
    </xf>
    <xf borderId="27" fillId="11" fontId="10" numFmtId="167" xfId="0" applyAlignment="1" applyBorder="1" applyFont="1" applyNumberFormat="1">
      <alignment horizontal="center" vertical="bottom"/>
    </xf>
    <xf borderId="27" fillId="5" fontId="10" numFmtId="167" xfId="0" applyAlignment="1" applyBorder="1" applyFont="1" applyNumberFormat="1">
      <alignment horizontal="center" vertical="bottom"/>
    </xf>
    <xf borderId="27" fillId="7" fontId="16" numFmtId="2" xfId="0" applyAlignment="1" applyBorder="1" applyFont="1" applyNumberFormat="1">
      <alignment horizontal="center" vertical="bottom"/>
    </xf>
    <xf borderId="26" fillId="11" fontId="16" numFmtId="0" xfId="0" applyAlignment="1" applyBorder="1" applyFont="1">
      <alignment horizontal="center" vertical="bottom"/>
    </xf>
    <xf borderId="0" fillId="4" fontId="16" numFmtId="166" xfId="0" applyAlignment="1" applyFont="1" applyNumberFormat="1">
      <alignment horizontal="center" vertical="bottom"/>
    </xf>
    <xf borderId="0" fillId="14" fontId="15" numFmtId="0" xfId="0" applyAlignment="1" applyFill="1" applyFont="1">
      <alignment horizontal="center" vertical="bottom"/>
    </xf>
    <xf borderId="26" fillId="0" fontId="18" numFmtId="4" xfId="0" applyAlignment="1" applyBorder="1" applyFont="1" applyNumberFormat="1">
      <alignment horizontal="center" vertical="bottom"/>
    </xf>
    <xf borderId="26" fillId="5" fontId="16" numFmtId="167" xfId="0" applyAlignment="1" applyBorder="1" applyFont="1" applyNumberFormat="1">
      <alignment vertical="bottom"/>
    </xf>
    <xf borderId="26" fillId="4" fontId="16" numFmtId="165" xfId="0" applyAlignment="1" applyBorder="1" applyFont="1" applyNumberFormat="1">
      <alignment horizontal="center" vertical="bottom"/>
    </xf>
    <xf borderId="0" fillId="0" fontId="17" numFmtId="0" xfId="0" applyFont="1"/>
    <xf borderId="0" fillId="0" fontId="3" numFmtId="0" xfId="0" applyAlignment="1" applyFont="1">
      <alignment shrinkToFit="0" wrapText="1"/>
    </xf>
    <xf borderId="28" fillId="0" fontId="3" numFmtId="0" xfId="0" applyAlignment="1" applyBorder="1" applyFont="1">
      <alignment shrinkToFit="0" vertical="top" wrapText="1"/>
    </xf>
    <xf borderId="29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10" fillId="2" fontId="4" numFmtId="2" xfId="0" applyAlignment="1" applyBorder="1" applyFont="1" applyNumberFormat="1">
      <alignment horizontal="center" vertical="center"/>
    </xf>
    <xf borderId="10" fillId="2" fontId="4" numFmtId="2" xfId="0" applyAlignment="1" applyBorder="1" applyFont="1" applyNumberFormat="1">
      <alignment horizontal="center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12" fillId="0" fontId="4" numFmtId="164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vertical="center"/>
    </xf>
    <xf borderId="12" fillId="0" fontId="19" numFmtId="165" xfId="0" applyAlignment="1" applyBorder="1" applyFont="1" applyNumberFormat="1">
      <alignment horizontal="center" vertical="center"/>
    </xf>
    <xf borderId="12" fillId="14" fontId="19" numFmtId="168" xfId="0" applyAlignment="1" applyBorder="1" applyFont="1" applyNumberFormat="1">
      <alignment horizontal="center" vertical="center"/>
    </xf>
    <xf borderId="12" fillId="14" fontId="19" numFmtId="165" xfId="0" applyAlignment="1" applyBorder="1" applyFont="1" applyNumberFormat="1">
      <alignment horizontal="center" vertical="center"/>
    </xf>
    <xf borderId="31" fillId="0" fontId="19" numFmtId="168" xfId="0" applyAlignment="1" applyBorder="1" applyFont="1" applyNumberFormat="1">
      <alignment horizontal="center" vertical="center"/>
    </xf>
    <xf borderId="13" fillId="5" fontId="5" numFmtId="2" xfId="0" applyAlignment="1" applyBorder="1" applyFont="1" applyNumberFormat="1">
      <alignment horizontal="center" vertical="center"/>
    </xf>
    <xf borderId="32" fillId="0" fontId="5" numFmtId="2" xfId="0" applyAlignment="1" applyBorder="1" applyFont="1" applyNumberFormat="1">
      <alignment horizontal="center"/>
    </xf>
    <xf borderId="33" fillId="0" fontId="2" numFmtId="0" xfId="0" applyBorder="1" applyFont="1"/>
    <xf borderId="25" fillId="0" fontId="4" numFmtId="164" xfId="0" applyAlignment="1" applyBorder="1" applyFont="1" applyNumberFormat="1">
      <alignment horizontal="center" vertical="center"/>
    </xf>
    <xf borderId="25" fillId="0" fontId="4" numFmtId="0" xfId="0" applyAlignment="1" applyBorder="1" applyFont="1">
      <alignment horizontal="center" vertical="center"/>
    </xf>
    <xf borderId="25" fillId="0" fontId="19" numFmtId="165" xfId="0" applyAlignment="1" applyBorder="1" applyFont="1" applyNumberFormat="1">
      <alignment horizontal="center" vertical="center"/>
    </xf>
    <xf borderId="34" fillId="14" fontId="19" numFmtId="165" xfId="0" applyAlignment="1" applyBorder="1" applyFont="1" applyNumberFormat="1">
      <alignment horizontal="center" vertical="center"/>
    </xf>
    <xf borderId="34" fillId="14" fontId="19" numFmtId="168" xfId="0" applyAlignment="1" applyBorder="1" applyFont="1" applyNumberFormat="1">
      <alignment horizontal="center" vertical="center"/>
    </xf>
    <xf borderId="34" fillId="4" fontId="19" numFmtId="165" xfId="0" applyAlignment="1" applyBorder="1" applyFont="1" applyNumberFormat="1">
      <alignment horizontal="center" vertical="center"/>
    </xf>
    <xf borderId="34" fillId="14" fontId="19" numFmtId="2" xfId="0" applyAlignment="1" applyBorder="1" applyFont="1" applyNumberFormat="1">
      <alignment horizontal="center" vertical="center"/>
    </xf>
    <xf borderId="35" fillId="14" fontId="19" numFmtId="168" xfId="0" applyAlignment="1" applyBorder="1" applyFont="1" applyNumberFormat="1">
      <alignment horizontal="center" vertical="center"/>
    </xf>
    <xf borderId="15" fillId="0" fontId="4" numFmtId="164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horizontal="center" vertical="center"/>
    </xf>
    <xf borderId="15" fillId="0" fontId="20" numFmtId="165" xfId="0" applyAlignment="1" applyBorder="1" applyFont="1" applyNumberFormat="1">
      <alignment horizontal="center" vertical="center"/>
    </xf>
    <xf borderId="15" fillId="4" fontId="19" numFmtId="165" xfId="0" applyAlignment="1" applyBorder="1" applyFont="1" applyNumberFormat="1">
      <alignment horizontal="center" vertical="center"/>
    </xf>
    <xf borderId="15" fillId="4" fontId="19" numFmtId="168" xfId="0" applyAlignment="1" applyBorder="1" applyFont="1" applyNumberFormat="1">
      <alignment horizontal="center" vertical="center"/>
    </xf>
    <xf borderId="15" fillId="0" fontId="19" numFmtId="165" xfId="0" applyAlignment="1" applyBorder="1" applyFont="1" applyNumberFormat="1">
      <alignment horizontal="center" vertical="center"/>
    </xf>
    <xf borderId="15" fillId="3" fontId="19" numFmtId="165" xfId="0" applyAlignment="1" applyBorder="1" applyFont="1" applyNumberFormat="1">
      <alignment horizontal="center" vertical="center"/>
    </xf>
    <xf borderId="15" fillId="4" fontId="19" numFmtId="2" xfId="0" applyAlignment="1" applyBorder="1" applyFont="1" applyNumberFormat="1">
      <alignment horizontal="center" vertical="center"/>
    </xf>
    <xf borderId="36" fillId="4" fontId="19" numFmtId="168" xfId="0" applyAlignment="1" applyBorder="1" applyFont="1" applyNumberFormat="1">
      <alignment horizontal="center" vertical="center"/>
    </xf>
    <xf borderId="36" fillId="0" fontId="20" numFmtId="168" xfId="0" applyAlignment="1" applyBorder="1" applyFont="1" applyNumberFormat="1">
      <alignment horizontal="center" vertical="center"/>
    </xf>
    <xf borderId="15" fillId="3" fontId="19" numFmtId="167" xfId="0" applyAlignment="1" applyBorder="1" applyFont="1" applyNumberFormat="1">
      <alignment horizontal="center" vertical="center"/>
    </xf>
    <xf borderId="15" fillId="3" fontId="19" numFmtId="168" xfId="0" applyAlignment="1" applyBorder="1" applyFont="1" applyNumberFormat="1">
      <alignment horizontal="center" vertical="center"/>
    </xf>
    <xf borderId="15" fillId="3" fontId="19" numFmtId="2" xfId="0" applyAlignment="1" applyBorder="1" applyFont="1" applyNumberFormat="1">
      <alignment horizontal="center" vertical="center"/>
    </xf>
    <xf borderId="36" fillId="3" fontId="19" numFmtId="168" xfId="0" applyAlignment="1" applyBorder="1" applyFont="1" applyNumberForma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0" fontId="19" numFmtId="165" xfId="0" applyAlignment="1" applyBorder="1" applyFont="1" applyNumberFormat="1">
      <alignment horizontal="center" vertical="center"/>
    </xf>
    <xf borderId="19" fillId="14" fontId="19" numFmtId="166" xfId="0" applyAlignment="1" applyBorder="1" applyFont="1" applyNumberFormat="1">
      <alignment horizontal="center" vertical="center"/>
    </xf>
    <xf borderId="19" fillId="4" fontId="19" numFmtId="168" xfId="0" applyAlignment="1" applyBorder="1" applyFont="1" applyNumberFormat="1">
      <alignment horizontal="center" vertical="center"/>
    </xf>
    <xf borderId="19" fillId="4" fontId="19" numFmtId="165" xfId="0" applyAlignment="1" applyBorder="1" applyFont="1" applyNumberFormat="1">
      <alignment horizontal="center" vertical="center"/>
    </xf>
    <xf borderId="18" fillId="0" fontId="19" numFmtId="2" xfId="0" applyAlignment="1" applyBorder="1" applyFont="1" applyNumberFormat="1">
      <alignment horizontal="center" vertical="center"/>
    </xf>
    <xf borderId="37" fillId="0" fontId="19" numFmtId="168" xfId="0" applyAlignment="1" applyBorder="1" applyFont="1" applyNumberFormat="1">
      <alignment horizontal="center" vertical="center"/>
    </xf>
    <xf borderId="38" fillId="0" fontId="2" numFmtId="0" xfId="0" applyBorder="1" applyFont="1"/>
    <xf borderId="19" fillId="14" fontId="19" numFmtId="168" xfId="0" applyAlignment="1" applyBorder="1" applyFont="1" applyNumberFormat="1">
      <alignment horizontal="center" vertical="center"/>
    </xf>
    <xf borderId="19" fillId="4" fontId="19" numFmtId="167" xfId="0" applyAlignment="1" applyBorder="1" applyFont="1" applyNumberFormat="1">
      <alignment horizontal="center" vertical="center"/>
    </xf>
    <xf borderId="18" fillId="0" fontId="19" numFmtId="168" xfId="0" applyAlignment="1" applyBorder="1" applyFont="1" applyNumberFormat="1">
      <alignment horizontal="center" vertical="center"/>
    </xf>
    <xf borderId="18" fillId="0" fontId="19" numFmtId="166" xfId="0" applyAlignment="1" applyBorder="1" applyFont="1" applyNumberFormat="1">
      <alignment horizontal="center" vertical="center"/>
    </xf>
    <xf borderId="19" fillId="14" fontId="19" numFmtId="2" xfId="0" applyAlignment="1" applyBorder="1" applyFont="1" applyNumberFormat="1">
      <alignment horizontal="center" vertical="center"/>
    </xf>
    <xf borderId="39" fillId="4" fontId="19" numFmtId="168" xfId="0" applyAlignment="1" applyBorder="1" applyFont="1" applyNumberFormat="1">
      <alignment horizontal="center" vertical="center"/>
    </xf>
    <xf borderId="12" fillId="4" fontId="19" numFmtId="168" xfId="0" applyAlignment="1" applyBorder="1" applyFont="1" applyNumberFormat="1">
      <alignment horizontal="center" vertical="center"/>
    </xf>
    <xf borderId="12" fillId="4" fontId="19" numFmtId="165" xfId="0" applyAlignment="1" applyBorder="1" applyFont="1" applyNumberFormat="1">
      <alignment horizontal="center" vertical="center"/>
    </xf>
    <xf borderId="12" fillId="4" fontId="19" numFmtId="2" xfId="0" applyAlignment="1" applyBorder="1" applyFont="1" applyNumberFormat="1">
      <alignment horizontal="center" vertical="center"/>
    </xf>
    <xf borderId="31" fillId="4" fontId="19" numFmtId="168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/>
    </xf>
    <xf borderId="15" fillId="0" fontId="21" numFmtId="164" xfId="0" applyAlignment="1" applyBorder="1" applyFont="1" applyNumberFormat="1">
      <alignment horizontal="center" vertical="center"/>
    </xf>
    <xf borderId="15" fillId="0" fontId="21" numFmtId="0" xfId="0" applyAlignment="1" applyBorder="1" applyFont="1">
      <alignment horizontal="center" vertical="center"/>
    </xf>
    <xf borderId="15" fillId="0" fontId="19" numFmtId="2" xfId="0" applyAlignment="1" applyBorder="1" applyFont="1" applyNumberFormat="1">
      <alignment horizontal="center" vertical="center"/>
    </xf>
    <xf borderId="15" fillId="0" fontId="19" numFmtId="168" xfId="0" applyAlignment="1" applyBorder="1" applyFont="1" applyNumberFormat="1">
      <alignment vertical="center"/>
    </xf>
    <xf borderId="11" fillId="0" fontId="4" numFmtId="164" xfId="0" applyAlignment="1" applyBorder="1" applyFont="1" applyNumberFormat="1">
      <alignment horizontal="center" shrinkToFit="0" vertical="center" wrapText="1"/>
    </xf>
    <xf borderId="12" fillId="0" fontId="19" numFmtId="168" xfId="0" applyAlignment="1" applyBorder="1" applyFont="1" applyNumberFormat="1">
      <alignment horizontal="center" vertical="center"/>
    </xf>
    <xf borderId="12" fillId="14" fontId="19" numFmtId="2" xfId="0" applyAlignment="1" applyBorder="1" applyFont="1" applyNumberFormat="1">
      <alignment horizontal="center" vertical="center"/>
    </xf>
    <xf borderId="31" fillId="14" fontId="19" numFmtId="168" xfId="0" applyAlignment="1" applyBorder="1" applyFont="1" applyNumberFormat="1">
      <alignment horizontal="center" vertical="center"/>
    </xf>
    <xf borderId="15" fillId="0" fontId="4" numFmtId="164" xfId="0" applyAlignment="1" applyBorder="1" applyFont="1" applyNumberFormat="1">
      <alignment horizontal="center" shrinkToFit="0" vertical="center" wrapText="1"/>
    </xf>
    <xf borderId="25" fillId="0" fontId="19" numFmtId="168" xfId="0" applyAlignment="1" applyBorder="1" applyFont="1" applyNumberFormat="1">
      <alignment horizontal="center" vertical="center"/>
    </xf>
    <xf borderId="25" fillId="0" fontId="19" numFmtId="2" xfId="0" applyAlignment="1" applyBorder="1" applyFont="1" applyNumberFormat="1">
      <alignment horizontal="center" vertical="center"/>
    </xf>
    <xf borderId="40" fillId="0" fontId="19" numFmtId="168" xfId="0" applyAlignment="1" applyBorder="1" applyFont="1" applyNumberFormat="1">
      <alignment horizontal="center" vertical="center"/>
    </xf>
    <xf borderId="15" fillId="0" fontId="20" numFmtId="168" xfId="0" applyAlignment="1" applyBorder="1" applyFont="1" applyNumberFormat="1">
      <alignment horizontal="center" vertical="center"/>
    </xf>
    <xf borderId="14" fillId="0" fontId="4" numFmtId="164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horizontal="center" vertical="center"/>
    </xf>
    <xf borderId="19" fillId="14" fontId="19" numFmtId="165" xfId="0" applyAlignment="1" applyBorder="1" applyFont="1" applyNumberFormat="1">
      <alignment horizontal="center" vertical="center"/>
    </xf>
    <xf borderId="18" fillId="0" fontId="20" numFmtId="165" xfId="0" applyAlignment="1" applyBorder="1" applyFont="1" applyNumberFormat="1">
      <alignment horizontal="center" vertical="center"/>
    </xf>
    <xf borderId="39" fillId="14" fontId="19" numFmtId="168" xfId="0" applyAlignment="1" applyBorder="1" applyFont="1" applyNumberFormat="1">
      <alignment horizontal="center" vertical="center"/>
    </xf>
    <xf borderId="20" fillId="5" fontId="5" numFmtId="2" xfId="0" applyAlignment="1" applyBorder="1" applyFont="1" applyNumberFormat="1">
      <alignment horizontal="center" vertical="center"/>
    </xf>
    <xf borderId="12" fillId="0" fontId="20" numFmtId="168" xfId="0" applyAlignment="1" applyBorder="1" applyFont="1" applyNumberFormat="1">
      <alignment horizontal="center" vertical="center"/>
    </xf>
    <xf borderId="12" fillId="0" fontId="20" numFmtId="165" xfId="0" applyAlignment="1" applyBorder="1" applyFont="1" applyNumberFormat="1">
      <alignment horizontal="center" vertical="center"/>
    </xf>
    <xf borderId="41" fillId="5" fontId="5" numFmtId="2" xfId="0" applyAlignment="1" applyBorder="1" applyFont="1" applyNumberFormat="1">
      <alignment horizontal="center" vertical="center"/>
    </xf>
    <xf borderId="15" fillId="0" fontId="19" numFmtId="168" xfId="0" applyAlignment="1" applyBorder="1" applyFont="1" applyNumberFormat="1">
      <alignment horizontal="center" vertical="center"/>
    </xf>
    <xf borderId="15" fillId="3" fontId="19" numFmtId="166" xfId="0" applyAlignment="1" applyBorder="1" applyFont="1" applyNumberFormat="1">
      <alignment horizontal="center" vertical="center"/>
    </xf>
    <xf borderId="15" fillId="14" fontId="19" numFmtId="2" xfId="0" applyAlignment="1" applyBorder="1" applyFont="1" applyNumberFormat="1">
      <alignment horizontal="center" vertical="center"/>
    </xf>
    <xf borderId="36" fillId="0" fontId="19" numFmtId="168" xfId="0" applyAlignment="1" applyBorder="1" applyFont="1" applyNumberFormat="1">
      <alignment horizontal="center" vertical="center"/>
    </xf>
    <xf borderId="0" fillId="0" fontId="9" numFmtId="1" xfId="0" applyAlignment="1" applyFont="1" applyNumberFormat="1">
      <alignment horizontal="center"/>
    </xf>
    <xf borderId="15" fillId="4" fontId="19" numFmtId="1" xfId="0" applyAlignment="1" applyBorder="1" applyFont="1" applyNumberFormat="1">
      <alignment horizontal="center" vertical="center"/>
    </xf>
    <xf borderId="17" fillId="0" fontId="4" numFmtId="164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center" vertical="center"/>
    </xf>
    <xf borderId="17" fillId="0" fontId="20" numFmtId="168" xfId="0" applyAlignment="1" applyBorder="1" applyFont="1" applyNumberFormat="1">
      <alignment horizontal="center" vertical="center"/>
    </xf>
    <xf borderId="17" fillId="0" fontId="19" numFmtId="165" xfId="0" applyAlignment="1" applyBorder="1" applyFont="1" applyNumberFormat="1">
      <alignment horizontal="center" vertical="center"/>
    </xf>
    <xf borderId="17" fillId="3" fontId="19" numFmtId="165" xfId="0" applyAlignment="1" applyBorder="1" applyFont="1" applyNumberFormat="1">
      <alignment horizontal="center" vertical="center"/>
    </xf>
    <xf borderId="17" fillId="3" fontId="19" numFmtId="2" xfId="0" applyAlignment="1" applyBorder="1" applyFont="1" applyNumberFormat="1">
      <alignment horizontal="center" vertical="center"/>
    </xf>
    <xf borderId="17" fillId="0" fontId="20" numFmtId="165" xfId="0" applyAlignment="1" applyBorder="1" applyFont="1" applyNumberFormat="1">
      <alignment horizontal="center" vertical="center"/>
    </xf>
    <xf borderId="42" fillId="3" fontId="19" numFmtId="168" xfId="0" applyAlignment="1" applyBorder="1" applyFont="1" applyNumberFormat="1">
      <alignment horizontal="center" vertical="center"/>
    </xf>
    <xf borderId="43" fillId="5" fontId="5" numFmtId="2" xfId="0" applyAlignment="1" applyBorder="1" applyFont="1" applyNumberFormat="1">
      <alignment horizontal="center" vertical="center"/>
    </xf>
    <xf borderId="12" fillId="4" fontId="19" numFmtId="166" xfId="0" applyAlignment="1" applyBorder="1" applyFont="1" applyNumberFormat="1">
      <alignment horizontal="center" vertical="center"/>
    </xf>
    <xf borderId="0" fillId="0" fontId="5" numFmtId="2" xfId="0" applyAlignment="1" applyFont="1" applyNumberFormat="1">
      <alignment horizontal="center"/>
    </xf>
    <xf borderId="15" fillId="4" fontId="19" numFmtId="166" xfId="0" applyAlignment="1" applyBorder="1" applyFont="1" applyNumberFormat="1">
      <alignment horizontal="center" vertical="center"/>
    </xf>
    <xf borderId="18" fillId="0" fontId="20" numFmtId="168" xfId="0" applyAlignment="1" applyBorder="1" applyFont="1" applyNumberFormat="1">
      <alignment horizontal="center" vertical="center"/>
    </xf>
    <xf borderId="19" fillId="4" fontId="19" numFmtId="166" xfId="0" applyAlignment="1" applyBorder="1" applyFont="1" applyNumberFormat="1">
      <alignment horizontal="center" vertical="center"/>
    </xf>
    <xf borderId="19" fillId="4" fontId="19" numFmtId="2" xfId="0" applyAlignment="1" applyBorder="1" applyFont="1" applyNumberFormat="1">
      <alignment horizontal="center" vertical="center"/>
    </xf>
    <xf borderId="18" fillId="0" fontId="21" numFmtId="164" xfId="0" applyAlignment="1" applyBorder="1" applyFont="1" applyNumberFormat="1">
      <alignment horizontal="center" vertical="center"/>
    </xf>
    <xf borderId="18" fillId="0" fontId="21" numFmtId="0" xfId="0" applyAlignment="1" applyBorder="1" applyFont="1">
      <alignment horizontal="center" vertical="center"/>
    </xf>
    <xf borderId="19" fillId="3" fontId="19" numFmtId="165" xfId="0" applyAlignment="1" applyBorder="1" applyFont="1" applyNumberFormat="1">
      <alignment horizontal="center" vertical="center"/>
    </xf>
    <xf borderId="19" fillId="3" fontId="19" numFmtId="166" xfId="0" applyAlignment="1" applyBorder="1" applyFont="1" applyNumberFormat="1">
      <alignment horizontal="center" vertical="center"/>
    </xf>
    <xf borderId="19" fillId="3" fontId="19" numFmtId="2" xfId="0" applyAlignment="1" applyBorder="1" applyFont="1" applyNumberFormat="1">
      <alignment horizontal="center" vertical="center"/>
    </xf>
    <xf borderId="39" fillId="3" fontId="19" numFmtId="168" xfId="0" applyAlignment="1" applyBorder="1" applyFont="1" applyNumberFormat="1">
      <alignment horizontal="center" vertical="center"/>
    </xf>
    <xf borderId="17" fillId="0" fontId="21" numFmtId="164" xfId="0" applyAlignment="1" applyBorder="1" applyFont="1" applyNumberFormat="1">
      <alignment horizontal="center" vertical="center"/>
    </xf>
    <xf borderId="17" fillId="0" fontId="21" numFmtId="0" xfId="0" applyAlignment="1" applyBorder="1" applyFont="1">
      <alignment horizontal="center" vertical="center"/>
    </xf>
    <xf borderId="17" fillId="0" fontId="19" numFmtId="168" xfId="0" applyAlignment="1" applyBorder="1" applyFont="1" applyNumberFormat="1">
      <alignment vertical="center"/>
    </xf>
    <xf borderId="17" fillId="14" fontId="19" numFmtId="166" xfId="0" applyAlignment="1" applyBorder="1" applyFont="1" applyNumberFormat="1">
      <alignment horizontal="center" vertical="center"/>
    </xf>
    <xf borderId="17" fillId="4" fontId="19" numFmtId="165" xfId="0" applyAlignment="1" applyBorder="1" applyFont="1" applyNumberFormat="1">
      <alignment horizontal="center" vertical="center"/>
    </xf>
    <xf borderId="17" fillId="4" fontId="19" numFmtId="168" xfId="0" applyAlignment="1" applyBorder="1" applyFont="1" applyNumberFormat="1">
      <alignment horizontal="center" vertical="center"/>
    </xf>
    <xf borderId="17" fillId="14" fontId="19" numFmtId="2" xfId="0" applyAlignment="1" applyBorder="1" applyFont="1" applyNumberFormat="1">
      <alignment horizontal="center" vertical="center"/>
    </xf>
    <xf borderId="42" fillId="4" fontId="19" numFmtId="168" xfId="0" applyAlignment="1" applyBorder="1" applyFont="1" applyNumberFormat="1">
      <alignment horizontal="center" vertical="center"/>
    </xf>
    <xf borderId="12" fillId="14" fontId="19" numFmtId="167" xfId="0" applyAlignment="1" applyBorder="1" applyFont="1" applyNumberFormat="1">
      <alignment horizontal="center" vertical="center"/>
    </xf>
    <xf borderId="12" fillId="0" fontId="19" numFmtId="167" xfId="0" applyAlignment="1" applyBorder="1" applyFont="1" applyNumberFormat="1">
      <alignment horizontal="center" vertical="center"/>
    </xf>
    <xf borderId="12" fillId="4" fontId="19" numFmtId="167" xfId="0" applyAlignment="1" applyBorder="1" applyFont="1" applyNumberFormat="1">
      <alignment horizontal="center" vertical="center"/>
    </xf>
    <xf borderId="12" fillId="0" fontId="20" numFmtId="167" xfId="0" applyAlignment="1" applyBorder="1" applyFont="1" applyNumberFormat="1">
      <alignment horizontal="center" vertical="center"/>
    </xf>
    <xf borderId="44" fillId="4" fontId="19" numFmtId="165" xfId="0" applyAlignment="1" applyBorder="1" applyFont="1" applyNumberFormat="1">
      <alignment horizontal="center" vertical="center"/>
    </xf>
    <xf borderId="45" fillId="0" fontId="19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/>
    </xf>
    <xf borderId="15" fillId="14" fontId="19" numFmtId="167" xfId="0" applyAlignment="1" applyBorder="1" applyFont="1" applyNumberFormat="1">
      <alignment horizontal="center" vertical="center"/>
    </xf>
    <xf borderId="15" fillId="4" fontId="19" numFmtId="167" xfId="0" applyAlignment="1" applyBorder="1" applyFont="1" applyNumberFormat="1">
      <alignment horizontal="center" vertical="center"/>
    </xf>
    <xf borderId="15" fillId="14" fontId="19" numFmtId="165" xfId="0" applyAlignment="1" applyBorder="1" applyFont="1" applyNumberFormat="1">
      <alignment horizontal="center" vertical="center"/>
    </xf>
    <xf borderId="46" fillId="4" fontId="19" numFmtId="165" xfId="0" applyAlignment="1" applyBorder="1" applyFont="1" applyNumberFormat="1">
      <alignment horizontal="center" vertical="center"/>
    </xf>
    <xf borderId="47" fillId="0" fontId="19" numFmtId="1" xfId="0" applyAlignment="1" applyBorder="1" applyFont="1" applyNumberFormat="1">
      <alignment horizontal="center" vertical="center"/>
    </xf>
    <xf borderId="47" fillId="5" fontId="19" numFmtId="1" xfId="0" applyAlignment="1" applyBorder="1" applyFont="1" applyNumberFormat="1">
      <alignment horizontal="center" vertical="center"/>
    </xf>
    <xf borderId="15" fillId="15" fontId="19" numFmtId="165" xfId="0" applyAlignment="1" applyBorder="1" applyFill="1" applyFont="1" applyNumberFormat="1">
      <alignment horizontal="center" vertical="center"/>
    </xf>
    <xf borderId="17" fillId="14" fontId="19" numFmtId="165" xfId="0" applyAlignment="1" applyBorder="1" applyFont="1" applyNumberFormat="1">
      <alignment horizontal="center" vertical="center"/>
    </xf>
    <xf borderId="17" fillId="4" fontId="19" numFmtId="167" xfId="0" applyAlignment="1" applyBorder="1" applyFont="1" applyNumberFormat="1">
      <alignment horizontal="center" vertical="center"/>
    </xf>
    <xf borderId="17" fillId="14" fontId="19" numFmtId="167" xfId="0" applyAlignment="1" applyBorder="1" applyFont="1" applyNumberFormat="1">
      <alignment horizontal="center" vertical="center"/>
    </xf>
    <xf borderId="17" fillId="0" fontId="19" numFmtId="2" xfId="0" applyAlignment="1" applyBorder="1" applyFont="1" applyNumberFormat="1">
      <alignment horizontal="center" vertical="center"/>
    </xf>
    <xf borderId="48" fillId="0" fontId="19" numFmtId="1" xfId="0" applyAlignment="1" applyBorder="1" applyFont="1" applyNumberFormat="1">
      <alignment horizontal="center" vertical="center"/>
    </xf>
    <xf borderId="12" fillId="3" fontId="19" numFmtId="166" xfId="0" applyAlignment="1" applyBorder="1" applyFont="1" applyNumberFormat="1">
      <alignment horizontal="center" vertical="center"/>
    </xf>
    <xf borderId="49" fillId="0" fontId="19" numFmtId="1" xfId="0" applyAlignment="1" applyBorder="1" applyFont="1" applyNumberFormat="1">
      <alignment horizontal="center" vertical="center"/>
    </xf>
    <xf borderId="15" fillId="4" fontId="19" numFmtId="169" xfId="0" applyAlignment="1" applyBorder="1" applyFont="1" applyNumberFormat="1">
      <alignment horizontal="center" vertical="center"/>
    </xf>
    <xf borderId="15" fillId="15" fontId="19" numFmtId="167" xfId="0" applyAlignment="1" applyBorder="1" applyFont="1" applyNumberFormat="1">
      <alignment horizontal="center" vertical="center"/>
    </xf>
    <xf borderId="15" fillId="3" fontId="19" numFmtId="169" xfId="0" applyAlignment="1" applyBorder="1" applyFont="1" applyNumberFormat="1">
      <alignment horizontal="center" vertical="center"/>
    </xf>
    <xf borderId="15" fillId="6" fontId="19" numFmtId="165" xfId="0" applyAlignment="1" applyBorder="1" applyFont="1" applyNumberFormat="1">
      <alignment horizontal="center" vertical="center"/>
    </xf>
    <xf borderId="17" fillId="0" fontId="19" numFmtId="167" xfId="0" applyAlignment="1" applyBorder="1" applyFont="1" applyNumberFormat="1">
      <alignment horizontal="center" vertical="center"/>
    </xf>
    <xf borderId="17" fillId="0" fontId="19" numFmtId="168" xfId="0" applyAlignment="1" applyBorder="1" applyFont="1" applyNumberFormat="1">
      <alignment horizontal="center" vertical="center"/>
    </xf>
    <xf borderId="17" fillId="14" fontId="19" numFmtId="169" xfId="0" applyAlignment="1" applyBorder="1" applyFont="1" applyNumberFormat="1">
      <alignment horizontal="center" vertical="center"/>
    </xf>
    <xf borderId="50" fillId="4" fontId="19" numFmtId="165" xfId="0" applyAlignment="1" applyBorder="1" applyFont="1" applyNumberFormat="1">
      <alignment horizontal="center" vertical="center"/>
    </xf>
    <xf borderId="4" fillId="14" fontId="19" numFmtId="0" xfId="0" applyBorder="1" applyFont="1"/>
    <xf borderId="4" fillId="14" fontId="3" numFmtId="0" xfId="0" applyAlignment="1" applyBorder="1" applyFont="1">
      <alignment vertical="center"/>
    </xf>
    <xf borderId="4" fillId="15" fontId="19" numFmtId="0" xfId="0" applyAlignment="1" applyBorder="1" applyFont="1">
      <alignment vertical="center"/>
    </xf>
    <xf borderId="4" fillId="15" fontId="3" numFmtId="0" xfId="0" applyAlignment="1" applyBorder="1" applyFont="1">
      <alignment vertical="center"/>
    </xf>
    <xf borderId="0" fillId="0" fontId="7" numFmtId="0" xfId="0" applyAlignment="1" applyFont="1">
      <alignment horizontal="center"/>
    </xf>
    <xf borderId="0" fillId="0" fontId="3" numFmtId="9" xfId="0" applyAlignment="1" applyFont="1" applyNumberFormat="1">
      <alignment horizontal="center"/>
    </xf>
    <xf borderId="0" fillId="0" fontId="22" numFmtId="0" xfId="0" applyFont="1"/>
    <xf borderId="0" fillId="0" fontId="12" numFmtId="0" xfId="0" applyFont="1"/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13" numFmtId="0" xfId="0" applyFont="1"/>
    <xf borderId="51" fillId="0" fontId="6" numFmtId="164" xfId="0" applyAlignment="1" applyBorder="1" applyFont="1" applyNumberFormat="1">
      <alignment horizontal="left"/>
    </xf>
    <xf borderId="51" fillId="0" fontId="6" numFmtId="0" xfId="0" applyAlignment="1" applyBorder="1" applyFont="1">
      <alignment horizontal="left" readingOrder="0"/>
    </xf>
    <xf borderId="17" fillId="0" fontId="7" numFmtId="2" xfId="0" applyAlignment="1" applyBorder="1" applyFont="1" applyNumberFormat="1">
      <alignment horizontal="center"/>
    </xf>
    <xf borderId="9" fillId="0" fontId="5" numFmtId="2" xfId="0" applyAlignment="1" applyBorder="1" applyFont="1" applyNumberFormat="1">
      <alignment horizontal="center"/>
    </xf>
    <xf borderId="11" fillId="0" fontId="6" numFmtId="0" xfId="0" applyAlignment="1" applyBorder="1" applyFont="1">
      <alignment shrinkToFit="0" vertical="center" wrapText="1"/>
    </xf>
    <xf borderId="25" fillId="0" fontId="5" numFmtId="164" xfId="0" applyAlignment="1" applyBorder="1" applyFont="1" applyNumberFormat="1">
      <alignment horizontal="center"/>
    </xf>
    <xf borderId="15" fillId="0" fontId="5" numFmtId="0" xfId="0" applyAlignment="1" applyBorder="1" applyFont="1">
      <alignment horizontal="center"/>
    </xf>
    <xf borderId="15" fillId="0" fontId="9" numFmtId="165" xfId="0" applyAlignment="1" applyBorder="1" applyFont="1" applyNumberFormat="1">
      <alignment horizontal="center"/>
    </xf>
    <xf borderId="15" fillId="0" fontId="7" numFmtId="167" xfId="0" applyAlignment="1" applyBorder="1" applyFont="1" applyNumberFormat="1">
      <alignment horizontal="center"/>
    </xf>
    <xf borderId="15" fillId="0" fontId="7" numFmtId="165" xfId="0" applyAlignment="1" applyBorder="1" applyFont="1" applyNumberFormat="1">
      <alignment horizontal="center"/>
    </xf>
    <xf borderId="15" fillId="0" fontId="7" numFmtId="168" xfId="0" applyAlignment="1" applyBorder="1" applyFont="1" applyNumberFormat="1">
      <alignment horizontal="center"/>
    </xf>
    <xf borderId="15" fillId="0" fontId="7" numFmtId="2" xfId="0" applyAlignment="1" applyBorder="1" applyFont="1" applyNumberFormat="1">
      <alignment horizontal="center"/>
    </xf>
    <xf borderId="9" fillId="7" fontId="5" numFmtId="2" xfId="0" applyAlignment="1" applyBorder="1" applyFont="1" applyNumberFormat="1">
      <alignment horizontal="center"/>
    </xf>
    <xf borderId="15" fillId="0" fontId="5" numFmtId="164" xfId="0" applyAlignment="1" applyBorder="1" applyFont="1" applyNumberFormat="1">
      <alignment horizontal="center"/>
    </xf>
    <xf borderId="18" fillId="0" fontId="6" numFmtId="0" xfId="0" applyAlignment="1" applyBorder="1" applyFont="1">
      <alignment shrinkToFit="0" vertical="center" wrapText="1"/>
    </xf>
    <xf borderId="15" fillId="0" fontId="26" numFmtId="164" xfId="0" applyAlignment="1" applyBorder="1" applyFont="1" applyNumberFormat="1">
      <alignment horizontal="center"/>
    </xf>
    <xf borderId="15" fillId="0" fontId="26" numFmtId="0" xfId="0" applyAlignment="1" applyBorder="1" applyFont="1">
      <alignment horizontal="center"/>
    </xf>
    <xf borderId="15" fillId="0" fontId="3" numFmtId="165" xfId="0" applyAlignment="1" applyBorder="1" applyFont="1" applyNumberFormat="1">
      <alignment horizontal="center"/>
    </xf>
    <xf borderId="15" fillId="16" fontId="7" numFmtId="2" xfId="0" applyAlignment="1" applyBorder="1" applyFill="1" applyFont="1" applyNumberFormat="1">
      <alignment horizontal="center"/>
    </xf>
    <xf borderId="15" fillId="16" fontId="7" numFmtId="168" xfId="0" applyAlignment="1" applyBorder="1" applyFont="1" applyNumberFormat="1">
      <alignment horizontal="center"/>
    </xf>
    <xf borderId="15" fillId="17" fontId="7" numFmtId="2" xfId="0" applyAlignment="1" applyBorder="1" applyFill="1" applyFont="1" applyNumberFormat="1">
      <alignment horizontal="center"/>
    </xf>
    <xf borderId="15" fillId="17" fontId="7" numFmtId="165" xfId="0" applyAlignment="1" applyBorder="1" applyFont="1" applyNumberFormat="1">
      <alignment horizontal="center"/>
    </xf>
    <xf borderId="15" fillId="9" fontId="7" numFmtId="168" xfId="0" applyAlignment="1" applyBorder="1" applyFont="1" applyNumberFormat="1">
      <alignment horizontal="center"/>
    </xf>
    <xf borderId="15" fillId="18" fontId="7" numFmtId="168" xfId="0" applyAlignment="1" applyBorder="1" applyFill="1" applyFont="1" applyNumberFormat="1">
      <alignment horizontal="center"/>
    </xf>
    <xf borderId="14" fillId="0" fontId="5" numFmtId="164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5" fontId="7" numFmtId="168" xfId="0" applyAlignment="1" applyBorder="1" applyFont="1" applyNumberFormat="1">
      <alignment horizontal="center"/>
    </xf>
    <xf borderId="15" fillId="7" fontId="7" numFmtId="167" xfId="0" applyAlignment="1" applyBorder="1" applyFont="1" applyNumberFormat="1">
      <alignment horizontal="center"/>
    </xf>
    <xf borderId="9" fillId="0" fontId="5" numFmtId="1" xfId="0" applyAlignment="1" applyBorder="1" applyFont="1" applyNumberFormat="1">
      <alignment horizontal="center"/>
    </xf>
    <xf borderId="15" fillId="0" fontId="7" numFmtId="169" xfId="0" applyAlignment="1" applyBorder="1" applyFont="1" applyNumberFormat="1">
      <alignment horizontal="center"/>
    </xf>
    <xf borderId="15" fillId="0" fontId="7" numFmtId="166" xfId="0" applyAlignment="1" applyBorder="1" applyFont="1" applyNumberFormat="1">
      <alignment horizontal="center"/>
    </xf>
    <xf borderId="15" fillId="0" fontId="7" numFmtId="170" xfId="0" applyAlignment="1" applyBorder="1" applyFont="1" applyNumberFormat="1">
      <alignment horizontal="center"/>
    </xf>
    <xf borderId="15" fillId="5" fontId="7" numFmtId="165" xfId="0" applyAlignment="1" applyBorder="1" applyFont="1" applyNumberFormat="1">
      <alignment horizontal="center"/>
    </xf>
    <xf borderId="0" fillId="0" fontId="9" numFmtId="167" xfId="0" applyAlignment="1" applyFont="1" applyNumberFormat="1">
      <alignment horizontal="center"/>
    </xf>
    <xf borderId="14" fillId="0" fontId="6" numFmtId="0" xfId="0" applyAlignment="1" applyBorder="1" applyFont="1">
      <alignment shrinkToFit="0" vertical="center" wrapText="1"/>
    </xf>
    <xf borderId="9" fillId="19" fontId="5" numFmtId="2" xfId="0" applyAlignment="1" applyBorder="1" applyFill="1" applyFont="1" applyNumberFormat="1">
      <alignment horizontal="center"/>
    </xf>
    <xf borderId="0" fillId="0" fontId="3" numFmtId="0" xfId="0" applyAlignment="1" applyFont="1">
      <alignment horizontal="right"/>
    </xf>
    <xf borderId="15" fillId="0" fontId="27" numFmtId="167" xfId="0" applyAlignment="1" applyBorder="1" applyFont="1" applyNumberFormat="1">
      <alignment horizontal="center"/>
    </xf>
    <xf borderId="15" fillId="0" fontId="7" numFmtId="167" xfId="0" applyBorder="1" applyFont="1" applyNumberFormat="1"/>
    <xf borderId="15" fillId="0" fontId="5" numFmtId="167" xfId="0" applyAlignment="1" applyBorder="1" applyFont="1" applyNumberFormat="1">
      <alignment horizontal="center"/>
    </xf>
    <xf borderId="15" fillId="20" fontId="7" numFmtId="167" xfId="0" applyAlignment="1" applyBorder="1" applyFill="1" applyFont="1" applyNumberFormat="1">
      <alignment horizontal="center"/>
    </xf>
    <xf borderId="52" fillId="0" fontId="6" numFmtId="0" xfId="0" applyAlignment="1" applyBorder="1" applyFont="1">
      <alignment shrinkToFit="0" vertical="center" wrapText="1"/>
    </xf>
    <xf borderId="15" fillId="0" fontId="7" numFmtId="1" xfId="0" applyAlignment="1" applyBorder="1" applyFont="1" applyNumberFormat="1">
      <alignment horizontal="center"/>
    </xf>
    <xf borderId="15" fillId="0" fontId="27" numFmtId="2" xfId="0" applyAlignment="1" applyBorder="1" applyFont="1" applyNumberFormat="1">
      <alignment horizontal="center"/>
    </xf>
    <xf borderId="15" fillId="21" fontId="7" numFmtId="168" xfId="0" applyAlignment="1" applyBorder="1" applyFill="1" applyFont="1" applyNumberFormat="1">
      <alignment horizontal="center"/>
    </xf>
    <xf borderId="15" fillId="0" fontId="11" numFmtId="165" xfId="0" applyAlignment="1" applyBorder="1" applyFont="1" applyNumberFormat="1">
      <alignment horizontal="center"/>
    </xf>
    <xf borderId="15" fillId="0" fontId="7" numFmtId="168" xfId="0" applyAlignment="1" applyBorder="1" applyFont="1" applyNumberFormat="1">
      <alignment horizontal="center" readingOrder="0"/>
    </xf>
    <xf borderId="15" fillId="0" fontId="11" numFmtId="167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53" fillId="0" fontId="4" numFmtId="164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5" numFmtId="2" xfId="0" applyAlignment="1" applyBorder="1" applyFont="1" applyNumberFormat="1">
      <alignment horizontal="center"/>
    </xf>
    <xf borderId="9" fillId="0" fontId="5" numFmtId="2" xfId="0" applyAlignment="1" applyBorder="1" applyFont="1" applyNumberFormat="1">
      <alignment horizontal="center" shrinkToFit="0" wrapText="1"/>
    </xf>
    <xf borderId="15" fillId="0" fontId="9" numFmtId="167" xfId="0" applyAlignment="1" applyBorder="1" applyFont="1" applyNumberFormat="1">
      <alignment horizontal="center"/>
    </xf>
    <xf borderId="15" fillId="0" fontId="7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9" fillId="5" fontId="5" numFmtId="2" xfId="0" applyAlignment="1" applyBorder="1" applyFont="1" applyNumberFormat="1">
      <alignment horizontal="center"/>
    </xf>
    <xf borderId="15" fillId="0" fontId="9" numFmtId="0" xfId="0" applyAlignment="1" applyBorder="1" applyFont="1">
      <alignment horizontal="center"/>
    </xf>
    <xf borderId="15" fillId="0" fontId="18" numFmtId="165" xfId="0" applyAlignment="1" applyBorder="1" applyFont="1" applyNumberFormat="1">
      <alignment horizontal="center"/>
    </xf>
    <xf borderId="18" fillId="0" fontId="6" numFmtId="0" xfId="0" applyAlignment="1" applyBorder="1" applyFont="1">
      <alignment horizontal="center" shrinkToFit="0" vertical="center" wrapText="1"/>
    </xf>
    <xf borderId="15" fillId="17" fontId="7" numFmtId="168" xfId="0" applyAlignment="1" applyBorder="1" applyFont="1" applyNumberFormat="1">
      <alignment horizontal="center"/>
    </xf>
    <xf borderId="15" fillId="3" fontId="7" numFmtId="168" xfId="0" applyAlignment="1" applyBorder="1" applyFont="1" applyNumberFormat="1">
      <alignment horizontal="center"/>
    </xf>
    <xf borderId="15" fillId="3" fontId="7" numFmtId="2" xfId="0" applyAlignment="1" applyBorder="1" applyFont="1" applyNumberFormat="1">
      <alignment horizontal="center"/>
    </xf>
    <xf borderId="15" fillId="4" fontId="7" numFmtId="168" xfId="0" applyAlignment="1" applyBorder="1" applyFont="1" applyNumberFormat="1">
      <alignment horizontal="center"/>
    </xf>
    <xf borderId="15" fillId="6" fontId="7" numFmtId="168" xfId="0" applyAlignment="1" applyBorder="1" applyFont="1" applyNumberFormat="1">
      <alignment horizontal="center"/>
    </xf>
    <xf borderId="15" fillId="6" fontId="7" numFmtId="165" xfId="0" applyAlignment="1" applyBorder="1" applyFont="1" applyNumberFormat="1">
      <alignment horizontal="center"/>
    </xf>
    <xf borderId="15" fillId="0" fontId="27" numFmtId="165" xfId="0" applyAlignment="1" applyBorder="1" applyFont="1" applyNumberFormat="1">
      <alignment horizontal="center"/>
    </xf>
    <xf borderId="15" fillId="4" fontId="7" numFmtId="167" xfId="0" applyAlignment="1" applyBorder="1" applyFont="1" applyNumberFormat="1">
      <alignment horizontal="center"/>
    </xf>
    <xf borderId="15" fillId="3" fontId="7" numFmtId="165" xfId="0" applyAlignment="1" applyBorder="1" applyFont="1" applyNumberFormat="1">
      <alignment horizontal="center"/>
    </xf>
    <xf borderId="15" fillId="3" fontId="7" numFmtId="167" xfId="0" applyAlignment="1" applyBorder="1" applyFont="1" applyNumberFormat="1">
      <alignment horizontal="center"/>
    </xf>
    <xf borderId="15" fillId="3" fontId="7" numFmtId="169" xfId="0" applyAlignment="1" applyBorder="1" applyFont="1" applyNumberFormat="1">
      <alignment horizontal="center"/>
    </xf>
    <xf borderId="15" fillId="4" fontId="7" numFmtId="169" xfId="0" applyAlignment="1" applyBorder="1" applyFont="1" applyNumberFormat="1">
      <alignment horizontal="center"/>
    </xf>
    <xf borderId="15" fillId="3" fontId="7" numFmtId="166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28" numFmtId="0" xfId="0" applyFont="1"/>
    <xf borderId="0" fillId="0" fontId="19" numFmtId="0" xfId="0" applyFont="1"/>
    <xf borderId="0" fillId="0" fontId="6" numFmtId="0" xfId="0" applyFont="1"/>
    <xf borderId="4" fillId="11" fontId="6" numFmtId="1" xfId="0" applyAlignment="1" applyBorder="1" applyFont="1" applyNumberFormat="1">
      <alignment horizontal="center"/>
    </xf>
    <xf borderId="15" fillId="0" fontId="4" numFmtId="0" xfId="0" applyBorder="1" applyFont="1"/>
    <xf borderId="15" fillId="0" fontId="10" numFmtId="0" xfId="0" applyAlignment="1" applyBorder="1" applyFont="1">
      <alignment horizontal="center" shrinkToFit="0" textRotation="65" wrapText="1"/>
    </xf>
    <xf borderId="15" fillId="0" fontId="10" numFmtId="0" xfId="0" applyAlignment="1" applyBorder="1" applyFont="1">
      <alignment horizontal="center" textRotation="65"/>
    </xf>
    <xf borderId="0" fillId="0" fontId="7" numFmtId="0" xfId="0" applyFont="1"/>
    <xf borderId="15" fillId="0" fontId="4" numFmtId="0" xfId="0" applyAlignment="1" applyBorder="1" applyFont="1">
      <alignment horizontal="center"/>
    </xf>
    <xf borderId="15" fillId="14" fontId="10" numFmtId="0" xfId="0" applyAlignment="1" applyBorder="1" applyFont="1">
      <alignment horizontal="center"/>
    </xf>
    <xf borderId="15" fillId="0" fontId="10" numFmtId="0" xfId="0" applyAlignment="1" applyBorder="1" applyFont="1">
      <alignment horizontal="center"/>
    </xf>
    <xf borderId="4" fillId="11" fontId="19" numFmtId="0" xfId="0" applyBorder="1" applyFont="1"/>
    <xf borderId="4" fillId="11" fontId="20" numFmtId="0" xfId="0" applyBorder="1" applyFont="1"/>
    <xf borderId="0" fillId="0" fontId="4" numFmtId="0" xfId="0" applyFont="1"/>
    <xf borderId="15" fillId="4" fontId="10" numFmtId="0" xfId="0" applyAlignment="1" applyBorder="1" applyFont="1">
      <alignment horizontal="center"/>
    </xf>
    <xf borderId="26" fillId="0" fontId="7" numFmtId="0" xfId="0" applyAlignment="1" applyBorder="1" applyFont="1">
      <alignment horizontal="center"/>
    </xf>
    <xf borderId="54" fillId="11" fontId="4" numFmtId="0" xfId="0" applyAlignment="1" applyBorder="1" applyFont="1">
      <alignment horizontal="center"/>
    </xf>
    <xf borderId="54" fillId="5" fontId="4" numFmtId="0" xfId="0" applyAlignment="1" applyBorder="1" applyFont="1">
      <alignment horizontal="center"/>
    </xf>
    <xf borderId="54" fillId="5" fontId="7" numFmtId="0" xfId="0" applyAlignment="1" applyBorder="1" applyFont="1">
      <alignment horizontal="center"/>
    </xf>
    <xf borderId="54" fillId="5" fontId="4" numFmtId="0" xfId="0" applyAlignment="1" applyBorder="1" applyFont="1">
      <alignment horizontal="center" shrinkToFit="0" wrapText="1"/>
    </xf>
    <xf borderId="54" fillId="7" fontId="7" numFmtId="0" xfId="0" applyAlignment="1" applyBorder="1" applyFont="1">
      <alignment horizontal="center"/>
    </xf>
    <xf borderId="26" fillId="0" fontId="7" numFmtId="0" xfId="0" applyBorder="1" applyFont="1"/>
    <xf borderId="26" fillId="0" fontId="7" numFmtId="0" xfId="0" applyAlignment="1" applyBorder="1" applyFont="1">
      <alignment horizontal="left"/>
    </xf>
    <xf borderId="15" fillId="14" fontId="10" numFmtId="169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4" fillId="9" fontId="3" numFmtId="0" xfId="0" applyAlignment="1" applyBorder="1" applyFont="1">
      <alignment horizontal="center"/>
    </xf>
    <xf borderId="0" fillId="0" fontId="3" numFmtId="167" xfId="0" applyAlignment="1" applyFont="1" applyNumberFormat="1">
      <alignment horizontal="center"/>
    </xf>
    <xf borderId="4" fillId="11" fontId="10" numFmtId="167" xfId="0" applyAlignment="1" applyBorder="1" applyFont="1" applyNumberFormat="1">
      <alignment horizontal="center"/>
    </xf>
    <xf borderId="4" fillId="5" fontId="3" numFmtId="167" xfId="0" applyAlignment="1" applyBorder="1" applyFont="1" applyNumberFormat="1">
      <alignment horizontal="center"/>
    </xf>
    <xf borderId="4" fillId="5" fontId="4" numFmtId="167" xfId="0" applyAlignment="1" applyBorder="1" applyFont="1" applyNumberFormat="1">
      <alignment horizontal="center"/>
    </xf>
    <xf borderId="4" fillId="7" fontId="3" numFmtId="2" xfId="0" applyAlignment="1" applyBorder="1" applyFont="1" applyNumberFormat="1">
      <alignment horizontal="center"/>
    </xf>
    <xf borderId="4" fillId="4" fontId="3" numFmtId="167" xfId="0" applyAlignment="1" applyBorder="1" applyFont="1" applyNumberFormat="1">
      <alignment horizontal="center"/>
    </xf>
    <xf borderId="15" fillId="4" fontId="10" numFmtId="168" xfId="0" applyAlignment="1" applyBorder="1" applyFont="1" applyNumberFormat="1">
      <alignment horizontal="center"/>
    </xf>
    <xf borderId="15" fillId="0" fontId="10" numFmtId="168" xfId="0" applyAlignment="1" applyBorder="1" applyFont="1" applyNumberFormat="1">
      <alignment horizontal="center"/>
    </xf>
    <xf borderId="0" fillId="0" fontId="10" numFmtId="0" xfId="0" applyFont="1"/>
    <xf quotePrefix="1" borderId="15" fillId="4" fontId="10" numFmtId="0" xfId="0" applyAlignment="1" applyBorder="1" applyFont="1">
      <alignment horizontal="center"/>
    </xf>
    <xf borderId="15" fillId="4" fontId="10" numFmtId="167" xfId="0" applyAlignment="1" applyBorder="1" applyFont="1" applyNumberFormat="1">
      <alignment horizontal="center"/>
    </xf>
    <xf borderId="15" fillId="0" fontId="3" numFmtId="167" xfId="0" applyAlignment="1" applyBorder="1" applyFont="1" applyNumberFormat="1">
      <alignment horizontal="center"/>
    </xf>
    <xf borderId="15" fillId="0" fontId="10" numFmtId="167" xfId="0" applyAlignment="1" applyBorder="1" applyFont="1" applyNumberFormat="1">
      <alignment horizontal="center"/>
    </xf>
    <xf borderId="4" fillId="3" fontId="1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4" fillId="12" fontId="7" numFmtId="0" xfId="0" applyAlignment="1" applyBorder="1" applyFont="1">
      <alignment horizontal="center"/>
    </xf>
    <xf borderId="4" fillId="12" fontId="3" numFmtId="167" xfId="0" applyAlignment="1" applyBorder="1" applyFont="1" applyNumberFormat="1">
      <alignment horizontal="center"/>
    </xf>
    <xf borderId="54" fillId="11" fontId="10" numFmtId="167" xfId="0" applyAlignment="1" applyBorder="1" applyFont="1" applyNumberFormat="1">
      <alignment horizontal="center"/>
    </xf>
    <xf borderId="54" fillId="5" fontId="3" numFmtId="167" xfId="0" applyAlignment="1" applyBorder="1" applyFont="1" applyNumberFormat="1">
      <alignment horizontal="center"/>
    </xf>
    <xf borderId="4" fillId="4" fontId="19" numFmtId="0" xfId="0" applyAlignment="1" applyBorder="1" applyFont="1">
      <alignment horizontal="center"/>
    </xf>
    <xf borderId="15" fillId="0" fontId="10" numFmtId="2" xfId="0" applyAlignment="1" applyBorder="1" applyFont="1" applyNumberFormat="1">
      <alignment horizontal="center"/>
    </xf>
    <xf borderId="27" fillId="0" fontId="3" numFmtId="1" xfId="0" applyAlignment="1" applyBorder="1" applyFont="1" applyNumberFormat="1">
      <alignment horizontal="center"/>
    </xf>
    <xf borderId="27" fillId="0" fontId="3" numFmtId="2" xfId="0" applyAlignment="1" applyBorder="1" applyFont="1" applyNumberFormat="1">
      <alignment horizontal="center"/>
    </xf>
    <xf borderId="55" fillId="11" fontId="3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27" fillId="0" fontId="3" numFmtId="167" xfId="0" applyAlignment="1" applyBorder="1" applyFont="1" applyNumberFormat="1">
      <alignment horizontal="center"/>
    </xf>
    <xf borderId="55" fillId="5" fontId="3" numFmtId="167" xfId="0" applyAlignment="1" applyBorder="1" applyFont="1" applyNumberFormat="1">
      <alignment horizontal="center"/>
    </xf>
    <xf borderId="55" fillId="5" fontId="4" numFmtId="167" xfId="0" applyAlignment="1" applyBorder="1" applyFont="1" applyNumberFormat="1">
      <alignment horizontal="center"/>
    </xf>
    <xf borderId="55" fillId="4" fontId="3" numFmtId="167" xfId="0" applyAlignment="1" applyBorder="1" applyFont="1" applyNumberFormat="1">
      <alignment horizontal="center"/>
    </xf>
    <xf borderId="27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left"/>
    </xf>
    <xf borderId="27" fillId="0" fontId="3" numFmtId="0" xfId="0" applyBorder="1" applyFont="1"/>
    <xf borderId="15" fillId="4" fontId="10" numFmtId="165" xfId="0" applyAlignment="1" applyBorder="1" applyFont="1" applyNumberFormat="1">
      <alignment horizontal="center"/>
    </xf>
    <xf borderId="4" fillId="11" fontId="3" numFmtId="0" xfId="0" applyAlignment="1" applyBorder="1" applyFont="1">
      <alignment horizontal="center"/>
    </xf>
    <xf borderId="4" fillId="14" fontId="3" numFmtId="0" xfId="0" applyBorder="1" applyFont="1"/>
    <xf borderId="15" fillId="14" fontId="10" numFmtId="166" xfId="0" applyAlignment="1" applyBorder="1" applyFont="1" applyNumberFormat="1">
      <alignment horizontal="center"/>
    </xf>
    <xf borderId="4" fillId="14" fontId="7" numFmtId="0" xfId="0" applyAlignment="1" applyBorder="1" applyFont="1">
      <alignment horizontal="center"/>
    </xf>
    <xf borderId="15" fillId="4" fontId="10" numFmtId="2" xfId="0" applyAlignment="1" applyBorder="1" applyFont="1" applyNumberFormat="1">
      <alignment horizontal="center"/>
    </xf>
    <xf borderId="0" fillId="0" fontId="19" numFmtId="0" xfId="0" applyAlignment="1" applyFont="1">
      <alignment horizontal="left"/>
    </xf>
    <xf borderId="15" fillId="4" fontId="10" numFmtId="1" xfId="0" applyAlignment="1" applyBorder="1" applyFont="1" applyNumberFormat="1">
      <alignment horizontal="center"/>
    </xf>
    <xf borderId="15" fillId="0" fontId="10" numFmtId="165" xfId="0" applyAlignment="1" applyBorder="1" applyFont="1" applyNumberFormat="1">
      <alignment horizontal="center"/>
    </xf>
    <xf borderId="4" fillId="14" fontId="6" numFmtId="0" xfId="0" applyAlignment="1" applyBorder="1" applyFont="1">
      <alignment horizontal="center"/>
    </xf>
    <xf quotePrefix="1" borderId="15" fillId="0" fontId="10" numFmtId="0" xfId="0" applyAlignment="1" applyBorder="1" applyFont="1">
      <alignment horizontal="center"/>
    </xf>
    <xf borderId="15" fillId="11" fontId="10" numFmtId="0" xfId="0" applyAlignment="1" applyBorder="1" applyFont="1">
      <alignment horizontal="center"/>
    </xf>
    <xf borderId="15" fillId="3" fontId="10" numFmtId="0" xfId="0" applyAlignment="1" applyBorder="1" applyFont="1">
      <alignment horizontal="center"/>
    </xf>
    <xf borderId="15" fillId="3" fontId="10" numFmtId="168" xfId="0" applyAlignment="1" applyBorder="1" applyFont="1" applyNumberFormat="1">
      <alignment horizontal="center"/>
    </xf>
    <xf borderId="4" fillId="7" fontId="3" numFmtId="167" xfId="0" applyAlignment="1" applyBorder="1" applyFont="1" applyNumberFormat="1">
      <alignment horizontal="center"/>
    </xf>
    <xf borderId="4" fillId="3" fontId="3" numFmtId="0" xfId="0" applyAlignment="1" applyBorder="1" applyFont="1">
      <alignment horizontal="center"/>
    </xf>
    <xf borderId="15" fillId="0" fontId="3" numFmtId="167" xfId="0" applyBorder="1" applyFont="1" applyNumberFormat="1"/>
    <xf borderId="1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54" fillId="7" fontId="3" numFmtId="167" xfId="0" applyAlignment="1" applyBorder="1" applyFont="1" applyNumberFormat="1">
      <alignment horizontal="center"/>
    </xf>
    <xf borderId="34" fillId="3" fontId="10" numFmtId="0" xfId="0" applyAlignment="1" applyBorder="1" applyFont="1">
      <alignment horizontal="center"/>
    </xf>
    <xf borderId="15" fillId="3" fontId="10" numFmtId="165" xfId="0" applyAlignment="1" applyBorder="1" applyFont="1" applyNumberFormat="1">
      <alignment horizontal="center"/>
    </xf>
    <xf borderId="15" fillId="3" fontId="3" numFmtId="0" xfId="0" applyAlignment="1" applyBorder="1" applyFont="1">
      <alignment horizontal="center"/>
    </xf>
    <xf borderId="0" fillId="0" fontId="29" numFmtId="0" xfId="0" applyFont="1"/>
    <xf borderId="4" fillId="4" fontId="3" numFmtId="0" xfId="0" applyAlignment="1" applyBorder="1" applyFont="1">
      <alignment horizontal="center"/>
    </xf>
    <xf borderId="4" fillId="3" fontId="10" numFmtId="0" xfId="0" applyAlignment="1" applyBorder="1" applyFont="1">
      <alignment horizontal="center"/>
    </xf>
    <xf quotePrefix="1" borderId="4" fillId="4" fontId="10" numFmtId="0" xfId="0" applyAlignment="1" applyBorder="1" applyFont="1">
      <alignment horizontal="center"/>
    </xf>
    <xf borderId="4" fillId="22" fontId="3" numFmtId="0" xfId="0" applyBorder="1" applyFill="1" applyFont="1"/>
    <xf borderId="0" fillId="0" fontId="28" numFmtId="0" xfId="0" applyAlignment="1" applyFont="1">
      <alignment horizontal="center"/>
    </xf>
    <xf borderId="0" fillId="0" fontId="30" numFmtId="0" xfId="0" applyFont="1"/>
    <xf borderId="0" fillId="0" fontId="6" numFmtId="0" xfId="0" applyAlignment="1" applyFont="1">
      <alignment horizontal="right"/>
    </xf>
    <xf borderId="0" fillId="0" fontId="31" numFmtId="0" xfId="0" applyFont="1"/>
    <xf borderId="0" fillId="0" fontId="12" numFmtId="0" xfId="0" applyAlignment="1" applyFont="1">
      <alignment horizontal="left"/>
    </xf>
    <xf borderId="26" fillId="0" fontId="7" numFmtId="0" xfId="0" applyAlignment="1" applyBorder="1" applyFont="1">
      <alignment horizontal="center" shrinkToFit="0" wrapText="1"/>
    </xf>
    <xf borderId="54" fillId="5" fontId="7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18" numFmtId="4" xfId="0" applyAlignment="1" applyFont="1" applyNumberFormat="1">
      <alignment horizontal="center"/>
    </xf>
    <xf borderId="4" fillId="5" fontId="3" numFmtId="166" xfId="0" applyAlignment="1" applyBorder="1" applyFont="1" applyNumberFormat="1">
      <alignment horizontal="center"/>
    </xf>
    <xf borderId="4" fillId="5" fontId="3" numFmtId="169" xfId="0" applyAlignment="1" applyBorder="1" applyFont="1" applyNumberFormat="1">
      <alignment horizontal="center"/>
    </xf>
    <xf borderId="4" fillId="7" fontId="3" numFmtId="165" xfId="0" applyAlignment="1" applyBorder="1" applyFont="1" applyNumberFormat="1">
      <alignment horizontal="center"/>
    </xf>
    <xf borderId="4" fillId="4" fontId="3" numFmtId="2" xfId="0" applyAlignment="1" applyBorder="1" applyFont="1" applyNumberFormat="1">
      <alignment horizontal="center"/>
    </xf>
    <xf borderId="4" fillId="4" fontId="3" numFmtId="165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/>
    </xf>
    <xf borderId="4" fillId="4" fontId="3" numFmtId="1" xfId="0" applyAlignment="1" applyBorder="1" applyFont="1" applyNumberFormat="1">
      <alignment horizontal="center"/>
    </xf>
    <xf borderId="4" fillId="4" fontId="3" numFmtId="168" xfId="0" applyAlignment="1" applyBorder="1" applyFont="1" applyNumberFormat="1">
      <alignment horizontal="center"/>
    </xf>
    <xf borderId="26" fillId="0" fontId="8" numFmtId="0" xfId="0" applyAlignment="1" applyBorder="1" applyFont="1">
      <alignment horizontal="center"/>
    </xf>
    <xf borderId="26" fillId="0" fontId="3" numFmtId="167" xfId="0" applyAlignment="1" applyBorder="1" applyFont="1" applyNumberFormat="1">
      <alignment horizontal="center"/>
    </xf>
    <xf borderId="54" fillId="5" fontId="3" numFmtId="166" xfId="0" applyAlignment="1" applyBorder="1" applyFont="1" applyNumberFormat="1">
      <alignment horizontal="center"/>
    </xf>
    <xf borderId="54" fillId="5" fontId="3" numFmtId="169" xfId="0" applyAlignment="1" applyBorder="1" applyFont="1" applyNumberFormat="1">
      <alignment horizontal="center"/>
    </xf>
    <xf borderId="54" fillId="7" fontId="3" numFmtId="165" xfId="0" applyAlignment="1" applyBorder="1" applyFont="1" applyNumberFormat="1">
      <alignment horizontal="center"/>
    </xf>
    <xf borderId="54" fillId="4" fontId="3" numFmtId="1" xfId="0" applyAlignment="1" applyBorder="1" applyFont="1" applyNumberFormat="1">
      <alignment horizontal="center"/>
    </xf>
    <xf borderId="54" fillId="4" fontId="3" numFmtId="167" xfId="0" applyAlignment="1" applyBorder="1" applyFont="1" applyNumberFormat="1">
      <alignment horizontal="center"/>
    </xf>
    <xf borderId="26" fillId="0" fontId="3" numFmtId="0" xfId="0" applyBorder="1" applyFont="1"/>
    <xf borderId="4" fillId="4" fontId="3" numFmtId="166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 shrinkToFit="0" wrapText="1"/>
    </xf>
    <xf borderId="15" fillId="0" fontId="4" numFmtId="0" xfId="0" applyAlignment="1" applyBorder="1" applyFont="1">
      <alignment horizontal="center" textRotation="65"/>
    </xf>
    <xf borderId="15" fillId="0" fontId="19" numFmtId="0" xfId="0" applyAlignment="1" applyBorder="1" applyFont="1">
      <alignment horizontal="center" textRotation="65"/>
    </xf>
    <xf borderId="58" fillId="0" fontId="4" numFmtId="0" xfId="0" applyAlignment="1" applyBorder="1" applyFont="1">
      <alignment horizontal="center" textRotation="65"/>
    </xf>
    <xf borderId="0" fillId="0" fontId="4" numFmtId="0" xfId="0" applyAlignment="1" applyFont="1">
      <alignment textRotation="65"/>
    </xf>
    <xf borderId="0" fillId="0" fontId="4" numFmtId="0" xfId="0" applyAlignment="1" applyFont="1">
      <alignment shrinkToFit="0" textRotation="65" wrapText="1"/>
    </xf>
    <xf borderId="15" fillId="0" fontId="18" numFmtId="2" xfId="0" applyAlignment="1" applyBorder="1" applyFont="1" applyNumberFormat="1">
      <alignment horizontal="center"/>
    </xf>
    <xf borderId="15" fillId="14" fontId="3" numFmtId="0" xfId="0" applyAlignment="1" applyBorder="1" applyFont="1">
      <alignment horizontal="center"/>
    </xf>
    <xf borderId="15" fillId="14" fontId="3" numFmtId="167" xfId="0" applyAlignment="1" applyBorder="1" applyFont="1" applyNumberFormat="1">
      <alignment horizontal="center"/>
    </xf>
    <xf borderId="15" fillId="3" fontId="3" numFmtId="167" xfId="0" applyAlignment="1" applyBorder="1" applyFont="1" applyNumberFormat="1">
      <alignment horizontal="center"/>
    </xf>
    <xf borderId="15" fillId="14" fontId="10" numFmtId="165" xfId="0" applyAlignment="1" applyBorder="1" applyFont="1" applyNumberFormat="1">
      <alignment horizontal="center"/>
    </xf>
    <xf borderId="15" fillId="14" fontId="18" numFmtId="2" xfId="0" applyAlignment="1" applyBorder="1" applyFont="1" applyNumberFormat="1">
      <alignment horizontal="center"/>
    </xf>
    <xf borderId="15" fillId="4" fontId="3" numFmtId="165" xfId="0" applyAlignment="1" applyBorder="1" applyFont="1" applyNumberFormat="1">
      <alignment horizontal="center"/>
    </xf>
    <xf borderId="15" fillId="4" fontId="3" numFmtId="167" xfId="0" applyAlignment="1" applyBorder="1" applyFont="1" applyNumberFormat="1">
      <alignment horizontal="center"/>
    </xf>
    <xf borderId="15" fillId="14" fontId="3" numFmtId="165" xfId="0" applyAlignment="1" applyBorder="1" applyFont="1" applyNumberFormat="1">
      <alignment horizontal="center"/>
    </xf>
    <xf borderId="15" fillId="14" fontId="10" numFmtId="2" xfId="0" applyAlignment="1" applyBorder="1" applyFont="1" applyNumberFormat="1">
      <alignment horizontal="center"/>
    </xf>
    <xf borderId="15" fillId="0" fontId="3" numFmtId="2" xfId="0" applyAlignment="1" applyBorder="1" applyFont="1" applyNumberFormat="1">
      <alignment horizontal="center"/>
    </xf>
    <xf borderId="15" fillId="4" fontId="3" numFmtId="166" xfId="0" applyAlignment="1" applyBorder="1" applyFont="1" applyNumberFormat="1">
      <alignment horizontal="center"/>
    </xf>
    <xf borderId="15" fillId="14" fontId="3" numFmtId="168" xfId="0" applyAlignment="1" applyBorder="1" applyFont="1" applyNumberFormat="1">
      <alignment horizontal="center"/>
    </xf>
    <xf borderId="15" fillId="0" fontId="3" numFmtId="168" xfId="0" applyAlignment="1" applyBorder="1" applyFont="1" applyNumberFormat="1">
      <alignment horizontal="center"/>
    </xf>
    <xf borderId="4" fillId="13" fontId="4" numFmtId="0" xfId="0" applyBorder="1" applyFont="1"/>
    <xf borderId="15" fillId="4" fontId="3" numFmtId="169" xfId="0" applyAlignment="1" applyBorder="1" applyFont="1" applyNumberFormat="1">
      <alignment horizontal="center"/>
    </xf>
    <xf borderId="15" fillId="0" fontId="13" numFmtId="165" xfId="0" applyAlignment="1" applyBorder="1" applyFont="1" applyNumberFormat="1">
      <alignment horizontal="center"/>
    </xf>
    <xf borderId="15" fillId="14" fontId="3" numFmtId="2" xfId="0" applyAlignment="1" applyBorder="1" applyFont="1" applyNumberFormat="1">
      <alignment horizontal="center"/>
    </xf>
    <xf borderId="15" fillId="4" fontId="3" numFmtId="2" xfId="0" applyAlignment="1" applyBorder="1" applyFont="1" applyNumberFormat="1">
      <alignment horizontal="center"/>
    </xf>
    <xf borderId="15" fillId="3" fontId="3" numFmtId="165" xfId="0" applyAlignment="1" applyBorder="1" applyFont="1" applyNumberFormat="1">
      <alignment horizontal="center"/>
    </xf>
    <xf borderId="15" fillId="3" fontId="3" numFmtId="169" xfId="0" applyAlignment="1" applyBorder="1" applyFont="1" applyNumberFormat="1">
      <alignment horizontal="center"/>
    </xf>
    <xf borderId="15" fillId="0" fontId="3" numFmtId="169" xfId="0" applyAlignment="1" applyBorder="1" applyFont="1" applyNumberFormat="1">
      <alignment horizontal="center"/>
    </xf>
    <xf borderId="15" fillId="4" fontId="3" numFmtId="4" xfId="0" applyAlignment="1" applyBorder="1" applyFont="1" applyNumberFormat="1">
      <alignment horizontal="center"/>
    </xf>
    <xf borderId="15" fillId="0" fontId="3" numFmtId="1" xfId="0" applyAlignment="1" applyBorder="1" applyFont="1" applyNumberFormat="1">
      <alignment horizontal="center"/>
    </xf>
    <xf borderId="15" fillId="0" fontId="18" numFmtId="166" xfId="0" applyAlignment="1" applyBorder="1" applyFont="1" applyNumberFormat="1">
      <alignment horizontal="center"/>
    </xf>
    <xf borderId="15" fillId="4" fontId="3" numFmtId="3" xfId="0" applyAlignment="1" applyBorder="1" applyFont="1" applyNumberFormat="1">
      <alignment horizontal="center"/>
    </xf>
    <xf borderId="15" fillId="4" fontId="3" numFmtId="0" xfId="0" applyAlignment="1" applyBorder="1" applyFont="1">
      <alignment horizontal="center"/>
    </xf>
    <xf borderId="15" fillId="0" fontId="3" numFmtId="165" xfId="0" applyBorder="1" applyFont="1" applyNumberFormat="1"/>
    <xf borderId="14" fillId="0" fontId="4" numFmtId="0" xfId="0" applyAlignment="1" applyBorder="1" applyFont="1">
      <alignment horizontal="center"/>
    </xf>
    <xf borderId="0" fillId="0" fontId="29" numFmtId="0" xfId="0" applyAlignment="1" applyFont="1">
      <alignment horizontal="left"/>
    </xf>
    <xf borderId="4" fillId="13" fontId="7" numFmtId="0" xfId="0" applyAlignment="1" applyBorder="1" applyFont="1">
      <alignment horizontal="center"/>
    </xf>
    <xf borderId="4" fillId="6" fontId="3" numFmtId="1" xfId="0" applyAlignment="1" applyBorder="1" applyFont="1" applyNumberFormat="1">
      <alignment horizontal="center"/>
    </xf>
    <xf borderId="4" fillId="6" fontId="3" numFmtId="165" xfId="0" applyAlignment="1" applyBorder="1" applyFont="1" applyNumberFormat="1">
      <alignment horizontal="center"/>
    </xf>
    <xf borderId="27" fillId="0" fontId="3" numFmtId="4" xfId="0" applyAlignment="1" applyBorder="1" applyFont="1" applyNumberFormat="1">
      <alignment horizontal="center"/>
    </xf>
    <xf borderId="27" fillId="0" fontId="8" numFmtId="0" xfId="0" applyAlignment="1" applyBorder="1" applyFont="1">
      <alignment horizontal="center"/>
    </xf>
    <xf borderId="55" fillId="5" fontId="3" numFmtId="166" xfId="0" applyAlignment="1" applyBorder="1" applyFont="1" applyNumberFormat="1">
      <alignment horizontal="center"/>
    </xf>
    <xf borderId="55" fillId="5" fontId="3" numFmtId="169" xfId="0" applyAlignment="1" applyBorder="1" applyFont="1" applyNumberFormat="1">
      <alignment horizontal="center"/>
    </xf>
    <xf borderId="55" fillId="6" fontId="3" numFmtId="1" xfId="0" applyAlignment="1" applyBorder="1" applyFont="1" applyNumberFormat="1">
      <alignment horizontal="center"/>
    </xf>
    <xf borderId="4" fillId="6" fontId="3" numFmtId="167" xfId="0" applyAlignment="1" applyBorder="1" applyFont="1" applyNumberFormat="1">
      <alignment horizontal="center"/>
    </xf>
    <xf borderId="0" fillId="0" fontId="32" numFmtId="0" xfId="0" applyFont="1"/>
    <xf borderId="14" fillId="0" fontId="10" numFmtId="0" xfId="0" applyAlignment="1" applyBorder="1" applyFont="1">
      <alignment horizontal="center" textRotation="65"/>
    </xf>
    <xf borderId="0" fillId="0" fontId="10" numFmtId="0" xfId="0" applyAlignment="1" applyFont="1">
      <alignment horizontal="center" textRotation="65"/>
    </xf>
    <xf quotePrefix="1" borderId="15" fillId="14" fontId="10" numFmtId="0" xfId="0" applyAlignment="1" applyBorder="1" applyFont="1">
      <alignment horizontal="center"/>
    </xf>
    <xf borderId="15" fillId="14" fontId="10" numFmtId="167" xfId="0" applyAlignment="1" applyBorder="1" applyFont="1" applyNumberFormat="1">
      <alignment horizontal="center"/>
    </xf>
    <xf borderId="0" fillId="0" fontId="7" numFmtId="0" xfId="0" applyAlignment="1" applyFont="1">
      <alignment shrinkToFit="0" wrapText="1"/>
    </xf>
    <xf borderId="15" fillId="4" fontId="10" numFmtId="166" xfId="0" applyAlignment="1" applyBorder="1" applyFont="1" applyNumberFormat="1">
      <alignment horizontal="center"/>
    </xf>
    <xf borderId="4" fillId="5" fontId="3" numFmtId="165" xfId="0" applyAlignment="1" applyBorder="1" applyFont="1" applyNumberFormat="1">
      <alignment horizontal="center"/>
    </xf>
    <xf borderId="4" fillId="6" fontId="3" numFmtId="168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59" fillId="0" fontId="10" numFmtId="0" xfId="0" applyAlignment="1" applyBorder="1" applyFont="1">
      <alignment horizontal="left"/>
    </xf>
    <xf borderId="59" fillId="0" fontId="10" numFmtId="0" xfId="0" applyAlignment="1" applyBorder="1" applyFont="1">
      <alignment horizontal="center"/>
    </xf>
    <xf borderId="55" fillId="5" fontId="3" numFmtId="165" xfId="0" applyAlignment="1" applyBorder="1" applyFont="1" applyNumberFormat="1">
      <alignment horizontal="center"/>
    </xf>
    <xf borderId="55" fillId="6" fontId="3" numFmtId="168" xfId="0" applyAlignment="1" applyBorder="1" applyFont="1" applyNumberFormat="1">
      <alignment horizontal="center"/>
    </xf>
    <xf borderId="55" fillId="6" fontId="3" numFmtId="167" xfId="0" applyAlignment="1" applyBorder="1" applyFont="1" applyNumberFormat="1">
      <alignment horizontal="center"/>
    </xf>
    <xf borderId="59" fillId="0" fontId="5" numFmtId="0" xfId="0" applyAlignment="1" applyBorder="1" applyFont="1">
      <alignment horizontal="left"/>
    </xf>
    <xf borderId="15" fillId="3" fontId="10" numFmtId="167" xfId="0" applyAlignment="1" applyBorder="1" applyFont="1" applyNumberFormat="1">
      <alignment horizontal="center"/>
    </xf>
    <xf borderId="15" fillId="3" fontId="10" numFmtId="169" xfId="0" applyAlignment="1" applyBorder="1" applyFont="1" applyNumberFormat="1">
      <alignment horizontal="center"/>
    </xf>
    <xf borderId="0" fillId="0" fontId="3" numFmtId="0" xfId="0" applyAlignment="1" applyFont="1">
      <alignment shrinkToFit="0" vertical="top" wrapText="1"/>
    </xf>
    <xf borderId="4" fillId="12" fontId="3" numFmtId="0" xfId="0" applyAlignment="1" applyBorder="1" applyFont="1">
      <alignment horizontal="center"/>
    </xf>
    <xf borderId="4" fillId="12" fontId="3" numFmtId="164" xfId="0" applyAlignment="1" applyBorder="1" applyFont="1" applyNumberFormat="1">
      <alignment horizontal="center"/>
    </xf>
    <xf borderId="0" fillId="0" fontId="3" numFmtId="2" xfId="0" applyFont="1" applyNumberFormat="1"/>
    <xf borderId="0" fillId="0" fontId="7" numFmtId="0" xfId="0" applyAlignment="1" applyFont="1">
      <alignment horizontal="center" shrinkToFit="0" wrapText="1"/>
    </xf>
    <xf borderId="4" fillId="6" fontId="3" numFmtId="0" xfId="0" applyAlignment="1" applyBorder="1" applyFont="1">
      <alignment horizontal="center"/>
    </xf>
    <xf borderId="4" fillId="6" fontId="3" numFmtId="164" xfId="0" applyAlignment="1" applyBorder="1" applyFont="1" applyNumberFormat="1">
      <alignment horizontal="center"/>
    </xf>
    <xf borderId="4" fillId="4" fontId="7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15" xfId="0" applyFont="1" applyNumberFormat="1"/>
    <xf borderId="4" fillId="12" fontId="3" numFmtId="0" xfId="0" applyBorder="1" applyFont="1"/>
    <xf borderId="4" fillId="3" fontId="3" numFmtId="0" xfId="0" applyBorder="1" applyFont="1"/>
    <xf borderId="4" fillId="6" fontId="3" numFmtId="0" xfId="0" applyBorder="1" applyFont="1"/>
    <xf borderId="0" fillId="0" fontId="33" numFmtId="0" xfId="0" applyFont="1"/>
    <xf borderId="14" fillId="0" fontId="4" numFmtId="0" xfId="0" applyAlignment="1" applyBorder="1" applyFont="1">
      <alignment horizontal="center" textRotation="65"/>
    </xf>
    <xf borderId="15" fillId="4" fontId="34" numFmtId="165" xfId="0" applyAlignment="1" applyBorder="1" applyFont="1" applyNumberFormat="1">
      <alignment horizontal="center"/>
    </xf>
    <xf borderId="15" fillId="4" fontId="10" numFmtId="171" xfId="0" applyAlignment="1" applyBorder="1" applyFont="1" applyNumberFormat="1">
      <alignment horizontal="center"/>
    </xf>
    <xf borderId="0" fillId="0" fontId="10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top" wrapText="1"/>
    </xf>
    <xf borderId="0" fillId="0" fontId="3" numFmtId="16" xfId="0" applyFont="1" applyNumberFormat="1"/>
    <xf borderId="4" fillId="3" fontId="6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55" fillId="7" fontId="3" numFmtId="165" xfId="0" applyAlignment="1" applyBorder="1" applyFont="1" applyNumberFormat="1">
      <alignment horizontal="center"/>
    </xf>
    <xf borderId="55" fillId="4" fontId="3" numFmtId="168" xfId="0" applyAlignment="1" applyBorder="1" applyFont="1" applyNumberFormat="1">
      <alignment horizontal="center"/>
    </xf>
    <xf borderId="27" fillId="0" fontId="7" numFmtId="0" xfId="0" applyAlignment="1" applyBorder="1" applyFont="1">
      <alignment horizontal="left"/>
    </xf>
    <xf borderId="4" fillId="10" fontId="3" numFmtId="0" xfId="0" applyAlignment="1" applyBorder="1" applyFont="1">
      <alignment horizontal="center"/>
    </xf>
    <xf borderId="4" fillId="10" fontId="3" numFmtId="4" xfId="0" applyAlignment="1" applyBorder="1" applyFont="1" applyNumberFormat="1">
      <alignment horizontal="center"/>
    </xf>
    <xf borderId="4" fillId="10" fontId="7" numFmtId="0" xfId="0" applyAlignment="1" applyBorder="1" applyFont="1">
      <alignment horizontal="center"/>
    </xf>
    <xf borderId="4" fillId="10" fontId="3" numFmtId="167" xfId="0" applyAlignment="1" applyBorder="1" applyFont="1" applyNumberFormat="1">
      <alignment horizontal="center"/>
    </xf>
    <xf borderId="4" fillId="10" fontId="3" numFmtId="166" xfId="0" applyAlignment="1" applyBorder="1" applyFont="1" applyNumberFormat="1">
      <alignment horizontal="center"/>
    </xf>
    <xf borderId="4" fillId="10" fontId="3" numFmtId="165" xfId="0" applyAlignment="1" applyBorder="1" applyFont="1" applyNumberFormat="1">
      <alignment horizontal="center"/>
    </xf>
    <xf borderId="4" fillId="10" fontId="3" numFmtId="168" xfId="0" applyAlignment="1" applyBorder="1" applyFont="1" applyNumberFormat="1">
      <alignment horizontal="center"/>
    </xf>
    <xf borderId="4" fillId="10" fontId="7" numFmtId="0" xfId="0" applyAlignment="1" applyBorder="1" applyFont="1">
      <alignment horizontal="left"/>
    </xf>
    <xf borderId="4" fillId="10" fontId="3" numFmtId="0" xfId="0" applyBorder="1" applyFont="1"/>
    <xf borderId="15" fillId="4" fontId="3" numFmtId="168" xfId="0" applyAlignment="1" applyBorder="1" applyFont="1" applyNumberFormat="1">
      <alignment horizontal="center"/>
    </xf>
    <xf borderId="4" fillId="23" fontId="7" numFmtId="0" xfId="0" applyAlignment="1" applyBorder="1" applyFill="1" applyFont="1">
      <alignment horizontal="center"/>
    </xf>
    <xf borderId="60" fillId="0" fontId="7" numFmtId="0" xfId="0" applyAlignment="1" applyBorder="1" applyFont="1">
      <alignment horizontal="center"/>
    </xf>
    <xf borderId="4" fillId="23" fontId="3" numFmtId="0" xfId="0" applyAlignment="1" applyBorder="1" applyFont="1">
      <alignment horizontal="center"/>
    </xf>
    <xf borderId="60" fillId="24" fontId="7" numFmtId="0" xfId="0" applyAlignment="1" applyBorder="1" applyFill="1" applyFont="1">
      <alignment horizontal="center"/>
    </xf>
    <xf borderId="4" fillId="23" fontId="3" numFmtId="0" xfId="0" applyBorder="1" applyFont="1"/>
    <xf borderId="0" fillId="0" fontId="35" numFmtId="0" xfId="0" applyFont="1"/>
    <xf borderId="60" fillId="0" fontId="3" numFmtId="0" xfId="0" applyBorder="1" applyFont="1"/>
    <xf borderId="60" fillId="0" fontId="4" numFmtId="0" xfId="0" applyAlignment="1" applyBorder="1" applyFont="1">
      <alignment horizontal="center" shrinkToFit="0" wrapText="1"/>
    </xf>
    <xf borderId="60" fillId="0" fontId="3" numFmtId="0" xfId="0" applyAlignment="1" applyBorder="1" applyFont="1">
      <alignment horizontal="center" shrinkToFit="0" wrapText="1"/>
    </xf>
    <xf borderId="60" fillId="0" fontId="3" numFmtId="0" xfId="0" applyAlignment="1" applyBorder="1" applyFont="1">
      <alignment horizontal="center"/>
    </xf>
    <xf borderId="60" fillId="0" fontId="4" numFmtId="0" xfId="0" applyAlignment="1" applyBorder="1" applyFont="1">
      <alignment horizontal="center"/>
    </xf>
    <xf borderId="60" fillId="11" fontId="3" numFmtId="0" xfId="0" applyAlignment="1" applyBorder="1" applyFont="1">
      <alignment shrinkToFit="0" wrapText="1"/>
    </xf>
    <xf borderId="60" fillId="25" fontId="3" numFmtId="0" xfId="0" applyAlignment="1" applyBorder="1" applyFill="1" applyFont="1">
      <alignment shrinkToFit="0" wrapText="1"/>
    </xf>
    <xf borderId="4" fillId="5" fontId="3" numFmtId="0" xfId="0" applyBorder="1" applyFont="1"/>
    <xf borderId="60" fillId="0" fontId="3" numFmtId="0" xfId="0" applyAlignment="1" applyBorder="1" applyFont="1">
      <alignment shrinkToFit="0" wrapText="1"/>
    </xf>
    <xf borderId="4" fillId="11" fontId="3" numFmtId="0" xfId="0" applyBorder="1" applyFont="1"/>
    <xf borderId="60" fillId="0" fontId="4" numFmtId="166" xfId="0" applyAlignment="1" applyBorder="1" applyFont="1" applyNumberFormat="1">
      <alignment horizontal="center"/>
    </xf>
    <xf borderId="60" fillId="5" fontId="4" numFmtId="0" xfId="0" applyAlignment="1" applyBorder="1" applyFont="1">
      <alignment horizontal="center"/>
    </xf>
    <xf borderId="60" fillId="5" fontId="3" numFmtId="0" xfId="0" applyAlignment="1" applyBorder="1" applyFont="1">
      <alignment horizontal="center"/>
    </xf>
    <xf borderId="60" fillId="5" fontId="7" numFmtId="0" xfId="0" applyAlignment="1" applyBorder="1" applyFont="1">
      <alignment shrinkToFit="0" wrapText="1"/>
    </xf>
    <xf borderId="60" fillId="5" fontId="3" numFmtId="0" xfId="0" applyAlignment="1" applyBorder="1" applyFont="1">
      <alignment shrinkToFit="0" wrapText="1"/>
    </xf>
    <xf borderId="61" fillId="5" fontId="4" numFmtId="0" xfId="0" applyAlignment="1" applyBorder="1" applyFont="1">
      <alignment horizontal="center"/>
    </xf>
    <xf borderId="34" fillId="5" fontId="36" numFmtId="0" xfId="0" applyAlignment="1" applyBorder="1" applyFont="1">
      <alignment horizontal="center"/>
    </xf>
    <xf borderId="56" fillId="24" fontId="4" numFmtId="0" xfId="0" applyAlignment="1" applyBorder="1" applyFont="1">
      <alignment horizontal="center" vertical="center"/>
    </xf>
    <xf borderId="57" fillId="0" fontId="2" numFmtId="0" xfId="0" applyBorder="1" applyFont="1"/>
    <xf borderId="62" fillId="0" fontId="2" numFmtId="0" xfId="0" applyBorder="1" applyFont="1"/>
    <xf borderId="63" fillId="26" fontId="4" numFmtId="0" xfId="0" applyAlignment="1" applyBorder="1" applyFill="1" applyFont="1">
      <alignment horizontal="left"/>
    </xf>
    <xf borderId="15" fillId="26" fontId="36" numFmtId="0" xfId="0" applyAlignment="1" applyBorder="1" applyFont="1">
      <alignment horizontal="center"/>
    </xf>
    <xf borderId="15" fillId="27" fontId="36" numFmtId="0" xfId="0" applyAlignment="1" applyBorder="1" applyFill="1" applyFont="1">
      <alignment horizontal="center" shrinkToFit="0" vertical="center" wrapText="1"/>
    </xf>
    <xf borderId="15" fillId="26" fontId="36" numFmtId="0" xfId="0" applyAlignment="1" applyBorder="1" applyFont="1">
      <alignment horizontal="center" shrinkToFit="0" vertical="center" wrapText="1"/>
    </xf>
    <xf borderId="15" fillId="6" fontId="36" numFmtId="0" xfId="0" applyAlignment="1" applyBorder="1" applyFont="1">
      <alignment horizontal="center" shrinkToFit="0" vertical="center" wrapText="1"/>
    </xf>
    <xf borderId="64" fillId="6" fontId="36" numFmtId="0" xfId="0" applyAlignment="1" applyBorder="1" applyFont="1">
      <alignment horizontal="center" shrinkToFit="0" vertical="center" wrapText="1"/>
    </xf>
    <xf borderId="4" fillId="6" fontId="36" numFmtId="0" xfId="0" applyAlignment="1" applyBorder="1" applyFont="1">
      <alignment horizontal="center" shrinkToFit="0" vertical="center" wrapText="1"/>
    </xf>
    <xf borderId="65" fillId="0" fontId="3" numFmtId="0" xfId="0" applyAlignment="1" applyBorder="1" applyFont="1">
      <alignment horizontal="left"/>
    </xf>
    <xf borderId="15" fillId="28" fontId="37" numFmtId="172" xfId="0" applyAlignment="1" applyBorder="1" applyFill="1" applyFont="1" applyNumberFormat="1">
      <alignment horizontal="center" readingOrder="1" shrinkToFit="0" vertical="top" wrapText="1"/>
    </xf>
    <xf borderId="15" fillId="27" fontId="38" numFmtId="0" xfId="0" applyAlignment="1" applyBorder="1" applyFont="1">
      <alignment horizontal="center" shrinkToFit="0" vertical="center" wrapText="1"/>
    </xf>
    <xf borderId="15" fillId="0" fontId="38" numFmtId="0" xfId="0" applyAlignment="1" applyBorder="1" applyFont="1">
      <alignment horizontal="center" shrinkToFit="0" vertical="center" wrapText="1"/>
    </xf>
    <xf quotePrefix="1" borderId="15" fillId="0" fontId="36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0" fillId="0" fontId="3" numFmtId="3" xfId="0" applyAlignment="1" applyFont="1" applyNumberFormat="1">
      <alignment horizontal="center" vertical="center"/>
    </xf>
    <xf borderId="58" fillId="0" fontId="3" numFmtId="0" xfId="0" applyAlignment="1" applyBorder="1" applyFont="1">
      <alignment horizontal="center" shrinkToFit="0" vertical="center" wrapText="1"/>
    </xf>
    <xf borderId="63" fillId="0" fontId="3" numFmtId="0" xfId="0" applyAlignment="1" applyBorder="1" applyFont="1">
      <alignment horizontal="left"/>
    </xf>
    <xf borderId="15" fillId="27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quotePrefix="1" borderId="15" fillId="0" fontId="3" numFmtId="0" xfId="0" applyAlignment="1" applyBorder="1" applyFont="1">
      <alignment horizontal="center" vertical="center"/>
    </xf>
    <xf borderId="4" fillId="5" fontId="7" numFmtId="0" xfId="0" applyAlignment="1" applyBorder="1" applyFont="1">
      <alignment horizontal="center"/>
    </xf>
    <xf borderId="4" fillId="5" fontId="3" numFmtId="0" xfId="0" applyAlignment="1" applyBorder="1" applyFont="1">
      <alignment horizontal="center" vertical="center"/>
    </xf>
    <xf quotePrefix="1" borderId="1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4" fillId="5" fontId="3" numFmtId="0" xfId="0" applyAlignment="1" applyBorder="1" applyFont="1">
      <alignment horizontal="center"/>
    </xf>
    <xf borderId="15" fillId="27" fontId="3" numFmtId="3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15" fillId="27" fontId="3" numFmtId="0" xfId="0" applyAlignment="1" applyBorder="1" applyFont="1">
      <alignment horizontal="center"/>
    </xf>
    <xf quotePrefix="1" borderId="15" fillId="27" fontId="3" numFmtId="0" xfId="0" applyAlignment="1" applyBorder="1" applyFont="1">
      <alignment horizontal="center" vertical="center"/>
    </xf>
    <xf borderId="51" fillId="0" fontId="6" numFmtId="0" xfId="0" applyAlignment="1" applyBorder="1" applyFont="1">
      <alignment horizontal="left"/>
    </xf>
    <xf borderId="9" fillId="19" fontId="5" numFmtId="1" xfId="0" applyAlignment="1" applyBorder="1" applyFont="1" applyNumberFormat="1">
      <alignment horizontal="center"/>
    </xf>
    <xf borderId="4" fillId="17" fontId="7" numFmtId="2" xfId="0" applyAlignment="1" applyBorder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25" fillId="0" fontId="6" numFmtId="0" xfId="0" applyAlignment="1" applyBorder="1" applyFont="1">
      <alignment shrinkToFit="0" vertical="center" wrapText="1"/>
    </xf>
    <xf borderId="59" fillId="0" fontId="6" numFmtId="0" xfId="0" applyAlignment="1" applyBorder="1" applyFont="1">
      <alignment shrinkToFit="0" vertical="center" wrapText="1"/>
    </xf>
    <xf borderId="66" fillId="0" fontId="6" numFmtId="0" xfId="0" applyAlignment="1" applyBorder="1" applyFont="1">
      <alignment shrinkToFit="0" vertical="center" wrapText="1"/>
    </xf>
    <xf borderId="0" fillId="0" fontId="7" numFmtId="167" xfId="0" applyAlignment="1" applyFont="1" applyNumberFormat="1">
      <alignment horizontal="center"/>
    </xf>
    <xf borderId="4" fillId="2" fontId="1" numFmtId="0" xfId="0" applyBorder="1" applyFont="1"/>
    <xf borderId="4" fillId="2" fontId="12" numFmtId="0" xfId="0" applyBorder="1" applyFont="1"/>
    <xf borderId="4" fillId="2" fontId="23" numFmtId="0" xfId="0" applyBorder="1" applyFont="1"/>
    <xf borderId="4" fillId="2" fontId="39" numFmtId="0" xfId="0" applyBorder="1" applyFont="1"/>
    <xf borderId="67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68" fillId="0" fontId="5" numFmtId="2" xfId="0" applyAlignment="1" applyBorder="1" applyFont="1" applyNumberFormat="1">
      <alignment horizontal="center"/>
    </xf>
    <xf borderId="15" fillId="0" fontId="27" numFmtId="165" xfId="0" applyAlignment="1" applyBorder="1" applyFont="1" applyNumberFormat="1">
      <alignment horizontal="center" shrinkToFit="0" wrapText="1"/>
    </xf>
    <xf borderId="15" fillId="6" fontId="7" numFmtId="2" xfId="0" applyAlignment="1" applyBorder="1" applyFont="1" applyNumberFormat="1">
      <alignment horizontal="center"/>
    </xf>
    <xf borderId="15" fillId="7" fontId="3" numFmtId="0" xfId="0" applyAlignment="1" applyBorder="1" applyFont="1">
      <alignment horizontal="center"/>
    </xf>
    <xf borderId="15" fillId="6" fontId="7" numFmtId="167" xfId="0" applyAlignment="1" applyBorder="1" applyFont="1" applyNumberFormat="1">
      <alignment horizontal="center"/>
    </xf>
    <xf borderId="15" fillId="4" fontId="7" numFmtId="166" xfId="0" applyAlignment="1" applyBorder="1" applyFont="1" applyNumberFormat="1">
      <alignment horizontal="center"/>
    </xf>
    <xf borderId="15" fillId="4" fontId="7" numFmtId="165" xfId="0" applyAlignment="1" applyBorder="1" applyFont="1" applyNumberFormat="1">
      <alignment horizontal="center"/>
    </xf>
    <xf borderId="15" fillId="6" fontId="7" numFmtId="169" xfId="0" applyAlignment="1" applyBorder="1" applyFont="1" applyNumberFormat="1">
      <alignment horizontal="center"/>
    </xf>
    <xf borderId="15" fillId="4" fontId="7" numFmtId="2" xfId="0" applyAlignment="1" applyBorder="1" applyFont="1" applyNumberFormat="1">
      <alignment horizontal="center"/>
    </xf>
    <xf borderId="15" fillId="7" fontId="3" numFmtId="1" xfId="0" applyAlignment="1" applyBorder="1" applyFont="1" applyNumberFormat="1">
      <alignment horizontal="center"/>
    </xf>
    <xf borderId="15" fillId="0" fontId="9" numFmtId="1" xfId="0" applyAlignment="1" applyBorder="1" applyFont="1" applyNumberFormat="1">
      <alignment horizontal="center"/>
    </xf>
    <xf borderId="15" fillId="7" fontId="3" numFmtId="0" xfId="0" applyBorder="1" applyFont="1"/>
    <xf borderId="4" fillId="4" fontId="7" numFmtId="2" xfId="0" applyAlignment="1" applyBorder="1" applyFont="1" applyNumberFormat="1">
      <alignment horizontal="center"/>
    </xf>
    <xf borderId="15" fillId="3" fontId="7" numFmtId="1" xfId="0" applyAlignment="1" applyBorder="1" applyFont="1" applyNumberFormat="1">
      <alignment horizontal="center"/>
    </xf>
    <xf borderId="15" fillId="3" fontId="27" numFmtId="2" xfId="0" applyAlignment="1" applyBorder="1" applyFont="1" applyNumberFormat="1">
      <alignment horizontal="center"/>
    </xf>
    <xf borderId="15" fillId="4" fontId="7" numFmtId="170" xfId="0" applyAlignment="1" applyBorder="1" applyFont="1" applyNumberFormat="1">
      <alignment horizontal="center"/>
    </xf>
    <xf borderId="15" fillId="3" fontId="3" numFmtId="2" xfId="0" applyAlignment="1" applyBorder="1" applyFont="1" applyNumberFormat="1">
      <alignment horizontal="center"/>
    </xf>
    <xf borderId="15" fillId="3" fontId="3" numFmtId="168" xfId="0" applyAlignment="1" applyBorder="1" applyFont="1" applyNumberFormat="1">
      <alignment horizontal="center"/>
    </xf>
    <xf borderId="15" fillId="3" fontId="3" numFmtId="166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51" fillId="0" fontId="3" numFmtId="0" xfId="0" applyBorder="1" applyFont="1"/>
    <xf borderId="69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horizontal="center" vertical="center"/>
    </xf>
    <xf borderId="25" fillId="0" fontId="26" numFmtId="164" xfId="0" applyAlignment="1" applyBorder="1" applyFont="1" applyNumberFormat="1">
      <alignment horizontal="center"/>
    </xf>
    <xf borderId="70" fillId="5" fontId="9" numFmtId="0" xfId="0" applyAlignment="1" applyBorder="1" applyFont="1">
      <alignment horizontal="center"/>
    </xf>
    <xf borderId="15" fillId="0" fontId="40" numFmtId="165" xfId="0" applyAlignment="1" applyBorder="1" applyFont="1" applyNumberFormat="1">
      <alignment horizontal="center"/>
    </xf>
    <xf borderId="15" fillId="0" fontId="8" numFmtId="167" xfId="0" applyAlignment="1" applyBorder="1" applyFont="1" applyNumberFormat="1">
      <alignment horizontal="center"/>
    </xf>
    <xf borderId="15" fillId="0" fontId="8" numFmtId="165" xfId="0" applyAlignment="1" applyBorder="1" applyFont="1" applyNumberFormat="1">
      <alignment horizontal="center"/>
    </xf>
    <xf borderId="15" fillId="0" fontId="8" numFmtId="168" xfId="0" applyAlignment="1" applyBorder="1" applyFont="1" applyNumberFormat="1">
      <alignment horizontal="center"/>
    </xf>
    <xf borderId="15" fillId="0" fontId="8" numFmtId="2" xfId="0" applyAlignment="1" applyBorder="1" applyFont="1" applyNumberFormat="1">
      <alignment horizontal="center"/>
    </xf>
    <xf borderId="4" fillId="5" fontId="9" numFmtId="0" xfId="0" applyAlignment="1" applyBorder="1" applyFont="1">
      <alignment horizontal="center"/>
    </xf>
    <xf borderId="15" fillId="0" fontId="41" numFmtId="165" xfId="0" applyAlignment="1" applyBorder="1" applyFont="1" applyNumberFormat="1">
      <alignment horizontal="center"/>
    </xf>
    <xf borderId="15" fillId="29" fontId="8" numFmtId="2" xfId="0" applyAlignment="1" applyBorder="1" applyFill="1" applyFont="1" applyNumberFormat="1">
      <alignment horizontal="center"/>
    </xf>
    <xf borderId="15" fillId="29" fontId="8" numFmtId="168" xfId="0" applyAlignment="1" applyBorder="1" applyFont="1" applyNumberFormat="1">
      <alignment horizontal="center"/>
    </xf>
    <xf borderId="15" fillId="17" fontId="8" numFmtId="2" xfId="0" applyAlignment="1" applyBorder="1" applyFont="1" applyNumberFormat="1">
      <alignment horizontal="center"/>
    </xf>
    <xf borderId="15" fillId="17" fontId="8" numFmtId="165" xfId="0" applyAlignment="1" applyBorder="1" applyFont="1" applyNumberFormat="1">
      <alignment horizontal="center"/>
    </xf>
    <xf borderId="15" fillId="9" fontId="8" numFmtId="168" xfId="0" applyAlignment="1" applyBorder="1" applyFont="1" applyNumberFormat="1">
      <alignment horizontal="center"/>
    </xf>
    <xf borderId="15" fillId="18" fontId="8" numFmtId="168" xfId="0" applyAlignment="1" applyBorder="1" applyFont="1" applyNumberFormat="1">
      <alignment horizontal="center"/>
    </xf>
    <xf borderId="14" fillId="0" fontId="26" numFmtId="164" xfId="0" applyAlignment="1" applyBorder="1" applyFont="1" applyNumberFormat="1">
      <alignment horizontal="center"/>
    </xf>
    <xf borderId="14" fillId="0" fontId="26" numFmtId="0" xfId="0" applyAlignment="1" applyBorder="1" applyFont="1">
      <alignment horizontal="center"/>
    </xf>
    <xf borderId="15" fillId="30" fontId="8" numFmtId="168" xfId="0" applyAlignment="1" applyBorder="1" applyFill="1" applyFont="1" applyNumberFormat="1">
      <alignment horizontal="center"/>
    </xf>
    <xf borderId="15" fillId="7" fontId="8" numFmtId="167" xfId="0" applyAlignment="1" applyBorder="1" applyFont="1" applyNumberFormat="1">
      <alignment horizontal="center"/>
    </xf>
    <xf borderId="15" fillId="0" fontId="8" numFmtId="169" xfId="0" applyAlignment="1" applyBorder="1" applyFont="1" applyNumberFormat="1">
      <alignment horizontal="center"/>
    </xf>
    <xf borderId="15" fillId="0" fontId="8" numFmtId="166" xfId="0" applyAlignment="1" applyBorder="1" applyFont="1" applyNumberFormat="1">
      <alignment horizontal="center"/>
    </xf>
    <xf borderId="15" fillId="30" fontId="8" numFmtId="165" xfId="0" applyAlignment="1" applyBorder="1" applyFont="1" applyNumberFormat="1">
      <alignment horizontal="center"/>
    </xf>
    <xf borderId="15" fillId="0" fontId="8" numFmtId="170" xfId="0" applyAlignment="1" applyBorder="1" applyFont="1" applyNumberFormat="1">
      <alignment horizontal="center"/>
    </xf>
    <xf borderId="0" fillId="0" fontId="41" numFmtId="0" xfId="0" applyFont="1"/>
    <xf borderId="0" fillId="0" fontId="40" numFmtId="167" xfId="0" applyAlignment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12" numFmtId="164" xfId="0" applyAlignment="1" applyFont="1" applyNumberFormat="1">
      <alignment horizontal="left"/>
    </xf>
    <xf borderId="71" fillId="0" fontId="3" numFmtId="0" xfId="0" applyBorder="1" applyFont="1"/>
    <xf borderId="72" fillId="0" fontId="27" numFmtId="2" xfId="0" applyAlignment="1" applyBorder="1" applyFont="1" applyNumberFormat="1">
      <alignment horizontal="center"/>
    </xf>
    <xf borderId="73" fillId="0" fontId="27" numFmtId="2" xfId="0" applyAlignment="1" applyBorder="1" applyFont="1" applyNumberFormat="1">
      <alignment horizontal="center"/>
    </xf>
    <xf borderId="15" fillId="0" fontId="9" numFmtId="2" xfId="0" applyAlignment="1" applyBorder="1" applyFont="1" applyNumberFormat="1">
      <alignment horizontal="center"/>
    </xf>
    <xf borderId="0" fillId="0" fontId="9" numFmtId="173" xfId="0" applyAlignment="1" applyFont="1" applyNumberFormat="1">
      <alignment horizontal="center"/>
    </xf>
    <xf borderId="0" fillId="0" fontId="9" numFmtId="0" xfId="0" applyAlignment="1" applyFont="1">
      <alignment horizontal="left"/>
    </xf>
    <xf borderId="0" fillId="0" fontId="42" numFmtId="164" xfId="0" applyAlignment="1" applyFont="1" applyNumberFormat="1">
      <alignment horizontal="left"/>
    </xf>
    <xf borderId="0" fillId="0" fontId="43" numFmtId="164" xfId="0" applyAlignment="1" applyFont="1" applyNumberFormat="1">
      <alignment horizontal="center"/>
    </xf>
    <xf borderId="51" fillId="0" fontId="9" numFmtId="2" xfId="0" applyAlignment="1" applyBorder="1" applyFont="1" applyNumberFormat="1">
      <alignment horizontal="center"/>
    </xf>
    <xf borderId="15" fillId="0" fontId="44" numFmtId="167" xfId="0" applyAlignment="1" applyBorder="1" applyFont="1" applyNumberFormat="1">
      <alignment horizontal="center"/>
    </xf>
    <xf borderId="15" fillId="0" fontId="8" numFmtId="167" xfId="0" applyBorder="1" applyFont="1" applyNumberFormat="1"/>
    <xf borderId="15" fillId="0" fontId="26" numFmtId="167" xfId="0" applyAlignment="1" applyBorder="1" applyFont="1" applyNumberFormat="1">
      <alignment horizontal="center"/>
    </xf>
    <xf borderId="15" fillId="0" fontId="8" numFmtId="1" xfId="0" applyAlignment="1" applyBorder="1" applyFont="1" applyNumberFormat="1">
      <alignment horizontal="center"/>
    </xf>
    <xf borderId="15" fillId="0" fontId="44" numFmtId="2" xfId="0" applyAlignment="1" applyBorder="1" applyFont="1" applyNumberFormat="1">
      <alignment horizontal="center"/>
    </xf>
    <xf borderId="15" fillId="31" fontId="8" numFmtId="168" xfId="0" applyAlignment="1" applyBorder="1" applyFill="1" applyFont="1" applyNumberFormat="1">
      <alignment horizontal="center"/>
    </xf>
    <xf borderId="60" fillId="0" fontId="9" numFmtId="2" xfId="0" applyAlignment="1" applyBorder="1" applyFont="1" applyNumberFormat="1">
      <alignment horizontal="center"/>
    </xf>
    <xf borderId="0" fillId="0" fontId="9" numFmtId="14" xfId="0" applyAlignment="1" applyFont="1" applyNumberFormat="1">
      <alignment horizontal="center"/>
    </xf>
    <xf borderId="4" fillId="14" fontId="6" numFmtId="1" xfId="0" applyAlignment="1" applyBorder="1" applyFont="1" applyNumberFormat="1">
      <alignment horizontal="center"/>
    </xf>
    <xf borderId="15" fillId="3" fontId="34" numFmtId="0" xfId="0" applyAlignment="1" applyBorder="1" applyFont="1">
      <alignment horizontal="center"/>
    </xf>
    <xf borderId="15" fillId="3" fontId="34" numFmtId="168" xfId="0" applyAlignment="1" applyBorder="1" applyFont="1" applyNumberForma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BDD6EE"/>
          <bgColor rgb="FFBDD6EE"/>
        </patternFill>
      </fill>
      <border/>
    </dxf>
    <dxf>
      <font>
        <color theme="1"/>
      </font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BDD7EE"/>
          <bgColor rgb="FFBDD7E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Animas River, New Mexico Sites during Plume</a:t>
            </a:r>
          </a:p>
        </c:rich>
      </c:tx>
      <c:overlay val="0"/>
    </c:title>
    <c:plotArea>
      <c:layout>
        <c:manualLayout>
          <c:xMode val="edge"/>
          <c:yMode val="edge"/>
          <c:x val="0.15686868439750826"/>
          <c:y val="0.22206073199183432"/>
          <c:w val="0.7701333218812872"/>
          <c:h val="0.6705398804316127"/>
        </c:manualLayout>
      </c:layout>
      <c:scatterChart>
        <c:scatterStyle val="lineMarker"/>
        <c:varyColors val="0"/>
        <c:ser>
          <c:idx val="0"/>
          <c:order val="0"/>
          <c:tx>
            <c:v>189.4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'New Mexico'!$AA$35:$AA$44</c:f>
            </c:numRef>
          </c:xVal>
          <c:yVal>
            <c:numRef>
              <c:f>'New Mexico'!$AE$35:$AE$44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110307"/>
        <c:axId val="940535505"/>
      </c:scatterChart>
      <c:valAx>
        <c:axId val="1620110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0535505"/>
        <c:majorUnit val="0.25"/>
        <c:minorUnit val="0.125"/>
      </c:valAx>
      <c:valAx>
        <c:axId val="940535505"/>
        <c:scaling>
          <c:orientation val="minMax"/>
          <c:min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Hardness mg/L</a:t>
                </a:r>
              </a:p>
            </c:rich>
          </c:tx>
          <c:layout>
            <c:manualLayout>
              <c:xMode val="edge"/>
              <c:yMode val="edge"/>
              <c:x val="0.015646827346148477"/>
              <c:y val="0.40962233887430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110307"/>
      </c:valAx>
    </c:plotArea>
    <c:legend>
      <c:legendPos val="t"/>
      <c:layout>
        <c:manualLayout>
          <c:xMode val="edge"/>
          <c:yMode val="edge"/>
          <c:x val="0.5653568974208467"/>
          <c:y val="0.134322593896417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7989033549024191"/>
          <c:y val="0.11168851729288679"/>
          <c:w val="0.766107949377615"/>
          <c:h val="0.7102180847728223"/>
        </c:manualLayout>
      </c:layout>
      <c:scatterChart>
        <c:scatterStyle val="lineMarker"/>
        <c:varyColors val="0"/>
        <c:ser>
          <c:idx val="0"/>
          <c:order val="0"/>
          <c:tx>
            <c:v>Cu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Hardness'!$D$6:$D$11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7967"/>
        <c:axId val="922318541"/>
      </c:scatterChart>
      <c:valAx>
        <c:axId val="1057497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922318541"/>
      </c:valAx>
      <c:valAx>
        <c:axId val="922318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33003300330033"/>
              <c:y val="0.24284341875175405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057497967"/>
      </c:valAx>
    </c:plotArea>
    <c:legend>
      <c:legendPos val="t"/>
      <c:layout>
        <c:manualLayout>
          <c:xMode val="edge"/>
          <c:yMode val="edge"/>
          <c:x val="0.2159049920740105"/>
          <c:y val="0.13055890519675845"/>
        </c:manualLayout>
      </c:layout>
      <c:overlay val="0"/>
      <c:txPr>
        <a:bodyPr/>
        <a:lstStyle/>
        <a:p>
          <a:pPr lvl="0">
            <a:defRPr b="1" i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Zn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Hardness'!$F$6:$F$11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62046"/>
        <c:axId val="139471363"/>
      </c:scatterChart>
      <c:valAx>
        <c:axId val="1028762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39471363"/>
      </c:valAx>
      <c:valAx>
        <c:axId val="139471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33003300330033"/>
              <c:y val="0.24284341875175405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028762046"/>
      </c:valAx>
    </c:plotArea>
    <c:legend>
      <c:legendPos val="t"/>
      <c:layout>
        <c:manualLayout>
          <c:xMode val="edge"/>
          <c:yMode val="edge"/>
          <c:x val="0.22580598217302045"/>
          <c:y val="0.19910233042505662"/>
        </c:manualLayout>
      </c:layout>
      <c:overlay val="0"/>
      <c:txPr>
        <a:bodyPr/>
        <a:lstStyle/>
        <a:p>
          <a:pPr lvl="0">
            <a:defRPr b="1" i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Cd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>Linear (Cd (acute))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'Dissolved and Hardness'!$C$8:$C$11</c:f>
            </c:numRef>
          </c:xVal>
          <c:yVal>
            <c:numRef>
              <c:f>'Dissolved and Hardness'!$E$8:$E$11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30684"/>
        <c:axId val="1362514358"/>
      </c:scatterChart>
      <c:valAx>
        <c:axId val="1680530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362514358"/>
      </c:valAx>
      <c:valAx>
        <c:axId val="1362514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33003300330033"/>
              <c:y val="0.24284341875175405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680530684"/>
      </c:valAx>
    </c:plotArea>
    <c:legend>
      <c:legendPos val="t"/>
      <c:layout>
        <c:manualLayout>
          <c:xMode val="edge"/>
          <c:yMode val="edge"/>
          <c:x val="0.19280268184298746"/>
          <c:y val="0.29702150932262544"/>
        </c:manualLayout>
      </c:layout>
      <c:overlay val="0"/>
      <c:txPr>
        <a:bodyPr/>
        <a:lstStyle/>
        <a:p>
          <a:pPr lvl="0">
            <a:defRPr b="1" i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Pb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>Linear (Pb (acute))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'Dissolved and Hardness'!$C$8:$C$11</c:f>
            </c:numRef>
          </c:xVal>
          <c:yVal>
            <c:numRef>
              <c:f>'Dissolved and Hardness'!$G$8:$G$11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81263"/>
        <c:axId val="1565145979"/>
      </c:scatterChart>
      <c:valAx>
        <c:axId val="1342681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565145979"/>
      </c:valAx>
      <c:valAx>
        <c:axId val="1565145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33003300330033"/>
              <c:y val="0.24284341875175405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342681263"/>
      </c:valAx>
    </c:plotArea>
    <c:legend>
      <c:legendPos val="t"/>
      <c:layout>
        <c:manualLayout>
          <c:xMode val="edge"/>
          <c:yMode val="edge"/>
          <c:x val="0.20930433200800394"/>
          <c:y val="0.31334137247222027"/>
        </c:manualLayout>
      </c:layout>
      <c:overlay val="0"/>
      <c:txPr>
        <a:bodyPr/>
        <a:lstStyle/>
        <a:p>
          <a:pPr lvl="0">
            <a:defRPr b="1" i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Mn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Hardness'!$C$8:$C$11</c:f>
            </c:numRef>
          </c:xVal>
          <c:yVal>
            <c:numRef>
              <c:f>'Dissolved and Hardness'!$H$8:$H$11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58907"/>
        <c:axId val="1533292495"/>
      </c:scatterChart>
      <c:valAx>
        <c:axId val="1919058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533292495"/>
      </c:valAx>
      <c:valAx>
        <c:axId val="1533292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33003300330033"/>
              <c:y val="0.24284341875175405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919058907"/>
      </c:valAx>
    </c:plotArea>
    <c:legend>
      <c:legendPos val="t"/>
      <c:layout>
        <c:manualLayout>
          <c:xMode val="edge"/>
          <c:yMode val="edge"/>
          <c:x val="0.26210961253605675"/>
          <c:y val="0.15340671360619115"/>
        </c:manualLayout>
      </c:layout>
      <c:overlay val="0"/>
      <c:txPr>
        <a:bodyPr/>
        <a:lstStyle/>
        <a:p>
          <a:pPr lvl="0">
            <a:defRPr b="1" i="0" sz="12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300">
                <a:solidFill>
                  <a:srgbClr val="757575"/>
                </a:solidFill>
                <a:latin typeface="+mn-lt"/>
              </a:defRPr>
            </a:pPr>
            <a:r>
              <a:rPr b="1" i="0" sz="1300">
                <a:solidFill>
                  <a:srgbClr val="757575"/>
                </a:solidFill>
                <a:latin typeface="+mn-lt"/>
              </a:rPr>
              <a:t>Acute Aquatic Criteria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(Mn)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Mexico'!$AN$10:$AN$16</c:f>
            </c:numRef>
          </c:xVal>
          <c:yVal>
            <c:numRef>
              <c:f>'New Mexico'!$AS$10:$AS$16</c:f>
              <c:numCache/>
            </c:numRef>
          </c:yVal>
        </c:ser>
        <c:ser>
          <c:idx val="1"/>
          <c:order val="1"/>
          <c:tx>
            <c:v>Zn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(Zn)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Mexico'!$AN$10:$AN$16</c:f>
            </c:numRef>
          </c:xVal>
          <c:yVal>
            <c:numRef>
              <c:f>'New Mexico'!$AQ$10:$AQ$16</c:f>
              <c:numCache/>
            </c:numRef>
          </c:yVal>
        </c:ser>
        <c:ser>
          <c:idx val="2"/>
          <c:order val="2"/>
          <c:tx>
            <c:v>Pb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Linear (Pb)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Mexico'!$AN$10:$AN$16</c:f>
            </c:numRef>
          </c:xVal>
          <c:yVal>
            <c:numRef>
              <c:f>'New Mexico'!$AR$10:$AR$16</c:f>
              <c:numCache/>
            </c:numRef>
          </c:yVal>
        </c:ser>
        <c:ser>
          <c:idx val="3"/>
          <c:order val="3"/>
          <c:tx>
            <c:v>Cu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>Linear (Cu)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Mexico'!$AN$10:$AN$16</c:f>
            </c:numRef>
          </c:xVal>
          <c:yVal>
            <c:numRef>
              <c:f>'New Mexico'!$AO$10:$AO$16</c:f>
              <c:numCache/>
            </c:numRef>
          </c:yVal>
        </c:ser>
        <c:ser>
          <c:idx val="4"/>
          <c:order val="4"/>
          <c:tx>
            <c:v>Cd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>Linear (Cd)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Mexico'!$AN$10:$AN$16</c:f>
            </c:numRef>
          </c:xVal>
          <c:yVal>
            <c:numRef>
              <c:f>'New Mexico'!$AP$10:$AP$16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39893"/>
        <c:axId val="1336341281"/>
      </c:scatterChart>
      <c:valAx>
        <c:axId val="1383339893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336341281"/>
      </c:valAx>
      <c:valAx>
        <c:axId val="1336341281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Dissolved Concentration (µg/L)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383339893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300">
                <a:solidFill>
                  <a:srgbClr val="757575"/>
                </a:solidFill>
                <a:latin typeface="+mn-lt"/>
              </a:defRPr>
            </a:pPr>
            <a:r>
              <a:rPr b="1" i="0" sz="1300">
                <a:solidFill>
                  <a:srgbClr val="757575"/>
                </a:solidFill>
                <a:latin typeface="+mn-lt"/>
              </a:rPr>
              <a:t>Chronic Aquatic Criteria</a:t>
            </a:r>
          </a:p>
        </c:rich>
      </c:tx>
      <c:overlay val="0"/>
    </c:title>
    <c:plotArea>
      <c:layout>
        <c:manualLayout>
          <c:xMode val="edge"/>
          <c:yMode val="edge"/>
          <c:x val="0.1472834621526143"/>
          <c:y val="0.1818027893038838"/>
          <c:w val="0.798117300556918"/>
          <c:h val="0.6713943395842867"/>
        </c:manualLayout>
      </c:layout>
      <c:scatterChart>
        <c:scatterStyle val="lineMarker"/>
        <c:varyColors val="0"/>
        <c:ser>
          <c:idx val="0"/>
          <c:order val="0"/>
          <c:tx>
            <c:v>Mn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(Mn)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'New Mexico'!$AW$10:$AW$16</c:f>
            </c:numRef>
          </c:xVal>
          <c:yVal>
            <c:numRef>
              <c:f>'New Mexico'!$BB$10:$BB$16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15203"/>
        <c:axId val="112249959"/>
      </c:scatterChart>
      <c:valAx>
        <c:axId val="1946715203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2249959"/>
      </c:valAx>
      <c:valAx>
        <c:axId val="11224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Dissolved Concentration (µg/L)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946715203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Acute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'Dissolved and Hardness'!$C$8:$C$11</c:f>
            </c:numRef>
          </c:xVal>
          <c:yVal>
            <c:numRef>
              <c:f>'Dissolved and Hardness'!$H$8:$H$11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30895"/>
        <c:axId val="690688118"/>
      </c:scatterChart>
      <c:valAx>
        <c:axId val="649930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690688118"/>
      </c:valAx>
      <c:valAx>
        <c:axId val="69068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649930895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Chronic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'Dissolved and Hardness'!$C$8:$C$11</c:f>
            </c:numRef>
          </c:xVal>
          <c:yVal>
            <c:numRef>
              <c:f>'Dissolved and Hardness'!$H$19:$H$22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72590"/>
        <c:axId val="387498564"/>
      </c:scatterChart>
      <c:valAx>
        <c:axId val="570972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387498564"/>
      </c:valAx>
      <c:valAx>
        <c:axId val="387498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570972590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Aquatic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Zn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Hardness'!$F$6:$F$11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23043"/>
        <c:axId val="1251340323"/>
      </c:scatterChart>
      <c:valAx>
        <c:axId val="964623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251340323"/>
      </c:valAx>
      <c:valAx>
        <c:axId val="125134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231023102310231"/>
              <c:y val="0.2983309534603764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964623043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Aquatic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Cu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Hardness'!$D$6:$D$11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70323"/>
        <c:axId val="884349290"/>
      </c:scatterChart>
      <c:valAx>
        <c:axId val="1692970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884349290"/>
      </c:valAx>
      <c:valAx>
        <c:axId val="884349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231023102310231"/>
              <c:y val="0.2983309534603764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692970323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Aquatic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Pb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Hardness'!$G$6:$G$11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95049"/>
        <c:axId val="1586912362"/>
      </c:scatterChart>
      <c:valAx>
        <c:axId val="7381950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586912362"/>
      </c:valAx>
      <c:valAx>
        <c:axId val="158691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231023102310231"/>
              <c:y val="0.2983309534603764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738195049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Aquatic Criteria in Relation to Hardness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Cd (acute)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'Dissolved and Hardness'!$C$6:$C$11</c:f>
            </c:numRef>
          </c:xVal>
          <c:yVal>
            <c:numRef>
              <c:f>'Dissolved and Hardness'!$E$6:$E$11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67792"/>
        <c:axId val="483114245"/>
      </c:scatterChart>
      <c:valAx>
        <c:axId val="721367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Hardness (mg/L)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483114245"/>
      </c:valAx>
      <c:valAx>
        <c:axId val="483114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Metal Concentration (µg/L)</a:t>
                </a:r>
              </a:p>
            </c:rich>
          </c:tx>
          <c:layout>
            <c:manualLayout>
              <c:xMode val="edge"/>
              <c:yMode val="edge"/>
              <c:x val="0.0231023102310231"/>
              <c:y val="0.2983309534603764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721367792"/>
      </c:valAx>
    </c:plotArea>
    <c:legend>
      <c:legendPos val="t"/>
      <c:overlay val="0"/>
      <c:txPr>
        <a:bodyPr/>
        <a:lstStyle/>
        <a:p>
          <a:pPr lvl="0">
            <a:defRPr b="1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1" Type="http://schemas.openxmlformats.org/officeDocument/2006/relationships/chart" Target="../charts/chart14.xml"/><Relationship Id="rId10" Type="http://schemas.openxmlformats.org/officeDocument/2006/relationships/chart" Target="../charts/chart13.xml"/><Relationship Id="rId9" Type="http://schemas.openxmlformats.org/officeDocument/2006/relationships/chart" Target="../charts/chart12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361950</xdr:colOff>
      <xdr:row>59</xdr:row>
      <xdr:rowOff>19050</xdr:rowOff>
    </xdr:from>
    <xdr:ext cx="4029075" cy="2905125"/>
    <xdr:graphicFrame>
      <xdr:nvGraphicFramePr>
        <xdr:cNvPr id="8985471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38</xdr:col>
      <xdr:colOff>95250</xdr:colOff>
      <xdr:row>20</xdr:row>
      <xdr:rowOff>9525</xdr:rowOff>
    </xdr:from>
    <xdr:ext cx="4648200" cy="3448050"/>
    <xdr:graphicFrame>
      <xdr:nvGraphicFramePr>
        <xdr:cNvPr id="8399014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48</xdr:col>
      <xdr:colOff>57150</xdr:colOff>
      <xdr:row>20</xdr:row>
      <xdr:rowOff>28575</xdr:rowOff>
    </xdr:from>
    <xdr:ext cx="4086225" cy="3448050"/>
    <xdr:graphicFrame>
      <xdr:nvGraphicFramePr>
        <xdr:cNvPr id="59626404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209550</xdr:colOff>
      <xdr:row>63</xdr:row>
      <xdr:rowOff>28575</xdr:rowOff>
    </xdr:from>
    <xdr:ext cx="571500" cy="361950"/>
    <xdr:sp>
      <xdr:nvSpPr>
        <xdr:cNvPr id="3" name="Shape 3"/>
        <xdr:cNvSpPr txBox="1"/>
      </xdr:nvSpPr>
      <xdr:spPr>
        <a:xfrm>
          <a:off x="5065013" y="3599025"/>
          <a:ext cx="561975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Peak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33</xdr:row>
      <xdr:rowOff>19050</xdr:rowOff>
    </xdr:from>
    <xdr:ext cx="3676650" cy="4076700"/>
    <xdr:graphicFrame>
      <xdr:nvGraphicFramePr>
        <xdr:cNvPr id="2517627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57</xdr:row>
      <xdr:rowOff>76200</xdr:rowOff>
    </xdr:from>
    <xdr:ext cx="3676650" cy="4276725"/>
    <xdr:graphicFrame>
      <xdr:nvGraphicFramePr>
        <xdr:cNvPr id="72086316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25</xdr:row>
      <xdr:rowOff>114300</xdr:rowOff>
    </xdr:from>
    <xdr:ext cx="3733800" cy="3943350"/>
    <xdr:graphicFrame>
      <xdr:nvGraphicFramePr>
        <xdr:cNvPr id="12528992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0</xdr:colOff>
      <xdr:row>26</xdr:row>
      <xdr:rowOff>0</xdr:rowOff>
    </xdr:from>
    <xdr:ext cx="3676650" cy="3924300"/>
    <xdr:graphicFrame>
      <xdr:nvGraphicFramePr>
        <xdr:cNvPr id="39351430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85725</xdr:colOff>
      <xdr:row>1</xdr:row>
      <xdr:rowOff>19050</xdr:rowOff>
    </xdr:from>
    <xdr:ext cx="3676650" cy="3943350"/>
    <xdr:graphicFrame>
      <xdr:nvGraphicFramePr>
        <xdr:cNvPr id="126964618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542925</xdr:colOff>
      <xdr:row>26</xdr:row>
      <xdr:rowOff>133350</xdr:rowOff>
    </xdr:from>
    <xdr:ext cx="3648075" cy="3943350"/>
    <xdr:graphicFrame>
      <xdr:nvGraphicFramePr>
        <xdr:cNvPr id="199754594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27</xdr:col>
      <xdr:colOff>504825</xdr:colOff>
      <xdr:row>26</xdr:row>
      <xdr:rowOff>142875</xdr:rowOff>
    </xdr:from>
    <xdr:ext cx="3648075" cy="3943350"/>
    <xdr:graphicFrame>
      <xdr:nvGraphicFramePr>
        <xdr:cNvPr id="15051747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209550</xdr:colOff>
      <xdr:row>53</xdr:row>
      <xdr:rowOff>0</xdr:rowOff>
    </xdr:from>
    <xdr:ext cx="3676650" cy="4114800"/>
    <xdr:graphicFrame>
      <xdr:nvGraphicFramePr>
        <xdr:cNvPr id="129990028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39</xdr:col>
      <xdr:colOff>323850</xdr:colOff>
      <xdr:row>54</xdr:row>
      <xdr:rowOff>57150</xdr:rowOff>
    </xdr:from>
    <xdr:ext cx="3676650" cy="4114800"/>
    <xdr:graphicFrame>
      <xdr:nvGraphicFramePr>
        <xdr:cNvPr id="58243043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40</xdr:col>
      <xdr:colOff>438150</xdr:colOff>
      <xdr:row>27</xdr:row>
      <xdr:rowOff>47625</xdr:rowOff>
    </xdr:from>
    <xdr:ext cx="3648075" cy="4114800"/>
    <xdr:graphicFrame>
      <xdr:nvGraphicFramePr>
        <xdr:cNvPr id="19144864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37</xdr:col>
      <xdr:colOff>333375</xdr:colOff>
      <xdr:row>77</xdr:row>
      <xdr:rowOff>114300</xdr:rowOff>
    </xdr:from>
    <xdr:ext cx="3676650" cy="4114800"/>
    <xdr:graphicFrame>
      <xdr:nvGraphicFramePr>
        <xdr:cNvPr id="195134388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5</xdr:row>
      <xdr:rowOff>152400</xdr:rowOff>
    </xdr:from>
    <xdr:ext cx="8534400" cy="1266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933450</xdr:colOff>
      <xdr:row>22</xdr:row>
      <xdr:rowOff>28575</xdr:rowOff>
    </xdr:from>
    <xdr:ext cx="8896350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5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6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7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5.14"/>
    <col customWidth="1" min="3" max="3" width="20.43"/>
    <col customWidth="1" min="4" max="4" width="11.0"/>
    <col customWidth="1" min="5" max="5" width="10.86"/>
    <col customWidth="1" min="6" max="6" width="10.57"/>
    <col customWidth="1" min="7" max="8" width="11.43"/>
    <col customWidth="1" min="9" max="9" width="9.43"/>
    <col customWidth="1" min="10" max="10" width="12.29"/>
    <col customWidth="1" min="11" max="11" width="11.71"/>
    <col customWidth="1" min="12" max="12" width="9.71"/>
    <col customWidth="1" min="13" max="13" width="8.29"/>
    <col customWidth="1" min="14" max="14" width="9.0"/>
    <col customWidth="1" min="15" max="15" width="9.71"/>
    <col customWidth="1" min="16" max="16" width="12.29"/>
    <col customWidth="1" min="17" max="17" width="11.71"/>
    <col customWidth="1" min="18" max="18" width="11.57"/>
    <col customWidth="1" min="19" max="19" width="13.0"/>
    <col customWidth="1" min="20" max="20" width="8.29"/>
    <col customWidth="1" min="21" max="21" width="10.57"/>
    <col customWidth="1" min="22" max="22" width="10.0"/>
    <col customWidth="1" min="23" max="23" width="11.57"/>
    <col customWidth="1" min="24" max="24" width="10.57"/>
    <col customWidth="1" min="25" max="25" width="9.43"/>
    <col customWidth="1" min="26" max="26" width="10.0"/>
    <col customWidth="1" min="27" max="27" width="11.57"/>
    <col customWidth="1" min="28" max="28" width="11.14"/>
    <col customWidth="1" min="29" max="29" width="4.14"/>
    <col customWidth="1" min="30" max="48" width="8.71"/>
  </cols>
  <sheetData>
    <row r="1" ht="25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ht="34.5" customHeight="1">
      <c r="A2" s="6"/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10" t="s">
        <v>27</v>
      </c>
      <c r="AC2" s="11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26.25" customHeight="1">
      <c r="A3" s="12" t="s">
        <v>28</v>
      </c>
      <c r="B3" s="13" t="s">
        <v>29</v>
      </c>
      <c r="C3" s="14" t="s">
        <v>30</v>
      </c>
      <c r="D3" s="15"/>
      <c r="E3" s="15"/>
      <c r="F3" s="15"/>
      <c r="G3" s="16">
        <f>Colorado!P8</f>
        <v>1</v>
      </c>
      <c r="H3" s="15"/>
      <c r="I3" s="16">
        <f>Colorado!P10</f>
        <v>0.005</v>
      </c>
      <c r="J3" s="15"/>
      <c r="K3" s="16">
        <f>Colorado!P12</f>
        <v>0.05</v>
      </c>
      <c r="L3" s="15"/>
      <c r="M3" s="15"/>
      <c r="N3" s="15"/>
      <c r="O3" s="16">
        <f>Colorado!P16</f>
        <v>0.05</v>
      </c>
      <c r="P3" s="15"/>
      <c r="Q3" s="15"/>
      <c r="R3" s="16">
        <f>Colorado!P19</f>
        <v>0.002</v>
      </c>
      <c r="S3" s="15"/>
      <c r="T3" s="15"/>
      <c r="U3" s="15"/>
      <c r="V3" s="15"/>
      <c r="W3" s="17">
        <f>Colorado!P24</f>
        <v>0.1</v>
      </c>
      <c r="X3" s="15"/>
      <c r="Y3" s="15"/>
      <c r="Z3" s="15"/>
      <c r="AA3" s="15"/>
      <c r="AB3" s="18"/>
      <c r="AC3" s="11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26.25" customHeight="1">
      <c r="A4" s="19"/>
      <c r="B4" s="20" t="s">
        <v>31</v>
      </c>
      <c r="C4" s="21" t="s">
        <v>32</v>
      </c>
      <c r="D4" s="22"/>
      <c r="E4" s="23">
        <f>'New Mexico'!O6</f>
        <v>0.006</v>
      </c>
      <c r="F4" s="23">
        <f>'New Mexico'!O7</f>
        <v>0.01</v>
      </c>
      <c r="G4" s="23">
        <f>'New Mexico'!O8</f>
        <v>2</v>
      </c>
      <c r="H4" s="23">
        <f>'New Mexico'!O9</f>
        <v>0.004</v>
      </c>
      <c r="I4" s="23">
        <f>'New Mexico'!O10</f>
        <v>0.005</v>
      </c>
      <c r="J4" s="24"/>
      <c r="K4" s="23">
        <f>'New Mexico'!O12</f>
        <v>0.1</v>
      </c>
      <c r="L4" s="24"/>
      <c r="M4" s="23">
        <f>'New Mexico'!O16</f>
        <v>1.3</v>
      </c>
      <c r="N4" s="24"/>
      <c r="O4" s="23">
        <f>'New Mexico'!O18</f>
        <v>0.015</v>
      </c>
      <c r="P4" s="24"/>
      <c r="Q4" s="24"/>
      <c r="R4" s="25">
        <f>'New Mexico'!O21</f>
        <v>0.002</v>
      </c>
      <c r="S4" s="24"/>
      <c r="T4" s="23">
        <f>'New Mexico'!O24</f>
        <v>0.7</v>
      </c>
      <c r="U4" s="24"/>
      <c r="V4" s="23">
        <f>'New Mexico'!O26</f>
        <v>0.05</v>
      </c>
      <c r="W4" s="24"/>
      <c r="X4" s="24"/>
      <c r="Y4" s="23">
        <f>'New Mexico'!O29</f>
        <v>0.002</v>
      </c>
      <c r="Z4" s="22"/>
      <c r="AA4" s="23">
        <f>'New Mexico'!O31</f>
        <v>10.5</v>
      </c>
      <c r="AB4" s="18"/>
      <c r="AC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26.25" customHeight="1">
      <c r="A5" s="19"/>
      <c r="B5" s="20" t="s">
        <v>33</v>
      </c>
      <c r="C5" s="21" t="s">
        <v>34</v>
      </c>
      <c r="D5" s="22"/>
      <c r="E5" s="24"/>
      <c r="F5" s="23">
        <f>Utah!M7</f>
        <v>0.01</v>
      </c>
      <c r="G5" s="23">
        <f>Utah!M8</f>
        <v>1</v>
      </c>
      <c r="H5" s="23">
        <f>Utah!M9</f>
        <v>0.004</v>
      </c>
      <c r="I5" s="23">
        <f>Utah!M10</f>
        <v>0.01</v>
      </c>
      <c r="J5" s="24"/>
      <c r="K5" s="23">
        <f>Utah!M12</f>
        <v>0.05</v>
      </c>
      <c r="L5" s="24"/>
      <c r="M5" s="24"/>
      <c r="N5" s="24"/>
      <c r="O5" s="23">
        <f>Utah!M16</f>
        <v>0.015</v>
      </c>
      <c r="P5" s="24"/>
      <c r="Q5" s="24"/>
      <c r="R5" s="23">
        <f>Utah!M19</f>
        <v>0.002</v>
      </c>
      <c r="S5" s="24"/>
      <c r="T5" s="24"/>
      <c r="U5" s="24"/>
      <c r="V5" s="23">
        <f>Utah!M23</f>
        <v>0.05</v>
      </c>
      <c r="W5" s="23">
        <f>Utah!M24</f>
        <v>0.05</v>
      </c>
      <c r="X5" s="24"/>
      <c r="Y5" s="22"/>
      <c r="Z5" s="22"/>
      <c r="AA5" s="22"/>
      <c r="AB5" s="18"/>
      <c r="AC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26.25" customHeight="1">
      <c r="A6" s="19"/>
      <c r="B6" s="20" t="s">
        <v>28</v>
      </c>
      <c r="C6" s="21" t="s">
        <v>35</v>
      </c>
      <c r="D6" s="24"/>
      <c r="E6" s="25">
        <f>Navajo!O6</f>
        <v>0.0056</v>
      </c>
      <c r="F6" s="25">
        <f>Navajo!O7</f>
        <v>0.01</v>
      </c>
      <c r="G6" s="25">
        <f>Navajo!O8</f>
        <v>2</v>
      </c>
      <c r="H6" s="25">
        <f>Navajo!O9</f>
        <v>0.004</v>
      </c>
      <c r="I6" s="25">
        <f>Navajo!O10</f>
        <v>0.005</v>
      </c>
      <c r="J6" s="24"/>
      <c r="K6" s="25">
        <f>Navajo!O12</f>
        <v>0.1</v>
      </c>
      <c r="L6" s="24"/>
      <c r="M6" s="25">
        <f>Navajo!O15</f>
        <v>1.3</v>
      </c>
      <c r="N6" s="24"/>
      <c r="O6" s="25">
        <f>Navajo!O17</f>
        <v>0.015</v>
      </c>
      <c r="P6" s="24"/>
      <c r="Q6" s="24"/>
      <c r="R6" s="25">
        <f>Navajo!O20</f>
        <v>0.002</v>
      </c>
      <c r="S6" s="24"/>
      <c r="T6" s="25">
        <f>Navajo!O22</f>
        <v>0.61</v>
      </c>
      <c r="U6" s="24"/>
      <c r="V6" s="25">
        <f>Navajo!O24</f>
        <v>0.05</v>
      </c>
      <c r="W6" s="25">
        <f>Navajo!O25</f>
        <v>0.035</v>
      </c>
      <c r="X6" s="24"/>
      <c r="Y6" s="25">
        <f>Navajo!O27</f>
        <v>0.002</v>
      </c>
      <c r="Z6" s="24"/>
      <c r="AA6" s="25">
        <f>Navajo!O29</f>
        <v>2.1</v>
      </c>
      <c r="AB6" s="18"/>
      <c r="AC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ht="26.25" customHeight="1">
      <c r="A7" s="26"/>
      <c r="B7" s="27" t="s">
        <v>36</v>
      </c>
      <c r="C7" s="28" t="s">
        <v>37</v>
      </c>
      <c r="D7" s="29">
        <f>'UteMountain Tribe_OLD'!L5</f>
        <v>0.2</v>
      </c>
      <c r="E7" s="29">
        <f>'UteMountain Tribe_OLD'!L6</f>
        <v>0.0056</v>
      </c>
      <c r="F7" s="29">
        <f>'UteMountain Tribe_OLD'!L7</f>
        <v>0.000018</v>
      </c>
      <c r="G7" s="29">
        <f>'UteMountain Tribe_OLD'!L8</f>
        <v>1</v>
      </c>
      <c r="H7" s="30"/>
      <c r="I7" s="29">
        <f>'UteMountain Tribe_OLD'!L10</f>
        <v>0.005</v>
      </c>
      <c r="J7" s="30"/>
      <c r="K7" s="29">
        <f>'UteMountain Tribe_OLD'!L12</f>
        <v>0.16</v>
      </c>
      <c r="L7" s="30"/>
      <c r="M7" s="29">
        <f>'UteMountain Tribe_OLD'!L15</f>
        <v>1</v>
      </c>
      <c r="N7" s="30"/>
      <c r="O7" s="29">
        <f>'UteMountain Tribe_OLD'!L17</f>
        <v>0.05</v>
      </c>
      <c r="P7" s="30"/>
      <c r="Q7" s="30"/>
      <c r="R7" s="31">
        <f>'UteMountain Tribe_OLD'!L20</f>
        <v>0.00005</v>
      </c>
      <c r="S7" s="30"/>
      <c r="T7" s="29">
        <f>'UteMountain Tribe_OLD'!L22</f>
        <v>0.1</v>
      </c>
      <c r="U7" s="30"/>
      <c r="V7" s="29">
        <f>'UteMountain Tribe_OLD'!L24</f>
        <v>0.05</v>
      </c>
      <c r="W7" s="29">
        <f>'UteMountain Tribe_OLD'!L25</f>
        <v>0.1</v>
      </c>
      <c r="X7" s="30"/>
      <c r="Y7" s="30"/>
      <c r="Z7" s="30"/>
      <c r="AA7" s="29">
        <f>'UteMountain Tribe_OLD'!L29</f>
        <v>5</v>
      </c>
      <c r="AB7" s="18"/>
      <c r="AC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26.25" customHeight="1">
      <c r="A8" s="12" t="s">
        <v>38</v>
      </c>
      <c r="B8" s="13" t="s">
        <v>39</v>
      </c>
      <c r="C8" s="14" t="s">
        <v>40</v>
      </c>
      <c r="D8" s="15">
        <f>'EPA REGION'!B5</f>
        <v>170</v>
      </c>
      <c r="E8" s="15">
        <f>'EPA REGION'!B6</f>
        <v>0.067</v>
      </c>
      <c r="F8" s="15">
        <f>'EPA REGION'!B7</f>
        <v>0.05</v>
      </c>
      <c r="G8" s="15">
        <f>'EPA REGION'!B8</f>
        <v>33</v>
      </c>
      <c r="H8" s="15">
        <f>'EPA REGION'!B9</f>
        <v>0.33</v>
      </c>
      <c r="I8" s="15">
        <f>'EPA REGION'!B10</f>
        <v>0.083</v>
      </c>
      <c r="J8" s="15"/>
      <c r="K8" s="15">
        <f>'EPA REGION'!B12</f>
        <v>220</v>
      </c>
      <c r="L8" s="15">
        <f>'EPA REGION'!B13</f>
        <v>0.05</v>
      </c>
      <c r="M8" s="15">
        <f>'EPA REGION'!B14</f>
        <v>6.7</v>
      </c>
      <c r="N8" s="32">
        <f>'EPA REGION'!B15</f>
        <v>120</v>
      </c>
      <c r="O8" s="15">
        <f>'EPA REGION'!B16</f>
        <v>0.2</v>
      </c>
      <c r="P8" s="15"/>
      <c r="Q8" s="15">
        <f>'EPA REGION'!B18</f>
        <v>7.8</v>
      </c>
      <c r="R8" s="15">
        <f>'EPA REGION'!B19</f>
        <v>0.05</v>
      </c>
      <c r="S8" s="15">
        <f>'EPA REGION'!B20</f>
        <v>0.83</v>
      </c>
      <c r="T8" s="15">
        <f>'EPA REGION'!B21</f>
        <v>3.3</v>
      </c>
      <c r="U8" s="15"/>
      <c r="V8" s="15">
        <f>'EPA REGION'!B23</f>
        <v>0.83</v>
      </c>
      <c r="W8" s="15"/>
      <c r="X8" s="15"/>
      <c r="Y8" s="15">
        <f>'EPA REGION'!B26</f>
        <v>0.002</v>
      </c>
      <c r="Z8" s="15">
        <f>'EPA REGION'!B27</f>
        <v>0.83</v>
      </c>
      <c r="AA8" s="15">
        <f>'EPA REGION'!B28</f>
        <v>50</v>
      </c>
      <c r="AB8" s="18"/>
      <c r="AC8" s="11"/>
      <c r="AE8" s="33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26.25" customHeight="1">
      <c r="A9" s="19"/>
      <c r="B9" s="34" t="s">
        <v>39</v>
      </c>
      <c r="C9" s="35" t="s">
        <v>34</v>
      </c>
      <c r="D9" s="24">
        <f>Utah!T5</f>
        <v>620.767</v>
      </c>
      <c r="E9" s="24">
        <f>Utah!T6</f>
        <v>0.248</v>
      </c>
      <c r="F9" s="24">
        <f>Utah!T7</f>
        <v>0.186</v>
      </c>
      <c r="G9" s="36">
        <f>Utah!T8</f>
        <v>124.159</v>
      </c>
      <c r="H9" s="24">
        <f>Utah!T9</f>
        <v>1.242</v>
      </c>
      <c r="I9" s="24">
        <f>Utah!T10</f>
        <v>0.062</v>
      </c>
      <c r="J9" s="24"/>
      <c r="K9" s="24">
        <f>Utah!T12</f>
        <v>0.41</v>
      </c>
      <c r="L9" s="24">
        <f>Utah!T13</f>
        <v>7.931</v>
      </c>
      <c r="M9" s="24">
        <f>Utah!T14</f>
        <v>6.208</v>
      </c>
      <c r="N9" s="36">
        <f>Utah!T15</f>
        <v>851.582</v>
      </c>
      <c r="O9" s="24">
        <f>Utah!T16</f>
        <v>0.91</v>
      </c>
      <c r="P9" s="24"/>
      <c r="Q9" s="24">
        <f>Utah!T18</f>
        <v>31.04</v>
      </c>
      <c r="R9" s="24">
        <f>Utah!T19</f>
        <v>1.242</v>
      </c>
      <c r="S9" s="24">
        <f>Utah!T20</f>
        <v>3.104</v>
      </c>
      <c r="T9" s="24">
        <f>Utah!T21</f>
        <v>17.48</v>
      </c>
      <c r="U9" s="24"/>
      <c r="V9" s="24">
        <f>Utah!T23</f>
        <v>3.104</v>
      </c>
      <c r="W9" s="24">
        <f>Utah!T24</f>
        <v>3.64</v>
      </c>
      <c r="X9" s="24"/>
      <c r="Y9" s="24">
        <f>Utah!T26</f>
        <v>0.025</v>
      </c>
      <c r="Z9" s="24">
        <f>Utah!T27</f>
        <v>6.208</v>
      </c>
      <c r="AA9" s="37">
        <f>Utah!T28</f>
        <v>217.786</v>
      </c>
      <c r="AB9" s="18"/>
      <c r="AC9" s="11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26.25" customHeight="1">
      <c r="A10" s="19"/>
      <c r="B10" s="34" t="s">
        <v>41</v>
      </c>
      <c r="C10" s="21" t="s">
        <v>35</v>
      </c>
      <c r="D10" s="38"/>
      <c r="E10" s="24">
        <f>Navajo!Q6</f>
        <v>0.747</v>
      </c>
      <c r="F10" s="24">
        <f>Navajo!Q7</f>
        <v>0.03</v>
      </c>
      <c r="G10" s="24">
        <f>Navajo!Q8</f>
        <v>98</v>
      </c>
      <c r="H10" s="24">
        <f>Navajo!Q9</f>
        <v>1.87</v>
      </c>
      <c r="I10" s="24">
        <f>Navajo!Q10</f>
        <v>0.47</v>
      </c>
      <c r="J10" s="24"/>
      <c r="K10" s="24" t="str">
        <f>Navajo!Q12</f>
        <v/>
      </c>
      <c r="L10" s="24"/>
      <c r="M10" s="24">
        <f>Navajo!Q15</f>
        <v>9.33</v>
      </c>
      <c r="N10" s="24"/>
      <c r="O10" s="24">
        <f>Navajo!Q17</f>
        <v>0.015</v>
      </c>
      <c r="P10" s="24"/>
      <c r="Q10" s="24"/>
      <c r="R10" s="24">
        <f>Navajo!Q20</f>
        <v>0.28</v>
      </c>
      <c r="S10" s="24"/>
      <c r="T10" s="24">
        <f>Navajo!Q22</f>
        <v>18.67</v>
      </c>
      <c r="U10" s="24"/>
      <c r="V10" s="24">
        <f>Navajo!Q24</f>
        <v>4.67</v>
      </c>
      <c r="W10" s="24">
        <f>Navajo!Q25</f>
        <v>4.67</v>
      </c>
      <c r="X10" s="24"/>
      <c r="Y10" s="24">
        <f>Navajo!Q27</f>
        <v>0.075</v>
      </c>
      <c r="Z10" s="24"/>
      <c r="AA10" s="24">
        <f>Navajo!Q29</f>
        <v>280</v>
      </c>
      <c r="AB10" s="18"/>
      <c r="AC10" s="11"/>
    </row>
    <row r="11" ht="26.25" customHeight="1">
      <c r="A11" s="19"/>
      <c r="B11" s="34" t="s">
        <v>42</v>
      </c>
      <c r="C11" s="21" t="s">
        <v>35</v>
      </c>
      <c r="D11" s="38"/>
      <c r="E11" s="24">
        <f>Navajo!R6</f>
        <v>0.747</v>
      </c>
      <c r="F11" s="24">
        <f>Navajo!R7</f>
        <v>0.28</v>
      </c>
      <c r="G11" s="24">
        <f>Navajo!R8</f>
        <v>98</v>
      </c>
      <c r="H11" s="24">
        <f>Navajo!R9</f>
        <v>1.87</v>
      </c>
      <c r="I11" s="24">
        <f>Navajo!R10</f>
        <v>0.47</v>
      </c>
      <c r="J11" s="24"/>
      <c r="K11" s="24" t="str">
        <f>Navajo!R12</f>
        <v/>
      </c>
      <c r="L11" s="24"/>
      <c r="M11" s="24">
        <f>Navajo!R15</f>
        <v>9.33</v>
      </c>
      <c r="N11" s="24"/>
      <c r="O11" s="24">
        <f>Navajo!R17</f>
        <v>0.015</v>
      </c>
      <c r="P11" s="24"/>
      <c r="Q11" s="24"/>
      <c r="R11" s="24">
        <f>Navajo!R20</f>
        <v>0.28</v>
      </c>
      <c r="S11" s="24"/>
      <c r="T11" s="24">
        <f>Navajo!R22</f>
        <v>18.67</v>
      </c>
      <c r="U11" s="24"/>
      <c r="V11" s="24">
        <f>Navajo!R24</f>
        <v>4.67</v>
      </c>
      <c r="W11" s="24">
        <f>Navajo!R25</f>
        <v>4.67</v>
      </c>
      <c r="X11" s="24"/>
      <c r="Y11" s="24">
        <f>Navajo!R27</f>
        <v>0.075</v>
      </c>
      <c r="Z11" s="24"/>
      <c r="AA11" s="37">
        <f>Navajo!R29</f>
        <v>280</v>
      </c>
      <c r="AB11" s="18"/>
      <c r="AC11" s="11"/>
    </row>
    <row r="12" ht="26.25" customHeight="1">
      <c r="A12" s="19"/>
      <c r="B12" s="34" t="s">
        <v>43</v>
      </c>
      <c r="C12" s="35" t="s">
        <v>37</v>
      </c>
      <c r="D12" s="24">
        <f t="shared" ref="D12:G12" si="1">D8</f>
        <v>170</v>
      </c>
      <c r="E12" s="24">
        <f t="shared" si="1"/>
        <v>0.067</v>
      </c>
      <c r="F12" s="24">
        <f t="shared" si="1"/>
        <v>0.05</v>
      </c>
      <c r="G12" s="24">
        <f t="shared" si="1"/>
        <v>33</v>
      </c>
      <c r="H12" s="24"/>
      <c r="I12" s="24">
        <f>I8</f>
        <v>0.083</v>
      </c>
      <c r="J12" s="24"/>
      <c r="K12" s="24">
        <f>'UteMountain Tribe_OLD'!L12</f>
        <v>0.16</v>
      </c>
      <c r="L12" s="24"/>
      <c r="M12" s="24">
        <f>M8</f>
        <v>6.7</v>
      </c>
      <c r="N12" s="24"/>
      <c r="O12" s="24">
        <f>O8</f>
        <v>0.2</v>
      </c>
      <c r="P12" s="24"/>
      <c r="Q12" s="24"/>
      <c r="R12" s="24">
        <f>R8</f>
        <v>0.05</v>
      </c>
      <c r="S12" s="24"/>
      <c r="T12" s="24">
        <f>T8</f>
        <v>3.3</v>
      </c>
      <c r="U12" s="24"/>
      <c r="V12" s="24">
        <f>V8</f>
        <v>0.83</v>
      </c>
      <c r="W12" s="24">
        <f>W7</f>
        <v>0.1</v>
      </c>
      <c r="X12" s="24"/>
      <c r="Y12" s="24"/>
      <c r="Z12" s="24"/>
      <c r="AA12" s="24">
        <f>AA8</f>
        <v>50</v>
      </c>
      <c r="AB12" s="18"/>
      <c r="AC12" s="11"/>
    </row>
    <row r="13" ht="26.25" customHeight="1">
      <c r="A13" s="26"/>
      <c r="B13" s="39" t="s">
        <v>44</v>
      </c>
      <c r="C13" s="40" t="s">
        <v>37</v>
      </c>
      <c r="D13" s="41"/>
      <c r="E13" s="29">
        <f>'UteMountain Tribe_OLD'!M6</f>
        <v>0.64</v>
      </c>
      <c r="F13" s="29">
        <f>'UteMountain Tribe_OLD'!M7</f>
        <v>0.000014</v>
      </c>
      <c r="G13" s="30"/>
      <c r="H13" s="30"/>
      <c r="I13" s="29">
        <f>'UteMountain Tribe_OLD'!M10</f>
        <v>0.084</v>
      </c>
      <c r="J13" s="30"/>
      <c r="K13" s="29">
        <f>'UteMountain Tribe_OLD'!M12</f>
        <v>670</v>
      </c>
      <c r="L13" s="30"/>
      <c r="M13" s="30"/>
      <c r="N13" s="30"/>
      <c r="O13" s="30"/>
      <c r="P13" s="30"/>
      <c r="Q13" s="30"/>
      <c r="R13" s="31">
        <f>'UteMountain Tribe_OLD'!M20</f>
        <v>0.00005</v>
      </c>
      <c r="S13" s="30"/>
      <c r="T13" s="29">
        <f>'UteMountain Tribe_OLD'!M22</f>
        <v>4.6</v>
      </c>
      <c r="U13" s="30"/>
      <c r="V13" s="29">
        <f>'UteMountain Tribe_OLD'!M24</f>
        <v>4.2</v>
      </c>
      <c r="W13" s="29">
        <f>'UteMountain Tribe_OLD'!M25</f>
        <v>110</v>
      </c>
      <c r="X13" s="30"/>
      <c r="Y13" s="30"/>
      <c r="Z13" s="30"/>
      <c r="AA13" s="29">
        <f>'UteMountain Tribe_OLD'!M29</f>
        <v>26</v>
      </c>
      <c r="AB13" s="18"/>
      <c r="AC13" s="11"/>
    </row>
    <row r="14" ht="26.25" customHeight="1">
      <c r="A14" s="12" t="s">
        <v>45</v>
      </c>
      <c r="B14" s="13" t="s">
        <v>46</v>
      </c>
      <c r="C14" s="14" t="s">
        <v>30</v>
      </c>
      <c r="D14" s="15"/>
      <c r="E14" s="15"/>
      <c r="F14" s="16" t="str">
        <f>Colorado!W7</f>
        <v/>
      </c>
      <c r="G14" s="15"/>
      <c r="H14" s="16" t="str">
        <f>Colorado!W9</f>
        <v/>
      </c>
      <c r="I14" s="16" t="str">
        <f>Colorado!W10</f>
        <v/>
      </c>
      <c r="J14" s="15"/>
      <c r="K14" s="16" t="str">
        <f>Colorado!W12</f>
        <v/>
      </c>
      <c r="L14" s="15"/>
      <c r="M14" s="16" t="str">
        <f>Colorado!W14</f>
        <v/>
      </c>
      <c r="N14" s="15"/>
      <c r="O14" s="16" t="str">
        <f>Colorado!W16</f>
        <v/>
      </c>
      <c r="P14" s="15"/>
      <c r="Q14" s="16" t="str">
        <f>Colorado!W18</f>
        <v/>
      </c>
      <c r="R14" s="15"/>
      <c r="S14" s="16" t="str">
        <f>Colorado!W20</f>
        <v/>
      </c>
      <c r="T14" s="16" t="str">
        <f>Colorado!W21</f>
        <v/>
      </c>
      <c r="U14" s="15"/>
      <c r="V14" s="16" t="str">
        <f>Colorado!W23</f>
        <v/>
      </c>
      <c r="W14" s="15"/>
      <c r="X14" s="15"/>
      <c r="Y14" s="15"/>
      <c r="Z14" s="15"/>
      <c r="AA14" s="16" t="str">
        <f>Colorado!W28</f>
        <v/>
      </c>
      <c r="AB14" s="18"/>
      <c r="AC14" s="11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26.25" customHeight="1">
      <c r="A15" s="19"/>
      <c r="B15" s="20" t="s">
        <v>47</v>
      </c>
      <c r="C15" s="21" t="s">
        <v>32</v>
      </c>
      <c r="D15" s="23">
        <f>'New Mexico'!P5</f>
        <v>5</v>
      </c>
      <c r="E15" s="24"/>
      <c r="F15" s="23">
        <f>'New Mexico'!P7</f>
        <v>0.1</v>
      </c>
      <c r="G15" s="24"/>
      <c r="H15" s="24"/>
      <c r="I15" s="23">
        <f>'New Mexico'!P10</f>
        <v>0.01</v>
      </c>
      <c r="J15" s="24"/>
      <c r="K15" s="23">
        <f>'New Mexico'!P12</f>
        <v>0.1</v>
      </c>
      <c r="L15" s="23">
        <f>'New Mexico'!P15</f>
        <v>0.05</v>
      </c>
      <c r="M15" s="23">
        <f>'New Mexico'!P16</f>
        <v>0.2</v>
      </c>
      <c r="N15" s="36"/>
      <c r="O15" s="23">
        <f>'New Mexico'!P18</f>
        <v>5</v>
      </c>
      <c r="P15" s="24"/>
      <c r="Q15" s="24"/>
      <c r="R15" s="24"/>
      <c r="S15" s="23">
        <f>'New Mexico'!P23</f>
        <v>1</v>
      </c>
      <c r="T15" s="24"/>
      <c r="U15" s="24"/>
      <c r="V15" s="23">
        <f>'New Mexico'!P26</f>
        <v>0.13</v>
      </c>
      <c r="W15" s="24"/>
      <c r="X15" s="24"/>
      <c r="Y15" s="22"/>
      <c r="Z15" s="23">
        <f>'New Mexico'!P30</f>
        <v>0.1</v>
      </c>
      <c r="AA15" s="23">
        <f>'New Mexico'!P31</f>
        <v>2</v>
      </c>
      <c r="AB15" s="18"/>
      <c r="AC15" s="11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26.25" customHeight="1">
      <c r="A16" s="19"/>
      <c r="B16" s="20" t="s">
        <v>48</v>
      </c>
      <c r="C16" s="21" t="s">
        <v>34</v>
      </c>
      <c r="D16" s="23">
        <f>Utah!P5</f>
        <v>20</v>
      </c>
      <c r="E16" s="24"/>
      <c r="F16" s="23">
        <f>Utah!P7</f>
        <v>2</v>
      </c>
      <c r="G16" s="24"/>
      <c r="H16" s="24"/>
      <c r="I16" s="23">
        <f>Utah!P10</f>
        <v>0.05</v>
      </c>
      <c r="J16" s="24"/>
      <c r="K16" s="23">
        <f>Utah!P12</f>
        <v>1</v>
      </c>
      <c r="L16" s="23">
        <f>Utah!P13</f>
        <v>5</v>
      </c>
      <c r="M16" s="23">
        <f>Utah!P14</f>
        <v>5</v>
      </c>
      <c r="N16" s="42">
        <f>Utah!P15</f>
        <v>20</v>
      </c>
      <c r="O16" s="23">
        <f>Utah!P16</f>
        <v>10</v>
      </c>
      <c r="P16" s="24"/>
      <c r="Q16" s="23">
        <f>Utah!P18</f>
        <v>10</v>
      </c>
      <c r="R16" s="23" t="str">
        <f>Utah!P19</f>
        <v/>
      </c>
      <c r="S16" s="23">
        <f>Utah!P20</f>
        <v>0.05</v>
      </c>
      <c r="T16" s="23">
        <f>Utah!P21</f>
        <v>2</v>
      </c>
      <c r="U16" s="24"/>
      <c r="V16" s="23">
        <f>Utah!P23</f>
        <v>0.02</v>
      </c>
      <c r="W16" s="24"/>
      <c r="X16" s="24"/>
      <c r="Y16" s="22"/>
      <c r="Z16" s="23">
        <f>Utah!P27</f>
        <v>1</v>
      </c>
      <c r="AA16" s="23">
        <f>Utah!P28</f>
        <v>10</v>
      </c>
      <c r="AB16" s="18"/>
      <c r="AC16" s="11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26.25" customHeight="1">
      <c r="A17" s="19"/>
      <c r="B17" s="20" t="s">
        <v>49</v>
      </c>
      <c r="C17" s="21" t="s">
        <v>34</v>
      </c>
      <c r="D17" s="23">
        <f>Utah!Q5</f>
        <v>5</v>
      </c>
      <c r="E17" s="24"/>
      <c r="F17" s="23">
        <f>Utah!Q7</f>
        <v>0.1</v>
      </c>
      <c r="G17" s="24"/>
      <c r="H17" s="24"/>
      <c r="I17" s="23">
        <f>Utah!Q10</f>
        <v>0.01</v>
      </c>
      <c r="J17" s="24"/>
      <c r="K17" s="23">
        <f>Utah!Q12</f>
        <v>0.1</v>
      </c>
      <c r="L17" s="23">
        <f>Utah!Q13</f>
        <v>0.05</v>
      </c>
      <c r="M17" s="23">
        <f>Utah!Q14</f>
        <v>0.2</v>
      </c>
      <c r="N17" s="42">
        <f>Utah!Q15</f>
        <v>5</v>
      </c>
      <c r="O17" s="23">
        <f>Utah!Q16</f>
        <v>5</v>
      </c>
      <c r="P17" s="24"/>
      <c r="Q17" s="23">
        <f>Utah!Q18</f>
        <v>0.2</v>
      </c>
      <c r="R17" s="23" t="str">
        <f>Utah!Q19</f>
        <v/>
      </c>
      <c r="S17" s="23">
        <f>Utah!Q20</f>
        <v>0.01</v>
      </c>
      <c r="T17" s="23">
        <f>Utah!Q21</f>
        <v>0.2</v>
      </c>
      <c r="U17" s="24"/>
      <c r="V17" s="23">
        <f>Utah!Q23</f>
        <v>0.02</v>
      </c>
      <c r="W17" s="24"/>
      <c r="X17" s="24"/>
      <c r="Y17" s="22"/>
      <c r="Z17" s="23">
        <f>Utah!Q27</f>
        <v>0.1</v>
      </c>
      <c r="AA17" s="23">
        <f>Utah!Q28</f>
        <v>2</v>
      </c>
      <c r="AB17" s="18"/>
      <c r="AC17" s="11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26.25" customHeight="1">
      <c r="A18" s="19"/>
      <c r="B18" s="20" t="s">
        <v>50</v>
      </c>
      <c r="C18" s="21" t="s">
        <v>34</v>
      </c>
      <c r="D18" s="22"/>
      <c r="E18" s="24"/>
      <c r="F18" s="23">
        <f>Utah!N7</f>
        <v>0.1</v>
      </c>
      <c r="G18" s="24"/>
      <c r="H18" s="24"/>
      <c r="I18" s="23">
        <f>Utah!N10</f>
        <v>0.01</v>
      </c>
      <c r="J18" s="24"/>
      <c r="K18" s="23">
        <f>Utah!N12</f>
        <v>0.1</v>
      </c>
      <c r="L18" s="24"/>
      <c r="M18" s="23">
        <f>Utah!N14</f>
        <v>0.2</v>
      </c>
      <c r="N18" s="24"/>
      <c r="O18" s="23">
        <f>Utah!N16</f>
        <v>0.1</v>
      </c>
      <c r="P18" s="24"/>
      <c r="Q18" s="24"/>
      <c r="R18" s="24"/>
      <c r="S18" s="24"/>
      <c r="T18" s="24"/>
      <c r="U18" s="24"/>
      <c r="V18" s="23">
        <f>Utah!N23</f>
        <v>0.05</v>
      </c>
      <c r="W18" s="24"/>
      <c r="X18" s="24"/>
      <c r="Y18" s="22"/>
      <c r="Z18" s="22"/>
      <c r="AA18" s="22"/>
      <c r="AB18" s="18"/>
      <c r="AC18" s="11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26.25" customHeight="1">
      <c r="A19" s="19"/>
      <c r="B19" s="20" t="s">
        <v>51</v>
      </c>
      <c r="C19" s="21" t="s">
        <v>35</v>
      </c>
      <c r="D19" s="23">
        <f>Navajo!U5</f>
        <v>20</v>
      </c>
      <c r="E19" s="24"/>
      <c r="F19" s="25">
        <f>Navajo!U7</f>
        <v>2</v>
      </c>
      <c r="G19" s="24"/>
      <c r="H19" s="24"/>
      <c r="I19" s="25">
        <f>Navajo!U10</f>
        <v>0.05</v>
      </c>
      <c r="J19" s="24"/>
      <c r="K19" s="23" t="str">
        <f>Navajo!#REF!</f>
        <v>#ERROR!</v>
      </c>
      <c r="L19" s="23">
        <f>Navajo!U14</f>
        <v>5</v>
      </c>
      <c r="M19" s="23">
        <f>Navajo!U15</f>
        <v>5</v>
      </c>
      <c r="N19" s="24"/>
      <c r="O19" s="25">
        <f>Navajo!U17</f>
        <v>10</v>
      </c>
      <c r="P19" s="24"/>
      <c r="Q19" s="24"/>
      <c r="R19" s="24"/>
      <c r="S19" s="23">
        <f>Navajo!U21</f>
        <v>0.05</v>
      </c>
      <c r="T19" s="24"/>
      <c r="U19" s="24"/>
      <c r="V19" s="25">
        <f>Navajo!U24</f>
        <v>0.02</v>
      </c>
      <c r="W19" s="24"/>
      <c r="X19" s="24"/>
      <c r="Y19" s="22"/>
      <c r="Z19" s="23">
        <f>Navajo!U28</f>
        <v>1</v>
      </c>
      <c r="AA19" s="25">
        <f>Navajo!U29</f>
        <v>10</v>
      </c>
      <c r="AB19" s="18"/>
      <c r="AC19" s="11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26.25" customHeight="1">
      <c r="A20" s="26"/>
      <c r="B20" s="43" t="s">
        <v>45</v>
      </c>
      <c r="C20" s="44" t="s">
        <v>37</v>
      </c>
      <c r="D20" s="30"/>
      <c r="E20" s="30"/>
      <c r="F20" s="29">
        <f>'UteMountain Tribe_OLD'!N7</f>
        <v>0.1</v>
      </c>
      <c r="G20" s="30"/>
      <c r="H20" s="30"/>
      <c r="I20" s="29">
        <f>'UteMountain Tribe_OLD'!N10</f>
        <v>0.01</v>
      </c>
      <c r="J20" s="30"/>
      <c r="K20" s="29">
        <f>'UteMountain Tribe_OLD'!N13</f>
        <v>0.1</v>
      </c>
      <c r="L20" s="30"/>
      <c r="M20" s="29">
        <f>'UteMountain Tribe_OLD'!N15</f>
        <v>0.2</v>
      </c>
      <c r="N20" s="30"/>
      <c r="O20" s="29">
        <f>'UteMountain Tribe_OLD'!N17</f>
        <v>0.1</v>
      </c>
      <c r="P20" s="30"/>
      <c r="Q20" s="30"/>
      <c r="R20" s="29">
        <f>'UteMountain Tribe_OLD'!N20</f>
        <v>0.01</v>
      </c>
      <c r="S20" s="30"/>
      <c r="T20" s="45">
        <f>'UteMountain Tribe_OLD'!N22</f>
        <v>0.2</v>
      </c>
      <c r="U20" s="30"/>
      <c r="V20" s="29">
        <f>'UteMountain Tribe_OLD'!N24</f>
        <v>0.02</v>
      </c>
      <c r="W20" s="30"/>
      <c r="X20" s="30"/>
      <c r="Y20" s="46"/>
      <c r="Z20" s="30"/>
      <c r="AA20" s="29">
        <f>'UteMountain Tribe_OLD'!N29</f>
        <v>2</v>
      </c>
      <c r="AB20" s="18"/>
      <c r="AC20" s="11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26.25" customHeight="1">
      <c r="A21" s="12" t="s">
        <v>52</v>
      </c>
      <c r="B21" s="13" t="s">
        <v>53</v>
      </c>
      <c r="C21" s="14" t="s">
        <v>32</v>
      </c>
      <c r="D21" s="47"/>
      <c r="E21" s="15"/>
      <c r="F21" s="15">
        <f>'New Mexico'!Q7</f>
        <v>0.2</v>
      </c>
      <c r="G21" s="15"/>
      <c r="H21" s="15"/>
      <c r="I21" s="15">
        <f>'New Mexico'!Q10</f>
        <v>0.05</v>
      </c>
      <c r="J21" s="15"/>
      <c r="K21" s="15">
        <f>'New Mexico'!Q12</f>
        <v>1</v>
      </c>
      <c r="L21" s="15">
        <f>'New Mexico'!Q15</f>
        <v>1</v>
      </c>
      <c r="M21" s="15">
        <f>'New Mexico'!Q16</f>
        <v>0.5</v>
      </c>
      <c r="N21" s="15"/>
      <c r="O21" s="15">
        <f>'New Mexico'!Q18</f>
        <v>0.1</v>
      </c>
      <c r="P21" s="15"/>
      <c r="Q21" s="15"/>
      <c r="R21" s="15">
        <f>'New Mexico'!Q21</f>
        <v>0.01</v>
      </c>
      <c r="S21" s="15"/>
      <c r="T21" s="15"/>
      <c r="U21" s="15"/>
      <c r="V21" s="15">
        <f>'New Mexico'!Q26</f>
        <v>0.05</v>
      </c>
      <c r="W21" s="15"/>
      <c r="X21" s="15"/>
      <c r="Y21" s="47"/>
      <c r="Z21" s="15">
        <f>'New Mexico'!Q30</f>
        <v>0.1</v>
      </c>
      <c r="AA21" s="15">
        <f>'New Mexico'!Q31</f>
        <v>25</v>
      </c>
      <c r="AB21" s="18"/>
      <c r="AC21" s="11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26.25" customHeight="1">
      <c r="A22" s="19"/>
      <c r="B22" s="20" t="s">
        <v>54</v>
      </c>
      <c r="C22" s="21" t="s">
        <v>32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48">
        <f>'New Mexico'!T21</f>
        <v>0.00077</v>
      </c>
      <c r="S22" s="24"/>
      <c r="T22" s="24"/>
      <c r="U22" s="24"/>
      <c r="V22" s="25">
        <f>'New Mexico'!T26</f>
        <v>0.005</v>
      </c>
      <c r="W22" s="24"/>
      <c r="X22" s="24"/>
      <c r="Y22" s="24"/>
      <c r="Z22" s="24"/>
      <c r="AA22" s="24"/>
      <c r="AB22" s="18"/>
      <c r="AC22" s="11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"/>
      <c r="AU22" s="5"/>
      <c r="AV22" s="49"/>
    </row>
    <row r="23" ht="26.25" customHeight="1">
      <c r="A23" s="19"/>
      <c r="B23" s="20" t="s">
        <v>52</v>
      </c>
      <c r="C23" s="21" t="s">
        <v>34</v>
      </c>
      <c r="D23" s="23">
        <f>Utah!O5</f>
        <v>5</v>
      </c>
      <c r="E23" s="24"/>
      <c r="F23" s="23">
        <f>Utah!O7</f>
        <v>0.2</v>
      </c>
      <c r="G23" s="24"/>
      <c r="H23" s="24"/>
      <c r="I23" s="23">
        <f>Utah!O10</f>
        <v>0.05</v>
      </c>
      <c r="J23" s="50">
        <f>Utah!O11</f>
        <v>500</v>
      </c>
      <c r="K23" s="23">
        <f>Utah!O12</f>
        <v>1</v>
      </c>
      <c r="L23" s="23">
        <f>Utah!O13</f>
        <v>1</v>
      </c>
      <c r="M23" s="23">
        <f>Utah!O14</f>
        <v>0.5</v>
      </c>
      <c r="N23" s="24"/>
      <c r="O23" s="23">
        <f>Utah!O16</f>
        <v>0.1</v>
      </c>
      <c r="P23" s="23">
        <f>Utah!O17</f>
        <v>250</v>
      </c>
      <c r="Q23" s="24"/>
      <c r="R23" s="23">
        <f>Utah!O19</f>
        <v>0.01</v>
      </c>
      <c r="S23" s="24"/>
      <c r="T23" s="24"/>
      <c r="U23" s="24"/>
      <c r="V23" s="23">
        <f>Utah!O23</f>
        <v>0.05</v>
      </c>
      <c r="W23" s="24"/>
      <c r="X23" s="50">
        <f>Utah!O25</f>
        <v>1000</v>
      </c>
      <c r="Y23" s="22"/>
      <c r="Z23" s="23">
        <f>Utah!O27</f>
        <v>0.1</v>
      </c>
      <c r="AA23" s="23">
        <f>Utah!O28</f>
        <v>25</v>
      </c>
      <c r="AB23" s="18"/>
      <c r="AC23" s="11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49"/>
      <c r="AU23" s="49"/>
      <c r="AV23" s="5"/>
    </row>
    <row r="24" ht="26.25" customHeight="1">
      <c r="A24" s="19"/>
      <c r="B24" s="51" t="s">
        <v>53</v>
      </c>
      <c r="C24" s="52" t="s">
        <v>35</v>
      </c>
      <c r="D24" s="53"/>
      <c r="E24" s="54"/>
      <c r="F24" s="55">
        <f>Navajo!V7</f>
        <v>0.2</v>
      </c>
      <c r="G24" s="54"/>
      <c r="H24" s="54"/>
      <c r="I24" s="55">
        <f>Navajo!V10</f>
        <v>0.05</v>
      </c>
      <c r="J24" s="54"/>
      <c r="K24" s="55" t="str">
        <f>Navajo!#REF!</f>
        <v>#ERROR!</v>
      </c>
      <c r="L24" s="56">
        <f>Navajo!V14</f>
        <v>1</v>
      </c>
      <c r="M24" s="56">
        <f>Navajo!V15</f>
        <v>0.5</v>
      </c>
      <c r="N24" s="54"/>
      <c r="O24" s="55">
        <f>Navajo!V17</f>
        <v>0.1</v>
      </c>
      <c r="P24" s="54"/>
      <c r="Q24" s="54"/>
      <c r="R24" s="54"/>
      <c r="S24" s="54"/>
      <c r="T24" s="54"/>
      <c r="U24" s="54"/>
      <c r="V24" s="55">
        <f>Navajo!V24</f>
        <v>0.05</v>
      </c>
      <c r="W24" s="54"/>
      <c r="X24" s="54"/>
      <c r="Y24" s="53"/>
      <c r="Z24" s="56">
        <f>Navajo!V28</f>
        <v>0.1</v>
      </c>
      <c r="AA24" s="55">
        <f>Navajo!V29</f>
        <v>25</v>
      </c>
      <c r="AB24" s="57"/>
      <c r="AC24" s="11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9"/>
      <c r="AU24" s="49"/>
      <c r="AV24" s="5"/>
    </row>
    <row r="25" ht="26.25" customHeight="1">
      <c r="A25" s="12" t="s">
        <v>55</v>
      </c>
      <c r="B25" s="13" t="s">
        <v>56</v>
      </c>
      <c r="C25" s="14" t="s">
        <v>30</v>
      </c>
      <c r="D25" s="58">
        <f>Colorado!T5</f>
        <v>8.838262915</v>
      </c>
      <c r="E25" s="58"/>
      <c r="F25" s="58">
        <f>Colorado!T7</f>
        <v>0.34</v>
      </c>
      <c r="G25" s="58"/>
      <c r="H25" s="58"/>
      <c r="I25" s="15">
        <f>Colorado!T10</f>
        <v>0.005008618353</v>
      </c>
      <c r="J25" s="58"/>
      <c r="K25" s="15">
        <f>Colorado!T12</f>
        <v>0.016</v>
      </c>
      <c r="L25" s="58"/>
      <c r="M25" s="15">
        <f>Colorado!T14</f>
        <v>0.02582323383</v>
      </c>
      <c r="N25" s="58"/>
      <c r="O25" s="15">
        <f>Colorado!T16</f>
        <v>0.1361417491</v>
      </c>
      <c r="P25" s="58"/>
      <c r="Q25" s="58">
        <f>Colorado!T18</f>
        <v>3.761110411</v>
      </c>
      <c r="R25" s="58"/>
      <c r="S25" s="58"/>
      <c r="T25" s="15">
        <f>Colorado!T21</f>
        <v>0.8416603029</v>
      </c>
      <c r="U25" s="58"/>
      <c r="V25" s="17">
        <f>Colorado!T23</f>
        <v>0.0184</v>
      </c>
      <c r="W25" s="15">
        <f>Colorado!T24</f>
        <v>0.006685618253</v>
      </c>
      <c r="X25" s="58"/>
      <c r="Y25" s="59"/>
      <c r="Z25" s="59"/>
      <c r="AA25" s="15">
        <f>Colorado!T28</f>
        <v>0.3005289847</v>
      </c>
      <c r="AB25" s="60">
        <f>Colorado!$I$44</f>
        <v>200</v>
      </c>
      <c r="AC25" s="61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26.25" customHeight="1">
      <c r="A26" s="19"/>
      <c r="B26" s="20" t="s">
        <v>56</v>
      </c>
      <c r="C26" s="21" t="s">
        <v>32</v>
      </c>
      <c r="D26" s="62">
        <f>'New Mexico'!R5</f>
        <v>15.40011258</v>
      </c>
      <c r="E26" s="24"/>
      <c r="F26" s="23">
        <f>'New Mexico'!R7</f>
        <v>0.34</v>
      </c>
      <c r="G26" s="24"/>
      <c r="H26" s="24"/>
      <c r="I26" s="24">
        <f>'New Mexico'!R10</f>
        <v>0.00421103424</v>
      </c>
      <c r="J26" s="24"/>
      <c r="K26" s="24">
        <f>'New Mexico'!R14</f>
        <v>0.016</v>
      </c>
      <c r="L26" s="24"/>
      <c r="M26" s="24">
        <f>'New Mexico'!R16</f>
        <v>0.03783678786</v>
      </c>
      <c r="N26" s="24"/>
      <c r="O26" s="24">
        <f>'New Mexico'!R18</f>
        <v>0.2085835318</v>
      </c>
      <c r="P26" s="24"/>
      <c r="Q26" s="62">
        <f>'New Mexico'!R20</f>
        <v>4.304989347</v>
      </c>
      <c r="R26" s="63">
        <f>'New Mexico'!R22</f>
        <v>0.0014</v>
      </c>
      <c r="S26" s="25">
        <f>'New Mexico'!R23</f>
        <v>7.92</v>
      </c>
      <c r="T26" s="24">
        <f>'New Mexico'!R24</f>
        <v>1.186066882</v>
      </c>
      <c r="U26" s="24"/>
      <c r="V26" s="25">
        <f>'New Mexico'!R26</f>
        <v>0.02</v>
      </c>
      <c r="W26" s="24">
        <f>'New Mexico'!R27</f>
        <v>0.02128466642</v>
      </c>
      <c r="X26" s="24"/>
      <c r="Y26" s="22"/>
      <c r="Z26" s="22"/>
      <c r="AA26" s="24">
        <f>'New Mexico'!R31</f>
        <v>0.4345339917</v>
      </c>
      <c r="AB26" s="64">
        <f>'New Mexico'!$X$10</f>
        <v>300</v>
      </c>
      <c r="AC26" s="61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26.25" customHeight="1">
      <c r="A27" s="19"/>
      <c r="B27" s="20" t="s">
        <v>57</v>
      </c>
      <c r="C27" s="21" t="s">
        <v>34</v>
      </c>
      <c r="D27" s="23">
        <f>Utah!R5</f>
        <v>0.75</v>
      </c>
      <c r="E27" s="24"/>
      <c r="F27" s="24">
        <f>Utah!R7</f>
        <v>0.34</v>
      </c>
      <c r="G27" s="24"/>
      <c r="H27" s="24"/>
      <c r="I27" s="24">
        <f>Utah!R10</f>
        <v>0.002</v>
      </c>
      <c r="J27" s="24"/>
      <c r="K27" s="24">
        <f>Utah!R12</f>
        <v>0.016</v>
      </c>
      <c r="L27" s="24"/>
      <c r="M27" s="24">
        <f>Utah!R14</f>
        <v>0.013</v>
      </c>
      <c r="N27" s="65">
        <f>Utah!R15</f>
        <v>1</v>
      </c>
      <c r="O27" s="24">
        <f>Utah!R16</f>
        <v>0.065</v>
      </c>
      <c r="P27" s="24"/>
      <c r="Q27" s="24"/>
      <c r="R27" s="24"/>
      <c r="S27" s="24"/>
      <c r="T27" s="24">
        <f>Utah!R21</f>
        <v>0.468</v>
      </c>
      <c r="U27" s="24"/>
      <c r="V27" s="23">
        <f>Utah!R23</f>
        <v>0.0184</v>
      </c>
      <c r="W27" s="24">
        <f>Utah!R24</f>
        <v>0.01059716954</v>
      </c>
      <c r="X27" s="24"/>
      <c r="Y27" s="22"/>
      <c r="Z27" s="22"/>
      <c r="AA27" s="37">
        <f>Utah!S28</f>
        <v>0.12</v>
      </c>
      <c r="AB27" s="64">
        <f>Utah!$B$64</f>
        <v>200</v>
      </c>
      <c r="AC27" s="61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26.25" customHeight="1">
      <c r="A28" s="19"/>
      <c r="B28" s="20" t="s">
        <v>58</v>
      </c>
      <c r="C28" s="21" t="s">
        <v>35</v>
      </c>
      <c r="D28" s="24">
        <f>Navajo!S5</f>
        <v>0.75</v>
      </c>
      <c r="E28" s="24">
        <f>Navajo!S6</f>
        <v>0.088</v>
      </c>
      <c r="F28" s="24">
        <f>Navajo!S7</f>
        <v>0.34</v>
      </c>
      <c r="G28" s="24"/>
      <c r="H28" s="24"/>
      <c r="I28" s="24">
        <f>Navajo!S10</f>
        <v>0.005852807266</v>
      </c>
      <c r="J28" s="24"/>
      <c r="K28" s="24"/>
      <c r="L28" s="24"/>
      <c r="M28" s="24">
        <f>Navajo!S15</f>
        <v>0.03783678786</v>
      </c>
      <c r="N28" s="24"/>
      <c r="O28" s="24">
        <f>Navajo!S17</f>
        <v>0.2085684463</v>
      </c>
      <c r="P28" s="24"/>
      <c r="Q28" s="24"/>
      <c r="R28" s="66">
        <f>Navajo!S20</f>
        <v>0.0024</v>
      </c>
      <c r="S28" s="24"/>
      <c r="T28" s="24">
        <f>Navajo!S22</f>
        <v>1.186066882</v>
      </c>
      <c r="U28" s="24"/>
      <c r="V28" s="25">
        <f>Navajo!S24</f>
        <v>0.033</v>
      </c>
      <c r="W28" s="24">
        <f>Navajo!S25</f>
        <v>0.02128466642</v>
      </c>
      <c r="X28" s="24"/>
      <c r="Y28" s="24">
        <f>Navajo!S27</f>
        <v>0.7</v>
      </c>
      <c r="Z28" s="22"/>
      <c r="AA28" s="67">
        <f>Navajo!S29</f>
        <v>0.2972487356</v>
      </c>
      <c r="AB28" s="64">
        <f>Navajo!$Y$7</f>
        <v>300</v>
      </c>
      <c r="AC28" s="68"/>
      <c r="AD28" s="68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26.25" customHeight="1">
      <c r="A29" s="26"/>
      <c r="B29" s="27" t="s">
        <v>59</v>
      </c>
      <c r="C29" s="28" t="s">
        <v>37</v>
      </c>
      <c r="D29" s="29">
        <f>'UteMountain Tribe_OLD'!O5</f>
        <v>0.75</v>
      </c>
      <c r="E29" s="30"/>
      <c r="F29" s="29">
        <f>'UteMountain Tribe_OLD'!P7</f>
        <v>0.15</v>
      </c>
      <c r="G29" s="30"/>
      <c r="H29" s="30"/>
      <c r="I29" s="30">
        <f>'UteMountain Tribe_OLD'!O10</f>
        <v>0.005852807266</v>
      </c>
      <c r="J29" s="30"/>
      <c r="K29" s="30">
        <f>'UteMountain Tribe_OLD'!O12</f>
        <v>1.401060574</v>
      </c>
      <c r="L29" s="30"/>
      <c r="M29" s="30">
        <f>'UteMountain Tribe_OLD'!O15</f>
        <v>0.03783678786</v>
      </c>
      <c r="N29" s="30"/>
      <c r="O29" s="30">
        <f>'UteMountain Tribe_OLD'!O17</f>
        <v>0.2085684463</v>
      </c>
      <c r="P29" s="30"/>
      <c r="Q29" s="30"/>
      <c r="R29" s="69">
        <f>'UteMountain Tribe_OLD'!O20</f>
        <v>0.00014</v>
      </c>
      <c r="S29" s="30"/>
      <c r="T29" s="30">
        <f>'UteMountain Tribe_OLD'!O22</f>
        <v>1.186066882</v>
      </c>
      <c r="U29" s="30"/>
      <c r="V29" s="29">
        <f>'UteMountain Tribe_OLD'!O24</f>
        <v>0.02</v>
      </c>
      <c r="W29" s="30">
        <f>'UteMountain Tribe_OLD'!O25</f>
        <v>0.02282797887</v>
      </c>
      <c r="X29" s="30"/>
      <c r="Y29" s="70"/>
      <c r="Z29" s="46"/>
      <c r="AA29" s="71">
        <f>'UteMountain Tribe_OLD'!O29</f>
        <v>0.2972487356</v>
      </c>
      <c r="AB29" s="72">
        <f>'UteMountain Tribe_OLD'!$Y$2</f>
        <v>300</v>
      </c>
      <c r="AC29" s="68"/>
      <c r="AD29" s="68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26.25" customHeight="1">
      <c r="A30" s="12" t="s">
        <v>60</v>
      </c>
      <c r="B30" s="13" t="s">
        <v>61</v>
      </c>
      <c r="C30" s="14" t="s">
        <v>30</v>
      </c>
      <c r="D30" s="15">
        <f>Colorado!V5</f>
        <v>1.261738276</v>
      </c>
      <c r="E30" s="15"/>
      <c r="F30" s="15">
        <f>Colorado!V7</f>
        <v>0.15</v>
      </c>
      <c r="G30" s="15"/>
      <c r="H30" s="15"/>
      <c r="I30" s="15">
        <f>Colorado!V10</f>
        <v>0.0007150963375</v>
      </c>
      <c r="J30" s="15"/>
      <c r="K30" s="15">
        <f>Colorado!V12</f>
        <v>0.011</v>
      </c>
      <c r="L30" s="15"/>
      <c r="M30" s="15">
        <f>Colorado!V14</f>
        <v>0.01619353664</v>
      </c>
      <c r="N30" s="73">
        <f>Colorado!V15</f>
        <v>1</v>
      </c>
      <c r="O30" s="15">
        <f>Colorado!V16</f>
        <v>0.005305248512</v>
      </c>
      <c r="P30" s="58"/>
      <c r="Q30" s="58">
        <f>Colorado!V18</f>
        <v>2.078017337</v>
      </c>
      <c r="R30" s="74">
        <f>Colorado!V19</f>
        <v>0.00001</v>
      </c>
      <c r="S30" s="58"/>
      <c r="T30" s="15">
        <f>Colorado!V21</f>
        <v>0.09348270932</v>
      </c>
      <c r="U30" s="58"/>
      <c r="V30" s="75">
        <f>Colorado!V23</f>
        <v>0.0046</v>
      </c>
      <c r="W30" s="15">
        <f>Colorado!V24</f>
        <v>0.001054541284</v>
      </c>
      <c r="X30" s="58"/>
      <c r="Y30" s="58">
        <f>Colorado!V26</f>
        <v>0.015</v>
      </c>
      <c r="Z30" s="58"/>
      <c r="AA30" s="15">
        <f>Colorado!V28</f>
        <v>0.2276230312</v>
      </c>
      <c r="AB30" s="76">
        <f>Colorado!$I$44</f>
        <v>200</v>
      </c>
      <c r="AC30" s="61"/>
    </row>
    <row r="31" ht="26.25" customHeight="1">
      <c r="A31" s="19"/>
      <c r="B31" s="20" t="s">
        <v>61</v>
      </c>
      <c r="C31" s="21" t="s">
        <v>32</v>
      </c>
      <c r="D31" s="66">
        <f>'New Mexico'!S5</f>
        <v>6.169851812</v>
      </c>
      <c r="E31" s="24"/>
      <c r="F31" s="23">
        <f>'New Mexico'!S7</f>
        <v>0.15</v>
      </c>
      <c r="G31" s="24"/>
      <c r="H31" s="24"/>
      <c r="I31" s="24">
        <f>'New Mexico'!S10</f>
        <v>0.0009963914422</v>
      </c>
      <c r="J31" s="24"/>
      <c r="K31" s="24">
        <f>'New Mexico'!S14</f>
        <v>0.011</v>
      </c>
      <c r="L31" s="24"/>
      <c r="M31" s="24">
        <f>'New Mexico'!S16</f>
        <v>0.02289824179</v>
      </c>
      <c r="N31" s="24"/>
      <c r="O31" s="24">
        <f>'New Mexico'!S18</f>
        <v>0.008128200782</v>
      </c>
      <c r="P31" s="24"/>
      <c r="Q31" s="62">
        <f>'New Mexico'!S20</f>
        <v>2.378511004</v>
      </c>
      <c r="R31" s="77">
        <f>'New Mexico'!S22</f>
        <v>0.00077</v>
      </c>
      <c r="S31" s="66">
        <f>'New Mexico'!S23</f>
        <v>1.895</v>
      </c>
      <c r="T31" s="24">
        <f>'New Mexico'!S24</f>
        <v>0.1317354131</v>
      </c>
      <c r="U31" s="24"/>
      <c r="V31" s="25">
        <f>'New Mexico'!S26</f>
        <v>0.005</v>
      </c>
      <c r="W31" s="24"/>
      <c r="X31" s="24"/>
      <c r="Y31" s="22"/>
      <c r="Z31" s="22"/>
      <c r="AA31" s="24">
        <f>'New Mexico'!S31</f>
        <v>0.329119484</v>
      </c>
      <c r="AB31" s="64">
        <f>'New Mexico'!$X$10</f>
        <v>300</v>
      </c>
      <c r="AC31" s="61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26.25" customHeight="1">
      <c r="A32" s="19"/>
      <c r="B32" s="20" t="s">
        <v>62</v>
      </c>
      <c r="C32" s="21" t="s">
        <v>34</v>
      </c>
      <c r="D32" s="78"/>
      <c r="E32" s="24"/>
      <c r="F32" s="24">
        <f>Utah!S7</f>
        <v>0.15</v>
      </c>
      <c r="G32" s="24"/>
      <c r="H32" s="24"/>
      <c r="I32" s="24">
        <f>Utah!S10</f>
        <v>0.00025</v>
      </c>
      <c r="J32" s="24"/>
      <c r="K32" s="24">
        <f>Utah!S12</f>
        <v>0.011</v>
      </c>
      <c r="L32" s="24"/>
      <c r="M32" s="24">
        <f>Utah!S14</f>
        <v>0.009</v>
      </c>
      <c r="N32" s="65">
        <f>Utah!S15</f>
        <v>1</v>
      </c>
      <c r="O32" s="24">
        <f>Utah!S16</f>
        <v>0.025</v>
      </c>
      <c r="P32" s="24"/>
      <c r="Q32" s="24"/>
      <c r="R32" s="78">
        <f>Utah!S19</f>
        <v>0.000012</v>
      </c>
      <c r="S32" s="24"/>
      <c r="T32" s="24">
        <f>Utah!S21</f>
        <v>0.052</v>
      </c>
      <c r="U32" s="24"/>
      <c r="V32" s="24">
        <f>Utah!S23</f>
        <v>0.0046</v>
      </c>
      <c r="W32" s="24"/>
      <c r="X32" s="24"/>
      <c r="Y32" s="22"/>
      <c r="Z32" s="22"/>
      <c r="AA32" s="24">
        <f>Utah!S28</f>
        <v>0.12</v>
      </c>
      <c r="AB32" s="64">
        <f>Utah!$B$64</f>
        <v>200</v>
      </c>
      <c r="AC32" s="61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26.25" customHeight="1">
      <c r="A33" s="19"/>
      <c r="B33" s="20" t="s">
        <v>63</v>
      </c>
      <c r="C33" s="21" t="s">
        <v>35</v>
      </c>
      <c r="D33" s="62">
        <f>Navajo!T5</f>
        <v>0.087</v>
      </c>
      <c r="E33" s="24">
        <f>Navajo!T6</f>
        <v>0.03</v>
      </c>
      <c r="F33" s="24">
        <f>Navajo!T7</f>
        <v>0.15</v>
      </c>
      <c r="G33" s="24"/>
      <c r="H33" s="24"/>
      <c r="I33" s="62">
        <f>Navajo!T10</f>
        <v>0.0005270999409</v>
      </c>
      <c r="J33" s="24"/>
      <c r="K33" s="24"/>
      <c r="L33" s="24"/>
      <c r="M33" s="24">
        <f>Navajo!T15</f>
        <v>0.02289824179</v>
      </c>
      <c r="N33" s="24"/>
      <c r="O33" s="24">
        <f>Navajo!T17</f>
        <v>0.008128200782</v>
      </c>
      <c r="P33" s="24"/>
      <c r="Q33" s="24"/>
      <c r="R33" s="78">
        <f>Navajo!T20</f>
        <v>0.000012</v>
      </c>
      <c r="S33" s="24"/>
      <c r="T33" s="24">
        <f>Navajo!T22</f>
        <v>0.1317354131</v>
      </c>
      <c r="U33" s="24"/>
      <c r="V33" s="24">
        <f>Navajo!T24</f>
        <v>0.002</v>
      </c>
      <c r="W33" s="24"/>
      <c r="X33" s="24"/>
      <c r="Y33" s="24">
        <f>Navajo!T27</f>
        <v>0.15</v>
      </c>
      <c r="Z33" s="22"/>
      <c r="AA33" s="67">
        <f>Navajo!T29</f>
        <v>0.2996802181</v>
      </c>
      <c r="AB33" s="64">
        <f>Navajo!AE2</f>
        <v>300</v>
      </c>
      <c r="AC33" s="61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49"/>
      <c r="AU33" s="49"/>
      <c r="AV33" s="5"/>
    </row>
    <row r="34" ht="26.25" customHeight="1">
      <c r="A34" s="79"/>
      <c r="B34" s="20" t="s">
        <v>64</v>
      </c>
      <c r="C34" s="21" t="s">
        <v>37</v>
      </c>
      <c r="D34" s="62"/>
      <c r="E34" s="24"/>
      <c r="F34" s="25">
        <f>'UteMountain Tribe_OLD'!P7</f>
        <v>0.15</v>
      </c>
      <c r="G34" s="24"/>
      <c r="H34" s="24"/>
      <c r="I34" s="62">
        <f>'UteMountain Tribe_OLD'!P10</f>
        <v>0.0005270999409</v>
      </c>
      <c r="J34" s="24"/>
      <c r="K34" s="24">
        <f>'UteMountain Tribe_OLD'!P12</f>
        <v>0.1822491956</v>
      </c>
      <c r="L34" s="24"/>
      <c r="M34" s="24">
        <f>'UteMountain Tribe_OLD'!P15</f>
        <v>0.02289824179</v>
      </c>
      <c r="N34" s="65"/>
      <c r="O34" s="24">
        <f>'UteMountain Tribe_OLD'!P17</f>
        <v>0.008128200782</v>
      </c>
      <c r="P34" s="24"/>
      <c r="Q34" s="24"/>
      <c r="R34" s="80">
        <f>'UteMountain Tribe_OLD'!P20</f>
        <v>0.000012</v>
      </c>
      <c r="S34" s="24"/>
      <c r="T34" s="24">
        <f>'UteMountain Tribe_OLD'!P22</f>
        <v>0.1317354131</v>
      </c>
      <c r="U34" s="24"/>
      <c r="V34" s="25">
        <f>'UteMountain Tribe_OLD'!P24</f>
        <v>0.005</v>
      </c>
      <c r="W34" s="24">
        <f>'UteMountain Tribe_OLD'!P25</f>
        <v>0.002118071186</v>
      </c>
      <c r="X34" s="24"/>
      <c r="Y34" s="22"/>
      <c r="Z34" s="22"/>
      <c r="AA34" s="24">
        <f>'UteMountain Tribe_OLD'!P29</f>
        <v>0.2996802181</v>
      </c>
      <c r="AB34" s="72">
        <f>'UteMountain Tribe_OLD'!$Y$2</f>
        <v>300</v>
      </c>
      <c r="AC34" s="61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13.5" customHeight="1">
      <c r="A35" s="81" t="s">
        <v>65</v>
      </c>
      <c r="B35" s="8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8"/>
      <c r="AD35" s="68"/>
    </row>
    <row r="36" ht="13.5" customHeight="1">
      <c r="A36" s="4"/>
      <c r="B36" s="4"/>
      <c r="C36" s="4"/>
      <c r="D36" s="4"/>
      <c r="E36" s="4"/>
      <c r="F36" s="4"/>
      <c r="G36" s="8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68"/>
      <c r="AD36" s="68"/>
    </row>
    <row r="37" ht="13.5" customHeight="1">
      <c r="A37" s="4"/>
      <c r="B37" s="84" t="s">
        <v>66</v>
      </c>
      <c r="C37" s="85" t="s">
        <v>67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5"/>
    </row>
    <row r="38" ht="13.5" customHeight="1">
      <c r="A38" s="86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5"/>
    </row>
    <row r="39" ht="13.5" customHeight="1">
      <c r="A39" s="87" t="s">
        <v>68</v>
      </c>
      <c r="AB39" s="5"/>
      <c r="AC39" s="5"/>
    </row>
    <row r="40" ht="13.5" customHeight="1">
      <c r="A40" s="88" t="s">
        <v>69</v>
      </c>
      <c r="AB40" s="5"/>
      <c r="AC40" s="5"/>
    </row>
    <row r="41" ht="13.5" customHeight="1">
      <c r="AB41" s="5"/>
      <c r="AC41" s="5"/>
    </row>
    <row r="42" ht="13.5" customHeight="1">
      <c r="AB42" s="5"/>
      <c r="AC42" s="5"/>
    </row>
    <row r="43" ht="13.5" customHeight="1">
      <c r="AB43" s="5"/>
      <c r="AC43" s="5"/>
    </row>
    <row r="44" ht="13.5" customHeight="1">
      <c r="AB44" s="5"/>
      <c r="AC44" s="5"/>
    </row>
    <row r="45" ht="13.5" customHeight="1">
      <c r="AB45" s="5"/>
      <c r="AC45" s="5"/>
    </row>
    <row r="46" ht="13.5" customHeight="1">
      <c r="AB46" s="5"/>
      <c r="AC46" s="5"/>
    </row>
    <row r="47" ht="13.5" customHeight="1">
      <c r="AB47" s="5"/>
      <c r="AC47" s="5"/>
    </row>
    <row r="48" ht="13.5" customHeight="1">
      <c r="AB48" s="5"/>
      <c r="AC48" s="5"/>
    </row>
    <row r="49" ht="13.5" customHeight="1">
      <c r="AB49" s="5"/>
      <c r="AC49" s="5"/>
    </row>
    <row r="50" ht="13.5" customHeight="1">
      <c r="AB50" s="5"/>
      <c r="AC50" s="5"/>
    </row>
    <row r="51" ht="13.5" customHeight="1">
      <c r="AB51" s="5"/>
      <c r="AC51" s="5"/>
    </row>
    <row r="52" ht="13.5" customHeight="1">
      <c r="AB52" s="5"/>
      <c r="AC52" s="5"/>
    </row>
    <row r="53" ht="13.5" customHeight="1">
      <c r="AB53" s="5"/>
      <c r="AC53" s="5"/>
    </row>
    <row r="54" ht="13.5" customHeight="1">
      <c r="AB54" s="5"/>
      <c r="AC54" s="5"/>
    </row>
    <row r="55" ht="13.5" customHeight="1">
      <c r="AB55" s="5"/>
      <c r="AC55" s="5"/>
    </row>
    <row r="56" ht="13.5" customHeight="1">
      <c r="AB56" s="5"/>
      <c r="AC56" s="5"/>
    </row>
    <row r="57" ht="13.5" customHeight="1">
      <c r="AB57" s="5"/>
      <c r="AC57" s="5"/>
    </row>
    <row r="58" ht="13.5" customHeight="1">
      <c r="AB58" s="5"/>
      <c r="AC58" s="5"/>
    </row>
    <row r="59" ht="13.5" customHeight="1">
      <c r="AB59" s="5"/>
      <c r="AC59" s="5"/>
    </row>
    <row r="60" ht="13.5" customHeight="1">
      <c r="AB60" s="5"/>
      <c r="AC60" s="5"/>
    </row>
    <row r="61" ht="13.5" customHeight="1">
      <c r="AB61" s="5"/>
      <c r="AC61" s="5"/>
    </row>
    <row r="62" ht="13.5" customHeight="1">
      <c r="AB62" s="5"/>
      <c r="AC62" s="5"/>
    </row>
    <row r="63" ht="13.5" customHeight="1">
      <c r="AB63" s="5"/>
      <c r="AC63" s="5"/>
    </row>
    <row r="64" ht="13.5" customHeight="1">
      <c r="AB64" s="5"/>
      <c r="AC64" s="5"/>
    </row>
    <row r="65" ht="13.5" customHeight="1">
      <c r="AB65" s="5"/>
      <c r="AC65" s="5"/>
    </row>
    <row r="66" ht="13.5" customHeight="1">
      <c r="AB66" s="5"/>
      <c r="AC66" s="5"/>
    </row>
    <row r="67" ht="13.5" customHeight="1">
      <c r="AB67" s="5"/>
      <c r="AC67" s="5"/>
    </row>
    <row r="68" ht="13.5" customHeight="1">
      <c r="AB68" s="5"/>
      <c r="AC68" s="5"/>
    </row>
    <row r="69" ht="13.5" customHeight="1">
      <c r="AB69" s="5"/>
      <c r="AC69" s="5"/>
    </row>
    <row r="70" ht="13.5" customHeight="1">
      <c r="AB70" s="5"/>
      <c r="AC70" s="5"/>
    </row>
    <row r="71" ht="13.5" customHeight="1">
      <c r="AB71" s="5"/>
      <c r="AC71" s="5"/>
    </row>
    <row r="72" ht="13.5" customHeight="1">
      <c r="AB72" s="5"/>
      <c r="AC72" s="5"/>
    </row>
    <row r="73" ht="13.5" customHeight="1">
      <c r="AB73" s="5"/>
      <c r="AC73" s="5"/>
    </row>
    <row r="74" ht="13.5" customHeight="1">
      <c r="AB74" s="5"/>
      <c r="AC74" s="5"/>
    </row>
    <row r="75" ht="13.5" customHeight="1">
      <c r="AB75" s="5"/>
      <c r="AC75" s="5"/>
    </row>
    <row r="76" ht="13.5" customHeight="1">
      <c r="AB76" s="5"/>
      <c r="AC76" s="5"/>
    </row>
    <row r="77" ht="13.5" customHeight="1">
      <c r="AB77" s="5"/>
      <c r="AC77" s="5"/>
    </row>
    <row r="78" ht="13.5" customHeight="1">
      <c r="AB78" s="5"/>
      <c r="AC78" s="5"/>
    </row>
    <row r="79" ht="13.5" customHeight="1">
      <c r="AB79" s="5"/>
      <c r="AC79" s="5"/>
    </row>
    <row r="80" ht="13.5" customHeight="1">
      <c r="AB80" s="5"/>
      <c r="AC80" s="5"/>
    </row>
    <row r="81" ht="13.5" customHeight="1">
      <c r="AB81" s="5"/>
      <c r="AC81" s="5"/>
    </row>
    <row r="82" ht="13.5" customHeight="1">
      <c r="AB82" s="5"/>
      <c r="AC82" s="5"/>
    </row>
    <row r="83" ht="13.5" customHeight="1">
      <c r="AB83" s="5"/>
      <c r="AC83" s="5"/>
    </row>
    <row r="84" ht="13.5" customHeight="1">
      <c r="AB84" s="5"/>
      <c r="AC84" s="5"/>
    </row>
    <row r="85" ht="13.5" customHeight="1">
      <c r="AB85" s="5"/>
      <c r="AC85" s="5"/>
    </row>
    <row r="86" ht="13.5" customHeight="1">
      <c r="AB86" s="5"/>
      <c r="AC86" s="5"/>
    </row>
    <row r="87" ht="13.5" customHeight="1">
      <c r="AB87" s="5"/>
      <c r="AC87" s="5"/>
    </row>
    <row r="88" ht="13.5" customHeight="1">
      <c r="AB88" s="5"/>
      <c r="AC88" s="5"/>
    </row>
    <row r="89" ht="13.5" customHeight="1">
      <c r="AB89" s="5"/>
      <c r="AC89" s="5"/>
    </row>
    <row r="90" ht="13.5" customHeight="1">
      <c r="AB90" s="5"/>
      <c r="AC90" s="5"/>
    </row>
    <row r="91" ht="13.5" customHeight="1">
      <c r="AB91" s="5"/>
      <c r="AC91" s="5"/>
    </row>
    <row r="92" ht="13.5" customHeight="1">
      <c r="AB92" s="5"/>
      <c r="AC92" s="5"/>
    </row>
    <row r="93" ht="13.5" customHeight="1">
      <c r="AB93" s="5"/>
      <c r="AC93" s="5"/>
    </row>
    <row r="94" ht="13.5" customHeight="1">
      <c r="AB94" s="5"/>
      <c r="AC94" s="5"/>
    </row>
    <row r="95" ht="13.5" customHeight="1">
      <c r="AB95" s="5"/>
      <c r="AC95" s="5"/>
    </row>
    <row r="96" ht="13.5" customHeight="1">
      <c r="AB96" s="5"/>
      <c r="AC96" s="5"/>
    </row>
    <row r="97" ht="13.5" customHeight="1">
      <c r="AB97" s="5"/>
      <c r="AC97" s="5"/>
    </row>
    <row r="98" ht="13.5" customHeight="1">
      <c r="AB98" s="5"/>
      <c r="AC98" s="5"/>
    </row>
    <row r="99" ht="13.5" customHeight="1">
      <c r="AB99" s="5"/>
      <c r="AC99" s="5"/>
    </row>
    <row r="100" ht="13.5" customHeight="1">
      <c r="AB100" s="5"/>
      <c r="AC100" s="5"/>
    </row>
    <row r="101" ht="13.5" customHeight="1">
      <c r="AB101" s="5"/>
      <c r="AC101" s="5"/>
    </row>
    <row r="102" ht="13.5" customHeight="1">
      <c r="AB102" s="5"/>
      <c r="AC102" s="5"/>
    </row>
    <row r="103" ht="13.5" customHeight="1">
      <c r="AB103" s="5"/>
      <c r="AC103" s="5"/>
    </row>
    <row r="104" ht="13.5" customHeight="1">
      <c r="AB104" s="5"/>
      <c r="AC104" s="5"/>
    </row>
    <row r="105" ht="13.5" customHeight="1">
      <c r="AB105" s="5"/>
      <c r="AC105" s="5"/>
    </row>
    <row r="106" ht="13.5" customHeight="1">
      <c r="AB106" s="5"/>
      <c r="AC106" s="5"/>
    </row>
    <row r="107" ht="13.5" customHeight="1">
      <c r="AB107" s="5"/>
      <c r="AC107" s="5"/>
    </row>
    <row r="108" ht="13.5" customHeight="1">
      <c r="AB108" s="5"/>
      <c r="AC108" s="5"/>
    </row>
    <row r="109" ht="13.5" customHeight="1">
      <c r="AB109" s="5"/>
      <c r="AC109" s="5"/>
    </row>
    <row r="110" ht="13.5" customHeight="1">
      <c r="AB110" s="5"/>
      <c r="AC110" s="5"/>
    </row>
    <row r="111" ht="13.5" customHeight="1">
      <c r="AB111" s="5"/>
      <c r="AC111" s="5"/>
    </row>
    <row r="112" ht="13.5" customHeight="1">
      <c r="AB112" s="5"/>
      <c r="AC112" s="5"/>
    </row>
    <row r="113" ht="13.5" customHeight="1">
      <c r="AB113" s="5"/>
      <c r="AC113" s="5"/>
    </row>
    <row r="114" ht="13.5" customHeight="1">
      <c r="AB114" s="5"/>
      <c r="AC114" s="5"/>
    </row>
    <row r="115" ht="13.5" customHeight="1">
      <c r="AB115" s="5"/>
      <c r="AC115" s="5"/>
    </row>
    <row r="116" ht="13.5" customHeight="1">
      <c r="AB116" s="5"/>
      <c r="AC116" s="5"/>
    </row>
    <row r="117" ht="13.5" customHeight="1">
      <c r="AB117" s="5"/>
      <c r="AC117" s="5"/>
    </row>
    <row r="118" ht="13.5" customHeight="1">
      <c r="AB118" s="5"/>
      <c r="AC118" s="5"/>
    </row>
    <row r="119" ht="13.5" customHeight="1">
      <c r="AB119" s="5"/>
      <c r="AC119" s="5"/>
    </row>
    <row r="120" ht="13.5" customHeight="1">
      <c r="AB120" s="5"/>
      <c r="AC120" s="5"/>
    </row>
    <row r="121" ht="13.5" customHeight="1">
      <c r="AB121" s="5"/>
      <c r="AC121" s="5"/>
    </row>
    <row r="122" ht="13.5" customHeight="1">
      <c r="AB122" s="5"/>
      <c r="AC122" s="5"/>
    </row>
    <row r="123" ht="13.5" customHeight="1">
      <c r="AB123" s="5"/>
      <c r="AC123" s="5"/>
    </row>
    <row r="124" ht="13.5" customHeight="1">
      <c r="AB124" s="5"/>
      <c r="AC124" s="5"/>
    </row>
    <row r="125" ht="13.5" customHeight="1">
      <c r="AB125" s="5"/>
      <c r="AC125" s="5"/>
    </row>
    <row r="126" ht="13.5" customHeight="1">
      <c r="AB126" s="5"/>
      <c r="AC126" s="5"/>
    </row>
    <row r="127" ht="13.5" customHeight="1">
      <c r="AB127" s="5"/>
      <c r="AC127" s="5"/>
    </row>
    <row r="128" ht="13.5" customHeight="1">
      <c r="AB128" s="5"/>
      <c r="AC128" s="5"/>
    </row>
    <row r="129" ht="13.5" customHeight="1">
      <c r="AB129" s="5"/>
      <c r="AC129" s="5"/>
    </row>
    <row r="130" ht="13.5" customHeight="1">
      <c r="AB130" s="5"/>
      <c r="AC130" s="5"/>
    </row>
    <row r="131" ht="13.5" customHeight="1">
      <c r="AB131" s="5"/>
      <c r="AC131" s="5"/>
    </row>
    <row r="132" ht="13.5" customHeight="1">
      <c r="AB132" s="5"/>
      <c r="AC132" s="5"/>
    </row>
    <row r="133" ht="13.5" customHeight="1">
      <c r="AB133" s="5"/>
      <c r="AC133" s="5"/>
    </row>
    <row r="134" ht="13.5" customHeight="1">
      <c r="AB134" s="5"/>
      <c r="AC134" s="5"/>
    </row>
    <row r="135" ht="13.5" customHeight="1">
      <c r="AB135" s="5"/>
      <c r="AC135" s="5"/>
    </row>
    <row r="136" ht="13.5" customHeight="1">
      <c r="AB136" s="5"/>
      <c r="AC136" s="5"/>
    </row>
    <row r="137" ht="13.5" customHeight="1">
      <c r="AB137" s="5"/>
      <c r="AC137" s="5"/>
    </row>
    <row r="138" ht="13.5" customHeight="1">
      <c r="AB138" s="5"/>
      <c r="AC138" s="5"/>
    </row>
    <row r="139" ht="13.5" customHeight="1">
      <c r="AB139" s="5"/>
      <c r="AC139" s="5"/>
    </row>
    <row r="140" ht="13.5" customHeight="1">
      <c r="AB140" s="5"/>
      <c r="AC140" s="5"/>
    </row>
    <row r="141" ht="13.5" customHeight="1">
      <c r="AB141" s="5"/>
      <c r="AC141" s="5"/>
    </row>
    <row r="142" ht="13.5" customHeight="1">
      <c r="AB142" s="5"/>
      <c r="AC142" s="5"/>
    </row>
    <row r="143" ht="13.5" customHeight="1">
      <c r="AB143" s="5"/>
      <c r="AC143" s="5"/>
    </row>
    <row r="144" ht="13.5" customHeight="1">
      <c r="AB144" s="5"/>
      <c r="AC144" s="5"/>
    </row>
    <row r="145" ht="13.5" customHeight="1">
      <c r="AB145" s="5"/>
      <c r="AC145" s="5"/>
    </row>
    <row r="146" ht="13.5" customHeight="1">
      <c r="AB146" s="5"/>
      <c r="AC146" s="5"/>
    </row>
    <row r="147" ht="13.5" customHeight="1">
      <c r="AB147" s="5"/>
      <c r="AC147" s="5"/>
    </row>
    <row r="148" ht="13.5" customHeight="1">
      <c r="AB148" s="5"/>
      <c r="AC148" s="5"/>
    </row>
    <row r="149" ht="13.5" customHeight="1">
      <c r="AB149" s="5"/>
      <c r="AC149" s="5"/>
    </row>
    <row r="150" ht="13.5" customHeight="1">
      <c r="AB150" s="5"/>
      <c r="AC150" s="5"/>
    </row>
    <row r="151" ht="13.5" customHeight="1">
      <c r="AB151" s="5"/>
      <c r="AC151" s="5"/>
    </row>
    <row r="152" ht="13.5" customHeight="1">
      <c r="AB152" s="5"/>
      <c r="AC152" s="5"/>
    </row>
    <row r="153" ht="13.5" customHeight="1">
      <c r="AB153" s="5"/>
      <c r="AC153" s="5"/>
    </row>
    <row r="154" ht="13.5" customHeight="1">
      <c r="AB154" s="5"/>
      <c r="AC154" s="5"/>
    </row>
    <row r="155" ht="13.5" customHeight="1">
      <c r="AB155" s="5"/>
      <c r="AC155" s="5"/>
    </row>
    <row r="156" ht="13.5" customHeight="1">
      <c r="AB156" s="5"/>
      <c r="AC156" s="5"/>
    </row>
    <row r="157" ht="13.5" customHeight="1">
      <c r="AB157" s="5"/>
      <c r="AC157" s="5"/>
    </row>
    <row r="158" ht="13.5" customHeight="1">
      <c r="AB158" s="5"/>
      <c r="AC158" s="5"/>
    </row>
    <row r="159" ht="13.5" customHeight="1">
      <c r="AB159" s="5"/>
      <c r="AC159" s="5"/>
    </row>
    <row r="160" ht="13.5" customHeight="1">
      <c r="AB160" s="5"/>
      <c r="AC160" s="5"/>
    </row>
    <row r="161" ht="13.5" customHeight="1">
      <c r="AB161" s="5"/>
      <c r="AC161" s="5"/>
    </row>
    <row r="162" ht="13.5" customHeight="1">
      <c r="AB162" s="5"/>
      <c r="AC162" s="5"/>
    </row>
    <row r="163" ht="13.5" customHeight="1">
      <c r="AB163" s="5"/>
      <c r="AC163" s="5"/>
    </row>
    <row r="164" ht="13.5" customHeight="1">
      <c r="AB164" s="5"/>
      <c r="AC164" s="5"/>
    </row>
    <row r="165" ht="13.5" customHeight="1">
      <c r="AB165" s="5"/>
      <c r="AC165" s="5"/>
    </row>
    <row r="166" ht="13.5" customHeight="1">
      <c r="AB166" s="5"/>
      <c r="AC166" s="5"/>
    </row>
    <row r="167" ht="13.5" customHeight="1">
      <c r="AB167" s="5"/>
      <c r="AC167" s="5"/>
    </row>
    <row r="168" ht="13.5" customHeight="1">
      <c r="AB168" s="5"/>
      <c r="AC168" s="5"/>
    </row>
    <row r="169" ht="13.5" customHeight="1">
      <c r="AB169" s="5"/>
      <c r="AC169" s="5"/>
    </row>
    <row r="170" ht="13.5" customHeight="1">
      <c r="AB170" s="5"/>
      <c r="AC170" s="5"/>
    </row>
    <row r="171" ht="13.5" customHeight="1">
      <c r="AB171" s="5"/>
      <c r="AC171" s="5"/>
    </row>
    <row r="172" ht="13.5" customHeight="1">
      <c r="AB172" s="5"/>
      <c r="AC172" s="5"/>
    </row>
    <row r="173" ht="13.5" customHeight="1">
      <c r="AB173" s="5"/>
      <c r="AC173" s="5"/>
    </row>
    <row r="174" ht="13.5" customHeight="1">
      <c r="AB174" s="5"/>
      <c r="AC174" s="5"/>
    </row>
    <row r="175" ht="13.5" customHeight="1">
      <c r="AB175" s="5"/>
      <c r="AC175" s="5"/>
    </row>
    <row r="176" ht="13.5" customHeight="1">
      <c r="AB176" s="5"/>
      <c r="AC176" s="5"/>
    </row>
    <row r="177" ht="13.5" customHeight="1">
      <c r="AB177" s="5"/>
      <c r="AC177" s="5"/>
    </row>
    <row r="178" ht="13.5" customHeight="1">
      <c r="AB178" s="5"/>
      <c r="AC178" s="5"/>
    </row>
    <row r="179" ht="13.5" customHeight="1">
      <c r="AB179" s="5"/>
      <c r="AC179" s="5"/>
    </row>
    <row r="180" ht="13.5" customHeight="1">
      <c r="AB180" s="5"/>
      <c r="AC180" s="5"/>
    </row>
    <row r="181" ht="13.5" customHeight="1">
      <c r="AB181" s="5"/>
      <c r="AC181" s="5"/>
    </row>
    <row r="182" ht="13.5" customHeight="1">
      <c r="AB182" s="5"/>
      <c r="AC182" s="5"/>
    </row>
    <row r="183" ht="13.5" customHeight="1">
      <c r="AB183" s="5"/>
      <c r="AC183" s="5"/>
    </row>
    <row r="184" ht="13.5" customHeight="1">
      <c r="AB184" s="5"/>
      <c r="AC184" s="5"/>
    </row>
    <row r="185" ht="13.5" customHeight="1">
      <c r="AB185" s="5"/>
      <c r="AC185" s="5"/>
    </row>
    <row r="186" ht="13.5" customHeight="1">
      <c r="AB186" s="5"/>
      <c r="AC186" s="5"/>
    </row>
    <row r="187" ht="13.5" customHeight="1">
      <c r="AB187" s="5"/>
      <c r="AC187" s="5"/>
    </row>
    <row r="188" ht="13.5" customHeight="1">
      <c r="AB188" s="5"/>
      <c r="AC188" s="5"/>
    </row>
    <row r="189" ht="13.5" customHeight="1">
      <c r="AB189" s="5"/>
      <c r="AC189" s="5"/>
    </row>
    <row r="190" ht="13.5" customHeight="1">
      <c r="AB190" s="5"/>
      <c r="AC190" s="5"/>
    </row>
    <row r="191" ht="13.5" customHeight="1">
      <c r="AB191" s="5"/>
      <c r="AC191" s="5"/>
    </row>
    <row r="192" ht="13.5" customHeight="1">
      <c r="AB192" s="5"/>
      <c r="AC192" s="5"/>
    </row>
    <row r="193" ht="13.5" customHeight="1">
      <c r="AB193" s="5"/>
      <c r="AC193" s="5"/>
    </row>
    <row r="194" ht="13.5" customHeight="1">
      <c r="AB194" s="5"/>
      <c r="AC194" s="5"/>
    </row>
    <row r="195" ht="13.5" customHeight="1">
      <c r="AB195" s="5"/>
      <c r="AC195" s="5"/>
    </row>
    <row r="196" ht="13.5" customHeight="1">
      <c r="AB196" s="5"/>
      <c r="AC196" s="5"/>
    </row>
    <row r="197" ht="13.5" customHeight="1">
      <c r="AB197" s="5"/>
      <c r="AC197" s="5"/>
    </row>
    <row r="198" ht="13.5" customHeight="1">
      <c r="AB198" s="5"/>
      <c r="AC198" s="5"/>
    </row>
    <row r="199" ht="13.5" customHeight="1">
      <c r="AB199" s="5"/>
      <c r="AC199" s="5"/>
    </row>
    <row r="200" ht="13.5" customHeight="1">
      <c r="AB200" s="5"/>
      <c r="AC200" s="5"/>
    </row>
    <row r="201" ht="13.5" customHeight="1">
      <c r="AB201" s="5"/>
      <c r="AC201" s="5"/>
    </row>
    <row r="202" ht="13.5" customHeight="1">
      <c r="AB202" s="5"/>
      <c r="AC202" s="5"/>
    </row>
    <row r="203" ht="13.5" customHeight="1">
      <c r="AB203" s="5"/>
      <c r="AC203" s="5"/>
    </row>
    <row r="204" ht="13.5" customHeight="1">
      <c r="AB204" s="5"/>
      <c r="AC204" s="5"/>
    </row>
    <row r="205" ht="13.5" customHeight="1">
      <c r="AB205" s="5"/>
      <c r="AC205" s="5"/>
    </row>
    <row r="206" ht="13.5" customHeight="1">
      <c r="AB206" s="5"/>
      <c r="AC206" s="5"/>
    </row>
    <row r="207" ht="13.5" customHeight="1">
      <c r="AB207" s="5"/>
      <c r="AC207" s="5"/>
    </row>
    <row r="208" ht="13.5" customHeight="1">
      <c r="AB208" s="5"/>
      <c r="AC208" s="5"/>
    </row>
    <row r="209" ht="13.5" customHeight="1">
      <c r="AB209" s="5"/>
      <c r="AC209" s="5"/>
    </row>
    <row r="210" ht="13.5" customHeight="1">
      <c r="AB210" s="5"/>
      <c r="AC210" s="5"/>
    </row>
    <row r="211" ht="13.5" customHeight="1">
      <c r="AB211" s="5"/>
      <c r="AC211" s="5"/>
    </row>
    <row r="212" ht="13.5" customHeight="1">
      <c r="AB212" s="5"/>
      <c r="AC212" s="5"/>
    </row>
    <row r="213" ht="13.5" customHeight="1">
      <c r="AB213" s="5"/>
      <c r="AC213" s="5"/>
    </row>
    <row r="214" ht="13.5" customHeight="1">
      <c r="AB214" s="5"/>
      <c r="AC214" s="5"/>
    </row>
    <row r="215" ht="13.5" customHeight="1">
      <c r="AB215" s="5"/>
      <c r="AC215" s="5"/>
    </row>
    <row r="216" ht="13.5" customHeight="1">
      <c r="AB216" s="5"/>
      <c r="AC216" s="5"/>
    </row>
    <row r="217" ht="13.5" customHeight="1">
      <c r="AB217" s="5"/>
      <c r="AC217" s="5"/>
    </row>
    <row r="218" ht="13.5" customHeight="1">
      <c r="AB218" s="5"/>
      <c r="AC218" s="5"/>
    </row>
    <row r="219" ht="13.5" customHeight="1">
      <c r="AB219" s="5"/>
      <c r="AC219" s="5"/>
    </row>
    <row r="220" ht="13.5" customHeight="1">
      <c r="AB220" s="5"/>
      <c r="AC220" s="5"/>
    </row>
    <row r="221" ht="13.5" customHeight="1">
      <c r="AB221" s="5"/>
      <c r="AC221" s="5"/>
    </row>
    <row r="222" ht="13.5" customHeight="1">
      <c r="AB222" s="5"/>
      <c r="AC222" s="5"/>
    </row>
    <row r="223" ht="13.5" customHeight="1">
      <c r="AB223" s="5"/>
      <c r="AC223" s="5"/>
    </row>
    <row r="224" ht="13.5" customHeight="1">
      <c r="AB224" s="5"/>
      <c r="AC224" s="5"/>
    </row>
    <row r="225" ht="13.5" customHeight="1">
      <c r="AB225" s="5"/>
      <c r="AC225" s="5"/>
    </row>
    <row r="226" ht="13.5" customHeight="1">
      <c r="AB226" s="5"/>
      <c r="AC226" s="5"/>
    </row>
    <row r="227" ht="13.5" customHeight="1">
      <c r="AB227" s="5"/>
      <c r="AC227" s="5"/>
    </row>
    <row r="228" ht="13.5" customHeight="1">
      <c r="AB228" s="5"/>
      <c r="AC228" s="5"/>
    </row>
    <row r="229" ht="13.5" customHeight="1">
      <c r="AB229" s="5"/>
      <c r="AC229" s="5"/>
    </row>
    <row r="230" ht="13.5" customHeight="1">
      <c r="AB230" s="5"/>
      <c r="AC230" s="5"/>
    </row>
    <row r="231" ht="13.5" customHeight="1">
      <c r="AB231" s="5"/>
      <c r="AC231" s="5"/>
    </row>
    <row r="232" ht="13.5" customHeight="1">
      <c r="AB232" s="5"/>
      <c r="AC232" s="5"/>
    </row>
    <row r="233" ht="13.5" customHeight="1">
      <c r="AB233" s="5"/>
      <c r="AC233" s="5"/>
    </row>
    <row r="234" ht="13.5" customHeight="1">
      <c r="AB234" s="5"/>
      <c r="AC234" s="5"/>
    </row>
    <row r="235" ht="13.5" customHeight="1">
      <c r="AB235" s="5"/>
      <c r="AC235" s="5"/>
    </row>
    <row r="236" ht="13.5" customHeight="1">
      <c r="AB236" s="5"/>
      <c r="AC236" s="5"/>
    </row>
    <row r="237" ht="13.5" customHeight="1">
      <c r="AB237" s="5"/>
      <c r="AC237" s="5"/>
    </row>
    <row r="238" ht="13.5" customHeight="1">
      <c r="AB238" s="5"/>
      <c r="AC238" s="5"/>
    </row>
    <row r="239" ht="13.5" customHeight="1">
      <c r="AB239" s="5"/>
      <c r="AC239" s="5"/>
    </row>
    <row r="240" ht="13.5" customHeight="1">
      <c r="AB240" s="5"/>
      <c r="AC240" s="5"/>
    </row>
    <row r="241" ht="13.5" customHeight="1">
      <c r="AB241" s="5"/>
      <c r="AC241" s="5"/>
    </row>
    <row r="242" ht="13.5" customHeight="1">
      <c r="AB242" s="5"/>
      <c r="AC242" s="5"/>
    </row>
    <row r="243" ht="13.5" customHeight="1">
      <c r="AB243" s="5"/>
      <c r="AC243" s="5"/>
    </row>
    <row r="244" ht="13.5" customHeight="1">
      <c r="AB244" s="5"/>
      <c r="AC244" s="5"/>
    </row>
    <row r="245" ht="13.5" customHeight="1">
      <c r="AB245" s="5"/>
      <c r="AC245" s="5"/>
    </row>
    <row r="246" ht="13.5" customHeight="1">
      <c r="AB246" s="5"/>
      <c r="AC246" s="5"/>
    </row>
    <row r="247" ht="13.5" customHeight="1">
      <c r="AB247" s="5"/>
      <c r="AC247" s="5"/>
    </row>
    <row r="248" ht="13.5" customHeight="1">
      <c r="AB248" s="5"/>
      <c r="AC248" s="5"/>
    </row>
    <row r="249" ht="13.5" customHeight="1">
      <c r="AB249" s="5"/>
      <c r="AC249" s="5"/>
    </row>
    <row r="250" ht="13.5" customHeight="1">
      <c r="AB250" s="5"/>
      <c r="AC250" s="5"/>
    </row>
    <row r="251" ht="13.5" customHeight="1">
      <c r="AB251" s="5"/>
      <c r="AC251" s="5"/>
    </row>
    <row r="252" ht="13.5" customHeight="1">
      <c r="AB252" s="5"/>
      <c r="AC252" s="5"/>
    </row>
    <row r="253" ht="13.5" customHeight="1">
      <c r="AB253" s="5"/>
      <c r="AC253" s="5"/>
    </row>
    <row r="254" ht="13.5" customHeight="1">
      <c r="AB254" s="5"/>
      <c r="AC254" s="5"/>
    </row>
    <row r="255" ht="13.5" customHeight="1">
      <c r="AB255" s="5"/>
      <c r="AC255" s="5"/>
    </row>
    <row r="256" ht="13.5" customHeight="1">
      <c r="AB256" s="5"/>
      <c r="AC256" s="5"/>
    </row>
    <row r="257" ht="13.5" customHeight="1">
      <c r="AB257" s="5"/>
      <c r="AC257" s="5"/>
    </row>
    <row r="258" ht="13.5" customHeight="1">
      <c r="AB258" s="5"/>
      <c r="AC258" s="5"/>
    </row>
    <row r="259" ht="13.5" customHeight="1">
      <c r="AB259" s="5"/>
      <c r="AC259" s="5"/>
    </row>
    <row r="260" ht="13.5" customHeight="1">
      <c r="AB260" s="5"/>
      <c r="AC260" s="5"/>
    </row>
    <row r="261" ht="13.5" customHeight="1">
      <c r="AB261" s="5"/>
      <c r="AC261" s="5"/>
    </row>
    <row r="262" ht="13.5" customHeight="1">
      <c r="AB262" s="5"/>
      <c r="AC262" s="5"/>
    </row>
    <row r="263" ht="13.5" customHeight="1">
      <c r="AB263" s="5"/>
      <c r="AC263" s="5"/>
    </row>
    <row r="264" ht="13.5" customHeight="1">
      <c r="AB264" s="5"/>
      <c r="AC264" s="5"/>
    </row>
    <row r="265" ht="13.5" customHeight="1">
      <c r="AB265" s="5"/>
      <c r="AC265" s="5"/>
    </row>
    <row r="266" ht="13.5" customHeight="1">
      <c r="AB266" s="5"/>
      <c r="AC266" s="5"/>
    </row>
    <row r="267" ht="13.5" customHeight="1">
      <c r="AB267" s="5"/>
      <c r="AC267" s="5"/>
    </row>
    <row r="268" ht="13.5" customHeight="1">
      <c r="AB268" s="5"/>
      <c r="AC268" s="5"/>
    </row>
    <row r="269" ht="13.5" customHeight="1">
      <c r="AB269" s="5"/>
      <c r="AC269" s="5"/>
    </row>
    <row r="270" ht="13.5" customHeight="1">
      <c r="AB270" s="5"/>
      <c r="AC270" s="5"/>
    </row>
    <row r="271" ht="13.5" customHeight="1">
      <c r="AB271" s="5"/>
      <c r="AC271" s="5"/>
    </row>
    <row r="272" ht="13.5" customHeight="1">
      <c r="AB272" s="5"/>
      <c r="AC272" s="5"/>
    </row>
    <row r="273" ht="13.5" customHeight="1">
      <c r="AB273" s="5"/>
      <c r="AC273" s="5"/>
    </row>
    <row r="274" ht="13.5" customHeight="1">
      <c r="AB274" s="5"/>
      <c r="AC274" s="5"/>
    </row>
    <row r="275" ht="13.5" customHeight="1">
      <c r="AB275" s="5"/>
      <c r="AC275" s="5"/>
    </row>
    <row r="276" ht="13.5" customHeight="1">
      <c r="AB276" s="5"/>
      <c r="AC276" s="5"/>
    </row>
    <row r="277" ht="13.5" customHeight="1">
      <c r="AB277" s="5"/>
      <c r="AC277" s="5"/>
    </row>
    <row r="278" ht="13.5" customHeight="1">
      <c r="AB278" s="5"/>
      <c r="AC278" s="5"/>
    </row>
    <row r="279" ht="13.5" customHeight="1">
      <c r="AB279" s="5"/>
      <c r="AC279" s="5"/>
    </row>
    <row r="280" ht="13.5" customHeight="1">
      <c r="AB280" s="5"/>
      <c r="AC280" s="5"/>
    </row>
    <row r="281" ht="13.5" customHeight="1">
      <c r="AB281" s="5"/>
      <c r="AC281" s="5"/>
    </row>
    <row r="282" ht="13.5" customHeight="1">
      <c r="AB282" s="5"/>
      <c r="AC282" s="5"/>
    </row>
    <row r="283" ht="13.5" customHeight="1">
      <c r="AB283" s="5"/>
      <c r="AC283" s="5"/>
    </row>
    <row r="284" ht="13.5" customHeight="1">
      <c r="AB284" s="5"/>
      <c r="AC284" s="5"/>
    </row>
    <row r="285" ht="13.5" customHeight="1">
      <c r="AB285" s="5"/>
      <c r="AC285" s="5"/>
    </row>
    <row r="286" ht="13.5" customHeight="1">
      <c r="AB286" s="5"/>
      <c r="AC286" s="5"/>
    </row>
    <row r="287" ht="13.5" customHeight="1">
      <c r="AB287" s="5"/>
      <c r="AC287" s="5"/>
    </row>
    <row r="288" ht="13.5" customHeight="1">
      <c r="AB288" s="5"/>
      <c r="AC288" s="5"/>
    </row>
    <row r="289" ht="13.5" customHeight="1">
      <c r="AB289" s="5"/>
      <c r="AC289" s="5"/>
    </row>
    <row r="290" ht="13.5" customHeight="1">
      <c r="AB290" s="5"/>
      <c r="AC290" s="5"/>
    </row>
    <row r="291" ht="13.5" customHeight="1">
      <c r="AB291" s="5"/>
      <c r="AC291" s="5"/>
    </row>
    <row r="292" ht="13.5" customHeight="1">
      <c r="AB292" s="5"/>
      <c r="AC292" s="5"/>
    </row>
    <row r="293" ht="13.5" customHeight="1">
      <c r="AB293" s="5"/>
      <c r="AC293" s="5"/>
    </row>
    <row r="294" ht="13.5" customHeight="1">
      <c r="AB294" s="5"/>
      <c r="AC294" s="5"/>
    </row>
    <row r="295" ht="13.5" customHeight="1">
      <c r="AB295" s="5"/>
      <c r="AC295" s="5"/>
    </row>
    <row r="296" ht="13.5" customHeight="1">
      <c r="AB296" s="5"/>
      <c r="AC296" s="5"/>
    </row>
    <row r="297" ht="13.5" customHeight="1">
      <c r="AB297" s="5"/>
      <c r="AC297" s="5"/>
    </row>
    <row r="298" ht="13.5" customHeight="1">
      <c r="AB298" s="5"/>
      <c r="AC298" s="5"/>
    </row>
    <row r="299" ht="13.5" customHeight="1">
      <c r="AB299" s="5"/>
      <c r="AC299" s="5"/>
    </row>
    <row r="300" ht="13.5" customHeight="1">
      <c r="AB300" s="5"/>
      <c r="AC300" s="5"/>
    </row>
    <row r="301" ht="13.5" customHeight="1">
      <c r="AB301" s="5"/>
      <c r="AC301" s="5"/>
    </row>
    <row r="302" ht="13.5" customHeight="1">
      <c r="AB302" s="5"/>
      <c r="AC302" s="5"/>
    </row>
    <row r="303" ht="13.5" customHeight="1">
      <c r="AB303" s="5"/>
      <c r="AC303" s="5"/>
    </row>
    <row r="304" ht="13.5" customHeight="1">
      <c r="AB304" s="5"/>
      <c r="AC304" s="5"/>
    </row>
    <row r="305" ht="13.5" customHeight="1">
      <c r="AB305" s="5"/>
      <c r="AC305" s="5"/>
    </row>
    <row r="306" ht="13.5" customHeight="1">
      <c r="AB306" s="5"/>
      <c r="AC306" s="5"/>
    </row>
    <row r="307" ht="13.5" customHeight="1">
      <c r="AB307" s="5"/>
      <c r="AC307" s="5"/>
    </row>
    <row r="308" ht="13.5" customHeight="1">
      <c r="AB308" s="5"/>
      <c r="AC308" s="5"/>
    </row>
    <row r="309" ht="13.5" customHeight="1">
      <c r="AB309" s="5"/>
      <c r="AC309" s="5"/>
    </row>
    <row r="310" ht="13.5" customHeight="1">
      <c r="AB310" s="5"/>
      <c r="AC310" s="5"/>
    </row>
    <row r="311" ht="13.5" customHeight="1">
      <c r="AB311" s="5"/>
      <c r="AC311" s="5"/>
    </row>
    <row r="312" ht="13.5" customHeight="1">
      <c r="AB312" s="5"/>
      <c r="AC312" s="5"/>
    </row>
    <row r="313" ht="13.5" customHeight="1">
      <c r="AB313" s="5"/>
      <c r="AC313" s="5"/>
    </row>
    <row r="314" ht="13.5" customHeight="1">
      <c r="AB314" s="5"/>
      <c r="AC314" s="5"/>
    </row>
    <row r="315" ht="13.5" customHeight="1">
      <c r="AB315" s="5"/>
      <c r="AC315" s="5"/>
    </row>
    <row r="316" ht="13.5" customHeight="1">
      <c r="AB316" s="5"/>
      <c r="AC316" s="5"/>
    </row>
    <row r="317" ht="13.5" customHeight="1">
      <c r="AB317" s="5"/>
      <c r="AC317" s="5"/>
    </row>
    <row r="318" ht="13.5" customHeight="1">
      <c r="AB318" s="5"/>
      <c r="AC318" s="5"/>
    </row>
    <row r="319" ht="13.5" customHeight="1">
      <c r="AB319" s="5"/>
      <c r="AC319" s="5"/>
    </row>
    <row r="320" ht="13.5" customHeight="1">
      <c r="AB320" s="5"/>
      <c r="AC320" s="5"/>
    </row>
    <row r="321" ht="13.5" customHeight="1">
      <c r="AB321" s="5"/>
      <c r="AC321" s="5"/>
    </row>
    <row r="322" ht="13.5" customHeight="1">
      <c r="AB322" s="5"/>
      <c r="AC322" s="5"/>
    </row>
    <row r="323" ht="13.5" customHeight="1">
      <c r="AB323" s="5"/>
      <c r="AC323" s="5"/>
    </row>
    <row r="324" ht="13.5" customHeight="1">
      <c r="AB324" s="5"/>
      <c r="AC324" s="5"/>
    </row>
    <row r="325" ht="13.5" customHeight="1">
      <c r="AB325" s="5"/>
      <c r="AC325" s="5"/>
    </row>
    <row r="326" ht="13.5" customHeight="1">
      <c r="AB326" s="5"/>
      <c r="AC326" s="5"/>
    </row>
    <row r="327" ht="13.5" customHeight="1">
      <c r="AB327" s="5"/>
      <c r="AC327" s="5"/>
    </row>
    <row r="328" ht="13.5" customHeight="1">
      <c r="AB328" s="5"/>
      <c r="AC328" s="5"/>
    </row>
    <row r="329" ht="13.5" customHeight="1">
      <c r="AB329" s="5"/>
      <c r="AC329" s="5"/>
    </row>
    <row r="330" ht="13.5" customHeight="1">
      <c r="AB330" s="5"/>
      <c r="AC330" s="5"/>
    </row>
    <row r="331" ht="13.5" customHeight="1">
      <c r="AB331" s="5"/>
      <c r="AC331" s="5"/>
    </row>
    <row r="332" ht="13.5" customHeight="1">
      <c r="AB332" s="5"/>
      <c r="AC332" s="5"/>
    </row>
    <row r="333" ht="13.5" customHeight="1">
      <c r="AB333" s="5"/>
      <c r="AC333" s="5"/>
    </row>
    <row r="334" ht="13.5" customHeight="1">
      <c r="AB334" s="5"/>
      <c r="AC334" s="5"/>
    </row>
    <row r="335" ht="13.5" customHeight="1">
      <c r="AB335" s="5"/>
      <c r="AC335" s="5"/>
    </row>
    <row r="336" ht="13.5" customHeight="1">
      <c r="AB336" s="5"/>
      <c r="AC336" s="5"/>
    </row>
    <row r="337" ht="13.5" customHeight="1">
      <c r="AB337" s="5"/>
      <c r="AC337" s="5"/>
    </row>
    <row r="338" ht="13.5" customHeight="1">
      <c r="AB338" s="5"/>
      <c r="AC338" s="5"/>
    </row>
    <row r="339" ht="13.5" customHeight="1">
      <c r="AB339" s="5"/>
      <c r="AC339" s="5"/>
    </row>
    <row r="340" ht="13.5" customHeight="1">
      <c r="AB340" s="5"/>
      <c r="AC340" s="5"/>
    </row>
    <row r="341" ht="13.5" customHeight="1">
      <c r="AB341" s="5"/>
      <c r="AC341" s="5"/>
    </row>
    <row r="342" ht="13.5" customHeight="1">
      <c r="AB342" s="5"/>
      <c r="AC342" s="5"/>
    </row>
    <row r="343" ht="13.5" customHeight="1">
      <c r="AB343" s="5"/>
      <c r="AC343" s="5"/>
    </row>
    <row r="344" ht="13.5" customHeight="1">
      <c r="AB344" s="5"/>
      <c r="AC344" s="5"/>
    </row>
    <row r="345" ht="13.5" customHeight="1">
      <c r="AB345" s="5"/>
      <c r="AC345" s="5"/>
    </row>
    <row r="346" ht="13.5" customHeight="1">
      <c r="AB346" s="5"/>
      <c r="AC346" s="5"/>
    </row>
    <row r="347" ht="13.5" customHeight="1">
      <c r="AB347" s="5"/>
      <c r="AC347" s="5"/>
    </row>
    <row r="348" ht="13.5" customHeight="1">
      <c r="AB348" s="5"/>
      <c r="AC348" s="5"/>
    </row>
    <row r="349" ht="13.5" customHeight="1">
      <c r="AB349" s="5"/>
      <c r="AC349" s="5"/>
    </row>
    <row r="350" ht="13.5" customHeight="1">
      <c r="AB350" s="5"/>
      <c r="AC350" s="5"/>
    </row>
    <row r="351" ht="13.5" customHeight="1">
      <c r="AB351" s="5"/>
      <c r="AC351" s="5"/>
    </row>
    <row r="352" ht="13.5" customHeight="1">
      <c r="AB352" s="5"/>
      <c r="AC352" s="5"/>
    </row>
    <row r="353" ht="13.5" customHeight="1">
      <c r="AB353" s="5"/>
      <c r="AC353" s="5"/>
    </row>
    <row r="354" ht="13.5" customHeight="1">
      <c r="AB354" s="5"/>
      <c r="AC354" s="5"/>
    </row>
    <row r="355" ht="13.5" customHeight="1">
      <c r="AB355" s="5"/>
      <c r="AC355" s="5"/>
    </row>
    <row r="356" ht="13.5" customHeight="1">
      <c r="AB356" s="5"/>
      <c r="AC356" s="5"/>
    </row>
    <row r="357" ht="13.5" customHeight="1">
      <c r="AB357" s="5"/>
      <c r="AC357" s="5"/>
    </row>
    <row r="358" ht="13.5" customHeight="1">
      <c r="AB358" s="5"/>
      <c r="AC358" s="5"/>
    </row>
    <row r="359" ht="13.5" customHeight="1">
      <c r="AB359" s="5"/>
      <c r="AC359" s="5"/>
    </row>
    <row r="360" ht="13.5" customHeight="1">
      <c r="AB360" s="5"/>
      <c r="AC360" s="5"/>
    </row>
    <row r="361" ht="13.5" customHeight="1">
      <c r="AB361" s="5"/>
      <c r="AC361" s="5"/>
    </row>
    <row r="362" ht="13.5" customHeight="1">
      <c r="AB362" s="5"/>
      <c r="AC362" s="5"/>
    </row>
    <row r="363" ht="13.5" customHeight="1">
      <c r="AB363" s="5"/>
      <c r="AC363" s="5"/>
    </row>
    <row r="364" ht="13.5" customHeight="1">
      <c r="AB364" s="5"/>
      <c r="AC364" s="5"/>
    </row>
    <row r="365" ht="13.5" customHeight="1">
      <c r="AB365" s="5"/>
      <c r="AC365" s="5"/>
    </row>
    <row r="366" ht="13.5" customHeight="1">
      <c r="AB366" s="5"/>
      <c r="AC366" s="5"/>
    </row>
    <row r="367" ht="13.5" customHeight="1">
      <c r="AB367" s="5"/>
      <c r="AC367" s="5"/>
    </row>
    <row r="368" ht="13.5" customHeight="1">
      <c r="AB368" s="5"/>
      <c r="AC368" s="5"/>
    </row>
    <row r="369" ht="13.5" customHeight="1">
      <c r="AB369" s="5"/>
      <c r="AC369" s="5"/>
    </row>
    <row r="370" ht="13.5" customHeight="1">
      <c r="AB370" s="5"/>
      <c r="AC370" s="5"/>
    </row>
    <row r="371" ht="13.5" customHeight="1">
      <c r="AB371" s="5"/>
      <c r="AC371" s="5"/>
    </row>
    <row r="372" ht="13.5" customHeight="1">
      <c r="AB372" s="5"/>
      <c r="AC372" s="5"/>
    </row>
    <row r="373" ht="13.5" customHeight="1">
      <c r="AB373" s="5"/>
      <c r="AC373" s="5"/>
    </row>
    <row r="374" ht="13.5" customHeight="1">
      <c r="AB374" s="5"/>
      <c r="AC374" s="5"/>
    </row>
    <row r="375" ht="13.5" customHeight="1">
      <c r="AB375" s="5"/>
      <c r="AC375" s="5"/>
    </row>
    <row r="376" ht="13.5" customHeight="1">
      <c r="AB376" s="5"/>
      <c r="AC376" s="5"/>
    </row>
    <row r="377" ht="13.5" customHeight="1">
      <c r="AB377" s="5"/>
      <c r="AC377" s="5"/>
    </row>
    <row r="378" ht="13.5" customHeight="1">
      <c r="AB378" s="5"/>
      <c r="AC378" s="5"/>
    </row>
    <row r="379" ht="13.5" customHeight="1">
      <c r="AB379" s="5"/>
      <c r="AC379" s="5"/>
    </row>
    <row r="380" ht="13.5" customHeight="1">
      <c r="AB380" s="5"/>
      <c r="AC380" s="5"/>
    </row>
    <row r="381" ht="13.5" customHeight="1">
      <c r="AB381" s="5"/>
      <c r="AC381" s="5"/>
    </row>
    <row r="382" ht="13.5" customHeight="1">
      <c r="AB382" s="5"/>
      <c r="AC382" s="5"/>
    </row>
    <row r="383" ht="13.5" customHeight="1">
      <c r="AB383" s="5"/>
      <c r="AC383" s="5"/>
    </row>
    <row r="384" ht="13.5" customHeight="1">
      <c r="AB384" s="5"/>
      <c r="AC384" s="5"/>
    </row>
    <row r="385" ht="13.5" customHeight="1">
      <c r="AB385" s="5"/>
      <c r="AC385" s="5"/>
    </row>
    <row r="386" ht="13.5" customHeight="1">
      <c r="AB386" s="5"/>
      <c r="AC386" s="5"/>
    </row>
    <row r="387" ht="13.5" customHeight="1">
      <c r="AB387" s="5"/>
      <c r="AC387" s="5"/>
    </row>
    <row r="388" ht="13.5" customHeight="1">
      <c r="AB388" s="5"/>
      <c r="AC388" s="5"/>
    </row>
    <row r="389" ht="13.5" customHeight="1">
      <c r="AB389" s="5"/>
      <c r="AC389" s="5"/>
    </row>
    <row r="390" ht="13.5" customHeight="1">
      <c r="AB390" s="5"/>
      <c r="AC390" s="5"/>
    </row>
    <row r="391" ht="13.5" customHeight="1">
      <c r="AB391" s="5"/>
      <c r="AC391" s="5"/>
    </row>
    <row r="392" ht="13.5" customHeight="1">
      <c r="AB392" s="5"/>
      <c r="AC392" s="5"/>
    </row>
    <row r="393" ht="13.5" customHeight="1">
      <c r="AB393" s="5"/>
      <c r="AC393" s="5"/>
    </row>
    <row r="394" ht="13.5" customHeight="1">
      <c r="AB394" s="5"/>
      <c r="AC394" s="5"/>
    </row>
    <row r="395" ht="13.5" customHeight="1">
      <c r="AB395" s="5"/>
      <c r="AC395" s="5"/>
    </row>
    <row r="396" ht="13.5" customHeight="1">
      <c r="AB396" s="5"/>
      <c r="AC396" s="5"/>
    </row>
    <row r="397" ht="13.5" customHeight="1">
      <c r="AB397" s="5"/>
      <c r="AC397" s="5"/>
    </row>
    <row r="398" ht="13.5" customHeight="1">
      <c r="AB398" s="5"/>
      <c r="AC398" s="5"/>
    </row>
    <row r="399" ht="13.5" customHeight="1">
      <c r="AB399" s="5"/>
      <c r="AC399" s="5"/>
    </row>
    <row r="400" ht="13.5" customHeight="1">
      <c r="AB400" s="5"/>
      <c r="AC400" s="5"/>
    </row>
    <row r="401" ht="13.5" customHeight="1">
      <c r="AB401" s="5"/>
      <c r="AC401" s="5"/>
    </row>
    <row r="402" ht="13.5" customHeight="1">
      <c r="AB402" s="5"/>
      <c r="AC402" s="5"/>
    </row>
    <row r="403" ht="13.5" customHeight="1">
      <c r="AB403" s="5"/>
      <c r="AC403" s="5"/>
    </row>
    <row r="404" ht="13.5" customHeight="1">
      <c r="AB404" s="5"/>
      <c r="AC404" s="5"/>
    </row>
    <row r="405" ht="13.5" customHeight="1">
      <c r="AB405" s="5"/>
      <c r="AC405" s="5"/>
    </row>
    <row r="406" ht="13.5" customHeight="1">
      <c r="AB406" s="5"/>
      <c r="AC406" s="5"/>
    </row>
    <row r="407" ht="13.5" customHeight="1">
      <c r="AB407" s="5"/>
      <c r="AC407" s="5"/>
    </row>
    <row r="408" ht="13.5" customHeight="1">
      <c r="AB408" s="5"/>
      <c r="AC408" s="5"/>
    </row>
    <row r="409" ht="13.5" customHeight="1">
      <c r="AB409" s="5"/>
      <c r="AC409" s="5"/>
    </row>
    <row r="410" ht="13.5" customHeight="1">
      <c r="AB410" s="5"/>
      <c r="AC410" s="5"/>
    </row>
    <row r="411" ht="13.5" customHeight="1">
      <c r="AB411" s="5"/>
      <c r="AC411" s="5"/>
    </row>
    <row r="412" ht="13.5" customHeight="1">
      <c r="AB412" s="5"/>
      <c r="AC412" s="5"/>
    </row>
    <row r="413" ht="13.5" customHeight="1">
      <c r="AB413" s="5"/>
      <c r="AC413" s="5"/>
    </row>
    <row r="414" ht="13.5" customHeight="1">
      <c r="AB414" s="5"/>
      <c r="AC414" s="5"/>
    </row>
    <row r="415" ht="13.5" customHeight="1">
      <c r="AB415" s="5"/>
      <c r="AC415" s="5"/>
    </row>
    <row r="416" ht="13.5" customHeight="1">
      <c r="AB416" s="5"/>
      <c r="AC416" s="5"/>
    </row>
    <row r="417" ht="13.5" customHeight="1">
      <c r="AB417" s="5"/>
      <c r="AC417" s="5"/>
    </row>
    <row r="418" ht="13.5" customHeight="1">
      <c r="AB418" s="5"/>
      <c r="AC418" s="5"/>
    </row>
    <row r="419" ht="13.5" customHeight="1">
      <c r="AB419" s="5"/>
      <c r="AC419" s="5"/>
    </row>
    <row r="420" ht="13.5" customHeight="1">
      <c r="AB420" s="5"/>
      <c r="AC420" s="5"/>
    </row>
    <row r="421" ht="13.5" customHeight="1">
      <c r="AB421" s="5"/>
      <c r="AC421" s="5"/>
    </row>
    <row r="422" ht="13.5" customHeight="1">
      <c r="AB422" s="5"/>
      <c r="AC422" s="5"/>
    </row>
    <row r="423" ht="13.5" customHeight="1">
      <c r="AB423" s="5"/>
      <c r="AC423" s="5"/>
    </row>
    <row r="424" ht="13.5" customHeight="1">
      <c r="AB424" s="5"/>
      <c r="AC424" s="5"/>
    </row>
    <row r="425" ht="13.5" customHeight="1">
      <c r="AB425" s="5"/>
      <c r="AC425" s="5"/>
    </row>
    <row r="426" ht="13.5" customHeight="1">
      <c r="AB426" s="5"/>
      <c r="AC426" s="5"/>
    </row>
    <row r="427" ht="13.5" customHeight="1">
      <c r="AB427" s="5"/>
      <c r="AC427" s="5"/>
    </row>
    <row r="428" ht="13.5" customHeight="1">
      <c r="AB428" s="5"/>
      <c r="AC428" s="5"/>
    </row>
    <row r="429" ht="13.5" customHeight="1">
      <c r="AB429" s="5"/>
      <c r="AC429" s="5"/>
    </row>
    <row r="430" ht="13.5" customHeight="1">
      <c r="AB430" s="5"/>
      <c r="AC430" s="5"/>
    </row>
    <row r="431" ht="13.5" customHeight="1">
      <c r="AB431" s="5"/>
      <c r="AC431" s="5"/>
    </row>
    <row r="432" ht="13.5" customHeight="1">
      <c r="AB432" s="5"/>
      <c r="AC432" s="5"/>
    </row>
    <row r="433" ht="13.5" customHeight="1">
      <c r="AB433" s="5"/>
      <c r="AC433" s="5"/>
    </row>
    <row r="434" ht="13.5" customHeight="1">
      <c r="AB434" s="5"/>
      <c r="AC434" s="5"/>
    </row>
    <row r="435" ht="13.5" customHeight="1">
      <c r="AB435" s="5"/>
      <c r="AC435" s="5"/>
    </row>
    <row r="436" ht="13.5" customHeight="1">
      <c r="AB436" s="5"/>
      <c r="AC436" s="5"/>
    </row>
    <row r="437" ht="13.5" customHeight="1">
      <c r="AB437" s="5"/>
      <c r="AC437" s="5"/>
    </row>
    <row r="438" ht="13.5" customHeight="1">
      <c r="AB438" s="5"/>
      <c r="AC438" s="5"/>
    </row>
    <row r="439" ht="13.5" customHeight="1">
      <c r="AB439" s="5"/>
      <c r="AC439" s="5"/>
    </row>
    <row r="440" ht="13.5" customHeight="1">
      <c r="AB440" s="5"/>
      <c r="AC440" s="5"/>
    </row>
    <row r="441" ht="13.5" customHeight="1">
      <c r="AB441" s="5"/>
      <c r="AC441" s="5"/>
    </row>
    <row r="442" ht="13.5" customHeight="1">
      <c r="AB442" s="5"/>
      <c r="AC442" s="5"/>
    </row>
    <row r="443" ht="13.5" customHeight="1">
      <c r="AB443" s="5"/>
      <c r="AC443" s="5"/>
    </row>
    <row r="444" ht="13.5" customHeight="1">
      <c r="AB444" s="5"/>
      <c r="AC444" s="5"/>
    </row>
    <row r="445" ht="13.5" customHeight="1">
      <c r="AB445" s="5"/>
      <c r="AC445" s="5"/>
    </row>
    <row r="446" ht="13.5" customHeight="1">
      <c r="AB446" s="5"/>
      <c r="AC446" s="5"/>
    </row>
    <row r="447" ht="13.5" customHeight="1">
      <c r="AB447" s="5"/>
      <c r="AC447" s="5"/>
    </row>
    <row r="448" ht="13.5" customHeight="1">
      <c r="AB448" s="5"/>
      <c r="AC448" s="5"/>
    </row>
    <row r="449" ht="13.5" customHeight="1">
      <c r="AB449" s="5"/>
      <c r="AC449" s="5"/>
    </row>
    <row r="450" ht="13.5" customHeight="1">
      <c r="AB450" s="5"/>
      <c r="AC450" s="5"/>
    </row>
    <row r="451" ht="13.5" customHeight="1">
      <c r="AB451" s="5"/>
      <c r="AC451" s="5"/>
    </row>
    <row r="452" ht="13.5" customHeight="1">
      <c r="AB452" s="5"/>
      <c r="AC452" s="5"/>
    </row>
    <row r="453" ht="13.5" customHeight="1">
      <c r="AB453" s="5"/>
      <c r="AC453" s="5"/>
    </row>
    <row r="454" ht="13.5" customHeight="1">
      <c r="AB454" s="5"/>
      <c r="AC454" s="5"/>
    </row>
    <row r="455" ht="13.5" customHeight="1">
      <c r="AB455" s="5"/>
      <c r="AC455" s="5"/>
    </row>
    <row r="456" ht="13.5" customHeight="1">
      <c r="AB456" s="5"/>
      <c r="AC456" s="5"/>
    </row>
    <row r="457" ht="13.5" customHeight="1">
      <c r="AB457" s="5"/>
      <c r="AC457" s="5"/>
    </row>
    <row r="458" ht="13.5" customHeight="1">
      <c r="AB458" s="5"/>
      <c r="AC458" s="5"/>
    </row>
    <row r="459" ht="13.5" customHeight="1">
      <c r="AB459" s="5"/>
      <c r="AC459" s="5"/>
    </row>
    <row r="460" ht="13.5" customHeight="1">
      <c r="AB460" s="5"/>
      <c r="AC460" s="5"/>
    </row>
    <row r="461" ht="13.5" customHeight="1">
      <c r="AB461" s="5"/>
      <c r="AC461" s="5"/>
    </row>
    <row r="462" ht="13.5" customHeight="1">
      <c r="AB462" s="5"/>
      <c r="AC462" s="5"/>
    </row>
    <row r="463" ht="13.5" customHeight="1">
      <c r="AB463" s="5"/>
      <c r="AC463" s="5"/>
    </row>
    <row r="464" ht="13.5" customHeight="1">
      <c r="AB464" s="5"/>
      <c r="AC464" s="5"/>
    </row>
    <row r="465" ht="13.5" customHeight="1">
      <c r="AB465" s="5"/>
      <c r="AC465" s="5"/>
    </row>
    <row r="466" ht="13.5" customHeight="1">
      <c r="AB466" s="5"/>
      <c r="AC466" s="5"/>
    </row>
    <row r="467" ht="13.5" customHeight="1">
      <c r="AB467" s="5"/>
      <c r="AC467" s="5"/>
    </row>
    <row r="468" ht="13.5" customHeight="1">
      <c r="AB468" s="5"/>
      <c r="AC468" s="5"/>
    </row>
    <row r="469" ht="13.5" customHeight="1">
      <c r="AB469" s="5"/>
      <c r="AC469" s="5"/>
    </row>
    <row r="470" ht="13.5" customHeight="1">
      <c r="AB470" s="5"/>
      <c r="AC470" s="5"/>
    </row>
    <row r="471" ht="13.5" customHeight="1">
      <c r="AB471" s="5"/>
      <c r="AC471" s="5"/>
    </row>
    <row r="472" ht="13.5" customHeight="1">
      <c r="AB472" s="5"/>
      <c r="AC472" s="5"/>
    </row>
    <row r="473" ht="13.5" customHeight="1">
      <c r="AB473" s="5"/>
      <c r="AC473" s="5"/>
    </row>
    <row r="474" ht="13.5" customHeight="1">
      <c r="AB474" s="5"/>
      <c r="AC474" s="5"/>
    </row>
    <row r="475" ht="13.5" customHeight="1">
      <c r="AB475" s="5"/>
      <c r="AC475" s="5"/>
    </row>
    <row r="476" ht="13.5" customHeight="1">
      <c r="AB476" s="5"/>
      <c r="AC476" s="5"/>
    </row>
    <row r="477" ht="13.5" customHeight="1">
      <c r="AB477" s="5"/>
      <c r="AC477" s="5"/>
    </row>
    <row r="478" ht="13.5" customHeight="1">
      <c r="AB478" s="5"/>
      <c r="AC478" s="5"/>
    </row>
    <row r="479" ht="13.5" customHeight="1">
      <c r="AB479" s="5"/>
      <c r="AC479" s="5"/>
    </row>
    <row r="480" ht="13.5" customHeight="1">
      <c r="AB480" s="5"/>
      <c r="AC480" s="5"/>
    </row>
    <row r="481" ht="13.5" customHeight="1">
      <c r="AB481" s="5"/>
      <c r="AC481" s="5"/>
    </row>
    <row r="482" ht="13.5" customHeight="1">
      <c r="AB482" s="5"/>
      <c r="AC482" s="5"/>
    </row>
    <row r="483" ht="13.5" customHeight="1">
      <c r="AB483" s="5"/>
      <c r="AC483" s="5"/>
    </row>
    <row r="484" ht="13.5" customHeight="1">
      <c r="AB484" s="5"/>
      <c r="AC484" s="5"/>
    </row>
    <row r="485" ht="13.5" customHeight="1">
      <c r="AB485" s="5"/>
      <c r="AC485" s="5"/>
    </row>
    <row r="486" ht="13.5" customHeight="1">
      <c r="AB486" s="5"/>
      <c r="AC486" s="5"/>
    </row>
    <row r="487" ht="13.5" customHeight="1">
      <c r="AB487" s="5"/>
      <c r="AC487" s="5"/>
    </row>
    <row r="488" ht="13.5" customHeight="1">
      <c r="AB488" s="5"/>
      <c r="AC488" s="5"/>
    </row>
    <row r="489" ht="13.5" customHeight="1">
      <c r="AB489" s="5"/>
      <c r="AC489" s="5"/>
    </row>
    <row r="490" ht="13.5" customHeight="1">
      <c r="AB490" s="5"/>
      <c r="AC490" s="5"/>
    </row>
    <row r="491" ht="13.5" customHeight="1">
      <c r="AB491" s="5"/>
      <c r="AC491" s="5"/>
    </row>
    <row r="492" ht="13.5" customHeight="1">
      <c r="AB492" s="5"/>
      <c r="AC492" s="5"/>
    </row>
    <row r="493" ht="13.5" customHeight="1">
      <c r="AB493" s="5"/>
      <c r="AC493" s="5"/>
    </row>
    <row r="494" ht="13.5" customHeight="1">
      <c r="AB494" s="5"/>
      <c r="AC494" s="5"/>
    </row>
    <row r="495" ht="13.5" customHeight="1">
      <c r="AB495" s="5"/>
      <c r="AC495" s="5"/>
    </row>
    <row r="496" ht="13.5" customHeight="1">
      <c r="AB496" s="5"/>
      <c r="AC496" s="5"/>
    </row>
    <row r="497" ht="13.5" customHeight="1">
      <c r="AB497" s="5"/>
      <c r="AC497" s="5"/>
    </row>
    <row r="498" ht="13.5" customHeight="1">
      <c r="AB498" s="5"/>
      <c r="AC498" s="5"/>
    </row>
    <row r="499" ht="13.5" customHeight="1">
      <c r="AB499" s="5"/>
      <c r="AC499" s="5"/>
    </row>
    <row r="500" ht="13.5" customHeight="1">
      <c r="AB500" s="5"/>
      <c r="AC500" s="5"/>
    </row>
    <row r="501" ht="13.5" customHeight="1">
      <c r="AB501" s="5"/>
      <c r="AC501" s="5"/>
    </row>
    <row r="502" ht="13.5" customHeight="1">
      <c r="AB502" s="5"/>
      <c r="AC502" s="5"/>
    </row>
    <row r="503" ht="13.5" customHeight="1">
      <c r="AB503" s="5"/>
      <c r="AC503" s="5"/>
    </row>
    <row r="504" ht="13.5" customHeight="1">
      <c r="AB504" s="5"/>
      <c r="AC504" s="5"/>
    </row>
    <row r="505" ht="13.5" customHeight="1">
      <c r="AB505" s="5"/>
      <c r="AC505" s="5"/>
    </row>
    <row r="506" ht="13.5" customHeight="1">
      <c r="AB506" s="5"/>
      <c r="AC506" s="5"/>
    </row>
    <row r="507" ht="13.5" customHeight="1">
      <c r="AB507" s="5"/>
      <c r="AC507" s="5"/>
    </row>
    <row r="508" ht="13.5" customHeight="1">
      <c r="AB508" s="5"/>
      <c r="AC508" s="5"/>
    </row>
    <row r="509" ht="13.5" customHeight="1">
      <c r="AB509" s="5"/>
      <c r="AC509" s="5"/>
    </row>
    <row r="510" ht="13.5" customHeight="1">
      <c r="AB510" s="5"/>
      <c r="AC510" s="5"/>
    </row>
    <row r="511" ht="13.5" customHeight="1">
      <c r="AB511" s="5"/>
      <c r="AC511" s="5"/>
    </row>
    <row r="512" ht="13.5" customHeight="1">
      <c r="AB512" s="5"/>
      <c r="AC512" s="5"/>
    </row>
    <row r="513" ht="13.5" customHeight="1">
      <c r="AB513" s="5"/>
      <c r="AC513" s="5"/>
    </row>
    <row r="514" ht="13.5" customHeight="1">
      <c r="AB514" s="5"/>
      <c r="AC514" s="5"/>
    </row>
    <row r="515" ht="13.5" customHeight="1">
      <c r="AB515" s="5"/>
      <c r="AC515" s="5"/>
    </row>
    <row r="516" ht="13.5" customHeight="1">
      <c r="AB516" s="5"/>
      <c r="AC516" s="5"/>
    </row>
    <row r="517" ht="13.5" customHeight="1">
      <c r="AB517" s="5"/>
      <c r="AC517" s="5"/>
    </row>
    <row r="518" ht="13.5" customHeight="1">
      <c r="AB518" s="5"/>
      <c r="AC518" s="5"/>
    </row>
    <row r="519" ht="13.5" customHeight="1">
      <c r="AB519" s="5"/>
      <c r="AC519" s="5"/>
    </row>
    <row r="520" ht="13.5" customHeight="1">
      <c r="AB520" s="5"/>
      <c r="AC520" s="5"/>
    </row>
    <row r="521" ht="13.5" customHeight="1">
      <c r="AB521" s="5"/>
      <c r="AC521" s="5"/>
    </row>
    <row r="522" ht="13.5" customHeight="1">
      <c r="AB522" s="5"/>
      <c r="AC522" s="5"/>
    </row>
    <row r="523" ht="13.5" customHeight="1">
      <c r="AB523" s="5"/>
      <c r="AC523" s="5"/>
    </row>
    <row r="524" ht="13.5" customHeight="1">
      <c r="AB524" s="5"/>
      <c r="AC524" s="5"/>
    </row>
    <row r="525" ht="13.5" customHeight="1">
      <c r="AB525" s="5"/>
      <c r="AC525" s="5"/>
    </row>
    <row r="526" ht="13.5" customHeight="1">
      <c r="AB526" s="5"/>
      <c r="AC526" s="5"/>
    </row>
    <row r="527" ht="13.5" customHeight="1">
      <c r="AB527" s="5"/>
      <c r="AC527" s="5"/>
    </row>
    <row r="528" ht="13.5" customHeight="1">
      <c r="AB528" s="5"/>
      <c r="AC528" s="5"/>
    </row>
    <row r="529" ht="13.5" customHeight="1">
      <c r="AB529" s="5"/>
      <c r="AC529" s="5"/>
    </row>
    <row r="530" ht="13.5" customHeight="1">
      <c r="AB530" s="5"/>
      <c r="AC530" s="5"/>
    </row>
    <row r="531" ht="13.5" customHeight="1">
      <c r="AB531" s="5"/>
      <c r="AC531" s="5"/>
    </row>
    <row r="532" ht="13.5" customHeight="1">
      <c r="AB532" s="5"/>
      <c r="AC532" s="5"/>
    </row>
    <row r="533" ht="13.5" customHeight="1">
      <c r="AB533" s="5"/>
      <c r="AC533" s="5"/>
    </row>
    <row r="534" ht="13.5" customHeight="1">
      <c r="AB534" s="5"/>
      <c r="AC534" s="5"/>
    </row>
    <row r="535" ht="13.5" customHeight="1">
      <c r="AB535" s="5"/>
      <c r="AC535" s="5"/>
    </row>
    <row r="536" ht="13.5" customHeight="1">
      <c r="AB536" s="5"/>
      <c r="AC536" s="5"/>
    </row>
    <row r="537" ht="13.5" customHeight="1">
      <c r="AB537" s="5"/>
      <c r="AC537" s="5"/>
    </row>
    <row r="538" ht="13.5" customHeight="1">
      <c r="AB538" s="5"/>
      <c r="AC538" s="5"/>
    </row>
    <row r="539" ht="13.5" customHeight="1">
      <c r="AB539" s="5"/>
      <c r="AC539" s="5"/>
    </row>
    <row r="540" ht="13.5" customHeight="1">
      <c r="AB540" s="5"/>
      <c r="AC540" s="5"/>
    </row>
    <row r="541" ht="13.5" customHeight="1">
      <c r="AB541" s="5"/>
      <c r="AC541" s="5"/>
    </row>
    <row r="542" ht="13.5" customHeight="1">
      <c r="AB542" s="5"/>
      <c r="AC542" s="5"/>
    </row>
    <row r="543" ht="13.5" customHeight="1">
      <c r="AB543" s="5"/>
      <c r="AC543" s="5"/>
    </row>
    <row r="544" ht="13.5" customHeight="1">
      <c r="AB544" s="5"/>
      <c r="AC544" s="5"/>
    </row>
    <row r="545" ht="13.5" customHeight="1">
      <c r="AB545" s="5"/>
      <c r="AC545" s="5"/>
    </row>
    <row r="546" ht="13.5" customHeight="1">
      <c r="AB546" s="5"/>
      <c r="AC546" s="5"/>
    </row>
    <row r="547" ht="13.5" customHeight="1">
      <c r="AB547" s="5"/>
      <c r="AC547" s="5"/>
    </row>
    <row r="548" ht="13.5" customHeight="1">
      <c r="AB548" s="5"/>
      <c r="AC548" s="5"/>
    </row>
    <row r="549" ht="13.5" customHeight="1">
      <c r="AB549" s="5"/>
      <c r="AC549" s="5"/>
    </row>
    <row r="550" ht="13.5" customHeight="1">
      <c r="AB550" s="5"/>
      <c r="AC550" s="5"/>
    </row>
    <row r="551" ht="13.5" customHeight="1">
      <c r="AB551" s="5"/>
      <c r="AC551" s="5"/>
    </row>
    <row r="552" ht="13.5" customHeight="1">
      <c r="AB552" s="5"/>
      <c r="AC552" s="5"/>
    </row>
    <row r="553" ht="13.5" customHeight="1">
      <c r="AB553" s="5"/>
      <c r="AC553" s="5"/>
    </row>
    <row r="554" ht="13.5" customHeight="1">
      <c r="AB554" s="5"/>
      <c r="AC554" s="5"/>
    </row>
    <row r="555" ht="13.5" customHeight="1">
      <c r="AB555" s="5"/>
      <c r="AC555" s="5"/>
    </row>
    <row r="556" ht="13.5" customHeight="1">
      <c r="AB556" s="5"/>
      <c r="AC556" s="5"/>
    </row>
    <row r="557" ht="13.5" customHeight="1">
      <c r="AB557" s="5"/>
      <c r="AC557" s="5"/>
    </row>
    <row r="558" ht="13.5" customHeight="1">
      <c r="AB558" s="5"/>
      <c r="AC558" s="5"/>
    </row>
    <row r="559" ht="13.5" customHeight="1">
      <c r="AB559" s="5"/>
      <c r="AC559" s="5"/>
    </row>
    <row r="560" ht="13.5" customHeight="1">
      <c r="AB560" s="5"/>
      <c r="AC560" s="5"/>
    </row>
    <row r="561" ht="13.5" customHeight="1">
      <c r="AB561" s="5"/>
      <c r="AC561" s="5"/>
    </row>
    <row r="562" ht="13.5" customHeight="1">
      <c r="AB562" s="5"/>
      <c r="AC562" s="5"/>
    </row>
    <row r="563" ht="13.5" customHeight="1">
      <c r="AB563" s="5"/>
      <c r="AC563" s="5"/>
    </row>
    <row r="564" ht="13.5" customHeight="1">
      <c r="AB564" s="5"/>
      <c r="AC564" s="5"/>
    </row>
    <row r="565" ht="13.5" customHeight="1">
      <c r="AB565" s="5"/>
      <c r="AC565" s="5"/>
    </row>
    <row r="566" ht="13.5" customHeight="1">
      <c r="AB566" s="5"/>
      <c r="AC566" s="5"/>
    </row>
    <row r="567" ht="13.5" customHeight="1">
      <c r="AB567" s="5"/>
      <c r="AC567" s="5"/>
    </row>
    <row r="568" ht="13.5" customHeight="1">
      <c r="AB568" s="5"/>
      <c r="AC568" s="5"/>
    </row>
    <row r="569" ht="13.5" customHeight="1">
      <c r="AB569" s="5"/>
      <c r="AC569" s="5"/>
    </row>
    <row r="570" ht="13.5" customHeight="1">
      <c r="AB570" s="5"/>
      <c r="AC570" s="5"/>
    </row>
    <row r="571" ht="13.5" customHeight="1">
      <c r="AB571" s="5"/>
      <c r="AC571" s="5"/>
    </row>
    <row r="572" ht="13.5" customHeight="1">
      <c r="AB572" s="5"/>
      <c r="AC572" s="5"/>
    </row>
    <row r="573" ht="13.5" customHeight="1">
      <c r="AB573" s="5"/>
      <c r="AC573" s="5"/>
    </row>
    <row r="574" ht="13.5" customHeight="1">
      <c r="AB574" s="5"/>
      <c r="AC574" s="5"/>
    </row>
    <row r="575" ht="13.5" customHeight="1">
      <c r="AB575" s="5"/>
      <c r="AC575" s="5"/>
    </row>
    <row r="576" ht="13.5" customHeight="1">
      <c r="AB576" s="5"/>
      <c r="AC576" s="5"/>
    </row>
    <row r="577" ht="13.5" customHeight="1">
      <c r="AB577" s="5"/>
      <c r="AC577" s="5"/>
    </row>
    <row r="578" ht="13.5" customHeight="1">
      <c r="AB578" s="5"/>
      <c r="AC578" s="5"/>
    </row>
    <row r="579" ht="13.5" customHeight="1">
      <c r="AB579" s="5"/>
      <c r="AC579" s="5"/>
    </row>
    <row r="580" ht="13.5" customHeight="1">
      <c r="AB580" s="5"/>
      <c r="AC580" s="5"/>
    </row>
    <row r="581" ht="13.5" customHeight="1">
      <c r="AB581" s="5"/>
      <c r="AC581" s="5"/>
    </row>
    <row r="582" ht="13.5" customHeight="1">
      <c r="AB582" s="5"/>
      <c r="AC582" s="5"/>
    </row>
    <row r="583" ht="13.5" customHeight="1">
      <c r="AB583" s="5"/>
      <c r="AC583" s="5"/>
    </row>
    <row r="584" ht="13.5" customHeight="1">
      <c r="AB584" s="5"/>
      <c r="AC584" s="5"/>
    </row>
    <row r="585" ht="13.5" customHeight="1">
      <c r="AB585" s="5"/>
      <c r="AC585" s="5"/>
    </row>
    <row r="586" ht="13.5" customHeight="1">
      <c r="AB586" s="5"/>
      <c r="AC586" s="5"/>
    </row>
    <row r="587" ht="13.5" customHeight="1">
      <c r="AB587" s="5"/>
      <c r="AC587" s="5"/>
    </row>
    <row r="588" ht="13.5" customHeight="1">
      <c r="AB588" s="5"/>
      <c r="AC588" s="5"/>
    </row>
    <row r="589" ht="13.5" customHeight="1">
      <c r="AB589" s="5"/>
      <c r="AC589" s="5"/>
    </row>
    <row r="590" ht="13.5" customHeight="1">
      <c r="AB590" s="5"/>
      <c r="AC590" s="5"/>
    </row>
    <row r="591" ht="13.5" customHeight="1">
      <c r="AB591" s="5"/>
      <c r="AC591" s="5"/>
    </row>
    <row r="592" ht="13.5" customHeight="1">
      <c r="AB592" s="5"/>
      <c r="AC592" s="5"/>
    </row>
    <row r="593" ht="13.5" customHeight="1">
      <c r="AB593" s="5"/>
      <c r="AC593" s="5"/>
    </row>
    <row r="594" ht="13.5" customHeight="1">
      <c r="AB594" s="5"/>
      <c r="AC594" s="5"/>
    </row>
    <row r="595" ht="13.5" customHeight="1">
      <c r="AB595" s="5"/>
      <c r="AC595" s="5"/>
    </row>
    <row r="596" ht="13.5" customHeight="1">
      <c r="AB596" s="5"/>
      <c r="AC596" s="5"/>
    </row>
    <row r="597" ht="13.5" customHeight="1">
      <c r="AB597" s="5"/>
      <c r="AC597" s="5"/>
    </row>
    <row r="598" ht="13.5" customHeight="1">
      <c r="AB598" s="5"/>
      <c r="AC598" s="5"/>
    </row>
    <row r="599" ht="13.5" customHeight="1">
      <c r="AB599" s="5"/>
      <c r="AC599" s="5"/>
    </row>
    <row r="600" ht="13.5" customHeight="1">
      <c r="AB600" s="5"/>
      <c r="AC600" s="5"/>
    </row>
    <row r="601" ht="13.5" customHeight="1">
      <c r="AB601" s="5"/>
      <c r="AC601" s="5"/>
    </row>
    <row r="602" ht="13.5" customHeight="1">
      <c r="AB602" s="5"/>
      <c r="AC602" s="5"/>
    </row>
    <row r="603" ht="13.5" customHeight="1">
      <c r="AB603" s="5"/>
      <c r="AC603" s="5"/>
    </row>
    <row r="604" ht="13.5" customHeight="1">
      <c r="AB604" s="5"/>
      <c r="AC604" s="5"/>
    </row>
    <row r="605" ht="13.5" customHeight="1">
      <c r="AB605" s="5"/>
      <c r="AC605" s="5"/>
    </row>
    <row r="606" ht="13.5" customHeight="1">
      <c r="AB606" s="5"/>
      <c r="AC606" s="5"/>
    </row>
    <row r="607" ht="13.5" customHeight="1">
      <c r="AB607" s="5"/>
      <c r="AC607" s="5"/>
    </row>
    <row r="608" ht="13.5" customHeight="1">
      <c r="AB608" s="5"/>
      <c r="AC608" s="5"/>
    </row>
    <row r="609" ht="13.5" customHeight="1">
      <c r="AB609" s="5"/>
      <c r="AC609" s="5"/>
    </row>
    <row r="610" ht="13.5" customHeight="1">
      <c r="AB610" s="5"/>
      <c r="AC610" s="5"/>
    </row>
    <row r="611" ht="13.5" customHeight="1">
      <c r="AB611" s="5"/>
      <c r="AC611" s="5"/>
    </row>
    <row r="612" ht="13.5" customHeight="1">
      <c r="AB612" s="5"/>
      <c r="AC612" s="5"/>
    </row>
    <row r="613" ht="13.5" customHeight="1">
      <c r="AB613" s="5"/>
      <c r="AC613" s="5"/>
    </row>
    <row r="614" ht="13.5" customHeight="1">
      <c r="AB614" s="5"/>
      <c r="AC614" s="5"/>
    </row>
    <row r="615" ht="13.5" customHeight="1">
      <c r="AB615" s="5"/>
      <c r="AC615" s="5"/>
    </row>
    <row r="616" ht="13.5" customHeight="1">
      <c r="AB616" s="5"/>
      <c r="AC616" s="5"/>
    </row>
    <row r="617" ht="13.5" customHeight="1">
      <c r="AB617" s="5"/>
      <c r="AC617" s="5"/>
    </row>
    <row r="618" ht="13.5" customHeight="1">
      <c r="AB618" s="5"/>
      <c r="AC618" s="5"/>
    </row>
    <row r="619" ht="13.5" customHeight="1">
      <c r="AB619" s="5"/>
      <c r="AC619" s="5"/>
    </row>
    <row r="620" ht="13.5" customHeight="1">
      <c r="AB620" s="5"/>
      <c r="AC620" s="5"/>
    </row>
    <row r="621" ht="13.5" customHeight="1">
      <c r="AB621" s="5"/>
      <c r="AC621" s="5"/>
    </row>
    <row r="622" ht="13.5" customHeight="1">
      <c r="AB622" s="5"/>
      <c r="AC622" s="5"/>
    </row>
    <row r="623" ht="13.5" customHeight="1">
      <c r="AB623" s="5"/>
      <c r="AC623" s="5"/>
    </row>
    <row r="624" ht="13.5" customHeight="1">
      <c r="AB624" s="5"/>
      <c r="AC624" s="5"/>
    </row>
    <row r="625" ht="13.5" customHeight="1">
      <c r="AB625" s="5"/>
      <c r="AC625" s="5"/>
    </row>
    <row r="626" ht="13.5" customHeight="1">
      <c r="AB626" s="5"/>
      <c r="AC626" s="5"/>
    </row>
    <row r="627" ht="13.5" customHeight="1">
      <c r="AB627" s="5"/>
      <c r="AC627" s="5"/>
    </row>
    <row r="628" ht="13.5" customHeight="1">
      <c r="AB628" s="5"/>
      <c r="AC628" s="5"/>
    </row>
    <row r="629" ht="13.5" customHeight="1">
      <c r="AB629" s="5"/>
      <c r="AC629" s="5"/>
    </row>
    <row r="630" ht="13.5" customHeight="1">
      <c r="AB630" s="5"/>
      <c r="AC630" s="5"/>
    </row>
    <row r="631" ht="13.5" customHeight="1">
      <c r="AB631" s="5"/>
      <c r="AC631" s="5"/>
    </row>
    <row r="632" ht="13.5" customHeight="1">
      <c r="AB632" s="5"/>
      <c r="AC632" s="5"/>
    </row>
    <row r="633" ht="13.5" customHeight="1">
      <c r="AB633" s="5"/>
      <c r="AC633" s="5"/>
    </row>
    <row r="634" ht="13.5" customHeight="1">
      <c r="AB634" s="5"/>
      <c r="AC634" s="5"/>
    </row>
    <row r="635" ht="13.5" customHeight="1">
      <c r="AB635" s="5"/>
      <c r="AC635" s="5"/>
    </row>
    <row r="636" ht="13.5" customHeight="1">
      <c r="AB636" s="5"/>
      <c r="AC636" s="5"/>
    </row>
    <row r="637" ht="13.5" customHeight="1">
      <c r="AB637" s="5"/>
      <c r="AC637" s="5"/>
    </row>
    <row r="638" ht="13.5" customHeight="1">
      <c r="AB638" s="5"/>
      <c r="AC638" s="5"/>
    </row>
    <row r="639" ht="13.5" customHeight="1">
      <c r="AB639" s="5"/>
      <c r="AC639" s="5"/>
    </row>
    <row r="640" ht="13.5" customHeight="1">
      <c r="AB640" s="5"/>
      <c r="AC640" s="5"/>
    </row>
    <row r="641" ht="13.5" customHeight="1">
      <c r="AB641" s="5"/>
      <c r="AC641" s="5"/>
    </row>
    <row r="642" ht="13.5" customHeight="1">
      <c r="AB642" s="5"/>
      <c r="AC642" s="5"/>
    </row>
    <row r="643" ht="13.5" customHeight="1">
      <c r="AB643" s="5"/>
      <c r="AC643" s="5"/>
    </row>
    <row r="644" ht="13.5" customHeight="1">
      <c r="AB644" s="5"/>
      <c r="AC644" s="5"/>
    </row>
    <row r="645" ht="13.5" customHeight="1">
      <c r="AB645" s="5"/>
      <c r="AC645" s="5"/>
    </row>
    <row r="646" ht="13.5" customHeight="1">
      <c r="AB646" s="5"/>
      <c r="AC646" s="5"/>
    </row>
    <row r="647" ht="13.5" customHeight="1">
      <c r="AB647" s="5"/>
      <c r="AC647" s="5"/>
    </row>
    <row r="648" ht="13.5" customHeight="1">
      <c r="AB648" s="5"/>
      <c r="AC648" s="5"/>
    </row>
    <row r="649" ht="13.5" customHeight="1">
      <c r="AB649" s="5"/>
      <c r="AC649" s="5"/>
    </row>
    <row r="650" ht="13.5" customHeight="1">
      <c r="AB650" s="5"/>
      <c r="AC650" s="5"/>
    </row>
    <row r="651" ht="13.5" customHeight="1">
      <c r="AB651" s="5"/>
      <c r="AC651" s="5"/>
    </row>
    <row r="652" ht="13.5" customHeight="1">
      <c r="AB652" s="5"/>
      <c r="AC652" s="5"/>
    </row>
    <row r="653" ht="13.5" customHeight="1">
      <c r="AB653" s="5"/>
      <c r="AC653" s="5"/>
    </row>
    <row r="654" ht="13.5" customHeight="1">
      <c r="AB654" s="5"/>
      <c r="AC654" s="5"/>
    </row>
    <row r="655" ht="13.5" customHeight="1">
      <c r="AB655" s="5"/>
      <c r="AC655" s="5"/>
    </row>
    <row r="656" ht="13.5" customHeight="1">
      <c r="AB656" s="5"/>
      <c r="AC656" s="5"/>
    </row>
    <row r="657" ht="13.5" customHeight="1">
      <c r="AB657" s="5"/>
      <c r="AC657" s="5"/>
    </row>
    <row r="658" ht="13.5" customHeight="1">
      <c r="AB658" s="5"/>
      <c r="AC658" s="5"/>
    </row>
    <row r="659" ht="13.5" customHeight="1">
      <c r="AB659" s="5"/>
      <c r="AC659" s="5"/>
    </row>
    <row r="660" ht="13.5" customHeight="1">
      <c r="AB660" s="5"/>
      <c r="AC660" s="5"/>
    </row>
    <row r="661" ht="13.5" customHeight="1">
      <c r="AB661" s="5"/>
      <c r="AC661" s="5"/>
    </row>
    <row r="662" ht="13.5" customHeight="1">
      <c r="AB662" s="5"/>
      <c r="AC662" s="5"/>
    </row>
    <row r="663" ht="13.5" customHeight="1">
      <c r="AB663" s="5"/>
      <c r="AC663" s="5"/>
    </row>
    <row r="664" ht="13.5" customHeight="1">
      <c r="AB664" s="5"/>
      <c r="AC664" s="5"/>
    </row>
    <row r="665" ht="13.5" customHeight="1">
      <c r="AB665" s="5"/>
      <c r="AC665" s="5"/>
    </row>
    <row r="666" ht="13.5" customHeight="1">
      <c r="AB666" s="5"/>
      <c r="AC666" s="5"/>
    </row>
    <row r="667" ht="13.5" customHeight="1">
      <c r="AB667" s="5"/>
      <c r="AC667" s="5"/>
    </row>
    <row r="668" ht="13.5" customHeight="1">
      <c r="AB668" s="5"/>
      <c r="AC668" s="5"/>
    </row>
    <row r="669" ht="13.5" customHeight="1">
      <c r="AB669" s="5"/>
      <c r="AC669" s="5"/>
    </row>
    <row r="670" ht="13.5" customHeight="1">
      <c r="AB670" s="5"/>
      <c r="AC670" s="5"/>
    </row>
    <row r="671" ht="13.5" customHeight="1">
      <c r="AB671" s="5"/>
      <c r="AC671" s="5"/>
    </row>
    <row r="672" ht="13.5" customHeight="1">
      <c r="AB672" s="5"/>
      <c r="AC672" s="5"/>
    </row>
    <row r="673" ht="13.5" customHeight="1">
      <c r="AB673" s="5"/>
      <c r="AC673" s="5"/>
    </row>
    <row r="674" ht="13.5" customHeight="1">
      <c r="AB674" s="5"/>
      <c r="AC674" s="5"/>
    </row>
    <row r="675" ht="13.5" customHeight="1">
      <c r="AB675" s="5"/>
      <c r="AC675" s="5"/>
    </row>
    <row r="676" ht="13.5" customHeight="1">
      <c r="AB676" s="5"/>
      <c r="AC676" s="5"/>
    </row>
    <row r="677" ht="13.5" customHeight="1">
      <c r="AB677" s="5"/>
      <c r="AC677" s="5"/>
    </row>
    <row r="678" ht="13.5" customHeight="1">
      <c r="AB678" s="5"/>
      <c r="AC678" s="5"/>
    </row>
    <row r="679" ht="13.5" customHeight="1">
      <c r="AB679" s="5"/>
      <c r="AC679" s="5"/>
    </row>
    <row r="680" ht="13.5" customHeight="1">
      <c r="AB680" s="5"/>
      <c r="AC680" s="5"/>
    </row>
    <row r="681" ht="13.5" customHeight="1">
      <c r="AB681" s="5"/>
      <c r="AC681" s="5"/>
    </row>
    <row r="682" ht="13.5" customHeight="1">
      <c r="AB682" s="5"/>
      <c r="AC682" s="5"/>
    </row>
    <row r="683" ht="13.5" customHeight="1">
      <c r="AB683" s="5"/>
      <c r="AC683" s="5"/>
    </row>
    <row r="684" ht="13.5" customHeight="1">
      <c r="AB684" s="5"/>
      <c r="AC684" s="5"/>
    </row>
    <row r="685" ht="13.5" customHeight="1">
      <c r="AB685" s="5"/>
      <c r="AC685" s="5"/>
    </row>
    <row r="686" ht="13.5" customHeight="1">
      <c r="AB686" s="5"/>
      <c r="AC686" s="5"/>
    </row>
    <row r="687" ht="13.5" customHeight="1">
      <c r="AB687" s="5"/>
      <c r="AC687" s="5"/>
    </row>
    <row r="688" ht="13.5" customHeight="1">
      <c r="AB688" s="5"/>
      <c r="AC688" s="5"/>
    </row>
    <row r="689" ht="13.5" customHeight="1">
      <c r="AB689" s="5"/>
      <c r="AC689" s="5"/>
    </row>
    <row r="690" ht="13.5" customHeight="1">
      <c r="AB690" s="5"/>
      <c r="AC690" s="5"/>
    </row>
    <row r="691" ht="13.5" customHeight="1">
      <c r="AB691" s="5"/>
      <c r="AC691" s="5"/>
    </row>
    <row r="692" ht="13.5" customHeight="1">
      <c r="AB692" s="5"/>
      <c r="AC692" s="5"/>
    </row>
    <row r="693" ht="13.5" customHeight="1">
      <c r="AB693" s="5"/>
      <c r="AC693" s="5"/>
    </row>
    <row r="694" ht="13.5" customHeight="1">
      <c r="AB694" s="5"/>
      <c r="AC694" s="5"/>
    </row>
    <row r="695" ht="13.5" customHeight="1">
      <c r="AB695" s="5"/>
      <c r="AC695" s="5"/>
    </row>
    <row r="696" ht="13.5" customHeight="1">
      <c r="AB696" s="5"/>
      <c r="AC696" s="5"/>
    </row>
    <row r="697" ht="13.5" customHeight="1">
      <c r="AB697" s="5"/>
      <c r="AC697" s="5"/>
    </row>
    <row r="698" ht="13.5" customHeight="1">
      <c r="AB698" s="5"/>
      <c r="AC698" s="5"/>
    </row>
    <row r="699" ht="13.5" customHeight="1">
      <c r="AB699" s="5"/>
      <c r="AC699" s="5"/>
    </row>
    <row r="700" ht="13.5" customHeight="1">
      <c r="AB700" s="5"/>
      <c r="AC700" s="5"/>
    </row>
    <row r="701" ht="13.5" customHeight="1">
      <c r="AB701" s="5"/>
      <c r="AC701" s="5"/>
    </row>
    <row r="702" ht="13.5" customHeight="1">
      <c r="AB702" s="5"/>
      <c r="AC702" s="5"/>
    </row>
    <row r="703" ht="13.5" customHeight="1">
      <c r="AB703" s="5"/>
      <c r="AC703" s="5"/>
    </row>
    <row r="704" ht="13.5" customHeight="1">
      <c r="AB704" s="5"/>
      <c r="AC704" s="5"/>
    </row>
    <row r="705" ht="13.5" customHeight="1">
      <c r="AB705" s="5"/>
      <c r="AC705" s="5"/>
    </row>
    <row r="706" ht="13.5" customHeight="1">
      <c r="AB706" s="5"/>
      <c r="AC706" s="5"/>
    </row>
    <row r="707" ht="13.5" customHeight="1">
      <c r="AB707" s="5"/>
      <c r="AC707" s="5"/>
    </row>
    <row r="708" ht="13.5" customHeight="1">
      <c r="AB708" s="5"/>
      <c r="AC708" s="5"/>
    </row>
    <row r="709" ht="13.5" customHeight="1">
      <c r="AB709" s="5"/>
      <c r="AC709" s="5"/>
    </row>
    <row r="710" ht="13.5" customHeight="1">
      <c r="AB710" s="5"/>
      <c r="AC710" s="5"/>
    </row>
    <row r="711" ht="13.5" customHeight="1">
      <c r="AB711" s="5"/>
      <c r="AC711" s="5"/>
    </row>
    <row r="712" ht="13.5" customHeight="1">
      <c r="AB712" s="5"/>
      <c r="AC712" s="5"/>
    </row>
    <row r="713" ht="13.5" customHeight="1">
      <c r="AB713" s="5"/>
      <c r="AC713" s="5"/>
    </row>
    <row r="714" ht="13.5" customHeight="1">
      <c r="AB714" s="5"/>
      <c r="AC714" s="5"/>
    </row>
    <row r="715" ht="13.5" customHeight="1">
      <c r="AB715" s="5"/>
      <c r="AC715" s="5"/>
    </row>
    <row r="716" ht="13.5" customHeight="1">
      <c r="AB716" s="5"/>
      <c r="AC716" s="5"/>
    </row>
    <row r="717" ht="13.5" customHeight="1">
      <c r="AB717" s="5"/>
      <c r="AC717" s="5"/>
    </row>
    <row r="718" ht="13.5" customHeight="1">
      <c r="AB718" s="5"/>
      <c r="AC718" s="5"/>
    </row>
    <row r="719" ht="13.5" customHeight="1">
      <c r="AB719" s="5"/>
      <c r="AC719" s="5"/>
    </row>
    <row r="720" ht="13.5" customHeight="1">
      <c r="AB720" s="5"/>
      <c r="AC720" s="5"/>
    </row>
    <row r="721" ht="13.5" customHeight="1">
      <c r="AB721" s="5"/>
      <c r="AC721" s="5"/>
    </row>
    <row r="722" ht="13.5" customHeight="1">
      <c r="AB722" s="5"/>
      <c r="AC722" s="5"/>
    </row>
    <row r="723" ht="13.5" customHeight="1">
      <c r="AB723" s="5"/>
      <c r="AC723" s="5"/>
    </row>
    <row r="724" ht="13.5" customHeight="1">
      <c r="AB724" s="5"/>
      <c r="AC724" s="5"/>
    </row>
    <row r="725" ht="13.5" customHeight="1">
      <c r="AB725" s="5"/>
      <c r="AC725" s="5"/>
    </row>
    <row r="726" ht="13.5" customHeight="1">
      <c r="AB726" s="5"/>
      <c r="AC726" s="5"/>
    </row>
    <row r="727" ht="13.5" customHeight="1">
      <c r="AB727" s="5"/>
      <c r="AC727" s="5"/>
    </row>
    <row r="728" ht="13.5" customHeight="1">
      <c r="AB728" s="5"/>
      <c r="AC728" s="5"/>
    </row>
    <row r="729" ht="13.5" customHeight="1">
      <c r="AB729" s="5"/>
      <c r="AC729" s="5"/>
    </row>
    <row r="730" ht="13.5" customHeight="1">
      <c r="AB730" s="5"/>
      <c r="AC730" s="5"/>
    </row>
    <row r="731" ht="13.5" customHeight="1">
      <c r="AB731" s="5"/>
      <c r="AC731" s="5"/>
    </row>
    <row r="732" ht="13.5" customHeight="1">
      <c r="AB732" s="5"/>
      <c r="AC732" s="5"/>
    </row>
    <row r="733" ht="13.5" customHeight="1">
      <c r="AB733" s="5"/>
      <c r="AC733" s="5"/>
    </row>
    <row r="734" ht="13.5" customHeight="1">
      <c r="AB734" s="5"/>
      <c r="AC734" s="5"/>
    </row>
    <row r="735" ht="13.5" customHeight="1">
      <c r="AB735" s="5"/>
      <c r="AC735" s="5"/>
    </row>
    <row r="736" ht="13.5" customHeight="1">
      <c r="AB736" s="5"/>
      <c r="AC736" s="5"/>
    </row>
    <row r="737" ht="13.5" customHeight="1">
      <c r="AB737" s="5"/>
      <c r="AC737" s="5"/>
    </row>
    <row r="738" ht="13.5" customHeight="1">
      <c r="AB738" s="5"/>
      <c r="AC738" s="5"/>
    </row>
    <row r="739" ht="13.5" customHeight="1">
      <c r="AB739" s="5"/>
      <c r="AC739" s="5"/>
    </row>
    <row r="740" ht="13.5" customHeight="1">
      <c r="AB740" s="5"/>
      <c r="AC740" s="5"/>
    </row>
    <row r="741" ht="13.5" customHeight="1">
      <c r="AB741" s="5"/>
      <c r="AC741" s="5"/>
    </row>
    <row r="742" ht="13.5" customHeight="1">
      <c r="AB742" s="5"/>
      <c r="AC742" s="5"/>
    </row>
    <row r="743" ht="13.5" customHeight="1">
      <c r="AB743" s="5"/>
      <c r="AC743" s="5"/>
    </row>
    <row r="744" ht="13.5" customHeight="1">
      <c r="AB744" s="5"/>
      <c r="AC744" s="5"/>
    </row>
    <row r="745" ht="13.5" customHeight="1">
      <c r="AB745" s="5"/>
      <c r="AC745" s="5"/>
    </row>
    <row r="746" ht="13.5" customHeight="1">
      <c r="AB746" s="5"/>
      <c r="AC746" s="5"/>
    </row>
    <row r="747" ht="13.5" customHeight="1">
      <c r="AB747" s="5"/>
      <c r="AC747" s="5"/>
    </row>
    <row r="748" ht="13.5" customHeight="1">
      <c r="AB748" s="5"/>
      <c r="AC748" s="5"/>
    </row>
    <row r="749" ht="13.5" customHeight="1">
      <c r="AB749" s="5"/>
      <c r="AC749" s="5"/>
    </row>
    <row r="750" ht="13.5" customHeight="1">
      <c r="AB750" s="5"/>
      <c r="AC750" s="5"/>
    </row>
    <row r="751" ht="13.5" customHeight="1">
      <c r="AB751" s="5"/>
      <c r="AC751" s="5"/>
    </row>
    <row r="752" ht="13.5" customHeight="1">
      <c r="AB752" s="5"/>
      <c r="AC752" s="5"/>
    </row>
    <row r="753" ht="13.5" customHeight="1">
      <c r="AB753" s="5"/>
      <c r="AC753" s="5"/>
    </row>
    <row r="754" ht="13.5" customHeight="1">
      <c r="AB754" s="5"/>
      <c r="AC754" s="5"/>
    </row>
    <row r="755" ht="13.5" customHeight="1">
      <c r="AB755" s="5"/>
      <c r="AC755" s="5"/>
    </row>
    <row r="756" ht="13.5" customHeight="1">
      <c r="AB756" s="5"/>
      <c r="AC756" s="5"/>
    </row>
    <row r="757" ht="13.5" customHeight="1">
      <c r="AB757" s="5"/>
      <c r="AC757" s="5"/>
    </row>
    <row r="758" ht="13.5" customHeight="1">
      <c r="AB758" s="5"/>
      <c r="AC758" s="5"/>
    </row>
    <row r="759" ht="13.5" customHeight="1">
      <c r="AB759" s="5"/>
      <c r="AC759" s="5"/>
    </row>
    <row r="760" ht="13.5" customHeight="1">
      <c r="AB760" s="5"/>
      <c r="AC760" s="5"/>
    </row>
    <row r="761" ht="13.5" customHeight="1">
      <c r="AB761" s="5"/>
      <c r="AC761" s="5"/>
    </row>
    <row r="762" ht="13.5" customHeight="1">
      <c r="AB762" s="5"/>
      <c r="AC762" s="5"/>
    </row>
    <row r="763" ht="13.5" customHeight="1">
      <c r="AB763" s="5"/>
      <c r="AC763" s="5"/>
    </row>
    <row r="764" ht="13.5" customHeight="1">
      <c r="AB764" s="5"/>
      <c r="AC764" s="5"/>
    </row>
    <row r="765" ht="13.5" customHeight="1">
      <c r="AB765" s="5"/>
      <c r="AC765" s="5"/>
    </row>
    <row r="766" ht="13.5" customHeight="1">
      <c r="AB766" s="5"/>
      <c r="AC766" s="5"/>
    </row>
    <row r="767" ht="13.5" customHeight="1">
      <c r="AB767" s="5"/>
      <c r="AC767" s="5"/>
    </row>
    <row r="768" ht="13.5" customHeight="1">
      <c r="AB768" s="5"/>
      <c r="AC768" s="5"/>
    </row>
    <row r="769" ht="13.5" customHeight="1">
      <c r="AB769" s="5"/>
      <c r="AC769" s="5"/>
    </row>
    <row r="770" ht="13.5" customHeight="1">
      <c r="AB770" s="5"/>
      <c r="AC770" s="5"/>
    </row>
    <row r="771" ht="13.5" customHeight="1">
      <c r="AB771" s="5"/>
      <c r="AC771" s="5"/>
    </row>
    <row r="772" ht="13.5" customHeight="1">
      <c r="AB772" s="5"/>
      <c r="AC772" s="5"/>
    </row>
    <row r="773" ht="13.5" customHeight="1">
      <c r="AB773" s="5"/>
      <c r="AC773" s="5"/>
    </row>
    <row r="774" ht="13.5" customHeight="1">
      <c r="AB774" s="5"/>
      <c r="AC774" s="5"/>
    </row>
    <row r="775" ht="13.5" customHeight="1">
      <c r="AB775" s="5"/>
      <c r="AC775" s="5"/>
    </row>
    <row r="776" ht="13.5" customHeight="1">
      <c r="AB776" s="5"/>
      <c r="AC776" s="5"/>
    </row>
    <row r="777" ht="13.5" customHeight="1">
      <c r="AB777" s="5"/>
      <c r="AC777" s="5"/>
    </row>
    <row r="778" ht="13.5" customHeight="1">
      <c r="AB778" s="5"/>
      <c r="AC778" s="5"/>
    </row>
    <row r="779" ht="13.5" customHeight="1">
      <c r="AB779" s="5"/>
      <c r="AC779" s="5"/>
    </row>
    <row r="780" ht="13.5" customHeight="1">
      <c r="AB780" s="5"/>
      <c r="AC780" s="5"/>
    </row>
    <row r="781" ht="13.5" customHeight="1">
      <c r="AB781" s="5"/>
      <c r="AC781" s="5"/>
    </row>
    <row r="782" ht="13.5" customHeight="1">
      <c r="AB782" s="5"/>
      <c r="AC782" s="5"/>
    </row>
    <row r="783" ht="13.5" customHeight="1">
      <c r="AB783" s="5"/>
      <c r="AC783" s="5"/>
    </row>
    <row r="784" ht="13.5" customHeight="1">
      <c r="AB784" s="5"/>
      <c r="AC784" s="5"/>
    </row>
    <row r="785" ht="13.5" customHeight="1">
      <c r="AB785" s="5"/>
      <c r="AC785" s="5"/>
    </row>
    <row r="786" ht="13.5" customHeight="1">
      <c r="AB786" s="5"/>
      <c r="AC786" s="5"/>
    </row>
    <row r="787" ht="13.5" customHeight="1">
      <c r="AB787" s="5"/>
      <c r="AC787" s="5"/>
    </row>
    <row r="788" ht="13.5" customHeight="1">
      <c r="AB788" s="5"/>
      <c r="AC788" s="5"/>
    </row>
    <row r="789" ht="13.5" customHeight="1">
      <c r="AB789" s="5"/>
      <c r="AC789" s="5"/>
    </row>
    <row r="790" ht="13.5" customHeight="1">
      <c r="AB790" s="5"/>
      <c r="AC790" s="5"/>
    </row>
    <row r="791" ht="13.5" customHeight="1">
      <c r="AB791" s="5"/>
      <c r="AC791" s="5"/>
    </row>
    <row r="792" ht="13.5" customHeight="1">
      <c r="AB792" s="5"/>
      <c r="AC792" s="5"/>
    </row>
    <row r="793" ht="13.5" customHeight="1">
      <c r="AB793" s="5"/>
      <c r="AC793" s="5"/>
    </row>
    <row r="794" ht="13.5" customHeight="1">
      <c r="AB794" s="5"/>
      <c r="AC794" s="5"/>
    </row>
    <row r="795" ht="13.5" customHeight="1">
      <c r="AB795" s="5"/>
      <c r="AC795" s="5"/>
    </row>
    <row r="796" ht="13.5" customHeight="1">
      <c r="AB796" s="5"/>
      <c r="AC796" s="5"/>
    </row>
    <row r="797" ht="13.5" customHeight="1">
      <c r="AB797" s="5"/>
      <c r="AC797" s="5"/>
    </row>
    <row r="798" ht="13.5" customHeight="1">
      <c r="AB798" s="5"/>
      <c r="AC798" s="5"/>
    </row>
    <row r="799" ht="13.5" customHeight="1">
      <c r="AB799" s="5"/>
      <c r="AC799" s="5"/>
    </row>
    <row r="800" ht="13.5" customHeight="1">
      <c r="AB800" s="5"/>
      <c r="AC800" s="5"/>
    </row>
    <row r="801" ht="13.5" customHeight="1">
      <c r="AB801" s="5"/>
      <c r="AC801" s="5"/>
    </row>
    <row r="802" ht="13.5" customHeight="1">
      <c r="AB802" s="5"/>
      <c r="AC802" s="5"/>
    </row>
    <row r="803" ht="13.5" customHeight="1">
      <c r="AB803" s="5"/>
      <c r="AC803" s="5"/>
    </row>
    <row r="804" ht="13.5" customHeight="1">
      <c r="AB804" s="5"/>
      <c r="AC804" s="5"/>
    </row>
    <row r="805" ht="13.5" customHeight="1">
      <c r="AB805" s="5"/>
      <c r="AC805" s="5"/>
    </row>
    <row r="806" ht="13.5" customHeight="1">
      <c r="AB806" s="5"/>
      <c r="AC806" s="5"/>
    </row>
    <row r="807" ht="13.5" customHeight="1">
      <c r="AB807" s="5"/>
      <c r="AC807" s="5"/>
    </row>
    <row r="808" ht="13.5" customHeight="1">
      <c r="AB808" s="5"/>
      <c r="AC808" s="5"/>
    </row>
    <row r="809" ht="13.5" customHeight="1">
      <c r="AB809" s="5"/>
      <c r="AC809" s="5"/>
    </row>
    <row r="810" ht="13.5" customHeight="1">
      <c r="AB810" s="5"/>
      <c r="AC810" s="5"/>
    </row>
    <row r="811" ht="13.5" customHeight="1">
      <c r="AB811" s="5"/>
      <c r="AC811" s="5"/>
    </row>
    <row r="812" ht="13.5" customHeight="1">
      <c r="AB812" s="5"/>
      <c r="AC812" s="5"/>
    </row>
    <row r="813" ht="13.5" customHeight="1">
      <c r="AB813" s="5"/>
      <c r="AC813" s="5"/>
    </row>
    <row r="814" ht="13.5" customHeight="1">
      <c r="AB814" s="5"/>
      <c r="AC814" s="5"/>
    </row>
    <row r="815" ht="13.5" customHeight="1">
      <c r="AB815" s="5"/>
      <c r="AC815" s="5"/>
    </row>
    <row r="816" ht="13.5" customHeight="1">
      <c r="AB816" s="5"/>
      <c r="AC816" s="5"/>
    </row>
    <row r="817" ht="13.5" customHeight="1">
      <c r="AB817" s="5"/>
      <c r="AC817" s="5"/>
    </row>
    <row r="818" ht="13.5" customHeight="1">
      <c r="AB818" s="5"/>
      <c r="AC818" s="5"/>
    </row>
    <row r="819" ht="13.5" customHeight="1">
      <c r="AB819" s="5"/>
      <c r="AC819" s="5"/>
    </row>
    <row r="820" ht="13.5" customHeight="1">
      <c r="AB820" s="5"/>
      <c r="AC820" s="5"/>
    </row>
    <row r="821" ht="13.5" customHeight="1">
      <c r="AB821" s="5"/>
      <c r="AC821" s="5"/>
    </row>
    <row r="822" ht="13.5" customHeight="1">
      <c r="AB822" s="5"/>
      <c r="AC822" s="5"/>
    </row>
    <row r="823" ht="13.5" customHeight="1">
      <c r="AB823" s="5"/>
      <c r="AC823" s="5"/>
    </row>
    <row r="824" ht="13.5" customHeight="1">
      <c r="AB824" s="5"/>
      <c r="AC824" s="5"/>
    </row>
    <row r="825" ht="13.5" customHeight="1">
      <c r="AB825" s="5"/>
      <c r="AC825" s="5"/>
    </row>
    <row r="826" ht="13.5" customHeight="1">
      <c r="AB826" s="5"/>
      <c r="AC826" s="5"/>
    </row>
    <row r="827" ht="13.5" customHeight="1">
      <c r="AB827" s="5"/>
      <c r="AC827" s="5"/>
    </row>
    <row r="828" ht="13.5" customHeight="1">
      <c r="AB828" s="5"/>
      <c r="AC828" s="5"/>
    </row>
    <row r="829" ht="13.5" customHeight="1">
      <c r="AB829" s="5"/>
      <c r="AC829" s="5"/>
    </row>
    <row r="830" ht="13.5" customHeight="1">
      <c r="AB830" s="5"/>
      <c r="AC830" s="5"/>
    </row>
    <row r="831" ht="13.5" customHeight="1">
      <c r="AB831" s="5"/>
      <c r="AC831" s="5"/>
    </row>
    <row r="832" ht="13.5" customHeight="1">
      <c r="AB832" s="5"/>
      <c r="AC832" s="5"/>
    </row>
    <row r="833" ht="13.5" customHeight="1">
      <c r="AB833" s="5"/>
      <c r="AC833" s="5"/>
    </row>
    <row r="834" ht="13.5" customHeight="1">
      <c r="AB834" s="5"/>
      <c r="AC834" s="5"/>
    </row>
    <row r="835" ht="13.5" customHeight="1">
      <c r="AB835" s="5"/>
      <c r="AC835" s="5"/>
    </row>
    <row r="836" ht="13.5" customHeight="1">
      <c r="AB836" s="5"/>
      <c r="AC836" s="5"/>
    </row>
    <row r="837" ht="13.5" customHeight="1">
      <c r="AB837" s="5"/>
      <c r="AC837" s="5"/>
    </row>
    <row r="838" ht="13.5" customHeight="1">
      <c r="AB838" s="5"/>
      <c r="AC838" s="5"/>
    </row>
    <row r="839" ht="13.5" customHeight="1">
      <c r="AB839" s="5"/>
      <c r="AC839" s="5"/>
    </row>
    <row r="840" ht="13.5" customHeight="1">
      <c r="AB840" s="5"/>
      <c r="AC840" s="5"/>
    </row>
    <row r="841" ht="13.5" customHeight="1">
      <c r="AB841" s="5"/>
      <c r="AC841" s="5"/>
    </row>
    <row r="842" ht="13.5" customHeight="1">
      <c r="AB842" s="5"/>
      <c r="AC842" s="5"/>
    </row>
    <row r="843" ht="13.5" customHeight="1">
      <c r="AB843" s="5"/>
      <c r="AC843" s="5"/>
    </row>
    <row r="844" ht="13.5" customHeight="1">
      <c r="AB844" s="5"/>
      <c r="AC844" s="5"/>
    </row>
    <row r="845" ht="13.5" customHeight="1">
      <c r="AB845" s="5"/>
      <c r="AC845" s="5"/>
    </row>
    <row r="846" ht="13.5" customHeight="1">
      <c r="AB846" s="5"/>
      <c r="AC846" s="5"/>
    </row>
    <row r="847" ht="13.5" customHeight="1">
      <c r="AB847" s="5"/>
      <c r="AC847" s="5"/>
    </row>
    <row r="848" ht="13.5" customHeight="1">
      <c r="AB848" s="5"/>
      <c r="AC848" s="5"/>
    </row>
    <row r="849" ht="13.5" customHeight="1">
      <c r="AB849" s="5"/>
      <c r="AC849" s="5"/>
    </row>
    <row r="850" ht="13.5" customHeight="1">
      <c r="AB850" s="5"/>
      <c r="AC850" s="5"/>
    </row>
    <row r="851" ht="13.5" customHeight="1">
      <c r="AB851" s="5"/>
      <c r="AC851" s="5"/>
    </row>
    <row r="852" ht="13.5" customHeight="1">
      <c r="AB852" s="5"/>
      <c r="AC852" s="5"/>
    </row>
    <row r="853" ht="13.5" customHeight="1">
      <c r="AB853" s="5"/>
      <c r="AC853" s="5"/>
    </row>
    <row r="854" ht="13.5" customHeight="1">
      <c r="AB854" s="5"/>
      <c r="AC854" s="5"/>
    </row>
    <row r="855" ht="13.5" customHeight="1">
      <c r="AB855" s="5"/>
      <c r="AC855" s="5"/>
    </row>
    <row r="856" ht="13.5" customHeight="1">
      <c r="AB856" s="5"/>
      <c r="AC856" s="5"/>
    </row>
    <row r="857" ht="13.5" customHeight="1">
      <c r="AB857" s="5"/>
      <c r="AC857" s="5"/>
    </row>
    <row r="858" ht="13.5" customHeight="1">
      <c r="AB858" s="5"/>
      <c r="AC858" s="5"/>
    </row>
    <row r="859" ht="13.5" customHeight="1">
      <c r="AB859" s="5"/>
      <c r="AC859" s="5"/>
    </row>
    <row r="860" ht="13.5" customHeight="1">
      <c r="AB860" s="5"/>
      <c r="AC860" s="5"/>
    </row>
    <row r="861" ht="13.5" customHeight="1">
      <c r="AB861" s="5"/>
      <c r="AC861" s="5"/>
    </row>
    <row r="862" ht="13.5" customHeight="1">
      <c r="AB862" s="5"/>
      <c r="AC862" s="5"/>
    </row>
    <row r="863" ht="13.5" customHeight="1">
      <c r="AB863" s="5"/>
      <c r="AC863" s="5"/>
    </row>
    <row r="864" ht="13.5" customHeight="1">
      <c r="AB864" s="5"/>
      <c r="AC864" s="5"/>
    </row>
    <row r="865" ht="13.5" customHeight="1">
      <c r="AB865" s="5"/>
      <c r="AC865" s="5"/>
    </row>
    <row r="866" ht="13.5" customHeight="1">
      <c r="AB866" s="5"/>
      <c r="AC866" s="5"/>
    </row>
    <row r="867" ht="13.5" customHeight="1">
      <c r="AB867" s="5"/>
      <c r="AC867" s="5"/>
    </row>
    <row r="868" ht="13.5" customHeight="1">
      <c r="AB868" s="5"/>
      <c r="AC868" s="5"/>
    </row>
    <row r="869" ht="13.5" customHeight="1">
      <c r="AB869" s="5"/>
      <c r="AC869" s="5"/>
    </row>
    <row r="870" ht="13.5" customHeight="1">
      <c r="AB870" s="5"/>
      <c r="AC870" s="5"/>
    </row>
    <row r="871" ht="13.5" customHeight="1">
      <c r="AB871" s="5"/>
      <c r="AC871" s="5"/>
    </row>
    <row r="872" ht="13.5" customHeight="1">
      <c r="AB872" s="5"/>
      <c r="AC872" s="5"/>
    </row>
    <row r="873" ht="13.5" customHeight="1">
      <c r="AB873" s="5"/>
      <c r="AC873" s="5"/>
    </row>
    <row r="874" ht="13.5" customHeight="1">
      <c r="AB874" s="5"/>
      <c r="AC874" s="5"/>
    </row>
    <row r="875" ht="13.5" customHeight="1">
      <c r="AB875" s="5"/>
      <c r="AC875" s="5"/>
    </row>
    <row r="876" ht="13.5" customHeight="1">
      <c r="AB876" s="5"/>
      <c r="AC876" s="5"/>
    </row>
    <row r="877" ht="13.5" customHeight="1">
      <c r="AB877" s="5"/>
      <c r="AC877" s="5"/>
    </row>
    <row r="878" ht="13.5" customHeight="1">
      <c r="AB878" s="5"/>
      <c r="AC878" s="5"/>
    </row>
    <row r="879" ht="13.5" customHeight="1">
      <c r="AB879" s="5"/>
      <c r="AC879" s="5"/>
    </row>
    <row r="880" ht="13.5" customHeight="1">
      <c r="AB880" s="5"/>
      <c r="AC880" s="5"/>
    </row>
    <row r="881" ht="13.5" customHeight="1">
      <c r="AB881" s="5"/>
      <c r="AC881" s="5"/>
    </row>
    <row r="882" ht="13.5" customHeight="1">
      <c r="AB882" s="5"/>
      <c r="AC882" s="5"/>
    </row>
    <row r="883" ht="13.5" customHeight="1">
      <c r="AB883" s="5"/>
      <c r="AC883" s="5"/>
    </row>
    <row r="884" ht="13.5" customHeight="1">
      <c r="AB884" s="5"/>
      <c r="AC884" s="5"/>
    </row>
    <row r="885" ht="13.5" customHeight="1">
      <c r="AB885" s="5"/>
      <c r="AC885" s="5"/>
    </row>
    <row r="886" ht="13.5" customHeight="1">
      <c r="AB886" s="5"/>
      <c r="AC886" s="5"/>
    </row>
    <row r="887" ht="13.5" customHeight="1">
      <c r="AB887" s="5"/>
      <c r="AC887" s="5"/>
    </row>
    <row r="888" ht="13.5" customHeight="1">
      <c r="AB888" s="5"/>
      <c r="AC888" s="5"/>
    </row>
    <row r="889" ht="13.5" customHeight="1">
      <c r="AB889" s="5"/>
      <c r="AC889" s="5"/>
    </row>
    <row r="890" ht="13.5" customHeight="1">
      <c r="AB890" s="5"/>
      <c r="AC890" s="5"/>
    </row>
    <row r="891" ht="13.5" customHeight="1">
      <c r="AB891" s="5"/>
      <c r="AC891" s="5"/>
    </row>
    <row r="892" ht="13.5" customHeight="1">
      <c r="AB892" s="5"/>
      <c r="AC892" s="5"/>
    </row>
    <row r="893" ht="13.5" customHeight="1">
      <c r="AB893" s="5"/>
      <c r="AC893" s="5"/>
    </row>
    <row r="894" ht="13.5" customHeight="1">
      <c r="AB894" s="5"/>
      <c r="AC894" s="5"/>
    </row>
    <row r="895" ht="13.5" customHeight="1">
      <c r="AB895" s="5"/>
      <c r="AC895" s="5"/>
    </row>
    <row r="896" ht="13.5" customHeight="1">
      <c r="AB896" s="5"/>
      <c r="AC896" s="5"/>
    </row>
    <row r="897" ht="13.5" customHeight="1">
      <c r="AB897" s="5"/>
      <c r="AC897" s="5"/>
    </row>
    <row r="898" ht="13.5" customHeight="1">
      <c r="AB898" s="5"/>
      <c r="AC898" s="5"/>
    </row>
    <row r="899" ht="13.5" customHeight="1">
      <c r="AB899" s="5"/>
      <c r="AC899" s="5"/>
    </row>
    <row r="900" ht="13.5" customHeight="1">
      <c r="AB900" s="5"/>
      <c r="AC900" s="5"/>
    </row>
    <row r="901" ht="13.5" customHeight="1">
      <c r="AB901" s="5"/>
      <c r="AC901" s="5"/>
    </row>
    <row r="902" ht="13.5" customHeight="1">
      <c r="AB902" s="5"/>
      <c r="AC902" s="5"/>
    </row>
    <row r="903" ht="13.5" customHeight="1">
      <c r="AB903" s="5"/>
      <c r="AC903" s="5"/>
    </row>
    <row r="904" ht="13.5" customHeight="1">
      <c r="AB904" s="5"/>
      <c r="AC904" s="5"/>
    </row>
    <row r="905" ht="13.5" customHeight="1">
      <c r="AB905" s="5"/>
      <c r="AC905" s="5"/>
    </row>
    <row r="906" ht="13.5" customHeight="1">
      <c r="AB906" s="5"/>
      <c r="AC906" s="5"/>
    </row>
    <row r="907" ht="13.5" customHeight="1">
      <c r="AB907" s="5"/>
      <c r="AC907" s="5"/>
    </row>
    <row r="908" ht="13.5" customHeight="1">
      <c r="AB908" s="5"/>
      <c r="AC908" s="5"/>
    </row>
    <row r="909" ht="13.5" customHeight="1">
      <c r="AB909" s="5"/>
      <c r="AC909" s="5"/>
    </row>
    <row r="910" ht="13.5" customHeight="1">
      <c r="AB910" s="5"/>
      <c r="AC910" s="5"/>
    </row>
    <row r="911" ht="13.5" customHeight="1">
      <c r="AB911" s="5"/>
      <c r="AC911" s="5"/>
    </row>
    <row r="912" ht="13.5" customHeight="1">
      <c r="AB912" s="5"/>
      <c r="AC912" s="5"/>
    </row>
    <row r="913" ht="13.5" customHeight="1">
      <c r="AB913" s="5"/>
      <c r="AC913" s="5"/>
    </row>
    <row r="914" ht="13.5" customHeight="1">
      <c r="AB914" s="5"/>
      <c r="AC914" s="5"/>
    </row>
    <row r="915" ht="13.5" customHeight="1">
      <c r="AB915" s="5"/>
      <c r="AC915" s="5"/>
    </row>
    <row r="916" ht="13.5" customHeight="1">
      <c r="AB916" s="5"/>
      <c r="AC916" s="5"/>
    </row>
    <row r="917" ht="13.5" customHeight="1">
      <c r="AB917" s="5"/>
      <c r="AC917" s="5"/>
    </row>
    <row r="918" ht="13.5" customHeight="1">
      <c r="AB918" s="5"/>
      <c r="AC918" s="5"/>
    </row>
    <row r="919" ht="13.5" customHeight="1">
      <c r="AB919" s="5"/>
      <c r="AC919" s="5"/>
    </row>
    <row r="920" ht="13.5" customHeight="1">
      <c r="AB920" s="5"/>
      <c r="AC920" s="5"/>
    </row>
    <row r="921" ht="13.5" customHeight="1">
      <c r="AB921" s="5"/>
      <c r="AC921" s="5"/>
    </row>
    <row r="922" ht="13.5" customHeight="1">
      <c r="AB922" s="5"/>
      <c r="AC922" s="5"/>
    </row>
    <row r="923" ht="13.5" customHeight="1">
      <c r="AB923" s="5"/>
      <c r="AC923" s="5"/>
    </row>
    <row r="924" ht="13.5" customHeight="1">
      <c r="AB924" s="5"/>
      <c r="AC924" s="5"/>
    </row>
    <row r="925" ht="13.5" customHeight="1">
      <c r="AB925" s="5"/>
      <c r="AC925" s="5"/>
    </row>
    <row r="926" ht="13.5" customHeight="1">
      <c r="AB926" s="5"/>
      <c r="AC926" s="5"/>
    </row>
    <row r="927" ht="13.5" customHeight="1">
      <c r="AB927" s="5"/>
      <c r="AC927" s="5"/>
    </row>
    <row r="928" ht="13.5" customHeight="1">
      <c r="AB928" s="5"/>
      <c r="AC928" s="5"/>
    </row>
    <row r="929" ht="13.5" customHeight="1">
      <c r="AB929" s="5"/>
      <c r="AC929" s="5"/>
    </row>
    <row r="930" ht="13.5" customHeight="1">
      <c r="AB930" s="5"/>
      <c r="AC930" s="5"/>
    </row>
    <row r="931" ht="13.5" customHeight="1">
      <c r="AB931" s="5"/>
      <c r="AC931" s="5"/>
    </row>
    <row r="932" ht="13.5" customHeight="1">
      <c r="AB932" s="5"/>
      <c r="AC932" s="5"/>
    </row>
    <row r="933" ht="13.5" customHeight="1">
      <c r="AB933" s="5"/>
      <c r="AC933" s="5"/>
    </row>
    <row r="934" ht="13.5" customHeight="1">
      <c r="AB934" s="5"/>
      <c r="AC934" s="5"/>
    </row>
    <row r="935" ht="13.5" customHeight="1">
      <c r="AB935" s="5"/>
      <c r="AC935" s="5"/>
    </row>
    <row r="936" ht="13.5" customHeight="1">
      <c r="AB936" s="5"/>
      <c r="AC936" s="5"/>
    </row>
    <row r="937" ht="13.5" customHeight="1">
      <c r="AB937" s="5"/>
      <c r="AC937" s="5"/>
    </row>
    <row r="938" ht="13.5" customHeight="1">
      <c r="AB938" s="5"/>
      <c r="AC938" s="5"/>
    </row>
    <row r="939" ht="13.5" customHeight="1">
      <c r="AB939" s="5"/>
      <c r="AC939" s="5"/>
    </row>
    <row r="940" ht="13.5" customHeight="1">
      <c r="AB940" s="5"/>
      <c r="AC940" s="5"/>
    </row>
    <row r="941" ht="13.5" customHeight="1">
      <c r="AB941" s="5"/>
      <c r="AC941" s="5"/>
    </row>
    <row r="942" ht="13.5" customHeight="1">
      <c r="AB942" s="5"/>
      <c r="AC942" s="5"/>
    </row>
    <row r="943" ht="13.5" customHeight="1">
      <c r="AB943" s="5"/>
      <c r="AC943" s="5"/>
    </row>
    <row r="944" ht="13.5" customHeight="1">
      <c r="AB944" s="5"/>
      <c r="AC944" s="5"/>
    </row>
    <row r="945" ht="13.5" customHeight="1">
      <c r="AB945" s="5"/>
      <c r="AC945" s="5"/>
    </row>
    <row r="946" ht="13.5" customHeight="1">
      <c r="AB946" s="5"/>
      <c r="AC946" s="5"/>
    </row>
    <row r="947" ht="13.5" customHeight="1">
      <c r="AB947" s="5"/>
      <c r="AC947" s="5"/>
    </row>
    <row r="948" ht="13.5" customHeight="1">
      <c r="AB948" s="5"/>
      <c r="AC948" s="5"/>
    </row>
    <row r="949" ht="13.5" customHeight="1">
      <c r="AB949" s="5"/>
      <c r="AC949" s="5"/>
    </row>
    <row r="950" ht="13.5" customHeight="1">
      <c r="AB950" s="5"/>
      <c r="AC950" s="5"/>
    </row>
    <row r="951" ht="13.5" customHeight="1">
      <c r="AB951" s="5"/>
      <c r="AC951" s="5"/>
    </row>
    <row r="952" ht="13.5" customHeight="1">
      <c r="AB952" s="5"/>
      <c r="AC952" s="5"/>
    </row>
    <row r="953" ht="13.5" customHeight="1">
      <c r="AB953" s="5"/>
      <c r="AC953" s="5"/>
    </row>
    <row r="954" ht="13.5" customHeight="1">
      <c r="AB954" s="5"/>
      <c r="AC954" s="5"/>
    </row>
    <row r="955" ht="13.5" customHeight="1">
      <c r="AB955" s="5"/>
      <c r="AC955" s="5"/>
    </row>
    <row r="956" ht="13.5" customHeight="1">
      <c r="AB956" s="5"/>
      <c r="AC956" s="5"/>
    </row>
    <row r="957" ht="13.5" customHeight="1">
      <c r="AB957" s="5"/>
      <c r="AC957" s="5"/>
    </row>
    <row r="958" ht="13.5" customHeight="1">
      <c r="AB958" s="5"/>
      <c r="AC958" s="5"/>
    </row>
    <row r="959" ht="13.5" customHeight="1">
      <c r="AB959" s="5"/>
      <c r="AC959" s="5"/>
    </row>
    <row r="960" ht="13.5" customHeight="1">
      <c r="AB960" s="5"/>
      <c r="AC960" s="5"/>
    </row>
    <row r="961" ht="13.5" customHeight="1">
      <c r="AB961" s="5"/>
      <c r="AC961" s="5"/>
    </row>
    <row r="962" ht="13.5" customHeight="1">
      <c r="AB962" s="5"/>
      <c r="AC962" s="5"/>
    </row>
    <row r="963" ht="13.5" customHeight="1">
      <c r="AB963" s="5"/>
      <c r="AC963" s="5"/>
    </row>
    <row r="964" ht="13.5" customHeight="1">
      <c r="AB964" s="5"/>
      <c r="AC964" s="5"/>
    </row>
    <row r="965" ht="13.5" customHeight="1">
      <c r="AB965" s="5"/>
      <c r="AC965" s="5"/>
    </row>
    <row r="966" ht="13.5" customHeight="1">
      <c r="AB966" s="5"/>
      <c r="AC966" s="5"/>
    </row>
    <row r="967" ht="13.5" customHeight="1">
      <c r="AB967" s="5"/>
      <c r="AC967" s="5"/>
    </row>
    <row r="968" ht="13.5" customHeight="1">
      <c r="AB968" s="5"/>
      <c r="AC968" s="5"/>
    </row>
    <row r="969" ht="13.5" customHeight="1">
      <c r="AB969" s="5"/>
      <c r="AC969" s="5"/>
    </row>
    <row r="970" ht="13.5" customHeight="1">
      <c r="AB970" s="5"/>
      <c r="AC970" s="5"/>
    </row>
    <row r="971" ht="13.5" customHeight="1">
      <c r="AB971" s="5"/>
      <c r="AC971" s="5"/>
    </row>
    <row r="972" ht="13.5" customHeight="1">
      <c r="AB972" s="5"/>
      <c r="AC972" s="5"/>
    </row>
    <row r="973" ht="13.5" customHeight="1">
      <c r="AB973" s="5"/>
      <c r="AC973" s="5"/>
    </row>
    <row r="974" ht="13.5" customHeight="1">
      <c r="AB974" s="5"/>
      <c r="AC974" s="5"/>
    </row>
    <row r="975" ht="13.5" customHeight="1">
      <c r="AB975" s="5"/>
      <c r="AC975" s="5"/>
    </row>
    <row r="976" ht="13.5" customHeight="1">
      <c r="AB976" s="5"/>
      <c r="AC976" s="5"/>
    </row>
    <row r="977" ht="13.5" customHeight="1">
      <c r="AB977" s="5"/>
      <c r="AC977" s="5"/>
    </row>
    <row r="978" ht="13.5" customHeight="1">
      <c r="AB978" s="5"/>
      <c r="AC978" s="5"/>
    </row>
    <row r="979" ht="13.5" customHeight="1">
      <c r="AB979" s="5"/>
      <c r="AC979" s="5"/>
    </row>
    <row r="980" ht="13.5" customHeight="1">
      <c r="AB980" s="5"/>
      <c r="AC980" s="5"/>
    </row>
    <row r="981" ht="13.5" customHeight="1">
      <c r="AB981" s="5"/>
      <c r="AC981" s="5"/>
    </row>
    <row r="982" ht="13.5" customHeight="1">
      <c r="AB982" s="5"/>
      <c r="AC982" s="5"/>
    </row>
    <row r="983" ht="13.5" customHeight="1">
      <c r="AB983" s="5"/>
      <c r="AC983" s="5"/>
    </row>
    <row r="984" ht="13.5" customHeight="1">
      <c r="AB984" s="5"/>
      <c r="AC984" s="5"/>
    </row>
    <row r="985" ht="13.5" customHeight="1">
      <c r="AB985" s="5"/>
      <c r="AC985" s="5"/>
    </row>
    <row r="986" ht="13.5" customHeight="1">
      <c r="AB986" s="5"/>
      <c r="AC986" s="5"/>
    </row>
    <row r="987" ht="13.5" customHeight="1">
      <c r="AB987" s="5"/>
      <c r="AC987" s="5"/>
    </row>
    <row r="988" ht="13.5" customHeight="1">
      <c r="AB988" s="5"/>
      <c r="AC988" s="5"/>
    </row>
    <row r="989" ht="13.5" customHeight="1">
      <c r="AB989" s="5"/>
      <c r="AC989" s="5"/>
    </row>
    <row r="990" ht="13.5" customHeight="1">
      <c r="AB990" s="5"/>
      <c r="AC990" s="5"/>
    </row>
    <row r="991" ht="13.5" customHeight="1">
      <c r="AB991" s="5"/>
      <c r="AC991" s="5"/>
    </row>
    <row r="992" ht="13.5" customHeight="1">
      <c r="AB992" s="5"/>
      <c r="AC992" s="5"/>
    </row>
    <row r="993" ht="13.5" customHeight="1">
      <c r="AB993" s="5"/>
      <c r="AC993" s="5"/>
    </row>
    <row r="994" ht="13.5" customHeight="1">
      <c r="AB994" s="5"/>
      <c r="AC994" s="5"/>
    </row>
    <row r="995" ht="13.5" customHeight="1">
      <c r="AB995" s="5"/>
      <c r="AC995" s="5"/>
    </row>
    <row r="996" ht="13.5" customHeight="1">
      <c r="AB996" s="5"/>
      <c r="AC996" s="5"/>
    </row>
    <row r="997" ht="13.5" customHeight="1">
      <c r="AB997" s="5"/>
      <c r="AC997" s="5"/>
    </row>
    <row r="998" ht="13.5" customHeight="1">
      <c r="AB998" s="5"/>
      <c r="AC998" s="5"/>
    </row>
    <row r="999" ht="13.5" customHeight="1">
      <c r="AB999" s="5"/>
      <c r="AC999" s="5"/>
    </row>
    <row r="1000" ht="13.5" customHeight="1">
      <c r="AB1000" s="5"/>
      <c r="AC1000" s="5"/>
    </row>
  </sheetData>
  <mergeCells count="7">
    <mergeCell ref="A1:AA1"/>
    <mergeCell ref="A3:A7"/>
    <mergeCell ref="A8:A13"/>
    <mergeCell ref="A14:A20"/>
    <mergeCell ref="A21:A24"/>
    <mergeCell ref="A25:A29"/>
    <mergeCell ref="A30:A34"/>
  </mergeCells>
  <conditionalFormatting sqref="D13 D21:Q22 D30:Q30 E25:Q25 E26 E27:R27 E28:Q28 E31 E32:Q32 E33:R33 E34:M34 G26:Q26 G29:Q29 G31:Q31 O34:AA34 S21:AA21 S25:U25 S28:U29 S30:AA30 S32:U32 T26:U27 T31:U31 T33:U33 W22:AA22 W25:AA29 W31:AA33">
    <cfRule type="cellIs" dxfId="0" priority="1" operator="greaterThan">
      <formula>0</formula>
    </cfRule>
  </conditionalFormatting>
  <conditionalFormatting sqref="D12:AA12 N34">
    <cfRule type="cellIs" dxfId="1" priority="2" operator="greaterThan">
      <formula>0</formula>
    </cfRule>
  </conditionalFormatting>
  <conditionalFormatting sqref="D8:AA11">
    <cfRule type="cellIs" dxfId="1" priority="3" operator="greaterThan">
      <formula>0</formula>
    </cfRule>
  </conditionalFormatting>
  <conditionalFormatting sqref="D25:D26">
    <cfRule type="cellIs" dxfId="1" priority="4" operator="greaterThan">
      <formula>0</formula>
    </cfRule>
  </conditionalFormatting>
  <conditionalFormatting sqref="R25">
    <cfRule type="cellIs" dxfId="1" priority="5" operator="greaterThan">
      <formula>0</formula>
    </cfRule>
  </conditionalFormatting>
  <conditionalFormatting sqref="D32:D33">
    <cfRule type="cellIs" dxfId="1" priority="6" operator="greaterThan">
      <formula>0</formula>
    </cfRule>
  </conditionalFormatting>
  <conditionalFormatting sqref="D34">
    <cfRule type="cellIs" dxfId="2" priority="7" operator="greaterThan">
      <formula>0</formula>
    </cfRule>
  </conditionalFormatting>
  <conditionalFormatting sqref="D28">
    <cfRule type="cellIs" dxfId="1" priority="8" operator="greaterThan">
      <formula>0</formula>
    </cfRule>
  </conditionalFormatting>
  <conditionalFormatting sqref="R32">
    <cfRule type="cellIs" dxfId="1" priority="9" operator="greaterThan">
      <formula>0</formula>
    </cfRule>
  </conditionalFormatting>
  <conditionalFormatting sqref="V32:V33">
    <cfRule type="cellIs" dxfId="1" priority="10" operator="greaterThan">
      <formula>0</formula>
    </cfRule>
  </conditionalFormatting>
  <conditionalFormatting sqref="S33">
    <cfRule type="cellIs" dxfId="1" priority="11" operator="greaterThan">
      <formula>0</formula>
    </cfRule>
  </conditionalFormatting>
  <conditionalFormatting sqref="R21">
    <cfRule type="cellIs" dxfId="1" priority="12" operator="greaterThan">
      <formula>0</formula>
    </cfRule>
  </conditionalFormatting>
  <conditionalFormatting sqref="S27">
    <cfRule type="cellIs" dxfId="1" priority="13" operator="greaterThan">
      <formula>0</formula>
    </cfRule>
  </conditionalFormatting>
  <printOptions/>
  <pageMargins bottom="0.75" footer="0.0" header="0.0" left="0.7" right="0.7" top="0.75"/>
  <pageSetup orientation="landscape"/>
  <headerFooter>
    <oddFooter>&amp;L&amp;F&amp;R&amp;D &amp;T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3.71"/>
    <col customWidth="1" min="10" max="10" width="19.14"/>
    <col customWidth="1" min="11" max="11" width="22.57"/>
    <col customWidth="1" min="12" max="12" width="9.57"/>
    <col customWidth="1" min="13" max="13" width="9.14"/>
    <col customWidth="1" min="14" max="16" width="8.71"/>
    <col customWidth="1" min="17" max="17" width="10.43"/>
    <col customWidth="1" min="18" max="18" width="8.71"/>
    <col customWidth="1" min="19" max="19" width="9.0"/>
    <col customWidth="1" min="20" max="20" width="8.71"/>
    <col customWidth="1" min="21" max="21" width="7.57"/>
    <col customWidth="1" min="22" max="22" width="8.71"/>
    <col customWidth="1" min="23" max="23" width="7.71"/>
    <col customWidth="1" min="24" max="24" width="8.71"/>
    <col customWidth="1" min="25" max="25" width="6.57"/>
    <col customWidth="1" min="26" max="28" width="8.71"/>
    <col customWidth="1" min="29" max="29" width="6.43"/>
    <col customWidth="1" min="30" max="34" width="8.71"/>
  </cols>
  <sheetData>
    <row r="1" ht="13.5" customHeight="1">
      <c r="U1" s="518" t="s">
        <v>287</v>
      </c>
    </row>
    <row r="2" ht="13.5" customHeight="1">
      <c r="B2" s="430" t="s">
        <v>288</v>
      </c>
      <c r="D2" s="519"/>
      <c r="G2" s="519"/>
      <c r="H2" s="519"/>
      <c r="L2" s="519" t="s">
        <v>289</v>
      </c>
      <c r="O2" s="431"/>
    </row>
    <row r="3" ht="13.5" customHeight="1">
      <c r="B3" s="197" t="s">
        <v>290</v>
      </c>
      <c r="C3" s="197" t="s">
        <v>291</v>
      </c>
      <c r="J3" s="520" t="s">
        <v>292</v>
      </c>
      <c r="K3" s="498">
        <v>300.0</v>
      </c>
    </row>
    <row r="4" ht="13.5" customHeight="1">
      <c r="C4" s="351" t="s">
        <v>153</v>
      </c>
      <c r="N4" s="521"/>
      <c r="O4" s="521"/>
      <c r="P4" s="521"/>
      <c r="Q4" s="521"/>
    </row>
    <row r="5" ht="13.5" customHeight="1">
      <c r="G5" s="350"/>
      <c r="H5" s="350"/>
      <c r="K5" s="522" t="s">
        <v>293</v>
      </c>
      <c r="S5" s="347" t="s">
        <v>256</v>
      </c>
      <c r="T5" s="202" t="s">
        <v>173</v>
      </c>
    </row>
    <row r="6" ht="13.5" customHeight="1">
      <c r="G6" s="445" t="s">
        <v>185</v>
      </c>
      <c r="H6" s="445"/>
      <c r="I6" s="445" t="s">
        <v>72</v>
      </c>
      <c r="J6" s="445" t="s">
        <v>73</v>
      </c>
      <c r="K6" s="445"/>
      <c r="L6" s="445"/>
      <c r="M6" s="445" t="s">
        <v>186</v>
      </c>
      <c r="N6" s="523" t="s">
        <v>187</v>
      </c>
      <c r="O6" s="524" t="s">
        <v>235</v>
      </c>
      <c r="P6" s="448" t="s">
        <v>78</v>
      </c>
      <c r="Q6" s="448" t="s">
        <v>79</v>
      </c>
      <c r="R6" s="450" t="s">
        <v>188</v>
      </c>
      <c r="S6" s="448" t="s">
        <v>259</v>
      </c>
      <c r="T6" s="445" t="s">
        <v>73</v>
      </c>
      <c r="U6" s="451"/>
    </row>
    <row r="7" ht="13.5" customHeight="1">
      <c r="G7" s="525">
        <f t="shared" ref="G7:G20" si="1">$K$3</f>
        <v>300</v>
      </c>
      <c r="H7" s="202"/>
      <c r="I7" s="526">
        <f t="shared" ref="I7:I20" si="2">LN(G7)</f>
        <v>5.703782475</v>
      </c>
      <c r="J7" s="456" t="s">
        <v>56</v>
      </c>
      <c r="K7" s="187" t="s">
        <v>84</v>
      </c>
      <c r="L7" s="187"/>
      <c r="M7" s="457">
        <v>0.9789</v>
      </c>
      <c r="N7" s="457">
        <v>-3.866</v>
      </c>
      <c r="O7" s="459">
        <f>P7-(I7*Q7)</f>
        <v>0.8980371488</v>
      </c>
      <c r="P7" s="527">
        <v>1.136672</v>
      </c>
      <c r="Q7" s="528">
        <v>0.041838</v>
      </c>
      <c r="R7" s="529">
        <f t="shared" ref="R7:R18" si="3">((M7*I7)+N7)</f>
        <v>1.717432664</v>
      </c>
      <c r="S7" s="530">
        <f t="shared" ref="S7:S18" si="4">EXP(R7)*O7</f>
        <v>5.002255053</v>
      </c>
      <c r="T7" s="531">
        <f t="shared" ref="T7:T18" si="5">S7/1000</f>
        <v>0.005002255053</v>
      </c>
      <c r="V7" s="187" t="s">
        <v>84</v>
      </c>
    </row>
    <row r="8" ht="13.5" customHeight="1">
      <c r="G8" s="525">
        <f t="shared" si="1"/>
        <v>300</v>
      </c>
      <c r="H8" s="202"/>
      <c r="I8" s="532">
        <f t="shared" si="2"/>
        <v>5.703782475</v>
      </c>
      <c r="J8" s="456" t="s">
        <v>56</v>
      </c>
      <c r="K8" s="187" t="s">
        <v>90</v>
      </c>
      <c r="L8" s="187"/>
      <c r="M8" s="457">
        <v>0.819</v>
      </c>
      <c r="N8" s="457">
        <v>3.7256</v>
      </c>
      <c r="O8" s="459">
        <v>0.316</v>
      </c>
      <c r="P8" s="527"/>
      <c r="Q8" s="528"/>
      <c r="R8" s="529">
        <f t="shared" si="3"/>
        <v>8.396997847</v>
      </c>
      <c r="S8" s="533">
        <f t="shared" si="4"/>
        <v>1401.060574</v>
      </c>
      <c r="T8" s="531">
        <f t="shared" si="5"/>
        <v>1.401060574</v>
      </c>
      <c r="V8" s="187" t="s">
        <v>90</v>
      </c>
      <c r="X8" s="197" t="s">
        <v>294</v>
      </c>
    </row>
    <row r="9" ht="13.5" customHeight="1">
      <c r="G9" s="525">
        <f t="shared" si="1"/>
        <v>300</v>
      </c>
      <c r="H9" s="202"/>
      <c r="I9" s="532">
        <f t="shared" si="2"/>
        <v>5.703782475</v>
      </c>
      <c r="J9" s="456" t="s">
        <v>56</v>
      </c>
      <c r="K9" s="187" t="s">
        <v>91</v>
      </c>
      <c r="L9" s="187"/>
      <c r="M9" s="457">
        <v>0.9422</v>
      </c>
      <c r="N9" s="457">
        <v>-1.7</v>
      </c>
      <c r="O9" s="459">
        <v>0.96</v>
      </c>
      <c r="P9" s="527"/>
      <c r="Q9" s="528"/>
      <c r="R9" s="529">
        <f t="shared" si="3"/>
        <v>3.674103848</v>
      </c>
      <c r="S9" s="534">
        <f t="shared" si="4"/>
        <v>37.83678786</v>
      </c>
      <c r="T9" s="531">
        <f t="shared" si="5"/>
        <v>0.03783678786</v>
      </c>
      <c r="V9" s="187" t="s">
        <v>91</v>
      </c>
    </row>
    <row r="10" ht="13.5" customHeight="1">
      <c r="G10" s="525">
        <f t="shared" si="1"/>
        <v>300</v>
      </c>
      <c r="H10" s="202"/>
      <c r="I10" s="532">
        <f t="shared" si="2"/>
        <v>5.703782475</v>
      </c>
      <c r="J10" s="456" t="s">
        <v>56</v>
      </c>
      <c r="K10" s="187" t="s">
        <v>92</v>
      </c>
      <c r="L10" s="187"/>
      <c r="M10" s="457">
        <v>1.273</v>
      </c>
      <c r="N10" s="457">
        <v>-1.46</v>
      </c>
      <c r="O10" s="459">
        <f>P10-(I10*Q10)</f>
        <v>0.6309204481</v>
      </c>
      <c r="P10" s="527">
        <v>1.46203</v>
      </c>
      <c r="Q10" s="528">
        <v>0.145712</v>
      </c>
      <c r="R10" s="529">
        <f t="shared" si="3"/>
        <v>5.80091509</v>
      </c>
      <c r="S10" s="534">
        <f t="shared" si="4"/>
        <v>208.5835318</v>
      </c>
      <c r="T10" s="531">
        <f t="shared" si="5"/>
        <v>0.2085835318</v>
      </c>
      <c r="V10" s="187" t="s">
        <v>92</v>
      </c>
    </row>
    <row r="11" ht="13.5" customHeight="1">
      <c r="G11" s="525">
        <f t="shared" si="1"/>
        <v>300</v>
      </c>
      <c r="H11" s="202"/>
      <c r="I11" s="532">
        <f t="shared" si="2"/>
        <v>5.703782475</v>
      </c>
      <c r="J11" s="456" t="s">
        <v>56</v>
      </c>
      <c r="K11" s="187" t="s">
        <v>94</v>
      </c>
      <c r="L11" s="187"/>
      <c r="M11" s="457">
        <v>0.846</v>
      </c>
      <c r="N11" s="457">
        <v>2.255</v>
      </c>
      <c r="O11" s="459">
        <v>0.998</v>
      </c>
      <c r="P11" s="527"/>
      <c r="Q11" s="528"/>
      <c r="R11" s="529">
        <f t="shared" si="3"/>
        <v>7.080399974</v>
      </c>
      <c r="S11" s="533">
        <f t="shared" si="4"/>
        <v>1186.066882</v>
      </c>
      <c r="T11" s="531">
        <f t="shared" si="5"/>
        <v>1.186066882</v>
      </c>
      <c r="V11" s="187" t="s">
        <v>94</v>
      </c>
    </row>
    <row r="12" ht="13.5" customHeight="1">
      <c r="G12" s="525">
        <f t="shared" si="1"/>
        <v>300</v>
      </c>
      <c r="H12" s="202"/>
      <c r="I12" s="532">
        <f t="shared" si="2"/>
        <v>5.703782475</v>
      </c>
      <c r="J12" s="456" t="s">
        <v>56</v>
      </c>
      <c r="K12" s="187" t="s">
        <v>95</v>
      </c>
      <c r="L12" s="187"/>
      <c r="M12" s="457">
        <v>1.72</v>
      </c>
      <c r="N12" s="457">
        <v>-6.59</v>
      </c>
      <c r="O12" s="459">
        <v>0.85</v>
      </c>
      <c r="P12" s="527"/>
      <c r="Q12" s="528"/>
      <c r="R12" s="529">
        <f t="shared" si="3"/>
        <v>3.220505856</v>
      </c>
      <c r="S12" s="534">
        <f t="shared" si="4"/>
        <v>21.28466642</v>
      </c>
      <c r="T12" s="462">
        <f t="shared" si="5"/>
        <v>0.02128466642</v>
      </c>
      <c r="V12" s="187" t="s">
        <v>95</v>
      </c>
    </row>
    <row r="13" ht="13.5" customHeight="1">
      <c r="G13" s="525">
        <f t="shared" si="1"/>
        <v>300</v>
      </c>
      <c r="H13" s="202"/>
      <c r="I13" s="532">
        <f t="shared" si="2"/>
        <v>5.703782475</v>
      </c>
      <c r="J13" s="456" t="s">
        <v>56</v>
      </c>
      <c r="K13" s="535" t="s">
        <v>97</v>
      </c>
      <c r="L13" s="535"/>
      <c r="M13" s="536">
        <v>0.8473</v>
      </c>
      <c r="N13" s="536">
        <v>0.884</v>
      </c>
      <c r="O13" s="475">
        <v>0.978</v>
      </c>
      <c r="P13" s="537"/>
      <c r="Q13" s="538"/>
      <c r="R13" s="539">
        <f t="shared" si="3"/>
        <v>5.716814891</v>
      </c>
      <c r="S13" s="540">
        <f t="shared" si="4"/>
        <v>297.2487356</v>
      </c>
      <c r="T13" s="541">
        <f t="shared" si="5"/>
        <v>0.2972487356</v>
      </c>
      <c r="U13" s="542"/>
      <c r="V13" s="535" t="s">
        <v>97</v>
      </c>
      <c r="W13" s="542"/>
    </row>
    <row r="14" ht="13.5" customHeight="1">
      <c r="G14" s="525">
        <f t="shared" si="1"/>
        <v>300</v>
      </c>
      <c r="H14" s="202"/>
      <c r="I14" s="532">
        <f t="shared" si="2"/>
        <v>5.703782475</v>
      </c>
      <c r="J14" s="490" t="s">
        <v>99</v>
      </c>
      <c r="K14" s="187" t="s">
        <v>84</v>
      </c>
      <c r="L14" s="187"/>
      <c r="M14" s="457">
        <v>0.7977</v>
      </c>
      <c r="N14" s="457">
        <v>-3.909</v>
      </c>
      <c r="O14" s="459">
        <f>P14-(I14*Q14)</f>
        <v>0.8630371488</v>
      </c>
      <c r="P14" s="527">
        <v>1.101672</v>
      </c>
      <c r="Q14" s="528">
        <v>0.041838</v>
      </c>
      <c r="R14" s="529">
        <f t="shared" si="3"/>
        <v>0.64090728</v>
      </c>
      <c r="S14" s="530">
        <f t="shared" si="4"/>
        <v>1.6382191</v>
      </c>
      <c r="T14" s="462">
        <f t="shared" si="5"/>
        <v>0.0016382191</v>
      </c>
      <c r="V14" s="187" t="s">
        <v>84</v>
      </c>
    </row>
    <row r="15" ht="13.5" customHeight="1">
      <c r="G15" s="525">
        <f t="shared" si="1"/>
        <v>300</v>
      </c>
      <c r="H15" s="202"/>
      <c r="I15" s="532">
        <f t="shared" si="2"/>
        <v>5.703782475</v>
      </c>
      <c r="J15" s="490" t="s">
        <v>99</v>
      </c>
      <c r="K15" s="187" t="s">
        <v>197</v>
      </c>
      <c r="L15" s="187"/>
      <c r="M15" s="457">
        <v>0.819</v>
      </c>
      <c r="N15" s="457">
        <v>0.6848</v>
      </c>
      <c r="O15" s="459">
        <v>0.86</v>
      </c>
      <c r="P15" s="527"/>
      <c r="Q15" s="528"/>
      <c r="R15" s="529">
        <f t="shared" si="3"/>
        <v>5.356197847</v>
      </c>
      <c r="S15" s="533">
        <f t="shared" si="4"/>
        <v>182.2491956</v>
      </c>
      <c r="T15" s="462">
        <f t="shared" si="5"/>
        <v>0.1822491956</v>
      </c>
      <c r="V15" s="187" t="s">
        <v>197</v>
      </c>
    </row>
    <row r="16" ht="13.5" customHeight="1">
      <c r="G16" s="525">
        <f t="shared" si="1"/>
        <v>300</v>
      </c>
      <c r="H16" s="202"/>
      <c r="I16" s="532">
        <f t="shared" si="2"/>
        <v>5.703782475</v>
      </c>
      <c r="J16" s="490" t="s">
        <v>99</v>
      </c>
      <c r="K16" s="187" t="s">
        <v>91</v>
      </c>
      <c r="L16" s="187"/>
      <c r="M16" s="457">
        <v>0.8545</v>
      </c>
      <c r="N16" s="457">
        <v>-1.702</v>
      </c>
      <c r="O16" s="459">
        <v>0.96</v>
      </c>
      <c r="P16" s="527"/>
      <c r="Q16" s="528"/>
      <c r="R16" s="529">
        <f t="shared" si="3"/>
        <v>3.171882125</v>
      </c>
      <c r="S16" s="534">
        <f t="shared" si="4"/>
        <v>22.89824179</v>
      </c>
      <c r="T16" s="462">
        <f t="shared" si="5"/>
        <v>0.02289824179</v>
      </c>
      <c r="V16" s="187" t="s">
        <v>91</v>
      </c>
    </row>
    <row r="17" ht="13.5" customHeight="1">
      <c r="G17" s="525">
        <f t="shared" si="1"/>
        <v>300</v>
      </c>
      <c r="H17" s="202"/>
      <c r="I17" s="532">
        <f t="shared" si="2"/>
        <v>5.703782475</v>
      </c>
      <c r="J17" s="490" t="s">
        <v>99</v>
      </c>
      <c r="K17" s="187" t="s">
        <v>92</v>
      </c>
      <c r="L17" s="187"/>
      <c r="M17" s="457">
        <v>1.273</v>
      </c>
      <c r="N17" s="457">
        <v>-4.705</v>
      </c>
      <c r="O17" s="459">
        <f>P17-(I17*Q17)</f>
        <v>0.6309204481</v>
      </c>
      <c r="P17" s="527">
        <v>1.46203</v>
      </c>
      <c r="Q17" s="528">
        <v>0.145712</v>
      </c>
      <c r="R17" s="529">
        <f t="shared" si="3"/>
        <v>2.55591509</v>
      </c>
      <c r="S17" s="534">
        <f t="shared" si="4"/>
        <v>8.128200782</v>
      </c>
      <c r="T17" s="462">
        <f t="shared" si="5"/>
        <v>0.008128200782</v>
      </c>
      <c r="V17" s="187" t="s">
        <v>92</v>
      </c>
    </row>
    <row r="18" ht="13.5" customHeight="1">
      <c r="G18" s="525">
        <f t="shared" si="1"/>
        <v>300</v>
      </c>
      <c r="H18" s="202"/>
      <c r="I18" s="532">
        <f t="shared" si="2"/>
        <v>5.703782475</v>
      </c>
      <c r="J18" s="490" t="s">
        <v>99</v>
      </c>
      <c r="K18" s="187" t="s">
        <v>94</v>
      </c>
      <c r="L18" s="187"/>
      <c r="M18" s="457">
        <v>0.846</v>
      </c>
      <c r="N18" s="457">
        <v>0.0584</v>
      </c>
      <c r="O18" s="459">
        <v>0.997</v>
      </c>
      <c r="P18" s="459"/>
      <c r="Q18" s="459"/>
      <c r="R18" s="529">
        <f t="shared" si="3"/>
        <v>4.883799974</v>
      </c>
      <c r="S18" s="533">
        <f t="shared" si="4"/>
        <v>131.7354131</v>
      </c>
      <c r="T18" s="462">
        <f t="shared" si="5"/>
        <v>0.1317354131</v>
      </c>
      <c r="V18" s="187" t="s">
        <v>94</v>
      </c>
    </row>
    <row r="19" ht="13.5" customHeight="1">
      <c r="G19" s="525">
        <f t="shared" si="1"/>
        <v>300</v>
      </c>
      <c r="H19" s="202"/>
      <c r="I19" s="532">
        <f t="shared" si="2"/>
        <v>5.703782475</v>
      </c>
      <c r="J19" s="490" t="s">
        <v>99</v>
      </c>
      <c r="K19" s="187" t="s">
        <v>95</v>
      </c>
      <c r="L19" s="187"/>
      <c r="M19" s="457"/>
      <c r="N19" s="457"/>
      <c r="O19" s="459"/>
      <c r="P19" s="459"/>
      <c r="Q19" s="459"/>
      <c r="R19" s="529"/>
      <c r="S19" s="530"/>
      <c r="T19" s="543"/>
      <c r="V19" s="187" t="s">
        <v>95</v>
      </c>
    </row>
    <row r="20" ht="13.5" customHeight="1">
      <c r="G20" s="525">
        <f t="shared" si="1"/>
        <v>300</v>
      </c>
      <c r="H20" s="202"/>
      <c r="I20" s="532">
        <f t="shared" si="2"/>
        <v>5.703782475</v>
      </c>
      <c r="J20" s="490" t="s">
        <v>99</v>
      </c>
      <c r="K20" s="187" t="s">
        <v>97</v>
      </c>
      <c r="L20" s="187"/>
      <c r="M20" s="457">
        <v>0.8473</v>
      </c>
      <c r="N20" s="457">
        <v>0.884</v>
      </c>
      <c r="O20" s="459">
        <v>0.986</v>
      </c>
      <c r="P20" s="459"/>
      <c r="Q20" s="459"/>
      <c r="R20" s="529">
        <f>((M20*I20)+N20)</f>
        <v>5.716814891</v>
      </c>
      <c r="S20" s="533">
        <f>EXP(R20)*O20</f>
        <v>299.6802181</v>
      </c>
      <c r="T20" s="531">
        <f>S20/1000</f>
        <v>0.2996802181</v>
      </c>
      <c r="V20" s="187" t="s">
        <v>97</v>
      </c>
    </row>
    <row r="21" ht="13.5" customHeight="1"/>
    <row r="22" ht="13.5" customHeight="1"/>
    <row r="23" ht="13.5" customHeight="1">
      <c r="J23" s="202" t="s">
        <v>295</v>
      </c>
    </row>
    <row r="24" ht="13.5" customHeight="1">
      <c r="J24" s="202" t="s">
        <v>296</v>
      </c>
    </row>
    <row r="25" ht="13.5" customHeight="1">
      <c r="J25" s="5"/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U1:AH2"/>
  </mergeCells>
  <printOptions/>
  <pageMargins bottom="0.75" footer="0.0" header="0.0" left="0.7" right="0.7" top="0.75"/>
  <pageSetup orientation="landscape"/>
  <headerFooter>
    <oddFooter>&amp;L&amp;F&amp;R&amp;D &amp;T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5.43"/>
    <col customWidth="1" min="4" max="4" width="12.43"/>
    <col customWidth="1" min="5" max="11" width="8.71"/>
    <col customWidth="1" min="12" max="12" width="13.71"/>
    <col customWidth="1" min="13" max="13" width="19.14"/>
    <col customWidth="1" min="14" max="14" width="22.57"/>
    <col customWidth="1" min="15" max="15" width="9.57"/>
    <col customWidth="1" min="16" max="17" width="9.14"/>
    <col customWidth="1" min="18" max="21" width="8.71"/>
    <col customWidth="1" min="22" max="22" width="10.43"/>
    <col customWidth="1" min="23" max="23" width="8.71"/>
    <col customWidth="1" min="24" max="26" width="9.0"/>
    <col customWidth="1" min="27" max="27" width="8.71"/>
    <col customWidth="1" min="28" max="28" width="7.57"/>
    <col customWidth="1" min="29" max="29" width="8.71"/>
    <col customWidth="1" min="30" max="30" width="7.71"/>
    <col customWidth="1" min="31" max="31" width="8.71"/>
    <col customWidth="1" min="32" max="32" width="6.57"/>
    <col customWidth="1" min="33" max="35" width="8.71"/>
    <col customWidth="1" min="36" max="36" width="6.43"/>
    <col customWidth="1" min="37" max="41" width="8.71"/>
  </cols>
  <sheetData>
    <row r="1" ht="13.5" customHeight="1">
      <c r="AB1" s="518" t="s">
        <v>287</v>
      </c>
    </row>
    <row r="2" ht="13.5" customHeight="1">
      <c r="E2" s="519" t="s">
        <v>297</v>
      </c>
      <c r="I2" s="519" t="s">
        <v>173</v>
      </c>
      <c r="J2" s="519"/>
      <c r="K2" s="519"/>
      <c r="O2" s="519" t="s">
        <v>297</v>
      </c>
      <c r="T2" s="431" t="s">
        <v>298</v>
      </c>
    </row>
    <row r="3" ht="13.5" customHeight="1">
      <c r="D3" s="197" t="s">
        <v>299</v>
      </c>
      <c r="AB3" s="431" t="s">
        <v>300</v>
      </c>
      <c r="AE3" s="431" t="s">
        <v>301</v>
      </c>
      <c r="AF3" s="431"/>
      <c r="AJ3" s="431" t="s">
        <v>302</v>
      </c>
      <c r="AN3" s="431" t="s">
        <v>303</v>
      </c>
    </row>
    <row r="4" ht="13.5" customHeight="1">
      <c r="A4" s="434" t="s">
        <v>143</v>
      </c>
      <c r="B4" s="436" t="s">
        <v>304</v>
      </c>
      <c r="C4" s="436" t="s">
        <v>305</v>
      </c>
      <c r="D4" s="436" t="s">
        <v>126</v>
      </c>
      <c r="E4" s="436" t="s">
        <v>56</v>
      </c>
      <c r="F4" s="436" t="s">
        <v>102</v>
      </c>
      <c r="G4" s="436" t="s">
        <v>306</v>
      </c>
      <c r="H4" s="436" t="s">
        <v>127</v>
      </c>
      <c r="I4" s="436" t="s">
        <v>122</v>
      </c>
      <c r="J4" s="436" t="s">
        <v>46</v>
      </c>
      <c r="K4" s="436" t="s">
        <v>127</v>
      </c>
      <c r="M4" s="432"/>
      <c r="O4" s="544" t="s">
        <v>143</v>
      </c>
      <c r="P4" s="545" t="s">
        <v>304</v>
      </c>
      <c r="Q4" s="545" t="s">
        <v>305</v>
      </c>
      <c r="R4" s="546" t="s">
        <v>126</v>
      </c>
      <c r="S4" s="546" t="s">
        <v>127</v>
      </c>
      <c r="T4" s="545" t="s">
        <v>56</v>
      </c>
      <c r="U4" s="545" t="s">
        <v>102</v>
      </c>
      <c r="V4" s="545" t="s">
        <v>306</v>
      </c>
      <c r="W4" s="436" t="s">
        <v>127</v>
      </c>
      <c r="X4" s="436" t="s">
        <v>122</v>
      </c>
      <c r="Y4" s="436" t="s">
        <v>46</v>
      </c>
      <c r="AA4" s="547"/>
      <c r="AB4" s="548" t="s">
        <v>307</v>
      </c>
      <c r="AC4" s="548" t="s">
        <v>308</v>
      </c>
      <c r="AE4" s="437"/>
      <c r="AF4" s="549" t="s">
        <v>309</v>
      </c>
      <c r="AG4" s="549" t="s">
        <v>310</v>
      </c>
      <c r="AJ4" s="548" t="s">
        <v>311</v>
      </c>
      <c r="AK4" s="548" t="s">
        <v>312</v>
      </c>
      <c r="AN4" s="548" t="s">
        <v>313</v>
      </c>
      <c r="AO4" s="548" t="s">
        <v>314</v>
      </c>
    </row>
    <row r="5" ht="13.5" customHeight="1">
      <c r="A5" s="438" t="s">
        <v>181</v>
      </c>
      <c r="B5" s="550"/>
      <c r="C5" s="550"/>
      <c r="D5" s="550"/>
      <c r="E5" s="551" t="s">
        <v>315</v>
      </c>
      <c r="F5" s="410"/>
      <c r="G5" s="551" t="s">
        <v>315</v>
      </c>
      <c r="H5" s="410"/>
      <c r="I5" s="372"/>
      <c r="J5" s="372"/>
      <c r="K5" s="372"/>
      <c r="O5" s="438" t="s">
        <v>181</v>
      </c>
      <c r="P5" s="550"/>
      <c r="Q5" s="550"/>
      <c r="R5" s="550"/>
      <c r="S5" s="410"/>
      <c r="T5" s="552">
        <f>AA44</f>
        <v>8.838262915</v>
      </c>
      <c r="U5" s="410"/>
      <c r="V5" s="552">
        <f>AA55</f>
        <v>1.261738276</v>
      </c>
      <c r="W5" s="372"/>
      <c r="X5" s="372"/>
      <c r="Y5" s="372"/>
      <c r="AA5" s="438" t="s">
        <v>181</v>
      </c>
      <c r="AB5" s="553">
        <f>AA44</f>
        <v>8.838262915</v>
      </c>
      <c r="AC5" s="553">
        <f>AA55</f>
        <v>1.261738276</v>
      </c>
      <c r="AE5" s="438" t="s">
        <v>181</v>
      </c>
      <c r="AF5" s="553">
        <f>AA44</f>
        <v>8.838262915</v>
      </c>
      <c r="AG5" s="553">
        <f>AA55</f>
        <v>1.261738276</v>
      </c>
      <c r="AI5" s="438" t="s">
        <v>181</v>
      </c>
      <c r="AJ5" s="553">
        <f>AA44</f>
        <v>8.838262915</v>
      </c>
      <c r="AK5" s="553">
        <f>AA55</f>
        <v>1.261738276</v>
      </c>
      <c r="AM5" s="438" t="s">
        <v>181</v>
      </c>
      <c r="AN5" s="553">
        <v>8.838</v>
      </c>
      <c r="AO5" s="553">
        <f>AA55</f>
        <v>1.261738276</v>
      </c>
    </row>
    <row r="6" ht="13.5" customHeight="1">
      <c r="A6" s="438" t="s">
        <v>184</v>
      </c>
      <c r="B6" s="506"/>
      <c r="C6" s="554">
        <v>0.06</v>
      </c>
      <c r="D6" s="555">
        <v>0.64</v>
      </c>
      <c r="E6" s="372"/>
      <c r="F6" s="556">
        <v>0.056</v>
      </c>
      <c r="G6" s="372"/>
      <c r="H6" s="557">
        <v>0.0056</v>
      </c>
      <c r="I6" s="372"/>
      <c r="J6" s="372"/>
      <c r="K6" s="558">
        <v>0.64</v>
      </c>
      <c r="M6" s="470" t="s">
        <v>66</v>
      </c>
      <c r="O6" s="438" t="s">
        <v>184</v>
      </c>
      <c r="P6" s="506"/>
      <c r="Q6" s="554">
        <v>0.06</v>
      </c>
      <c r="R6" s="558">
        <v>0.64</v>
      </c>
      <c r="S6" s="557">
        <v>0.0056</v>
      </c>
      <c r="T6" s="372"/>
      <c r="U6" s="372"/>
      <c r="V6" s="372"/>
      <c r="W6" s="372"/>
      <c r="X6" s="372"/>
      <c r="Y6" s="372"/>
      <c r="AA6" s="438" t="s">
        <v>184</v>
      </c>
      <c r="AB6" s="372"/>
      <c r="AC6" s="372"/>
      <c r="AE6" s="438" t="s">
        <v>184</v>
      </c>
      <c r="AF6" s="372"/>
      <c r="AG6" s="372"/>
      <c r="AI6" s="438" t="s">
        <v>184</v>
      </c>
      <c r="AJ6" s="372"/>
      <c r="AK6" s="372"/>
      <c r="AM6" s="438" t="s">
        <v>184</v>
      </c>
      <c r="AN6" s="372"/>
      <c r="AO6" s="372"/>
    </row>
    <row r="7" ht="13.5" customHeight="1">
      <c r="A7" s="438" t="s">
        <v>193</v>
      </c>
      <c r="B7" s="506"/>
      <c r="C7" s="559">
        <v>0.01</v>
      </c>
      <c r="D7" s="550"/>
      <c r="E7" s="556">
        <v>0.34</v>
      </c>
      <c r="F7" s="372"/>
      <c r="G7" s="556">
        <v>0.15</v>
      </c>
      <c r="H7" s="557">
        <v>2.0E-5</v>
      </c>
      <c r="I7" s="558">
        <v>0.1</v>
      </c>
      <c r="J7" s="560"/>
      <c r="K7" s="552">
        <v>0.0076</v>
      </c>
      <c r="M7" s="476" t="s">
        <v>67</v>
      </c>
      <c r="O7" s="438" t="s">
        <v>193</v>
      </c>
      <c r="P7" s="506"/>
      <c r="Q7" s="559">
        <v>0.01</v>
      </c>
      <c r="R7" s="552">
        <v>0.0076</v>
      </c>
      <c r="S7" s="561">
        <v>2.0E-5</v>
      </c>
      <c r="T7" s="556">
        <v>0.34</v>
      </c>
      <c r="U7" s="372"/>
      <c r="V7" s="556">
        <v>0.15</v>
      </c>
      <c r="W7" s="560"/>
      <c r="X7" s="558">
        <v>0.1</v>
      </c>
      <c r="Y7" s="560"/>
      <c r="AA7" s="438" t="s">
        <v>193</v>
      </c>
      <c r="AB7" s="556">
        <v>0.34</v>
      </c>
      <c r="AC7" s="561">
        <v>0.15</v>
      </c>
      <c r="AE7" s="438" t="s">
        <v>193</v>
      </c>
      <c r="AF7" s="556">
        <v>0.34</v>
      </c>
      <c r="AG7" s="561">
        <v>0.15</v>
      </c>
      <c r="AI7" s="438" t="s">
        <v>193</v>
      </c>
      <c r="AJ7" s="556">
        <v>0.34</v>
      </c>
      <c r="AK7" s="561">
        <v>0.15</v>
      </c>
      <c r="AM7" s="438" t="s">
        <v>193</v>
      </c>
      <c r="AN7" s="556">
        <v>0.34</v>
      </c>
      <c r="AO7" s="561">
        <v>0.15</v>
      </c>
    </row>
    <row r="8" ht="13.5" customHeight="1">
      <c r="A8" s="438" t="s">
        <v>195</v>
      </c>
      <c r="B8" s="562">
        <v>1.0</v>
      </c>
      <c r="C8" s="558">
        <v>0.49</v>
      </c>
      <c r="D8" s="563"/>
      <c r="E8" s="372"/>
      <c r="F8" s="372"/>
      <c r="G8" s="372"/>
      <c r="H8" s="372"/>
      <c r="I8" s="372"/>
      <c r="J8" s="372"/>
      <c r="K8" s="372"/>
      <c r="L8" s="197" t="s">
        <v>203</v>
      </c>
      <c r="O8" s="438" t="s">
        <v>195</v>
      </c>
      <c r="P8" s="562">
        <v>1.0</v>
      </c>
      <c r="Q8" s="558">
        <v>0.49</v>
      </c>
      <c r="R8" s="372"/>
      <c r="S8" s="372"/>
      <c r="T8" s="372"/>
      <c r="U8" s="372"/>
      <c r="V8" s="372"/>
      <c r="W8" s="560"/>
      <c r="X8" s="372"/>
      <c r="Y8" s="372"/>
      <c r="AA8" s="438" t="s">
        <v>195</v>
      </c>
      <c r="AB8" s="372"/>
      <c r="AC8" s="372"/>
      <c r="AE8" s="438" t="s">
        <v>195</v>
      </c>
      <c r="AF8" s="372"/>
      <c r="AG8" s="372"/>
      <c r="AI8" s="438" t="s">
        <v>195</v>
      </c>
      <c r="AJ8" s="372"/>
      <c r="AK8" s="372"/>
      <c r="AM8" s="438" t="s">
        <v>195</v>
      </c>
      <c r="AN8" s="372"/>
      <c r="AO8" s="372"/>
    </row>
    <row r="9" ht="13.5" customHeight="1">
      <c r="A9" s="438" t="s">
        <v>199</v>
      </c>
      <c r="B9" s="506"/>
      <c r="C9" s="554">
        <v>0.004</v>
      </c>
      <c r="D9" s="560"/>
      <c r="E9" s="372"/>
      <c r="F9" s="372"/>
      <c r="G9" s="372"/>
      <c r="H9" s="372"/>
      <c r="I9" s="558">
        <v>0.1</v>
      </c>
      <c r="J9" s="560"/>
      <c r="K9" s="560"/>
      <c r="M9" s="564" t="s">
        <v>132</v>
      </c>
      <c r="O9" s="438" t="s">
        <v>199</v>
      </c>
      <c r="P9" s="506"/>
      <c r="Q9" s="554">
        <v>0.004</v>
      </c>
      <c r="R9" s="560"/>
      <c r="S9" s="372"/>
      <c r="T9" s="372"/>
      <c r="U9" s="372"/>
      <c r="V9" s="372"/>
      <c r="W9" s="560"/>
      <c r="X9" s="558">
        <v>0.1</v>
      </c>
      <c r="Y9" s="560"/>
      <c r="AA9" s="438" t="s">
        <v>199</v>
      </c>
      <c r="AB9" s="372"/>
      <c r="AC9" s="372"/>
      <c r="AE9" s="438" t="s">
        <v>199</v>
      </c>
      <c r="AF9" s="372"/>
      <c r="AG9" s="372"/>
      <c r="AI9" s="438" t="s">
        <v>199</v>
      </c>
      <c r="AJ9" s="372"/>
      <c r="AK9" s="372"/>
      <c r="AM9" s="438" t="s">
        <v>199</v>
      </c>
      <c r="AN9" s="372"/>
      <c r="AO9" s="372"/>
    </row>
    <row r="10" ht="13.5" customHeight="1">
      <c r="A10" s="438" t="s">
        <v>201</v>
      </c>
      <c r="B10" s="552">
        <v>0.005</v>
      </c>
      <c r="C10" s="468"/>
      <c r="D10" s="468"/>
      <c r="E10" s="556" t="s">
        <v>262</v>
      </c>
      <c r="F10" s="556" t="s">
        <v>262</v>
      </c>
      <c r="G10" s="556" t="s">
        <v>262</v>
      </c>
      <c r="H10" s="372"/>
      <c r="I10" s="558">
        <v>0.01</v>
      </c>
      <c r="J10" s="372"/>
      <c r="K10" s="372"/>
      <c r="O10" s="438" t="s">
        <v>201</v>
      </c>
      <c r="P10" s="552">
        <v>0.005</v>
      </c>
      <c r="Q10" s="468"/>
      <c r="R10" s="372"/>
      <c r="S10" s="372"/>
      <c r="T10" s="557">
        <f>AA45</f>
        <v>0.005008618353</v>
      </c>
      <c r="U10" s="561">
        <f>AA46</f>
        <v>0.003114473444</v>
      </c>
      <c r="V10" s="565">
        <f>AA56</f>
        <v>0.0007150963375</v>
      </c>
      <c r="W10" s="372"/>
      <c r="X10" s="558">
        <v>0.01</v>
      </c>
      <c r="Y10" s="372"/>
      <c r="AA10" s="438" t="s">
        <v>201</v>
      </c>
      <c r="AB10" s="557">
        <f>AA46</f>
        <v>0.003114473444</v>
      </c>
      <c r="AC10" s="561">
        <f>AA56</f>
        <v>0.0007150963375</v>
      </c>
      <c r="AE10" s="438" t="s">
        <v>201</v>
      </c>
      <c r="AF10" s="557">
        <f>AA46</f>
        <v>0.003114473444</v>
      </c>
      <c r="AG10" s="561">
        <f>AA56</f>
        <v>0.0007150963375</v>
      </c>
      <c r="AI10" s="438" t="s">
        <v>201</v>
      </c>
      <c r="AJ10" s="561">
        <f>AA46</f>
        <v>0.003114473444</v>
      </c>
      <c r="AK10" s="561">
        <f>AG10</f>
        <v>0.0007150963375</v>
      </c>
      <c r="AM10" s="438" t="s">
        <v>201</v>
      </c>
      <c r="AN10" s="561">
        <f>AA46</f>
        <v>0.003114473444</v>
      </c>
      <c r="AO10" s="561">
        <f>AA56</f>
        <v>0.0007150963375</v>
      </c>
    </row>
    <row r="11" ht="13.5" customHeight="1">
      <c r="A11" s="438" t="s">
        <v>204</v>
      </c>
      <c r="B11" s="468"/>
      <c r="C11" s="468"/>
      <c r="D11" s="468"/>
      <c r="E11" s="372"/>
      <c r="F11" s="372"/>
      <c r="G11" s="372"/>
      <c r="H11" s="372"/>
      <c r="I11" s="372"/>
      <c r="J11" s="372"/>
      <c r="K11" s="372"/>
      <c r="L11" s="350" t="s">
        <v>316</v>
      </c>
      <c r="O11" s="438" t="s">
        <v>204</v>
      </c>
      <c r="P11" s="468"/>
      <c r="Q11" s="468"/>
      <c r="R11" s="372"/>
      <c r="S11" s="372"/>
      <c r="T11" s="372"/>
      <c r="U11" s="372"/>
      <c r="V11" s="372"/>
      <c r="W11" s="372"/>
      <c r="X11" s="372"/>
      <c r="Y11" s="372"/>
      <c r="AA11" s="438" t="s">
        <v>204</v>
      </c>
      <c r="AB11" s="372"/>
      <c r="AC11" s="372"/>
      <c r="AE11" s="438" t="s">
        <v>204</v>
      </c>
      <c r="AF11" s="372"/>
      <c r="AG11" s="372"/>
      <c r="AI11" s="438" t="s">
        <v>204</v>
      </c>
      <c r="AJ11" s="372"/>
      <c r="AK11" s="372"/>
      <c r="AM11" s="438" t="s">
        <v>204</v>
      </c>
      <c r="AN11" s="372"/>
      <c r="AO11" s="372"/>
    </row>
    <row r="12" ht="13.5" customHeight="1">
      <c r="A12" s="438" t="s">
        <v>274</v>
      </c>
      <c r="B12" s="554">
        <v>0.05</v>
      </c>
      <c r="C12" s="497"/>
      <c r="D12" s="372"/>
      <c r="E12" s="557">
        <v>0.016</v>
      </c>
      <c r="F12" s="372"/>
      <c r="G12" s="557">
        <v>0.011</v>
      </c>
      <c r="H12" s="557" t="s">
        <v>317</v>
      </c>
      <c r="I12" s="558">
        <v>0.1</v>
      </c>
      <c r="J12" s="560"/>
      <c r="K12" s="560"/>
      <c r="N12" s="465"/>
      <c r="O12" s="438" t="s">
        <v>318</v>
      </c>
      <c r="P12" s="554">
        <v>0.05</v>
      </c>
      <c r="Q12" s="497"/>
      <c r="R12" s="560"/>
      <c r="S12" s="557">
        <v>0.1</v>
      </c>
      <c r="T12" s="557">
        <v>0.016</v>
      </c>
      <c r="U12" s="566"/>
      <c r="V12" s="557">
        <v>0.011</v>
      </c>
      <c r="W12" s="560"/>
      <c r="X12" s="558">
        <v>0.1</v>
      </c>
      <c r="Y12" s="560"/>
      <c r="AA12" s="438" t="s">
        <v>274</v>
      </c>
      <c r="AB12" s="556">
        <v>0.016</v>
      </c>
      <c r="AC12" s="556">
        <v>0.011</v>
      </c>
      <c r="AE12" s="438" t="s">
        <v>274</v>
      </c>
      <c r="AF12" s="556">
        <v>0.016</v>
      </c>
      <c r="AG12" s="556">
        <v>0.011</v>
      </c>
      <c r="AI12" s="438" t="s">
        <v>274</v>
      </c>
      <c r="AJ12" s="556">
        <v>0.016</v>
      </c>
      <c r="AK12" s="556">
        <v>0.011</v>
      </c>
      <c r="AM12" s="438" t="s">
        <v>274</v>
      </c>
      <c r="AN12" s="556">
        <v>0.016</v>
      </c>
      <c r="AO12" s="556">
        <v>0.011</v>
      </c>
    </row>
    <row r="13" ht="13.5" customHeight="1">
      <c r="A13" s="438" t="s">
        <v>207</v>
      </c>
      <c r="B13" s="560"/>
      <c r="C13" s="560"/>
      <c r="D13" s="560"/>
      <c r="E13" s="372"/>
      <c r="F13" s="372"/>
      <c r="G13" s="372"/>
      <c r="H13" s="372"/>
      <c r="I13" s="372"/>
      <c r="J13" s="560"/>
      <c r="K13" s="560"/>
      <c r="O13" s="438" t="s">
        <v>207</v>
      </c>
      <c r="P13" s="560"/>
      <c r="Q13" s="560"/>
      <c r="R13" s="560"/>
      <c r="S13" s="372"/>
      <c r="T13" s="372"/>
      <c r="U13" s="372"/>
      <c r="V13" s="468"/>
      <c r="W13" s="560"/>
      <c r="X13" s="372"/>
      <c r="Y13" s="560"/>
      <c r="AA13" s="438" t="s">
        <v>207</v>
      </c>
      <c r="AB13" s="372"/>
      <c r="AC13" s="372"/>
      <c r="AE13" s="438" t="s">
        <v>207</v>
      </c>
      <c r="AF13" s="372"/>
      <c r="AG13" s="372"/>
      <c r="AI13" s="438" t="s">
        <v>207</v>
      </c>
      <c r="AJ13" s="372"/>
      <c r="AK13" s="372"/>
      <c r="AM13" s="438" t="s">
        <v>207</v>
      </c>
      <c r="AN13" s="372"/>
      <c r="AO13" s="372"/>
    </row>
    <row r="14" ht="13.5" customHeight="1">
      <c r="A14" s="438" t="s">
        <v>208</v>
      </c>
      <c r="B14" s="506"/>
      <c r="C14" s="559">
        <v>1.0</v>
      </c>
      <c r="D14" s="560"/>
      <c r="E14" s="556" t="s">
        <v>262</v>
      </c>
      <c r="F14" s="372"/>
      <c r="G14" s="556" t="s">
        <v>262</v>
      </c>
      <c r="H14" s="556">
        <v>1.3</v>
      </c>
      <c r="I14" s="372"/>
      <c r="J14" s="567">
        <v>0.2</v>
      </c>
      <c r="K14" s="560"/>
      <c r="O14" s="438" t="s">
        <v>208</v>
      </c>
      <c r="P14" s="506"/>
      <c r="Q14" s="559">
        <v>1.0</v>
      </c>
      <c r="R14" s="560"/>
      <c r="S14" s="556">
        <v>1.3</v>
      </c>
      <c r="T14" s="557">
        <f>AA48</f>
        <v>0.02582323383</v>
      </c>
      <c r="U14" s="372"/>
      <c r="V14" s="557">
        <f>AA58</f>
        <v>0.01619353664</v>
      </c>
      <c r="W14" s="560"/>
      <c r="X14" s="372"/>
      <c r="Y14" s="567">
        <v>0.2</v>
      </c>
      <c r="AA14" s="438" t="s">
        <v>208</v>
      </c>
      <c r="AB14" s="556">
        <f>AA48</f>
        <v>0.02582323383</v>
      </c>
      <c r="AC14" s="556">
        <f>AA58</f>
        <v>0.01619353664</v>
      </c>
      <c r="AE14" s="438" t="s">
        <v>208</v>
      </c>
      <c r="AF14" s="556">
        <f>AA48</f>
        <v>0.02582323383</v>
      </c>
      <c r="AG14" s="556">
        <f>AA58</f>
        <v>0.01619353664</v>
      </c>
      <c r="AI14" s="438" t="s">
        <v>208</v>
      </c>
      <c r="AJ14" s="556">
        <f>AA48</f>
        <v>0.02582323383</v>
      </c>
      <c r="AK14" s="556">
        <f>AA58</f>
        <v>0.01619353664</v>
      </c>
      <c r="AM14" s="438" t="s">
        <v>208</v>
      </c>
      <c r="AN14" s="556">
        <f>AA48</f>
        <v>0.02582323383</v>
      </c>
      <c r="AO14" s="556">
        <f>AA58</f>
        <v>0.01619353664</v>
      </c>
    </row>
    <row r="15" ht="13.5" customHeight="1">
      <c r="A15" s="438" t="s">
        <v>209</v>
      </c>
      <c r="B15" s="506"/>
      <c r="C15" s="568">
        <v>0.3</v>
      </c>
      <c r="D15" s="560"/>
      <c r="E15" s="372"/>
      <c r="F15" s="372"/>
      <c r="G15" s="562">
        <v>1.0</v>
      </c>
      <c r="H15" s="563"/>
      <c r="I15" s="372"/>
      <c r="J15" s="560"/>
      <c r="K15" s="560"/>
      <c r="L15" s="443" t="s">
        <v>319</v>
      </c>
      <c r="O15" s="438" t="s">
        <v>209</v>
      </c>
      <c r="P15" s="506"/>
      <c r="Q15" s="568">
        <v>0.3</v>
      </c>
      <c r="R15" s="560"/>
      <c r="S15" s="563"/>
      <c r="T15" s="372"/>
      <c r="U15" s="372"/>
      <c r="V15" s="562">
        <v>1.0</v>
      </c>
      <c r="W15" s="560"/>
      <c r="X15" s="372"/>
      <c r="Y15" s="560"/>
      <c r="AA15" s="438" t="s">
        <v>209</v>
      </c>
      <c r="AB15" s="372"/>
      <c r="AC15" s="569">
        <v>1.0</v>
      </c>
      <c r="AE15" s="438" t="s">
        <v>209</v>
      </c>
      <c r="AF15" s="372"/>
      <c r="AG15" s="569">
        <v>1.0</v>
      </c>
      <c r="AI15" s="438" t="s">
        <v>209</v>
      </c>
      <c r="AJ15" s="372"/>
      <c r="AK15" s="569">
        <v>1.0</v>
      </c>
      <c r="AM15" s="438" t="s">
        <v>209</v>
      </c>
      <c r="AN15" s="372"/>
      <c r="AO15" s="569">
        <v>1.0</v>
      </c>
    </row>
    <row r="16" ht="13.5" customHeight="1">
      <c r="A16" s="438" t="s">
        <v>210</v>
      </c>
      <c r="B16" s="558">
        <v>0.05</v>
      </c>
      <c r="C16" s="372"/>
      <c r="D16" s="372"/>
      <c r="E16" s="556" t="s">
        <v>262</v>
      </c>
      <c r="F16" s="372"/>
      <c r="G16" s="556" t="s">
        <v>262</v>
      </c>
      <c r="H16" s="372"/>
      <c r="I16" s="558">
        <v>0.1</v>
      </c>
      <c r="J16" s="560"/>
      <c r="K16" s="560"/>
      <c r="O16" s="438" t="s">
        <v>210</v>
      </c>
      <c r="P16" s="558">
        <v>0.05</v>
      </c>
      <c r="Q16" s="372"/>
      <c r="R16" s="560"/>
      <c r="S16" s="372"/>
      <c r="T16" s="557">
        <f>AA49</f>
        <v>0.1361417491</v>
      </c>
      <c r="U16" s="372"/>
      <c r="V16" s="557">
        <f>AA59</f>
        <v>0.005305248512</v>
      </c>
      <c r="W16" s="560"/>
      <c r="X16" s="558">
        <v>0.1</v>
      </c>
      <c r="Y16" s="560"/>
      <c r="AA16" s="438" t="s">
        <v>210</v>
      </c>
      <c r="AB16" s="556">
        <f>AA49</f>
        <v>0.1361417491</v>
      </c>
      <c r="AC16" s="556">
        <f>AA59</f>
        <v>0.005305248512</v>
      </c>
      <c r="AE16" s="438" t="s">
        <v>210</v>
      </c>
      <c r="AF16" s="556">
        <f>AA49</f>
        <v>0.1361417491</v>
      </c>
      <c r="AG16" s="556">
        <f>AA59</f>
        <v>0.005305248512</v>
      </c>
      <c r="AI16" s="438" t="s">
        <v>210</v>
      </c>
      <c r="AJ16" s="556">
        <f>AA49</f>
        <v>0.1361417491</v>
      </c>
      <c r="AK16" s="556">
        <f>AA59</f>
        <v>0.005305248512</v>
      </c>
      <c r="AM16" s="438" t="s">
        <v>210</v>
      </c>
      <c r="AN16" s="556">
        <f>AA49</f>
        <v>0.1361417491</v>
      </c>
      <c r="AO16" s="556">
        <f>AA59</f>
        <v>0.005305248512</v>
      </c>
    </row>
    <row r="17" ht="13.5" customHeight="1">
      <c r="A17" s="438" t="s">
        <v>211</v>
      </c>
      <c r="B17" s="560"/>
      <c r="C17" s="560"/>
      <c r="D17" s="560"/>
      <c r="E17" s="372"/>
      <c r="F17" s="372"/>
      <c r="G17" s="372"/>
      <c r="H17" s="372"/>
      <c r="I17" s="372"/>
      <c r="J17" s="560"/>
      <c r="K17" s="560"/>
      <c r="O17" s="438" t="s">
        <v>211</v>
      </c>
      <c r="P17" s="560"/>
      <c r="Q17" s="560"/>
      <c r="R17" s="560"/>
      <c r="S17" s="372"/>
      <c r="T17" s="468"/>
      <c r="U17" s="372"/>
      <c r="V17" s="468"/>
      <c r="W17" s="560"/>
      <c r="X17" s="372"/>
      <c r="Y17" s="560"/>
      <c r="AA17" s="438" t="s">
        <v>211</v>
      </c>
      <c r="AB17" s="372"/>
      <c r="AC17" s="372"/>
      <c r="AE17" s="438" t="s">
        <v>211</v>
      </c>
      <c r="AF17" s="372"/>
      <c r="AG17" s="372"/>
      <c r="AI17" s="438" t="s">
        <v>211</v>
      </c>
      <c r="AJ17" s="372"/>
      <c r="AK17" s="372"/>
      <c r="AM17" s="438" t="s">
        <v>211</v>
      </c>
      <c r="AN17" s="372"/>
      <c r="AO17" s="372"/>
    </row>
    <row r="18" ht="13.5" customHeight="1">
      <c r="A18" s="438" t="s">
        <v>212</v>
      </c>
      <c r="B18" s="506"/>
      <c r="C18" s="568">
        <v>0.05</v>
      </c>
      <c r="D18" s="560"/>
      <c r="E18" s="556" t="s">
        <v>262</v>
      </c>
      <c r="F18" s="372"/>
      <c r="G18" s="556" t="s">
        <v>262</v>
      </c>
      <c r="H18" s="372"/>
      <c r="I18" s="558">
        <v>0.2</v>
      </c>
      <c r="J18" s="560"/>
      <c r="K18" s="560"/>
      <c r="O18" s="438" t="s">
        <v>212</v>
      </c>
      <c r="P18" s="506"/>
      <c r="Q18" s="568">
        <v>0.05</v>
      </c>
      <c r="R18" s="560"/>
      <c r="S18" s="372"/>
      <c r="T18" s="557">
        <f>AA50</f>
        <v>3.761110411</v>
      </c>
      <c r="U18" s="372"/>
      <c r="V18" s="557">
        <f>AA60</f>
        <v>2.078017337</v>
      </c>
      <c r="W18" s="560"/>
      <c r="X18" s="558">
        <v>0.2</v>
      </c>
      <c r="Y18" s="560"/>
      <c r="AA18" s="438" t="s">
        <v>212</v>
      </c>
      <c r="AB18" s="556">
        <f>AA50</f>
        <v>3.761110411</v>
      </c>
      <c r="AC18" s="556">
        <f>AA60</f>
        <v>2.078017337</v>
      </c>
      <c r="AE18" s="438" t="s">
        <v>212</v>
      </c>
      <c r="AF18" s="556">
        <f>AA50</f>
        <v>3.761110411</v>
      </c>
      <c r="AG18" s="556">
        <f>AA60</f>
        <v>2.078017337</v>
      </c>
      <c r="AI18" s="438" t="s">
        <v>212</v>
      </c>
      <c r="AJ18" s="556">
        <f>AA50</f>
        <v>3.761110411</v>
      </c>
      <c r="AK18" s="556">
        <f>AA60</f>
        <v>2.078017337</v>
      </c>
      <c r="AM18" s="438" t="s">
        <v>212</v>
      </c>
      <c r="AN18" s="556">
        <f>AA50</f>
        <v>3.761110411</v>
      </c>
      <c r="AO18" s="556">
        <f>AA60</f>
        <v>2.078017337</v>
      </c>
    </row>
    <row r="19" ht="13.5" customHeight="1">
      <c r="A19" s="438" t="s">
        <v>213</v>
      </c>
      <c r="B19" s="558">
        <v>0.002</v>
      </c>
      <c r="C19" s="372"/>
      <c r="D19" s="468"/>
      <c r="E19" s="372"/>
      <c r="F19" s="372"/>
      <c r="G19" s="570">
        <v>1.0E-5</v>
      </c>
      <c r="H19" s="571"/>
      <c r="I19" s="372"/>
      <c r="J19" s="560"/>
      <c r="K19" s="560"/>
      <c r="O19" s="438" t="s">
        <v>213</v>
      </c>
      <c r="P19" s="558">
        <v>0.002</v>
      </c>
      <c r="Q19" s="372"/>
      <c r="R19" s="560"/>
      <c r="S19" s="571"/>
      <c r="T19" s="468"/>
      <c r="U19" s="372"/>
      <c r="V19" s="570">
        <v>1.0E-5</v>
      </c>
      <c r="W19" s="560"/>
      <c r="X19" s="372"/>
      <c r="Y19" s="560"/>
      <c r="AA19" s="438" t="s">
        <v>213</v>
      </c>
      <c r="AB19" s="372"/>
      <c r="AC19" s="570">
        <v>1.0E-5</v>
      </c>
      <c r="AE19" s="438" t="s">
        <v>213</v>
      </c>
      <c r="AF19" s="372"/>
      <c r="AG19" s="570">
        <v>1.0E-5</v>
      </c>
      <c r="AI19" s="438" t="s">
        <v>213</v>
      </c>
      <c r="AJ19" s="372"/>
      <c r="AK19" s="570">
        <v>1.0E-5</v>
      </c>
      <c r="AM19" s="438" t="s">
        <v>213</v>
      </c>
      <c r="AN19" s="372"/>
      <c r="AO19" s="570">
        <v>1.0E-5</v>
      </c>
    </row>
    <row r="20" ht="13.5" customHeight="1">
      <c r="A20" s="438" t="s">
        <v>214</v>
      </c>
      <c r="B20" s="506"/>
      <c r="C20" s="559">
        <v>0.21</v>
      </c>
      <c r="D20" s="560"/>
      <c r="E20" s="372"/>
      <c r="F20" s="372"/>
      <c r="G20" s="372"/>
      <c r="H20" s="372"/>
      <c r="I20" s="558">
        <v>0.3</v>
      </c>
      <c r="J20" s="560"/>
      <c r="K20" s="560"/>
      <c r="M20" s="197">
        <v>0.01</v>
      </c>
      <c r="O20" s="438" t="s">
        <v>214</v>
      </c>
      <c r="P20" s="506"/>
      <c r="Q20" s="559">
        <v>0.21</v>
      </c>
      <c r="R20" s="560"/>
      <c r="S20" s="372"/>
      <c r="T20" s="468"/>
      <c r="U20" s="372"/>
      <c r="V20" s="468"/>
      <c r="W20" s="560"/>
      <c r="X20" s="558">
        <v>0.3</v>
      </c>
      <c r="Y20" s="560"/>
      <c r="AA20" s="438" t="s">
        <v>214</v>
      </c>
      <c r="AB20" s="372"/>
      <c r="AC20" s="569">
        <v>0.16</v>
      </c>
      <c r="AE20" s="438" t="s">
        <v>214</v>
      </c>
      <c r="AF20" s="372"/>
      <c r="AG20" s="569">
        <v>0.16</v>
      </c>
      <c r="AI20" s="438" t="s">
        <v>214</v>
      </c>
      <c r="AJ20" s="372"/>
      <c r="AK20" s="569">
        <v>0.16</v>
      </c>
      <c r="AM20" s="438" t="s">
        <v>214</v>
      </c>
      <c r="AN20" s="372"/>
      <c r="AO20" s="569">
        <v>0.16</v>
      </c>
    </row>
    <row r="21" ht="13.5" customHeight="1">
      <c r="A21" s="438" t="s">
        <v>215</v>
      </c>
      <c r="B21" s="506"/>
      <c r="C21" s="559">
        <v>0.1</v>
      </c>
      <c r="D21" s="560">
        <v>4.6</v>
      </c>
      <c r="E21" s="556" t="s">
        <v>262</v>
      </c>
      <c r="F21" s="372"/>
      <c r="G21" s="556" t="s">
        <v>262</v>
      </c>
      <c r="H21" s="556">
        <v>0.61</v>
      </c>
      <c r="I21" s="558">
        <v>0.2</v>
      </c>
      <c r="J21" s="560"/>
      <c r="K21" s="572">
        <v>4.6</v>
      </c>
      <c r="O21" s="438" t="s">
        <v>215</v>
      </c>
      <c r="P21" s="506"/>
      <c r="Q21" s="559">
        <v>0.1</v>
      </c>
      <c r="R21" s="572">
        <v>4.6</v>
      </c>
      <c r="S21" s="556">
        <v>0.61</v>
      </c>
      <c r="T21" s="557">
        <f>AA51</f>
        <v>0.8416603029</v>
      </c>
      <c r="U21" s="372"/>
      <c r="V21" s="557">
        <f>AA61</f>
        <v>0.09348270932</v>
      </c>
      <c r="W21" s="560"/>
      <c r="X21" s="558">
        <v>0.2</v>
      </c>
      <c r="Y21" s="560"/>
      <c r="AA21" s="438" t="s">
        <v>215</v>
      </c>
      <c r="AB21" s="556">
        <f>AA51</f>
        <v>0.8416603029</v>
      </c>
      <c r="AC21" s="556">
        <f>AA61</f>
        <v>0.09348270932</v>
      </c>
      <c r="AE21" s="438" t="s">
        <v>215</v>
      </c>
      <c r="AF21" s="556">
        <f>AA51</f>
        <v>0.8416603029</v>
      </c>
      <c r="AG21" s="556">
        <f>AA61</f>
        <v>0.09348270932</v>
      </c>
      <c r="AI21" s="438" t="s">
        <v>215</v>
      </c>
      <c r="AJ21" s="556">
        <f>AA51</f>
        <v>0.8416603029</v>
      </c>
      <c r="AK21" s="556">
        <f>AA61</f>
        <v>0.09348270932</v>
      </c>
      <c r="AM21" s="438" t="s">
        <v>215</v>
      </c>
      <c r="AN21" s="556">
        <f>AA51</f>
        <v>0.8416603029</v>
      </c>
      <c r="AO21" s="556">
        <f>AA61</f>
        <v>0.09348270932</v>
      </c>
    </row>
    <row r="22" ht="13.5" customHeight="1">
      <c r="A22" s="438" t="s">
        <v>217</v>
      </c>
      <c r="B22" s="560"/>
      <c r="C22" s="560"/>
      <c r="D22" s="560"/>
      <c r="E22" s="372"/>
      <c r="F22" s="372"/>
      <c r="G22" s="372"/>
      <c r="H22" s="372"/>
      <c r="I22" s="372"/>
      <c r="J22" s="372"/>
      <c r="K22" s="573"/>
      <c r="O22" s="438" t="s">
        <v>217</v>
      </c>
      <c r="P22" s="560"/>
      <c r="Q22" s="560"/>
      <c r="R22" s="573"/>
      <c r="S22" s="372"/>
      <c r="T22" s="372"/>
      <c r="U22" s="372"/>
      <c r="V22" s="372"/>
      <c r="W22" s="372"/>
      <c r="X22" s="372"/>
      <c r="Y22" s="372"/>
      <c r="AA22" s="438" t="s">
        <v>217</v>
      </c>
      <c r="AB22" s="372"/>
      <c r="AC22" s="372"/>
      <c r="AE22" s="438" t="s">
        <v>217</v>
      </c>
      <c r="AF22" s="372"/>
      <c r="AG22" s="372"/>
      <c r="AI22" s="438" t="s">
        <v>217</v>
      </c>
      <c r="AJ22" s="372"/>
      <c r="AK22" s="372"/>
      <c r="AM22" s="438" t="s">
        <v>217</v>
      </c>
      <c r="AN22" s="372"/>
      <c r="AO22" s="372"/>
    </row>
    <row r="23" ht="13.5" customHeight="1">
      <c r="A23" s="438" t="s">
        <v>219</v>
      </c>
      <c r="B23" s="506"/>
      <c r="C23" s="559">
        <v>0.05</v>
      </c>
      <c r="D23" s="560">
        <v>4.2</v>
      </c>
      <c r="E23" s="561">
        <v>0.0184</v>
      </c>
      <c r="F23" s="372"/>
      <c r="G23" s="561">
        <v>0.0046</v>
      </c>
      <c r="H23" s="556">
        <v>0.17</v>
      </c>
      <c r="I23" s="558">
        <v>0.02</v>
      </c>
      <c r="J23" s="372"/>
      <c r="K23" s="572">
        <v>4.2</v>
      </c>
      <c r="O23" s="438" t="s">
        <v>219</v>
      </c>
      <c r="P23" s="506"/>
      <c r="Q23" s="559">
        <v>0.05</v>
      </c>
      <c r="R23" s="572">
        <v>4.2</v>
      </c>
      <c r="S23" s="556">
        <v>0.17</v>
      </c>
      <c r="T23" s="561">
        <v>0.0184</v>
      </c>
      <c r="U23" s="372"/>
      <c r="V23" s="561">
        <v>0.0046</v>
      </c>
      <c r="W23" s="372"/>
      <c r="X23" s="558">
        <v>0.02</v>
      </c>
      <c r="Y23" s="372"/>
      <c r="AA23" s="438" t="s">
        <v>219</v>
      </c>
      <c r="AB23" s="557">
        <v>0.0184</v>
      </c>
      <c r="AC23" s="557">
        <v>0.0046</v>
      </c>
      <c r="AE23" s="438" t="s">
        <v>219</v>
      </c>
      <c r="AF23" s="557">
        <v>0.0184</v>
      </c>
      <c r="AG23" s="557">
        <v>0.0046</v>
      </c>
      <c r="AI23" s="438" t="s">
        <v>219</v>
      </c>
      <c r="AJ23" s="557">
        <v>0.0184</v>
      </c>
      <c r="AK23" s="557">
        <v>0.0046</v>
      </c>
      <c r="AM23" s="438" t="s">
        <v>219</v>
      </c>
      <c r="AN23" s="557">
        <v>0.0184</v>
      </c>
      <c r="AO23" s="557">
        <v>0.0046</v>
      </c>
    </row>
    <row r="24" ht="13.5" customHeight="1">
      <c r="A24" s="438" t="s">
        <v>223</v>
      </c>
      <c r="B24" s="567">
        <v>0.1</v>
      </c>
      <c r="C24" s="560"/>
      <c r="D24" s="560"/>
      <c r="E24" s="556" t="s">
        <v>262</v>
      </c>
      <c r="F24" s="372"/>
      <c r="G24" s="556" t="s">
        <v>262</v>
      </c>
      <c r="H24" s="372"/>
      <c r="I24" s="372"/>
      <c r="J24" s="372"/>
      <c r="K24" s="372"/>
      <c r="O24" s="438" t="s">
        <v>223</v>
      </c>
      <c r="P24" s="567">
        <v>0.1</v>
      </c>
      <c r="Q24" s="560"/>
      <c r="R24" s="372"/>
      <c r="S24" s="372"/>
      <c r="T24" s="561">
        <f>AA52</f>
        <v>0.006685618253</v>
      </c>
      <c r="U24" s="565">
        <f>AA52</f>
        <v>0.006685618253</v>
      </c>
      <c r="V24" s="557">
        <f>AA62</f>
        <v>0.001054541284</v>
      </c>
      <c r="W24" s="372"/>
      <c r="X24" s="372"/>
      <c r="Y24" s="372"/>
      <c r="AA24" s="438" t="s">
        <v>223</v>
      </c>
      <c r="AB24" s="557">
        <f>AA52</f>
        <v>0.006685618253</v>
      </c>
      <c r="AC24" s="561">
        <f>AA62</f>
        <v>0.001054541284</v>
      </c>
      <c r="AE24" s="438" t="s">
        <v>223</v>
      </c>
      <c r="AF24" s="557">
        <f>AA52</f>
        <v>0.006685618253</v>
      </c>
      <c r="AG24" s="561">
        <f>AA62</f>
        <v>0.001054541284</v>
      </c>
      <c r="AI24" s="438" t="s">
        <v>223</v>
      </c>
      <c r="AJ24" s="557">
        <f>AA52</f>
        <v>0.006685618253</v>
      </c>
      <c r="AK24" s="561">
        <f>AA62</f>
        <v>0.001054541284</v>
      </c>
      <c r="AM24" s="438" t="s">
        <v>223</v>
      </c>
      <c r="AN24" s="557">
        <f>AA52</f>
        <v>0.006685618253</v>
      </c>
      <c r="AO24" s="561">
        <f>AA62</f>
        <v>0.001054541284</v>
      </c>
    </row>
    <row r="25" ht="13.5" customHeight="1">
      <c r="A25" s="438" t="s">
        <v>228</v>
      </c>
      <c r="B25" s="550"/>
      <c r="C25" s="550"/>
      <c r="D25" s="550"/>
      <c r="E25" s="372"/>
      <c r="F25" s="372"/>
      <c r="G25" s="372"/>
      <c r="H25" s="372"/>
      <c r="I25" s="372"/>
      <c r="J25" s="372"/>
      <c r="K25" s="372"/>
      <c r="O25" s="438" t="s">
        <v>228</v>
      </c>
      <c r="P25" s="550"/>
      <c r="Q25" s="550"/>
      <c r="R25" s="372"/>
      <c r="S25" s="372"/>
      <c r="T25" s="372"/>
      <c r="U25" s="372"/>
      <c r="V25" s="468"/>
      <c r="W25" s="372"/>
      <c r="X25" s="372"/>
      <c r="Y25" s="372"/>
      <c r="AA25" s="438" t="s">
        <v>228</v>
      </c>
      <c r="AB25" s="372"/>
      <c r="AC25" s="372"/>
      <c r="AE25" s="438" t="s">
        <v>228</v>
      </c>
      <c r="AF25" s="372"/>
      <c r="AG25" s="372"/>
      <c r="AI25" s="438" t="s">
        <v>228</v>
      </c>
      <c r="AJ25" s="372"/>
      <c r="AK25" s="372"/>
      <c r="AM25" s="438" t="s">
        <v>228</v>
      </c>
      <c r="AN25" s="372"/>
      <c r="AO25" s="372"/>
    </row>
    <row r="26" ht="13.5" customHeight="1">
      <c r="A26" s="438" t="s">
        <v>232</v>
      </c>
      <c r="B26" s="506"/>
      <c r="C26" s="552">
        <v>5.0E-4</v>
      </c>
      <c r="D26" s="574">
        <v>4.7E-4</v>
      </c>
      <c r="E26" s="372"/>
      <c r="F26" s="372"/>
      <c r="G26" s="557">
        <v>0.015</v>
      </c>
      <c r="H26" s="561">
        <v>2.4E-4</v>
      </c>
      <c r="I26" s="372"/>
      <c r="J26" s="372"/>
      <c r="K26" s="561">
        <v>4.7E-4</v>
      </c>
      <c r="O26" s="438" t="s">
        <v>232</v>
      </c>
      <c r="P26" s="506"/>
      <c r="Q26" s="552">
        <v>5.0E-4</v>
      </c>
      <c r="R26" s="561">
        <v>4.7E-4</v>
      </c>
      <c r="S26" s="561">
        <v>2.4E-4</v>
      </c>
      <c r="T26" s="372"/>
      <c r="U26" s="372"/>
      <c r="V26" s="557">
        <v>0.015</v>
      </c>
      <c r="W26" s="372"/>
      <c r="X26" s="372"/>
      <c r="Y26" s="372"/>
      <c r="AA26" s="438" t="s">
        <v>232</v>
      </c>
      <c r="AB26" s="372"/>
      <c r="AC26" s="372"/>
      <c r="AE26" s="438" t="s">
        <v>232</v>
      </c>
      <c r="AF26" s="372"/>
      <c r="AG26" s="372"/>
      <c r="AI26" s="438" t="s">
        <v>232</v>
      </c>
      <c r="AJ26" s="372"/>
      <c r="AK26" s="372"/>
      <c r="AM26" s="438" t="s">
        <v>232</v>
      </c>
      <c r="AN26" s="372"/>
      <c r="AO26" s="372"/>
    </row>
    <row r="27" ht="13.5" customHeight="1">
      <c r="A27" s="438" t="s">
        <v>234</v>
      </c>
      <c r="B27" s="550"/>
      <c r="C27" s="550"/>
      <c r="D27" s="550"/>
      <c r="E27" s="372"/>
      <c r="F27" s="372"/>
      <c r="G27" s="372"/>
      <c r="H27" s="372"/>
      <c r="I27" s="372"/>
      <c r="J27" s="372"/>
      <c r="K27" s="372"/>
      <c r="O27" s="438" t="s">
        <v>234</v>
      </c>
      <c r="P27" s="550"/>
      <c r="Q27" s="550"/>
      <c r="R27" s="372"/>
      <c r="S27" s="372"/>
      <c r="T27" s="372"/>
      <c r="U27" s="372"/>
      <c r="V27" s="468"/>
      <c r="W27" s="372"/>
      <c r="X27" s="372"/>
      <c r="Y27" s="372"/>
      <c r="AA27" s="438" t="s">
        <v>234</v>
      </c>
      <c r="AB27" s="372"/>
      <c r="AC27" s="372"/>
      <c r="AE27" s="438" t="s">
        <v>234</v>
      </c>
      <c r="AF27" s="372"/>
      <c r="AG27" s="372"/>
      <c r="AI27" s="438" t="s">
        <v>234</v>
      </c>
      <c r="AJ27" s="372"/>
      <c r="AK27" s="372"/>
      <c r="AM27" s="438" t="s">
        <v>234</v>
      </c>
      <c r="AN27" s="372"/>
      <c r="AO27" s="372"/>
    </row>
    <row r="28" ht="13.5" customHeight="1">
      <c r="A28" s="438" t="s">
        <v>236</v>
      </c>
      <c r="B28" s="506"/>
      <c r="C28" s="567">
        <v>5.0</v>
      </c>
      <c r="D28" s="550">
        <v>26.0</v>
      </c>
      <c r="E28" s="556" t="s">
        <v>262</v>
      </c>
      <c r="F28" s="372"/>
      <c r="G28" s="556" t="s">
        <v>262</v>
      </c>
      <c r="H28" s="556">
        <v>7.4</v>
      </c>
      <c r="I28" s="558">
        <v>2.0</v>
      </c>
      <c r="J28" s="563"/>
      <c r="K28" s="575">
        <v>26.0</v>
      </c>
      <c r="O28" s="438" t="s">
        <v>236</v>
      </c>
      <c r="P28" s="506"/>
      <c r="Q28" s="567">
        <v>5.0</v>
      </c>
      <c r="R28" s="575">
        <v>26.0</v>
      </c>
      <c r="S28" s="556">
        <v>7.4</v>
      </c>
      <c r="T28" s="557">
        <f>AA53</f>
        <v>0.3005289847</v>
      </c>
      <c r="U28" s="556">
        <v>0.34</v>
      </c>
      <c r="V28" s="557">
        <f>AA63</f>
        <v>0.2276230312</v>
      </c>
      <c r="W28" s="563"/>
      <c r="X28" s="558">
        <v>2.0</v>
      </c>
      <c r="Y28" s="563"/>
      <c r="AA28" s="438" t="s">
        <v>236</v>
      </c>
      <c r="AB28" s="557">
        <f>AA53</f>
        <v>0.3005289847</v>
      </c>
      <c r="AC28" s="557">
        <f>AA63</f>
        <v>0.2276230312</v>
      </c>
      <c r="AE28" s="438" t="s">
        <v>236</v>
      </c>
      <c r="AF28" s="557">
        <f>AA53</f>
        <v>0.3005289847</v>
      </c>
      <c r="AG28" s="557">
        <f>AA63</f>
        <v>0.2276230312</v>
      </c>
      <c r="AI28" s="438" t="s">
        <v>236</v>
      </c>
      <c r="AJ28" s="557">
        <f>AA53</f>
        <v>0.3005289847</v>
      </c>
      <c r="AK28" s="557">
        <f>AA63</f>
        <v>0.2276230312</v>
      </c>
      <c r="AM28" s="438" t="s">
        <v>236</v>
      </c>
      <c r="AN28" s="557">
        <f>AA53</f>
        <v>0.3005289847</v>
      </c>
      <c r="AO28" s="557">
        <f>AA63</f>
        <v>0.2276230312</v>
      </c>
    </row>
    <row r="29" ht="13.5" customHeight="1">
      <c r="A29" s="438" t="s">
        <v>320</v>
      </c>
      <c r="B29" s="506"/>
      <c r="C29" s="551">
        <v>0.03</v>
      </c>
      <c r="D29" s="506"/>
      <c r="E29" s="576" t="s">
        <v>262</v>
      </c>
      <c r="F29" s="410"/>
      <c r="G29" s="576" t="s">
        <v>262</v>
      </c>
      <c r="H29" s="506"/>
      <c r="I29" s="577"/>
      <c r="J29" s="506"/>
      <c r="K29" s="506"/>
      <c r="O29" s="578" t="s">
        <v>320</v>
      </c>
      <c r="P29" s="506"/>
      <c r="Q29" s="551">
        <v>0.03</v>
      </c>
      <c r="W29" s="5"/>
      <c r="X29" s="577"/>
      <c r="Y29" s="506"/>
      <c r="AA29" s="437" t="s">
        <v>321</v>
      </c>
      <c r="AE29" s="437" t="s">
        <v>322</v>
      </c>
      <c r="AI29" s="437" t="s">
        <v>322</v>
      </c>
      <c r="AM29" s="197" t="s">
        <v>322</v>
      </c>
    </row>
    <row r="30" ht="13.5" customHeight="1">
      <c r="A30" s="525"/>
      <c r="B30" s="5"/>
      <c r="C30" s="5"/>
      <c r="O30" s="525"/>
      <c r="AA30" s="437"/>
      <c r="AE30" s="437"/>
      <c r="AI30" s="437"/>
    </row>
    <row r="31" ht="13.5" customHeight="1">
      <c r="A31" s="579" t="s">
        <v>323</v>
      </c>
    </row>
    <row r="32" ht="13.5" customHeight="1">
      <c r="A32" s="197" t="s">
        <v>324</v>
      </c>
      <c r="N32" s="87"/>
      <c r="W32" s="437" t="s">
        <v>325</v>
      </c>
    </row>
    <row r="33" ht="13.5" customHeight="1">
      <c r="A33" s="198" t="s">
        <v>326</v>
      </c>
      <c r="H33" s="198"/>
      <c r="N33" s="5"/>
      <c r="T33" s="437" t="s">
        <v>327</v>
      </c>
      <c r="W33" s="197" t="s">
        <v>328</v>
      </c>
    </row>
    <row r="34" ht="13.5" customHeight="1">
      <c r="H34" s="198"/>
      <c r="X34" s="197" t="s">
        <v>329</v>
      </c>
    </row>
    <row r="35" ht="13.5" customHeight="1">
      <c r="A35" s="197" t="s">
        <v>330</v>
      </c>
      <c r="W35" s="197" t="s">
        <v>331</v>
      </c>
    </row>
    <row r="36" ht="13.5" customHeight="1"/>
    <row r="37" ht="13.5" customHeight="1">
      <c r="B37" s="197" t="s">
        <v>332</v>
      </c>
    </row>
    <row r="38" ht="13.5" customHeight="1">
      <c r="B38" s="197" t="s">
        <v>333</v>
      </c>
    </row>
    <row r="39" ht="13.5" customHeight="1">
      <c r="B39" s="197" t="s">
        <v>334</v>
      </c>
    </row>
    <row r="40" ht="13.5" customHeight="1">
      <c r="B40" s="197" t="s">
        <v>290</v>
      </c>
      <c r="D40" s="197" t="s">
        <v>291</v>
      </c>
      <c r="M40" s="520" t="s">
        <v>292</v>
      </c>
      <c r="N40" s="498">
        <v>200.0</v>
      </c>
    </row>
    <row r="41" ht="13.5" customHeight="1">
      <c r="R41" s="521" t="s">
        <v>335</v>
      </c>
      <c r="S41" s="521"/>
      <c r="T41" s="521"/>
      <c r="U41" s="521"/>
      <c r="V41" s="521"/>
    </row>
    <row r="42" ht="13.5" customHeight="1">
      <c r="A42" s="197" t="s">
        <v>336</v>
      </c>
      <c r="I42" s="350" t="s">
        <v>30</v>
      </c>
      <c r="J42" s="350"/>
      <c r="K42" s="350"/>
      <c r="N42" s="522" t="s">
        <v>293</v>
      </c>
      <c r="X42" s="347" t="s">
        <v>256</v>
      </c>
      <c r="Y42" s="347"/>
      <c r="Z42" s="347"/>
      <c r="AA42" s="202" t="s">
        <v>173</v>
      </c>
    </row>
    <row r="43" ht="13.5" customHeight="1">
      <c r="I43" s="445" t="s">
        <v>185</v>
      </c>
      <c r="J43" s="445"/>
      <c r="K43" s="445"/>
      <c r="L43" s="445" t="s">
        <v>72</v>
      </c>
      <c r="M43" s="445" t="s">
        <v>73</v>
      </c>
      <c r="N43" s="445"/>
      <c r="O43" s="445"/>
      <c r="P43" s="445" t="s">
        <v>186</v>
      </c>
      <c r="Q43" s="445"/>
      <c r="R43" s="523" t="s">
        <v>187</v>
      </c>
      <c r="S43" s="523"/>
      <c r="T43" s="524" t="s">
        <v>235</v>
      </c>
      <c r="U43" s="448" t="s">
        <v>78</v>
      </c>
      <c r="V43" s="448" t="s">
        <v>79</v>
      </c>
      <c r="W43" s="450" t="s">
        <v>188</v>
      </c>
      <c r="X43" s="448" t="s">
        <v>259</v>
      </c>
      <c r="Y43" s="448"/>
      <c r="Z43" s="448"/>
      <c r="AA43" s="445" t="s">
        <v>73</v>
      </c>
      <c r="AB43" s="451"/>
    </row>
    <row r="44" ht="13.5" customHeight="1">
      <c r="I44" s="525">
        <f>N40</f>
        <v>200</v>
      </c>
      <c r="J44" s="525"/>
      <c r="K44" s="525"/>
      <c r="L44" s="526">
        <f t="shared" ref="L44:L64" si="1">LN(I44)</f>
        <v>5.298317367</v>
      </c>
      <c r="M44" s="456" t="s">
        <v>56</v>
      </c>
      <c r="N44" s="580" t="s">
        <v>98</v>
      </c>
      <c r="O44" s="187"/>
      <c r="P44" s="457">
        <v>1.3695</v>
      </c>
      <c r="Q44" s="457"/>
      <c r="R44" s="457">
        <v>1.8308</v>
      </c>
      <c r="S44" s="457"/>
      <c r="T44" s="459">
        <v>1.0</v>
      </c>
      <c r="U44" s="459"/>
      <c r="V44" s="459"/>
      <c r="W44" s="529">
        <f t="shared" ref="W44:W64" si="2">((P44*L44)+R44)</f>
        <v>9.086845633</v>
      </c>
      <c r="X44" s="581">
        <f t="shared" ref="X44:X64" si="3">EXP(W44)*T44</f>
        <v>8838.262915</v>
      </c>
      <c r="Y44" s="581"/>
      <c r="Z44" s="581"/>
      <c r="AA44" s="582">
        <f t="shared" ref="AA44:AA64" si="4">X44/1000</f>
        <v>8.838262915</v>
      </c>
      <c r="AC44" s="187" t="s">
        <v>101</v>
      </c>
    </row>
    <row r="45" ht="13.5" customHeight="1">
      <c r="I45" s="202">
        <f t="shared" ref="I45:I54" si="5">I44</f>
        <v>200</v>
      </c>
      <c r="J45" s="202"/>
      <c r="K45" s="202"/>
      <c r="L45" s="526">
        <f t="shared" si="1"/>
        <v>5.298317367</v>
      </c>
      <c r="M45" s="456" t="s">
        <v>56</v>
      </c>
      <c r="N45" s="187" t="s">
        <v>84</v>
      </c>
      <c r="O45" s="187"/>
      <c r="P45" s="457">
        <v>0.9151</v>
      </c>
      <c r="Q45" s="457"/>
      <c r="R45" s="457">
        <v>-3.1485</v>
      </c>
      <c r="S45" s="457"/>
      <c r="T45" s="459">
        <f t="shared" ref="T45:T46" si="6">U45-(L45*V45)</f>
        <v>0.915000998</v>
      </c>
      <c r="U45" s="527">
        <v>1.136672</v>
      </c>
      <c r="V45" s="528">
        <v>0.041838</v>
      </c>
      <c r="W45" s="529">
        <f t="shared" si="2"/>
        <v>1.699990222</v>
      </c>
      <c r="X45" s="534">
        <f t="shared" si="3"/>
        <v>5.008618353</v>
      </c>
      <c r="Y45" s="534"/>
      <c r="Z45" s="534"/>
      <c r="AA45" s="531">
        <f t="shared" si="4"/>
        <v>0.005008618353</v>
      </c>
      <c r="AC45" s="187" t="s">
        <v>84</v>
      </c>
    </row>
    <row r="46" ht="13.5" customHeight="1">
      <c r="I46" s="202">
        <f t="shared" si="5"/>
        <v>200</v>
      </c>
      <c r="J46" s="202"/>
      <c r="K46" s="202"/>
      <c r="L46" s="526">
        <f t="shared" si="1"/>
        <v>5.298317367</v>
      </c>
      <c r="M46" s="456" t="s">
        <v>102</v>
      </c>
      <c r="N46" s="187" t="s">
        <v>84</v>
      </c>
      <c r="O46" s="187"/>
      <c r="P46" s="457">
        <v>0.9151</v>
      </c>
      <c r="Q46" s="457"/>
      <c r="R46" s="457">
        <v>-3.6236</v>
      </c>
      <c r="S46" s="457"/>
      <c r="T46" s="459">
        <f t="shared" si="6"/>
        <v>0.915000998</v>
      </c>
      <c r="U46" s="527">
        <v>1.136672</v>
      </c>
      <c r="V46" s="528">
        <v>0.041838</v>
      </c>
      <c r="W46" s="529">
        <f t="shared" si="2"/>
        <v>1.224890222</v>
      </c>
      <c r="X46" s="534">
        <f t="shared" si="3"/>
        <v>3.114473444</v>
      </c>
      <c r="Y46" s="534"/>
      <c r="Z46" s="534"/>
      <c r="AA46" s="531">
        <f t="shared" si="4"/>
        <v>0.003114473444</v>
      </c>
      <c r="AC46" s="187" t="s">
        <v>84</v>
      </c>
    </row>
    <row r="47" ht="13.5" customHeight="1">
      <c r="I47" s="202">
        <f t="shared" si="5"/>
        <v>200</v>
      </c>
      <c r="J47" s="202"/>
      <c r="K47" s="202"/>
      <c r="L47" s="532">
        <f t="shared" si="1"/>
        <v>5.298317367</v>
      </c>
      <c r="M47" s="456" t="s">
        <v>56</v>
      </c>
      <c r="N47" s="187" t="s">
        <v>90</v>
      </c>
      <c r="O47" s="187"/>
      <c r="P47" s="457">
        <v>0.819</v>
      </c>
      <c r="Q47" s="457"/>
      <c r="R47" s="457">
        <v>2.5736</v>
      </c>
      <c r="S47" s="457"/>
      <c r="T47" s="459">
        <v>1.0</v>
      </c>
      <c r="U47" s="527"/>
      <c r="V47" s="528"/>
      <c r="W47" s="529">
        <f t="shared" si="2"/>
        <v>6.912921923</v>
      </c>
      <c r="X47" s="533">
        <f t="shared" si="3"/>
        <v>1005.180014</v>
      </c>
      <c r="Y47" s="533"/>
      <c r="Z47" s="533"/>
      <c r="AA47" s="531">
        <f t="shared" si="4"/>
        <v>1.005180014</v>
      </c>
      <c r="AC47" s="187" t="s">
        <v>90</v>
      </c>
      <c r="AE47" s="197" t="s">
        <v>294</v>
      </c>
    </row>
    <row r="48" ht="13.5" customHeight="1">
      <c r="I48" s="202">
        <f t="shared" si="5"/>
        <v>200</v>
      </c>
      <c r="J48" s="202"/>
      <c r="K48" s="202"/>
      <c r="L48" s="532">
        <f t="shared" si="1"/>
        <v>5.298317367</v>
      </c>
      <c r="M48" s="456" t="s">
        <v>56</v>
      </c>
      <c r="N48" s="187" t="s">
        <v>91</v>
      </c>
      <c r="O48" s="187"/>
      <c r="P48" s="457">
        <v>0.9422</v>
      </c>
      <c r="Q48" s="457"/>
      <c r="R48" s="457">
        <v>-1.7408</v>
      </c>
      <c r="S48" s="457"/>
      <c r="T48" s="459">
        <v>1.0</v>
      </c>
      <c r="U48" s="527"/>
      <c r="V48" s="528"/>
      <c r="W48" s="529">
        <f t="shared" si="2"/>
        <v>3.251274623</v>
      </c>
      <c r="X48" s="533">
        <f t="shared" si="3"/>
        <v>25.82323383</v>
      </c>
      <c r="Y48" s="533"/>
      <c r="Z48" s="533"/>
      <c r="AA48" s="531">
        <f t="shared" si="4"/>
        <v>0.02582323383</v>
      </c>
      <c r="AC48" s="187" t="s">
        <v>91</v>
      </c>
    </row>
    <row r="49" ht="13.5" customHeight="1">
      <c r="I49" s="202">
        <f t="shared" si="5"/>
        <v>200</v>
      </c>
      <c r="J49" s="202"/>
      <c r="K49" s="202"/>
      <c r="L49" s="532">
        <f t="shared" si="1"/>
        <v>5.298317367</v>
      </c>
      <c r="M49" s="456" t="s">
        <v>56</v>
      </c>
      <c r="N49" s="187" t="s">
        <v>92</v>
      </c>
      <c r="O49" s="187"/>
      <c r="P49" s="457">
        <v>1.273</v>
      </c>
      <c r="Q49" s="457"/>
      <c r="R49" s="457">
        <v>-1.46</v>
      </c>
      <c r="S49" s="457"/>
      <c r="T49" s="459">
        <f>U49-(L49*V49)</f>
        <v>0.6900015799</v>
      </c>
      <c r="U49" s="527">
        <v>1.46203</v>
      </c>
      <c r="V49" s="528">
        <v>0.145712</v>
      </c>
      <c r="W49" s="529">
        <f t="shared" si="2"/>
        <v>5.284758008</v>
      </c>
      <c r="X49" s="533">
        <f t="shared" si="3"/>
        <v>136.1417491</v>
      </c>
      <c r="Y49" s="533"/>
      <c r="Z49" s="533"/>
      <c r="AA49" s="531">
        <f t="shared" si="4"/>
        <v>0.1361417491</v>
      </c>
      <c r="AC49" s="187" t="s">
        <v>92</v>
      </c>
    </row>
    <row r="50" ht="13.5" customHeight="1">
      <c r="I50" s="202">
        <f t="shared" si="5"/>
        <v>200</v>
      </c>
      <c r="J50" s="202"/>
      <c r="K50" s="202"/>
      <c r="L50" s="532">
        <f t="shared" si="1"/>
        <v>5.298317367</v>
      </c>
      <c r="M50" s="456" t="s">
        <v>56</v>
      </c>
      <c r="N50" s="187" t="s">
        <v>93</v>
      </c>
      <c r="O50" s="187"/>
      <c r="P50" s="457">
        <v>0.3331</v>
      </c>
      <c r="Q50" s="457"/>
      <c r="R50" s="457">
        <v>6.4676</v>
      </c>
      <c r="S50" s="457"/>
      <c r="T50" s="459">
        <v>1.0</v>
      </c>
      <c r="U50" s="527"/>
      <c r="V50" s="528"/>
      <c r="W50" s="529">
        <f t="shared" si="2"/>
        <v>8.232469515</v>
      </c>
      <c r="X50" s="533">
        <f t="shared" si="3"/>
        <v>3761.110411</v>
      </c>
      <c r="Y50" s="533"/>
      <c r="Z50" s="533"/>
      <c r="AA50" s="531">
        <f t="shared" si="4"/>
        <v>3.761110411</v>
      </c>
      <c r="AC50" s="187" t="s">
        <v>93</v>
      </c>
    </row>
    <row r="51" ht="13.5" customHeight="1">
      <c r="I51" s="202">
        <f t="shared" si="5"/>
        <v>200</v>
      </c>
      <c r="J51" s="202"/>
      <c r="K51" s="202"/>
      <c r="L51" s="532">
        <f t="shared" si="1"/>
        <v>5.298317367</v>
      </c>
      <c r="M51" s="456" t="s">
        <v>56</v>
      </c>
      <c r="N51" s="187" t="s">
        <v>94</v>
      </c>
      <c r="O51" s="187"/>
      <c r="P51" s="457">
        <v>0.846</v>
      </c>
      <c r="Q51" s="457"/>
      <c r="R51" s="457">
        <v>2.253</v>
      </c>
      <c r="S51" s="457"/>
      <c r="T51" s="459">
        <v>1.0</v>
      </c>
      <c r="U51" s="527"/>
      <c r="V51" s="528"/>
      <c r="W51" s="529">
        <f t="shared" si="2"/>
        <v>6.735376492</v>
      </c>
      <c r="X51" s="533">
        <f t="shared" si="3"/>
        <v>841.6603029</v>
      </c>
      <c r="Y51" s="533"/>
      <c r="Z51" s="533"/>
      <c r="AA51" s="531">
        <f t="shared" si="4"/>
        <v>0.8416603029</v>
      </c>
      <c r="AC51" s="187" t="s">
        <v>94</v>
      </c>
    </row>
    <row r="52" ht="13.5" customHeight="1">
      <c r="I52" s="202">
        <f t="shared" si="5"/>
        <v>200</v>
      </c>
      <c r="J52" s="202"/>
      <c r="K52" s="202"/>
      <c r="L52" s="532">
        <f t="shared" si="1"/>
        <v>5.298317367</v>
      </c>
      <c r="M52" s="456" t="s">
        <v>56</v>
      </c>
      <c r="N52" s="187" t="s">
        <v>95</v>
      </c>
      <c r="O52" s="187"/>
      <c r="P52" s="457">
        <v>1.72</v>
      </c>
      <c r="Q52" s="457"/>
      <c r="R52" s="457">
        <v>-6.52</v>
      </c>
      <c r="S52" s="457"/>
      <c r="T52" s="459">
        <v>0.5</v>
      </c>
      <c r="U52" s="527"/>
      <c r="V52" s="528"/>
      <c r="W52" s="529">
        <f t="shared" si="2"/>
        <v>2.59310587</v>
      </c>
      <c r="X52" s="533">
        <f t="shared" si="3"/>
        <v>6.685618253</v>
      </c>
      <c r="Y52" s="533"/>
      <c r="Z52" s="533"/>
      <c r="AA52" s="462">
        <f t="shared" si="4"/>
        <v>0.006685618253</v>
      </c>
      <c r="AC52" s="187" t="s">
        <v>95</v>
      </c>
    </row>
    <row r="53" ht="13.5" customHeight="1">
      <c r="I53" s="202">
        <f t="shared" si="5"/>
        <v>200</v>
      </c>
      <c r="J53" s="202"/>
      <c r="K53" s="202"/>
      <c r="L53" s="532">
        <f t="shared" si="1"/>
        <v>5.298317367</v>
      </c>
      <c r="M53" s="456" t="s">
        <v>56</v>
      </c>
      <c r="N53" s="187" t="s">
        <v>97</v>
      </c>
      <c r="O53" s="187"/>
      <c r="P53" s="457">
        <v>0.9094</v>
      </c>
      <c r="Q53" s="457"/>
      <c r="R53" s="457">
        <v>0.9095</v>
      </c>
      <c r="S53" s="457"/>
      <c r="T53" s="459">
        <v>0.978</v>
      </c>
      <c r="U53" s="527"/>
      <c r="V53" s="528"/>
      <c r="W53" s="529">
        <f t="shared" si="2"/>
        <v>5.727789813</v>
      </c>
      <c r="X53" s="533">
        <f t="shared" si="3"/>
        <v>300.5289847</v>
      </c>
      <c r="Y53" s="533"/>
      <c r="Z53" s="533"/>
      <c r="AA53" s="462">
        <f t="shared" si="4"/>
        <v>0.3005289847</v>
      </c>
      <c r="AC53" s="187" t="s">
        <v>97</v>
      </c>
    </row>
    <row r="54" ht="13.5" customHeight="1">
      <c r="I54" s="202">
        <f t="shared" si="5"/>
        <v>200</v>
      </c>
      <c r="J54" s="202"/>
      <c r="K54" s="202"/>
      <c r="L54" s="532">
        <f t="shared" si="1"/>
        <v>5.298317367</v>
      </c>
      <c r="M54" s="456" t="s">
        <v>56</v>
      </c>
      <c r="N54" s="187" t="s">
        <v>96</v>
      </c>
      <c r="O54" s="187"/>
      <c r="P54" s="457">
        <v>1.1021</v>
      </c>
      <c r="Q54" s="457"/>
      <c r="R54" s="457">
        <v>2.7088</v>
      </c>
      <c r="S54" s="457"/>
      <c r="T54" s="459">
        <v>1.0</v>
      </c>
      <c r="U54" s="527"/>
      <c r="V54" s="528"/>
      <c r="W54" s="539">
        <f t="shared" si="2"/>
        <v>8.54807557</v>
      </c>
      <c r="X54" s="533">
        <f t="shared" si="3"/>
        <v>5156.820929</v>
      </c>
      <c r="Y54" s="533"/>
      <c r="Z54" s="533"/>
      <c r="AA54" s="541">
        <f t="shared" si="4"/>
        <v>5.156820929</v>
      </c>
      <c r="AC54" s="187" t="s">
        <v>96</v>
      </c>
    </row>
    <row r="55" ht="13.5" customHeight="1">
      <c r="I55" s="202">
        <f>I53</f>
        <v>200</v>
      </c>
      <c r="J55" s="202"/>
      <c r="K55" s="202"/>
      <c r="L55" s="583">
        <f t="shared" si="1"/>
        <v>5.298317367</v>
      </c>
      <c r="M55" s="480" t="s">
        <v>99</v>
      </c>
      <c r="N55" s="584" t="s">
        <v>101</v>
      </c>
      <c r="O55" s="584"/>
      <c r="P55" s="482">
        <v>1.3695</v>
      </c>
      <c r="Q55" s="482"/>
      <c r="R55" s="482">
        <v>-0.1158</v>
      </c>
      <c r="S55" s="482"/>
      <c r="T55" s="483">
        <v>1.0</v>
      </c>
      <c r="U55" s="585"/>
      <c r="V55" s="586"/>
      <c r="W55" s="529">
        <f t="shared" si="2"/>
        <v>7.140245633</v>
      </c>
      <c r="X55" s="587">
        <f t="shared" si="3"/>
        <v>1261.738276</v>
      </c>
      <c r="Y55" s="581"/>
      <c r="Z55" s="581"/>
      <c r="AA55" s="588">
        <f t="shared" si="4"/>
        <v>1.261738276</v>
      </c>
      <c r="AC55" s="584" t="s">
        <v>101</v>
      </c>
    </row>
    <row r="56" ht="13.5" customHeight="1">
      <c r="I56" s="202">
        <f t="shared" ref="I56:I64" si="7">I55</f>
        <v>200</v>
      </c>
      <c r="J56" s="202"/>
      <c r="K56" s="202"/>
      <c r="L56" s="532">
        <f t="shared" si="1"/>
        <v>5.298317367</v>
      </c>
      <c r="M56" s="490" t="s">
        <v>99</v>
      </c>
      <c r="N56" s="187" t="s">
        <v>84</v>
      </c>
      <c r="O56" s="187"/>
      <c r="P56" s="457">
        <v>0.7998</v>
      </c>
      <c r="Q56" s="457"/>
      <c r="R56" s="457">
        <v>-4.4451</v>
      </c>
      <c r="S56" s="457"/>
      <c r="T56" s="459">
        <f>U56-(L56*V56)</f>
        <v>0.880000998</v>
      </c>
      <c r="U56" s="527">
        <v>1.101672</v>
      </c>
      <c r="V56" s="528">
        <v>0.041838</v>
      </c>
      <c r="W56" s="529">
        <f t="shared" si="2"/>
        <v>-0.2075057702</v>
      </c>
      <c r="X56" s="534">
        <f t="shared" si="3"/>
        <v>0.7150963375</v>
      </c>
      <c r="Y56" s="534"/>
      <c r="Z56" s="534"/>
      <c r="AA56" s="462">
        <f t="shared" si="4"/>
        <v>0.0007150963375</v>
      </c>
      <c r="AC56" s="187" t="s">
        <v>84</v>
      </c>
    </row>
    <row r="57" ht="13.5" customHeight="1">
      <c r="I57" s="202">
        <f t="shared" si="7"/>
        <v>200</v>
      </c>
      <c r="J57" s="202"/>
      <c r="K57" s="202"/>
      <c r="L57" s="532">
        <f t="shared" si="1"/>
        <v>5.298317367</v>
      </c>
      <c r="M57" s="490" t="s">
        <v>99</v>
      </c>
      <c r="N57" s="187" t="s">
        <v>90</v>
      </c>
      <c r="O57" s="187"/>
      <c r="P57" s="457">
        <v>0.819</v>
      </c>
      <c r="Q57" s="457"/>
      <c r="R57" s="457">
        <v>0.534</v>
      </c>
      <c r="S57" s="457"/>
      <c r="T57" s="459">
        <v>1.0</v>
      </c>
      <c r="U57" s="527"/>
      <c r="V57" s="528"/>
      <c r="W57" s="529">
        <f t="shared" si="2"/>
        <v>4.873321923</v>
      </c>
      <c r="X57" s="533">
        <f t="shared" si="3"/>
        <v>130.7545528</v>
      </c>
      <c r="Y57" s="533"/>
      <c r="Z57" s="533"/>
      <c r="AA57" s="462">
        <f t="shared" si="4"/>
        <v>0.1307545528</v>
      </c>
      <c r="AC57" s="187" t="s">
        <v>197</v>
      </c>
    </row>
    <row r="58" ht="13.5" customHeight="1">
      <c r="I58" s="202">
        <f t="shared" si="7"/>
        <v>200</v>
      </c>
      <c r="J58" s="202"/>
      <c r="K58" s="202"/>
      <c r="L58" s="532">
        <f t="shared" si="1"/>
        <v>5.298317367</v>
      </c>
      <c r="M58" s="490" t="s">
        <v>99</v>
      </c>
      <c r="N58" s="187" t="s">
        <v>91</v>
      </c>
      <c r="O58" s="187"/>
      <c r="P58" s="457">
        <v>0.8545</v>
      </c>
      <c r="Q58" s="457"/>
      <c r="R58" s="457">
        <v>-1.7428</v>
      </c>
      <c r="S58" s="457"/>
      <c r="T58" s="459">
        <v>1.0</v>
      </c>
      <c r="U58" s="527"/>
      <c r="V58" s="528"/>
      <c r="W58" s="529">
        <f t="shared" si="2"/>
        <v>2.78461219</v>
      </c>
      <c r="X58" s="533">
        <f t="shared" si="3"/>
        <v>16.19353664</v>
      </c>
      <c r="Y58" s="533"/>
      <c r="Z58" s="533"/>
      <c r="AA58" s="462">
        <f t="shared" si="4"/>
        <v>0.01619353664</v>
      </c>
      <c r="AC58" s="187" t="s">
        <v>91</v>
      </c>
    </row>
    <row r="59" ht="13.5" customHeight="1">
      <c r="I59" s="202">
        <f t="shared" si="7"/>
        <v>200</v>
      </c>
      <c r="J59" s="202"/>
      <c r="K59" s="202"/>
      <c r="L59" s="532">
        <f t="shared" si="1"/>
        <v>5.298317367</v>
      </c>
      <c r="M59" s="490" t="s">
        <v>99</v>
      </c>
      <c r="N59" s="187" t="s">
        <v>92</v>
      </c>
      <c r="O59" s="187"/>
      <c r="P59" s="457">
        <v>1.273</v>
      </c>
      <c r="Q59" s="457"/>
      <c r="R59" s="457">
        <v>-4.705</v>
      </c>
      <c r="S59" s="457"/>
      <c r="T59" s="459">
        <f>U59-(L59*V59)</f>
        <v>0.6900015799</v>
      </c>
      <c r="U59" s="527">
        <v>1.46203</v>
      </c>
      <c r="V59" s="528">
        <v>0.145712</v>
      </c>
      <c r="W59" s="529">
        <f t="shared" si="2"/>
        <v>2.039758008</v>
      </c>
      <c r="X59" s="534">
        <f t="shared" si="3"/>
        <v>5.305248512</v>
      </c>
      <c r="Y59" s="534"/>
      <c r="Z59" s="534"/>
      <c r="AA59" s="462">
        <f t="shared" si="4"/>
        <v>0.005305248512</v>
      </c>
      <c r="AC59" s="187" t="s">
        <v>92</v>
      </c>
    </row>
    <row r="60" ht="13.5" customHeight="1">
      <c r="I60" s="202">
        <f t="shared" si="7"/>
        <v>200</v>
      </c>
      <c r="J60" s="202"/>
      <c r="K60" s="202"/>
      <c r="L60" s="532">
        <f t="shared" si="1"/>
        <v>5.298317367</v>
      </c>
      <c r="M60" s="490" t="s">
        <v>99</v>
      </c>
      <c r="N60" s="187" t="s">
        <v>93</v>
      </c>
      <c r="O60" s="187"/>
      <c r="P60" s="457">
        <v>0.3331</v>
      </c>
      <c r="Q60" s="457"/>
      <c r="R60" s="457">
        <v>5.8743</v>
      </c>
      <c r="S60" s="457"/>
      <c r="T60" s="459">
        <v>1.0</v>
      </c>
      <c r="U60" s="459"/>
      <c r="V60" s="459"/>
      <c r="W60" s="529">
        <f t="shared" si="2"/>
        <v>7.639169515</v>
      </c>
      <c r="X60" s="533">
        <f t="shared" si="3"/>
        <v>2078.017337</v>
      </c>
      <c r="Y60" s="533"/>
      <c r="Z60" s="533"/>
      <c r="AA60" s="462">
        <f t="shared" si="4"/>
        <v>2.078017337</v>
      </c>
      <c r="AC60" s="187" t="s">
        <v>93</v>
      </c>
    </row>
    <row r="61" ht="13.5" customHeight="1">
      <c r="I61" s="202">
        <f t="shared" si="7"/>
        <v>200</v>
      </c>
      <c r="J61" s="202"/>
      <c r="K61" s="202"/>
      <c r="L61" s="532">
        <f t="shared" si="1"/>
        <v>5.298317367</v>
      </c>
      <c r="M61" s="490" t="s">
        <v>99</v>
      </c>
      <c r="N61" s="187" t="s">
        <v>94</v>
      </c>
      <c r="O61" s="187"/>
      <c r="P61" s="457">
        <v>0.846</v>
      </c>
      <c r="Q61" s="457"/>
      <c r="R61" s="457">
        <v>0.0554</v>
      </c>
      <c r="S61" s="457"/>
      <c r="T61" s="459">
        <v>1.0</v>
      </c>
      <c r="U61" s="459"/>
      <c r="V61" s="459"/>
      <c r="W61" s="529">
        <f t="shared" si="2"/>
        <v>4.537776492</v>
      </c>
      <c r="X61" s="533">
        <f t="shared" si="3"/>
        <v>93.48270932</v>
      </c>
      <c r="Y61" s="533"/>
      <c r="Z61" s="533"/>
      <c r="AA61" s="462">
        <f t="shared" si="4"/>
        <v>0.09348270932</v>
      </c>
      <c r="AC61" s="187" t="s">
        <v>94</v>
      </c>
    </row>
    <row r="62" ht="13.5" customHeight="1">
      <c r="I62" s="202">
        <f t="shared" si="7"/>
        <v>200</v>
      </c>
      <c r="J62" s="202"/>
      <c r="K62" s="202"/>
      <c r="L62" s="532">
        <f t="shared" si="1"/>
        <v>5.298317367</v>
      </c>
      <c r="M62" s="490" t="s">
        <v>99</v>
      </c>
      <c r="N62" s="187" t="s">
        <v>95</v>
      </c>
      <c r="O62" s="187"/>
      <c r="P62" s="457">
        <v>1.72</v>
      </c>
      <c r="Q62" s="457"/>
      <c r="R62" s="457">
        <v>-9.06</v>
      </c>
      <c r="S62" s="457"/>
      <c r="T62" s="459">
        <v>1.0</v>
      </c>
      <c r="U62" s="459"/>
      <c r="V62" s="459"/>
      <c r="W62" s="529">
        <f t="shared" si="2"/>
        <v>0.05310587046</v>
      </c>
      <c r="X62" s="530">
        <f t="shared" si="3"/>
        <v>1.054541284</v>
      </c>
      <c r="Y62" s="530"/>
      <c r="Z62" s="530"/>
      <c r="AA62" s="543">
        <f t="shared" si="4"/>
        <v>0.001054541284</v>
      </c>
      <c r="AC62" s="187" t="s">
        <v>95</v>
      </c>
    </row>
    <row r="63" ht="13.5" customHeight="1">
      <c r="I63" s="202">
        <f t="shared" si="7"/>
        <v>200</v>
      </c>
      <c r="J63" s="202"/>
      <c r="K63" s="202"/>
      <c r="L63" s="532">
        <f t="shared" si="1"/>
        <v>5.298317367</v>
      </c>
      <c r="M63" s="490" t="s">
        <v>99</v>
      </c>
      <c r="N63" s="187" t="s">
        <v>97</v>
      </c>
      <c r="O63" s="187"/>
      <c r="P63" s="457">
        <v>0.9094</v>
      </c>
      <c r="Q63" s="457"/>
      <c r="R63" s="457">
        <v>0.6235</v>
      </c>
      <c r="S63" s="457"/>
      <c r="T63" s="459">
        <v>0.986</v>
      </c>
      <c r="U63" s="459"/>
      <c r="V63" s="459"/>
      <c r="W63" s="529">
        <f t="shared" si="2"/>
        <v>5.441789813</v>
      </c>
      <c r="X63" s="533">
        <f t="shared" si="3"/>
        <v>227.6230312</v>
      </c>
      <c r="Y63" s="533"/>
      <c r="Z63" s="533"/>
      <c r="AA63" s="531">
        <f t="shared" si="4"/>
        <v>0.2276230312</v>
      </c>
      <c r="AC63" s="187" t="s">
        <v>97</v>
      </c>
    </row>
    <row r="64" ht="13.5" customHeight="1">
      <c r="I64" s="202">
        <f t="shared" si="7"/>
        <v>200</v>
      </c>
      <c r="J64" s="202"/>
      <c r="K64" s="202"/>
      <c r="L64" s="532">
        <f t="shared" si="1"/>
        <v>5.298317367</v>
      </c>
      <c r="M64" s="490" t="s">
        <v>99</v>
      </c>
      <c r="N64" s="187" t="s">
        <v>100</v>
      </c>
      <c r="P64" s="457">
        <v>1.102</v>
      </c>
      <c r="Q64" s="457"/>
      <c r="R64" s="457">
        <v>2.2382</v>
      </c>
      <c r="S64" s="457"/>
      <c r="T64" s="459">
        <v>1.0</v>
      </c>
      <c r="U64" s="459"/>
      <c r="V64" s="459"/>
      <c r="W64" s="529">
        <f t="shared" si="2"/>
        <v>8.076945738</v>
      </c>
      <c r="X64" s="533">
        <f t="shared" si="3"/>
        <v>3219.385359</v>
      </c>
      <c r="Y64" s="533"/>
      <c r="Z64" s="533"/>
      <c r="AA64" s="531">
        <f t="shared" si="4"/>
        <v>3.219385359</v>
      </c>
      <c r="AC64" s="187" t="s">
        <v>96</v>
      </c>
    </row>
    <row r="65" ht="13.5" customHeight="1"/>
    <row r="66" ht="13.5" customHeight="1">
      <c r="M66" s="202" t="s">
        <v>295</v>
      </c>
    </row>
    <row r="67" ht="13.5" customHeight="1">
      <c r="M67" s="202" t="s">
        <v>296</v>
      </c>
    </row>
    <row r="68" ht="13.5" customHeight="1">
      <c r="M68" s="5"/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AB1:AO2"/>
    <mergeCell ref="A33:G34"/>
  </mergeCells>
  <printOptions/>
  <pageMargins bottom="0.75" footer="0.0" header="0.0" left="0.7" right="0.7" top="0.75"/>
  <pageSetup orientation="landscape"/>
  <headerFooter>
    <oddFooter>&amp;L&amp;F&amp;R&amp;D &amp;T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4.0"/>
    <col customWidth="1" min="24" max="24" width="13.0"/>
    <col customWidth="1" min="25" max="25" width="6.29"/>
    <col customWidth="1" min="26" max="26" width="14.29"/>
    <col customWidth="1" min="27" max="27" width="22.29"/>
    <col customWidth="1" min="28" max="28" width="8.86"/>
    <col customWidth="1" min="29" max="29" width="9.14"/>
    <col customWidth="1" min="30" max="30" width="10.0"/>
    <col customWidth="1" min="31" max="31" width="9.14"/>
    <col customWidth="1" min="32" max="32" width="11.14"/>
    <col customWidth="1" min="33" max="33" width="11.57"/>
    <col customWidth="1" min="34" max="34" width="10.43"/>
    <col customWidth="1" min="35" max="35" width="16.57"/>
    <col customWidth="1" min="36" max="36" width="21.57"/>
    <col customWidth="1" min="37" max="37" width="3.71"/>
    <col customWidth="1" min="38" max="38" width="5.71"/>
    <col customWidth="1" min="39" max="39" width="3.71"/>
    <col customWidth="1" min="40" max="40" width="8.71"/>
    <col customWidth="1" min="41" max="41" width="6.86"/>
    <col customWidth="1" min="42" max="42" width="7.71"/>
    <col customWidth="1" min="43" max="43" width="7.86"/>
    <col customWidth="1" min="44" max="47" width="8.71"/>
    <col customWidth="1" min="48" max="48" width="4.29"/>
    <col customWidth="1" min="49" max="56" width="8.71"/>
  </cols>
  <sheetData>
    <row r="1" ht="13.5" customHeight="1">
      <c r="N1" s="350" t="s">
        <v>32</v>
      </c>
    </row>
    <row r="2" ht="13.5" customHeight="1">
      <c r="B2" s="430" t="s">
        <v>337</v>
      </c>
      <c r="G2" s="350" t="s">
        <v>170</v>
      </c>
      <c r="H2" s="350"/>
      <c r="O2" s="431" t="s">
        <v>338</v>
      </c>
      <c r="S2" s="498">
        <v>100.0</v>
      </c>
      <c r="T2" s="432" t="s">
        <v>173</v>
      </c>
      <c r="U2" s="432"/>
    </row>
    <row r="3" ht="13.5" customHeight="1">
      <c r="X3" s="589" t="s">
        <v>339</v>
      </c>
    </row>
    <row r="4" ht="13.5" customHeight="1">
      <c r="A4" s="434" t="s">
        <v>143</v>
      </c>
      <c r="B4" s="436" t="s">
        <v>28</v>
      </c>
      <c r="C4" s="436" t="s">
        <v>47</v>
      </c>
      <c r="D4" s="436" t="s">
        <v>53</v>
      </c>
      <c r="E4" s="436" t="s">
        <v>56</v>
      </c>
      <c r="F4" s="436" t="s">
        <v>61</v>
      </c>
      <c r="G4" s="590" t="s">
        <v>54</v>
      </c>
      <c r="H4" s="591" t="s">
        <v>340</v>
      </c>
      <c r="I4" s="506"/>
      <c r="J4" s="432" t="str">
        <f>B2</f>
        <v>NEW MEXICO</v>
      </c>
      <c r="N4" s="434" t="s">
        <v>143</v>
      </c>
      <c r="O4" s="436" t="s">
        <v>28</v>
      </c>
      <c r="P4" s="436" t="s">
        <v>47</v>
      </c>
      <c r="Q4" s="436" t="s">
        <v>53</v>
      </c>
      <c r="R4" s="436" t="s">
        <v>56</v>
      </c>
      <c r="S4" s="436" t="s">
        <v>61</v>
      </c>
      <c r="T4" s="590" t="s">
        <v>54</v>
      </c>
      <c r="U4" s="591" t="s">
        <v>340</v>
      </c>
    </row>
    <row r="5" ht="13.5" customHeight="1">
      <c r="A5" s="438" t="s">
        <v>181</v>
      </c>
      <c r="B5" s="499" t="s">
        <v>255</v>
      </c>
      <c r="C5" s="444">
        <v>5.0</v>
      </c>
      <c r="D5" s="499" t="s">
        <v>255</v>
      </c>
      <c r="E5" s="592" t="s">
        <v>341</v>
      </c>
      <c r="F5" s="592" t="s">
        <v>342</v>
      </c>
      <c r="G5" s="499" t="s">
        <v>255</v>
      </c>
      <c r="H5" s="440"/>
      <c r="N5" s="438" t="s">
        <v>181</v>
      </c>
      <c r="O5" s="469"/>
      <c r="P5" s="494">
        <v>5.0</v>
      </c>
      <c r="Q5" s="469"/>
      <c r="R5" s="593">
        <f>AI10</f>
        <v>15.40011258</v>
      </c>
      <c r="S5" s="593">
        <f>AI19</f>
        <v>6.169851812</v>
      </c>
      <c r="T5" s="469"/>
      <c r="U5" s="440"/>
      <c r="X5" s="197" t="s">
        <v>343</v>
      </c>
      <c r="AR5" s="354" t="s">
        <v>344</v>
      </c>
    </row>
    <row r="6" ht="13.5" customHeight="1">
      <c r="A6" s="438" t="s">
        <v>184</v>
      </c>
      <c r="B6" s="444">
        <v>0.006</v>
      </c>
      <c r="C6" s="499" t="s">
        <v>255</v>
      </c>
      <c r="D6" s="499" t="s">
        <v>255</v>
      </c>
      <c r="E6" s="499" t="s">
        <v>255</v>
      </c>
      <c r="F6" s="499" t="s">
        <v>255</v>
      </c>
      <c r="G6" s="499" t="s">
        <v>255</v>
      </c>
      <c r="H6" s="444">
        <v>0.64</v>
      </c>
      <c r="N6" s="438" t="s">
        <v>184</v>
      </c>
      <c r="O6" s="467">
        <v>0.006</v>
      </c>
      <c r="P6" s="469"/>
      <c r="Q6" s="469"/>
      <c r="R6" s="469"/>
      <c r="S6" s="469"/>
      <c r="T6" s="469"/>
      <c r="U6" s="444">
        <v>0.64</v>
      </c>
      <c r="X6" s="197" t="s">
        <v>345</v>
      </c>
      <c r="AR6" s="354" t="s">
        <v>346</v>
      </c>
    </row>
    <row r="7" ht="13.5" customHeight="1">
      <c r="A7" s="438" t="s">
        <v>193</v>
      </c>
      <c r="B7" s="444">
        <v>0.01</v>
      </c>
      <c r="C7" s="444">
        <v>0.1</v>
      </c>
      <c r="D7" s="444">
        <v>0.2</v>
      </c>
      <c r="E7" s="444">
        <v>0.34</v>
      </c>
      <c r="F7" s="444">
        <v>0.15</v>
      </c>
      <c r="G7" s="499" t="s">
        <v>255</v>
      </c>
      <c r="H7" s="444">
        <v>0.009</v>
      </c>
      <c r="N7" s="438" t="s">
        <v>193</v>
      </c>
      <c r="O7" s="489">
        <v>0.01</v>
      </c>
      <c r="P7" s="489">
        <v>0.1</v>
      </c>
      <c r="Q7" s="489">
        <v>0.2</v>
      </c>
      <c r="R7" s="489">
        <v>0.34</v>
      </c>
      <c r="S7" s="489">
        <v>0.15</v>
      </c>
      <c r="T7" s="469"/>
      <c r="U7" s="444">
        <v>0.009</v>
      </c>
      <c r="Z7" s="350" t="s">
        <v>293</v>
      </c>
      <c r="AD7" s="521" t="s">
        <v>335</v>
      </c>
      <c r="AI7" s="5"/>
      <c r="AN7" s="437"/>
      <c r="AO7" s="347" t="s">
        <v>347</v>
      </c>
      <c r="AW7" s="437"/>
      <c r="AX7" s="347" t="s">
        <v>348</v>
      </c>
    </row>
    <row r="8" ht="13.5" customHeight="1">
      <c r="A8" s="438" t="s">
        <v>195</v>
      </c>
      <c r="B8" s="444">
        <v>2.0</v>
      </c>
      <c r="C8" s="499" t="s">
        <v>255</v>
      </c>
      <c r="D8" s="499" t="s">
        <v>255</v>
      </c>
      <c r="E8" s="499" t="s">
        <v>255</v>
      </c>
      <c r="F8" s="499" t="s">
        <v>255</v>
      </c>
      <c r="G8" s="499" t="s">
        <v>255</v>
      </c>
      <c r="H8" s="440"/>
      <c r="I8" s="470" t="s">
        <v>66</v>
      </c>
      <c r="N8" s="438" t="s">
        <v>195</v>
      </c>
      <c r="O8" s="494">
        <v>2.0</v>
      </c>
      <c r="P8" s="469"/>
      <c r="Q8" s="469"/>
      <c r="R8" s="469"/>
      <c r="S8" s="469"/>
      <c r="T8" s="469"/>
      <c r="U8" s="440"/>
      <c r="X8" s="350" t="s">
        <v>32</v>
      </c>
      <c r="AD8" s="87"/>
      <c r="AE8" s="87"/>
      <c r="AF8" s="87"/>
      <c r="AH8" s="347" t="s">
        <v>256</v>
      </c>
      <c r="AI8" s="525" t="s">
        <v>173</v>
      </c>
      <c r="AN8" s="437"/>
      <c r="AO8" s="437" t="s">
        <v>349</v>
      </c>
      <c r="AP8" s="437"/>
      <c r="AQ8" s="437"/>
      <c r="AR8" s="437"/>
      <c r="AW8" s="437"/>
      <c r="AX8" s="437" t="s">
        <v>349</v>
      </c>
      <c r="AY8" s="437"/>
      <c r="AZ8" s="437"/>
      <c r="BA8" s="437"/>
    </row>
    <row r="9" ht="13.5" customHeight="1">
      <c r="A9" s="438" t="s">
        <v>199</v>
      </c>
      <c r="B9" s="444">
        <v>0.004</v>
      </c>
      <c r="C9" s="499" t="s">
        <v>255</v>
      </c>
      <c r="D9" s="499" t="s">
        <v>255</v>
      </c>
      <c r="E9" s="499" t="s">
        <v>255</v>
      </c>
      <c r="F9" s="499" t="s">
        <v>255</v>
      </c>
      <c r="G9" s="499" t="s">
        <v>255</v>
      </c>
      <c r="H9" s="440"/>
      <c r="I9" s="476" t="s">
        <v>67</v>
      </c>
      <c r="N9" s="438" t="s">
        <v>199</v>
      </c>
      <c r="O9" s="467">
        <v>0.004</v>
      </c>
      <c r="P9" s="469"/>
      <c r="Q9" s="469"/>
      <c r="R9" s="469"/>
      <c r="S9" s="469"/>
      <c r="T9" s="469"/>
      <c r="U9" s="440"/>
      <c r="W9" s="197" t="s">
        <v>350</v>
      </c>
      <c r="X9" s="523" t="s">
        <v>185</v>
      </c>
      <c r="Y9" s="445" t="s">
        <v>72</v>
      </c>
      <c r="Z9" s="445" t="s">
        <v>73</v>
      </c>
      <c r="AA9" s="445" t="s">
        <v>74</v>
      </c>
      <c r="AB9" s="445" t="s">
        <v>186</v>
      </c>
      <c r="AC9" s="445" t="s">
        <v>187</v>
      </c>
      <c r="AD9" s="448" t="s">
        <v>235</v>
      </c>
      <c r="AE9" s="448" t="s">
        <v>78</v>
      </c>
      <c r="AF9" s="448" t="s">
        <v>79</v>
      </c>
      <c r="AG9" s="450" t="s">
        <v>188</v>
      </c>
      <c r="AH9" s="448" t="s">
        <v>259</v>
      </c>
      <c r="AI9" s="447" t="s">
        <v>73</v>
      </c>
      <c r="AN9" s="594" t="s">
        <v>351</v>
      </c>
      <c r="AO9" s="347" t="s">
        <v>208</v>
      </c>
      <c r="AP9" s="347" t="s">
        <v>201</v>
      </c>
      <c r="AQ9" s="347" t="s">
        <v>236</v>
      </c>
      <c r="AR9" s="347" t="s">
        <v>210</v>
      </c>
      <c r="AS9" s="347" t="s">
        <v>212</v>
      </c>
      <c r="AT9" s="347" t="s">
        <v>215</v>
      </c>
      <c r="AU9" s="347" t="s">
        <v>181</v>
      </c>
      <c r="AW9" s="594" t="s">
        <v>351</v>
      </c>
      <c r="AX9" s="347" t="s">
        <v>208</v>
      </c>
      <c r="AY9" s="347" t="s">
        <v>201</v>
      </c>
      <c r="AZ9" s="347" t="s">
        <v>236</v>
      </c>
      <c r="BA9" s="347" t="s">
        <v>210</v>
      </c>
      <c r="BB9" s="347" t="s">
        <v>212</v>
      </c>
      <c r="BC9" s="347" t="s">
        <v>215</v>
      </c>
      <c r="BD9" s="347" t="s">
        <v>181</v>
      </c>
    </row>
    <row r="10" ht="13.5" customHeight="1">
      <c r="A10" s="438" t="s">
        <v>201</v>
      </c>
      <c r="B10" s="444">
        <v>0.005</v>
      </c>
      <c r="C10" s="444">
        <v>0.01</v>
      </c>
      <c r="D10" s="444">
        <v>0.05</v>
      </c>
      <c r="E10" s="466" t="s">
        <v>352</v>
      </c>
      <c r="F10" s="466" t="s">
        <v>352</v>
      </c>
      <c r="G10" s="499" t="s">
        <v>255</v>
      </c>
      <c r="H10" s="440"/>
      <c r="N10" s="438" t="s">
        <v>201</v>
      </c>
      <c r="O10" s="467">
        <v>0.005</v>
      </c>
      <c r="P10" s="489">
        <v>0.01</v>
      </c>
      <c r="Q10" s="489">
        <v>0.05</v>
      </c>
      <c r="R10" s="595">
        <f>AI11</f>
        <v>0.00421103424</v>
      </c>
      <c r="S10" s="595">
        <f>AI20</f>
        <v>0.0009963914422</v>
      </c>
      <c r="T10" s="469"/>
      <c r="U10" s="440"/>
      <c r="X10" s="498">
        <v>300.0</v>
      </c>
      <c r="Y10" s="532">
        <f t="shared" ref="Y10:Y26" si="1">LN(X10)</f>
        <v>5.703782475</v>
      </c>
      <c r="Z10" s="456" t="s">
        <v>56</v>
      </c>
      <c r="AA10" s="580" t="s">
        <v>98</v>
      </c>
      <c r="AB10" s="457">
        <v>1.3695</v>
      </c>
      <c r="AC10" s="457">
        <v>1.8308</v>
      </c>
      <c r="AD10" s="596">
        <v>1.0</v>
      </c>
      <c r="AE10" s="527"/>
      <c r="AF10" s="527"/>
      <c r="AG10" s="529">
        <f t="shared" ref="AG10:AG26" si="2">((AB10*Y10)+AC10)</f>
        <v>9.642130099</v>
      </c>
      <c r="AH10" s="597">
        <f t="shared" ref="AH10:AH26" si="3">EXP(AG10)*AD10</f>
        <v>15400.11258</v>
      </c>
      <c r="AI10" s="588">
        <f t="shared" ref="AI10:AI26" si="4">AH10/1000</f>
        <v>15.40011258</v>
      </c>
      <c r="AJ10" s="347" t="s">
        <v>98</v>
      </c>
      <c r="AK10" s="197" t="s">
        <v>353</v>
      </c>
      <c r="AN10" s="202">
        <v>50.0</v>
      </c>
      <c r="AO10" s="202">
        <v>7.0</v>
      </c>
      <c r="AP10" s="202">
        <v>0.9</v>
      </c>
      <c r="AQ10" s="202">
        <v>85.0</v>
      </c>
      <c r="AR10" s="202">
        <v>30.1</v>
      </c>
      <c r="AS10" s="202">
        <v>2370.0</v>
      </c>
      <c r="AT10" s="202">
        <v>261.0</v>
      </c>
      <c r="AU10" s="202">
        <v>1323.0</v>
      </c>
      <c r="AW10" s="202">
        <v>50.0</v>
      </c>
      <c r="AX10" s="202">
        <v>5.0</v>
      </c>
      <c r="AY10" s="202">
        <v>0.3</v>
      </c>
      <c r="AZ10" s="202">
        <v>64.5</v>
      </c>
      <c r="BA10" s="202">
        <v>1.1</v>
      </c>
      <c r="BB10" s="202">
        <v>1309.0</v>
      </c>
      <c r="BC10" s="202">
        <v>28.9</v>
      </c>
      <c r="BD10" s="202">
        <v>530.0</v>
      </c>
    </row>
    <row r="11" ht="13.5" customHeight="1">
      <c r="A11" s="438" t="s">
        <v>204</v>
      </c>
      <c r="B11" s="499" t="s">
        <v>255</v>
      </c>
      <c r="C11" s="499" t="s">
        <v>255</v>
      </c>
      <c r="D11" s="499" t="s">
        <v>255</v>
      </c>
      <c r="E11" s="499" t="s">
        <v>255</v>
      </c>
      <c r="F11" s="499" t="s">
        <v>255</v>
      </c>
      <c r="G11" s="499" t="s">
        <v>255</v>
      </c>
      <c r="H11" s="440"/>
      <c r="N11" s="438" t="s">
        <v>204</v>
      </c>
      <c r="O11" s="469"/>
      <c r="P11" s="469"/>
      <c r="Q11" s="469"/>
      <c r="R11" s="469"/>
      <c r="S11" s="469"/>
      <c r="T11" s="469"/>
      <c r="U11" s="440"/>
      <c r="X11" s="202">
        <f t="shared" ref="X11:X26" si="5">$X$10</f>
        <v>300</v>
      </c>
      <c r="Y11" s="532">
        <f t="shared" si="1"/>
        <v>5.703782475</v>
      </c>
      <c r="Z11" s="456" t="s">
        <v>56</v>
      </c>
      <c r="AA11" s="347" t="s">
        <v>84</v>
      </c>
      <c r="AB11" s="598">
        <v>0.8968</v>
      </c>
      <c r="AC11" s="598">
        <v>-3.5699</v>
      </c>
      <c r="AD11" s="596">
        <f>AE11-(Y11*AF11)</f>
        <v>0.8980371488</v>
      </c>
      <c r="AE11" s="528">
        <v>1.136672</v>
      </c>
      <c r="AF11" s="528">
        <v>0.041838</v>
      </c>
      <c r="AG11" s="529">
        <f t="shared" si="2"/>
        <v>1.545252123</v>
      </c>
      <c r="AH11" s="534">
        <f t="shared" si="3"/>
        <v>4.21103424</v>
      </c>
      <c r="AI11" s="462">
        <f t="shared" si="4"/>
        <v>0.00421103424</v>
      </c>
      <c r="AJ11" s="347" t="s">
        <v>84</v>
      </c>
      <c r="AN11" s="202">
        <v>80.0</v>
      </c>
      <c r="AO11" s="202">
        <v>10.9</v>
      </c>
      <c r="AP11" s="202">
        <v>1.4</v>
      </c>
      <c r="AQ11" s="202">
        <v>130.6</v>
      </c>
      <c r="AR11" s="202">
        <v>50.6</v>
      </c>
      <c r="AS11" s="202">
        <v>2772.0</v>
      </c>
      <c r="AT11" s="202">
        <v>388.0</v>
      </c>
      <c r="AU11" s="202">
        <v>2520.0</v>
      </c>
      <c r="AW11" s="202">
        <v>80.0</v>
      </c>
      <c r="AX11" s="202">
        <v>7.4</v>
      </c>
      <c r="AY11" s="202">
        <v>0.4</v>
      </c>
      <c r="AZ11" s="202">
        <v>98.9</v>
      </c>
      <c r="BA11" s="202">
        <v>2.0</v>
      </c>
      <c r="BB11" s="202">
        <v>1531.0</v>
      </c>
      <c r="BC11" s="202">
        <v>43.1</v>
      </c>
      <c r="BD11" s="202">
        <v>1010.0</v>
      </c>
    </row>
    <row r="12" ht="13.5" customHeight="1">
      <c r="A12" s="438" t="s">
        <v>274</v>
      </c>
      <c r="B12" s="444">
        <v>0.1</v>
      </c>
      <c r="C12" s="444">
        <v>0.1</v>
      </c>
      <c r="D12" s="444">
        <v>1.0</v>
      </c>
      <c r="E12" s="499" t="s">
        <v>255</v>
      </c>
      <c r="F12" s="499" t="s">
        <v>255</v>
      </c>
      <c r="G12" s="499" t="s">
        <v>255</v>
      </c>
      <c r="H12" s="440"/>
      <c r="I12" s="599" t="s">
        <v>354</v>
      </c>
      <c r="N12" s="438" t="s">
        <v>274</v>
      </c>
      <c r="O12" s="494">
        <v>0.1</v>
      </c>
      <c r="P12" s="494">
        <v>0.1</v>
      </c>
      <c r="Q12" s="494">
        <v>1.0</v>
      </c>
      <c r="R12" s="469"/>
      <c r="S12" s="469"/>
      <c r="T12" s="469"/>
      <c r="U12" s="440"/>
      <c r="X12" s="202">
        <f t="shared" si="5"/>
        <v>300</v>
      </c>
      <c r="Y12" s="532">
        <f t="shared" si="1"/>
        <v>5.703782475</v>
      </c>
      <c r="Z12" s="456" t="s">
        <v>56</v>
      </c>
      <c r="AA12" s="347" t="s">
        <v>355</v>
      </c>
      <c r="AB12" s="457">
        <v>0.819</v>
      </c>
      <c r="AC12" s="457">
        <v>3.7256</v>
      </c>
      <c r="AD12" s="596">
        <v>0.316</v>
      </c>
      <c r="AE12" s="527"/>
      <c r="AF12" s="527"/>
      <c r="AG12" s="529">
        <f t="shared" si="2"/>
        <v>8.396997847</v>
      </c>
      <c r="AH12" s="534">
        <f t="shared" si="3"/>
        <v>1401.060574</v>
      </c>
      <c r="AI12" s="462">
        <f t="shared" si="4"/>
        <v>1.401060574</v>
      </c>
      <c r="AJ12" s="347" t="s">
        <v>197</v>
      </c>
      <c r="AK12" s="197" t="s">
        <v>356</v>
      </c>
      <c r="AN12" s="202">
        <v>100.0</v>
      </c>
      <c r="AO12" s="202">
        <v>13.4</v>
      </c>
      <c r="AP12" s="202">
        <v>1.7</v>
      </c>
      <c r="AQ12" s="202">
        <v>160.0</v>
      </c>
      <c r="AR12" s="202">
        <v>64.6</v>
      </c>
      <c r="AS12" s="202">
        <v>2986.0</v>
      </c>
      <c r="AT12" s="202">
        <v>468.0</v>
      </c>
      <c r="AU12" s="202">
        <v>3421.0</v>
      </c>
      <c r="AW12" s="202">
        <v>100.0</v>
      </c>
      <c r="AX12" s="202">
        <v>9.0</v>
      </c>
      <c r="AY12" s="202">
        <v>0.5</v>
      </c>
      <c r="AZ12" s="202">
        <v>121.2</v>
      </c>
      <c r="BA12" s="202">
        <v>2.5</v>
      </c>
      <c r="BB12" s="202">
        <v>1650.0</v>
      </c>
      <c r="BC12" s="202">
        <v>52.0</v>
      </c>
      <c r="BD12" s="202">
        <v>1370.0</v>
      </c>
    </row>
    <row r="13" ht="14.25" customHeight="1">
      <c r="A13" s="438" t="s">
        <v>357</v>
      </c>
      <c r="B13" s="499" t="s">
        <v>255</v>
      </c>
      <c r="C13" s="499" t="s">
        <v>255</v>
      </c>
      <c r="D13" s="499" t="s">
        <v>255</v>
      </c>
      <c r="E13" s="466" t="s">
        <v>352</v>
      </c>
      <c r="F13" s="466" t="s">
        <v>352</v>
      </c>
      <c r="G13" s="499" t="s">
        <v>255</v>
      </c>
      <c r="H13" s="440"/>
      <c r="I13" s="350"/>
      <c r="N13" s="438" t="s">
        <v>357</v>
      </c>
      <c r="O13" s="469"/>
      <c r="P13" s="469"/>
      <c r="Q13" s="469"/>
      <c r="R13" s="467">
        <f>AI12</f>
        <v>1.401060574</v>
      </c>
      <c r="S13" s="467">
        <f>AI21</f>
        <v>0.1822491956</v>
      </c>
      <c r="T13" s="469"/>
      <c r="U13" s="440"/>
      <c r="V13" s="600" t="s">
        <v>358</v>
      </c>
      <c r="X13" s="202">
        <f t="shared" si="5"/>
        <v>300</v>
      </c>
      <c r="Y13" s="532">
        <f t="shared" si="1"/>
        <v>5.703782475</v>
      </c>
      <c r="Z13" s="456" t="s">
        <v>56</v>
      </c>
      <c r="AA13" s="347" t="s">
        <v>91</v>
      </c>
      <c r="AB13" s="457">
        <v>0.9422</v>
      </c>
      <c r="AC13" s="457">
        <v>-1.7</v>
      </c>
      <c r="AD13" s="596">
        <v>0.96</v>
      </c>
      <c r="AE13" s="527"/>
      <c r="AF13" s="527"/>
      <c r="AG13" s="529">
        <f t="shared" si="2"/>
        <v>3.674103848</v>
      </c>
      <c r="AH13" s="534">
        <f t="shared" si="3"/>
        <v>37.83678786</v>
      </c>
      <c r="AI13" s="462">
        <f t="shared" si="4"/>
        <v>0.03783678786</v>
      </c>
      <c r="AJ13" s="347" t="s">
        <v>91</v>
      </c>
      <c r="AN13" s="202">
        <v>150.0</v>
      </c>
      <c r="AO13" s="202">
        <v>19.7</v>
      </c>
      <c r="AP13" s="202">
        <v>2.3</v>
      </c>
      <c r="AQ13" s="202">
        <v>231.3</v>
      </c>
      <c r="AR13" s="202">
        <v>100.1</v>
      </c>
      <c r="AS13" s="202">
        <v>3417.0</v>
      </c>
      <c r="AT13" s="202">
        <v>660.0</v>
      </c>
      <c r="AU13" s="202">
        <v>5960.0</v>
      </c>
      <c r="AW13" s="202">
        <v>150.0</v>
      </c>
      <c r="AX13" s="202">
        <v>12.7</v>
      </c>
      <c r="AY13" s="202">
        <v>0.6</v>
      </c>
      <c r="AZ13" s="202">
        <v>175.2</v>
      </c>
      <c r="BA13" s="202">
        <v>3.9</v>
      </c>
      <c r="BB13" s="202">
        <v>1881.0</v>
      </c>
      <c r="BC13" s="202">
        <v>73.3</v>
      </c>
      <c r="BD13" s="202">
        <v>2388.0</v>
      </c>
    </row>
    <row r="14" ht="13.5" customHeight="1">
      <c r="A14" s="438" t="s">
        <v>359</v>
      </c>
      <c r="B14" s="499" t="s">
        <v>255</v>
      </c>
      <c r="C14" s="499" t="s">
        <v>255</v>
      </c>
      <c r="D14" s="499" t="s">
        <v>255</v>
      </c>
      <c r="E14" s="444">
        <v>0.016</v>
      </c>
      <c r="F14" s="444">
        <v>0.011</v>
      </c>
      <c r="G14" s="499" t="s">
        <v>255</v>
      </c>
      <c r="H14" s="440"/>
      <c r="K14" s="465"/>
      <c r="L14" s="465"/>
      <c r="M14" s="465"/>
      <c r="N14" s="438" t="s">
        <v>359</v>
      </c>
      <c r="O14" s="469"/>
      <c r="P14" s="469"/>
      <c r="Q14" s="469"/>
      <c r="R14" s="467">
        <v>0.016</v>
      </c>
      <c r="S14" s="467">
        <v>0.011</v>
      </c>
      <c r="T14" s="469"/>
      <c r="U14" s="440"/>
      <c r="V14" s="600" t="s">
        <v>358</v>
      </c>
      <c r="X14" s="202">
        <f t="shared" si="5"/>
        <v>300</v>
      </c>
      <c r="Y14" s="532">
        <f t="shared" si="1"/>
        <v>5.703782475</v>
      </c>
      <c r="Z14" s="456" t="s">
        <v>56</v>
      </c>
      <c r="AA14" s="347" t="s">
        <v>92</v>
      </c>
      <c r="AB14" s="457">
        <v>1.273</v>
      </c>
      <c r="AC14" s="457">
        <v>-1.46</v>
      </c>
      <c r="AD14" s="596">
        <f>AE14-(Y14*AF14)</f>
        <v>0.6309204481</v>
      </c>
      <c r="AE14" s="527">
        <v>1.46203</v>
      </c>
      <c r="AF14" s="528">
        <v>0.145712</v>
      </c>
      <c r="AG14" s="529">
        <f t="shared" si="2"/>
        <v>5.80091509</v>
      </c>
      <c r="AH14" s="534">
        <f t="shared" si="3"/>
        <v>208.5835318</v>
      </c>
      <c r="AI14" s="462">
        <f t="shared" si="4"/>
        <v>0.2085835318</v>
      </c>
      <c r="AJ14" s="347" t="s">
        <v>92</v>
      </c>
      <c r="AN14" s="202">
        <v>200.0</v>
      </c>
      <c r="AO14" s="202">
        <v>25.8</v>
      </c>
      <c r="AP14" s="202">
        <v>3.0</v>
      </c>
      <c r="AQ14" s="202">
        <v>300.5</v>
      </c>
      <c r="AR14" s="202">
        <v>136.1</v>
      </c>
      <c r="AS14" s="202">
        <v>3761.0</v>
      </c>
      <c r="AT14" s="202">
        <v>842.0</v>
      </c>
      <c r="AU14" s="202">
        <v>8838.0</v>
      </c>
      <c r="AW14" s="202">
        <v>200.0</v>
      </c>
      <c r="AX14" s="202">
        <v>16.2</v>
      </c>
      <c r="AY14" s="202">
        <v>0.7</v>
      </c>
      <c r="AZ14" s="202">
        <v>227.6</v>
      </c>
      <c r="BA14" s="202">
        <v>5.3</v>
      </c>
      <c r="BB14" s="202">
        <v>2078.0</v>
      </c>
      <c r="BC14" s="202">
        <v>93.5</v>
      </c>
      <c r="BD14" s="202">
        <v>3541.0</v>
      </c>
    </row>
    <row r="15" ht="13.5" customHeight="1">
      <c r="A15" s="438" t="s">
        <v>207</v>
      </c>
      <c r="B15" s="499" t="s">
        <v>255</v>
      </c>
      <c r="C15" s="444">
        <v>0.05</v>
      </c>
      <c r="D15" s="444">
        <v>1.0</v>
      </c>
      <c r="E15" s="499" t="s">
        <v>255</v>
      </c>
      <c r="F15" s="499" t="s">
        <v>255</v>
      </c>
      <c r="G15" s="499" t="s">
        <v>255</v>
      </c>
      <c r="H15" s="440"/>
      <c r="N15" s="438" t="s">
        <v>207</v>
      </c>
      <c r="O15" s="469"/>
      <c r="P15" s="489">
        <v>0.05</v>
      </c>
      <c r="Q15" s="494">
        <v>1.0</v>
      </c>
      <c r="R15" s="469"/>
      <c r="S15" s="469"/>
      <c r="T15" s="469"/>
      <c r="U15" s="440"/>
      <c r="X15" s="202">
        <f t="shared" si="5"/>
        <v>300</v>
      </c>
      <c r="Y15" s="532">
        <f t="shared" si="1"/>
        <v>5.703782475</v>
      </c>
      <c r="Z15" s="456" t="s">
        <v>56</v>
      </c>
      <c r="AA15" s="347" t="s">
        <v>93</v>
      </c>
      <c r="AB15" s="457">
        <v>0.3331</v>
      </c>
      <c r="AC15" s="457">
        <v>6.4676</v>
      </c>
      <c r="AD15" s="596">
        <v>1.0</v>
      </c>
      <c r="AE15" s="527"/>
      <c r="AF15" s="527"/>
      <c r="AG15" s="529">
        <f t="shared" si="2"/>
        <v>8.367529942</v>
      </c>
      <c r="AH15" s="534">
        <f t="shared" si="3"/>
        <v>4304.989347</v>
      </c>
      <c r="AI15" s="462">
        <f t="shared" si="4"/>
        <v>4.304989347</v>
      </c>
      <c r="AJ15" s="347" t="s">
        <v>93</v>
      </c>
      <c r="AN15" s="202">
        <v>300.0</v>
      </c>
      <c r="AO15" s="202">
        <v>37.8</v>
      </c>
      <c r="AP15" s="202">
        <v>4.2</v>
      </c>
      <c r="AQ15" s="202">
        <v>434.5</v>
      </c>
      <c r="AR15" s="202">
        <v>208.6</v>
      </c>
      <c r="AS15" s="202">
        <v>4305.0</v>
      </c>
      <c r="AT15" s="202">
        <v>1186.0</v>
      </c>
      <c r="AU15" s="202">
        <v>15400.0</v>
      </c>
      <c r="AW15" s="202">
        <v>300.0</v>
      </c>
      <c r="AX15" s="202">
        <v>22.9</v>
      </c>
      <c r="AY15" s="202">
        <v>1.0</v>
      </c>
      <c r="AZ15" s="202">
        <v>329.1</v>
      </c>
      <c r="BA15" s="202">
        <v>8.1</v>
      </c>
      <c r="BB15" s="202">
        <v>2379.0</v>
      </c>
      <c r="BC15" s="202">
        <v>132.0</v>
      </c>
      <c r="BD15" s="202">
        <v>6170.0</v>
      </c>
    </row>
    <row r="16" ht="13.5" customHeight="1">
      <c r="A16" s="438" t="s">
        <v>208</v>
      </c>
      <c r="B16" s="444">
        <v>1.3</v>
      </c>
      <c r="C16" s="444">
        <v>0.2</v>
      </c>
      <c r="D16" s="444">
        <v>0.5</v>
      </c>
      <c r="E16" s="466" t="s">
        <v>352</v>
      </c>
      <c r="F16" s="466" t="s">
        <v>352</v>
      </c>
      <c r="G16" s="499" t="s">
        <v>255</v>
      </c>
      <c r="H16" s="440"/>
      <c r="N16" s="438" t="s">
        <v>208</v>
      </c>
      <c r="O16" s="494">
        <v>1.3</v>
      </c>
      <c r="P16" s="494">
        <v>0.2</v>
      </c>
      <c r="Q16" s="494">
        <v>0.5</v>
      </c>
      <c r="R16" s="467">
        <f>AI13</f>
        <v>0.03783678786</v>
      </c>
      <c r="S16" s="467">
        <f>AI22</f>
        <v>0.02289824179</v>
      </c>
      <c r="T16" s="469"/>
      <c r="U16" s="440"/>
      <c r="X16" s="202">
        <f t="shared" si="5"/>
        <v>300</v>
      </c>
      <c r="Y16" s="532">
        <f t="shared" si="1"/>
        <v>5.703782475</v>
      </c>
      <c r="Z16" s="456" t="s">
        <v>56</v>
      </c>
      <c r="AA16" s="347" t="s">
        <v>94</v>
      </c>
      <c r="AB16" s="457">
        <v>0.846</v>
      </c>
      <c r="AC16" s="457">
        <v>2.255</v>
      </c>
      <c r="AD16" s="596">
        <v>0.998</v>
      </c>
      <c r="AE16" s="527"/>
      <c r="AF16" s="527"/>
      <c r="AG16" s="529">
        <f t="shared" si="2"/>
        <v>7.080399974</v>
      </c>
      <c r="AH16" s="534">
        <f t="shared" si="3"/>
        <v>1186.066882</v>
      </c>
      <c r="AI16" s="462">
        <f t="shared" si="4"/>
        <v>1.186066882</v>
      </c>
      <c r="AJ16" s="347" t="s">
        <v>94</v>
      </c>
      <c r="AN16" s="202">
        <v>400.0</v>
      </c>
      <c r="AO16" s="202">
        <v>49.6</v>
      </c>
      <c r="AP16" s="202">
        <v>5.4</v>
      </c>
      <c r="AQ16" s="202">
        <v>564.5</v>
      </c>
      <c r="AR16" s="202">
        <v>280.8</v>
      </c>
      <c r="AS16" s="202">
        <v>4738.0</v>
      </c>
      <c r="AT16" s="202">
        <v>1512.0</v>
      </c>
      <c r="AU16" s="202">
        <v>22836.0</v>
      </c>
      <c r="AW16" s="202">
        <v>400.0</v>
      </c>
      <c r="AX16" s="202">
        <v>29.3</v>
      </c>
      <c r="AY16" s="202">
        <v>1.2</v>
      </c>
      <c r="AZ16" s="202">
        <v>427.5</v>
      </c>
      <c r="BA16" s="202">
        <v>10.9</v>
      </c>
      <c r="BB16" s="202">
        <v>2617.0</v>
      </c>
      <c r="BC16" s="202">
        <v>168.0</v>
      </c>
      <c r="BD16" s="202">
        <v>9149.0</v>
      </c>
    </row>
    <row r="17" ht="13.5" customHeight="1">
      <c r="A17" s="438" t="s">
        <v>209</v>
      </c>
      <c r="B17" s="499" t="s">
        <v>255</v>
      </c>
      <c r="C17" s="499" t="s">
        <v>255</v>
      </c>
      <c r="D17" s="499" t="s">
        <v>255</v>
      </c>
      <c r="E17" s="499" t="s">
        <v>255</v>
      </c>
      <c r="F17" s="499" t="s">
        <v>255</v>
      </c>
      <c r="G17" s="499" t="s">
        <v>255</v>
      </c>
      <c r="H17" s="440"/>
      <c r="I17" s="465" t="s">
        <v>360</v>
      </c>
      <c r="N17" s="438" t="s">
        <v>209</v>
      </c>
      <c r="O17" s="469"/>
      <c r="P17" s="469"/>
      <c r="Q17" s="469"/>
      <c r="R17" s="469"/>
      <c r="S17" s="469"/>
      <c r="T17" s="469"/>
      <c r="U17" s="440"/>
      <c r="X17" s="202">
        <f t="shared" si="5"/>
        <v>300</v>
      </c>
      <c r="Y17" s="532">
        <f t="shared" si="1"/>
        <v>5.703782475</v>
      </c>
      <c r="Z17" s="456" t="s">
        <v>56</v>
      </c>
      <c r="AA17" s="347" t="s">
        <v>95</v>
      </c>
      <c r="AB17" s="457">
        <v>1.72</v>
      </c>
      <c r="AC17" s="457">
        <v>-6.59</v>
      </c>
      <c r="AD17" s="596">
        <v>0.85</v>
      </c>
      <c r="AE17" s="527"/>
      <c r="AF17" s="527"/>
      <c r="AG17" s="529">
        <f t="shared" si="2"/>
        <v>3.220505856</v>
      </c>
      <c r="AH17" s="534">
        <f t="shared" si="3"/>
        <v>21.28466642</v>
      </c>
      <c r="AI17" s="462">
        <f t="shared" si="4"/>
        <v>0.02128466642</v>
      </c>
      <c r="AJ17" s="347" t="s">
        <v>95</v>
      </c>
      <c r="AN17" s="197" t="s">
        <v>361</v>
      </c>
      <c r="AW17" s="197" t="s">
        <v>362</v>
      </c>
    </row>
    <row r="18" ht="13.5" customHeight="1">
      <c r="A18" s="438" t="s">
        <v>210</v>
      </c>
      <c r="B18" s="444">
        <v>0.015</v>
      </c>
      <c r="C18" s="444">
        <v>5.0</v>
      </c>
      <c r="D18" s="444">
        <v>0.1</v>
      </c>
      <c r="E18" s="466" t="s">
        <v>352</v>
      </c>
      <c r="F18" s="466" t="s">
        <v>352</v>
      </c>
      <c r="G18" s="499" t="s">
        <v>255</v>
      </c>
      <c r="H18" s="440"/>
      <c r="N18" s="438" t="s">
        <v>210</v>
      </c>
      <c r="O18" s="467">
        <v>0.015</v>
      </c>
      <c r="P18" s="494">
        <v>5.0</v>
      </c>
      <c r="Q18" s="494">
        <v>0.1</v>
      </c>
      <c r="R18" s="467">
        <f>AI14</f>
        <v>0.2085835318</v>
      </c>
      <c r="S18" s="467">
        <f>AI23</f>
        <v>0.008128200782</v>
      </c>
      <c r="T18" s="469"/>
      <c r="U18" s="440"/>
      <c r="X18" s="202">
        <f t="shared" si="5"/>
        <v>300</v>
      </c>
      <c r="Y18" s="532">
        <f t="shared" si="1"/>
        <v>5.703782475</v>
      </c>
      <c r="Z18" s="456" t="s">
        <v>56</v>
      </c>
      <c r="AA18" s="347" t="s">
        <v>97</v>
      </c>
      <c r="AB18" s="457">
        <v>0.9094</v>
      </c>
      <c r="AC18" s="457">
        <v>0.9095</v>
      </c>
      <c r="AD18" s="596">
        <v>0.978</v>
      </c>
      <c r="AE18" s="527"/>
      <c r="AF18" s="527"/>
      <c r="AG18" s="539">
        <f t="shared" si="2"/>
        <v>6.096519782</v>
      </c>
      <c r="AH18" s="534">
        <f t="shared" si="3"/>
        <v>434.5339917</v>
      </c>
      <c r="AI18" s="462">
        <f t="shared" si="4"/>
        <v>0.4345339917</v>
      </c>
      <c r="AJ18" s="347" t="s">
        <v>97</v>
      </c>
    </row>
    <row r="19" ht="13.5" customHeight="1">
      <c r="A19" s="438" t="s">
        <v>211</v>
      </c>
      <c r="B19" s="499" t="s">
        <v>255</v>
      </c>
      <c r="C19" s="499" t="s">
        <v>255</v>
      </c>
      <c r="D19" s="499" t="s">
        <v>255</v>
      </c>
      <c r="E19" s="499" t="s">
        <v>255</v>
      </c>
      <c r="F19" s="499" t="s">
        <v>255</v>
      </c>
      <c r="G19" s="499" t="s">
        <v>255</v>
      </c>
      <c r="H19" s="440"/>
      <c r="I19" s="197" t="s">
        <v>203</v>
      </c>
      <c r="N19" s="438" t="s">
        <v>211</v>
      </c>
      <c r="O19" s="469"/>
      <c r="P19" s="469"/>
      <c r="Q19" s="469"/>
      <c r="R19" s="469"/>
      <c r="S19" s="469"/>
      <c r="T19" s="469"/>
      <c r="U19" s="440"/>
      <c r="X19" s="486">
        <f t="shared" si="5"/>
        <v>300</v>
      </c>
      <c r="Y19" s="583">
        <f t="shared" si="1"/>
        <v>5.703782475</v>
      </c>
      <c r="Z19" s="480" t="s">
        <v>99</v>
      </c>
      <c r="AA19" s="481" t="s">
        <v>101</v>
      </c>
      <c r="AB19" s="482">
        <v>1.3695</v>
      </c>
      <c r="AC19" s="482">
        <v>0.9161</v>
      </c>
      <c r="AD19" s="601">
        <v>1.0</v>
      </c>
      <c r="AE19" s="585"/>
      <c r="AF19" s="585"/>
      <c r="AG19" s="529">
        <f t="shared" si="2"/>
        <v>8.727430099</v>
      </c>
      <c r="AH19" s="602">
        <f t="shared" si="3"/>
        <v>6169.851812</v>
      </c>
      <c r="AI19" s="603">
        <f t="shared" si="4"/>
        <v>6.169851812</v>
      </c>
      <c r="AJ19" s="481" t="s">
        <v>101</v>
      </c>
      <c r="AK19" s="197" t="s">
        <v>353</v>
      </c>
    </row>
    <row r="20" ht="13.5" customHeight="1">
      <c r="A20" s="438" t="s">
        <v>212</v>
      </c>
      <c r="B20" s="499" t="s">
        <v>255</v>
      </c>
      <c r="C20" s="499" t="s">
        <v>255</v>
      </c>
      <c r="D20" s="499" t="s">
        <v>255</v>
      </c>
      <c r="E20" s="466" t="s">
        <v>352</v>
      </c>
      <c r="F20" s="466" t="s">
        <v>352</v>
      </c>
      <c r="G20" s="499" t="s">
        <v>255</v>
      </c>
      <c r="H20" s="440"/>
      <c r="N20" s="438" t="s">
        <v>212</v>
      </c>
      <c r="O20" s="469"/>
      <c r="P20" s="469"/>
      <c r="Q20" s="469"/>
      <c r="R20" s="467">
        <f>AI15</f>
        <v>4.304989347</v>
      </c>
      <c r="S20" s="467">
        <f>AI24</f>
        <v>2.378511004</v>
      </c>
      <c r="T20" s="469"/>
      <c r="U20" s="440"/>
      <c r="X20" s="202">
        <f t="shared" si="5"/>
        <v>300</v>
      </c>
      <c r="Y20" s="532">
        <f t="shared" si="1"/>
        <v>5.703782475</v>
      </c>
      <c r="Z20" s="490" t="s">
        <v>99</v>
      </c>
      <c r="AA20" s="347" t="s">
        <v>84</v>
      </c>
      <c r="AB20" s="457">
        <v>0.7647</v>
      </c>
      <c r="AC20" s="457">
        <v>-4.218</v>
      </c>
      <c r="AD20" s="596">
        <f>AE20-(Y20*AF20)</f>
        <v>0.8630371488</v>
      </c>
      <c r="AE20" s="528">
        <v>1.101672</v>
      </c>
      <c r="AF20" s="528">
        <v>0.041838</v>
      </c>
      <c r="AG20" s="529">
        <f t="shared" si="2"/>
        <v>0.1436824584</v>
      </c>
      <c r="AH20" s="534">
        <f t="shared" si="3"/>
        <v>0.9963914422</v>
      </c>
      <c r="AI20" s="462">
        <f t="shared" si="4"/>
        <v>0.0009963914422</v>
      </c>
      <c r="AJ20" s="347" t="s">
        <v>84</v>
      </c>
    </row>
    <row r="21" ht="13.5" customHeight="1">
      <c r="A21" s="438" t="s">
        <v>213</v>
      </c>
      <c r="B21" s="501">
        <v>0.002</v>
      </c>
      <c r="C21" s="499" t="s">
        <v>255</v>
      </c>
      <c r="D21" s="501">
        <v>0.01</v>
      </c>
      <c r="E21" s="499" t="s">
        <v>255</v>
      </c>
      <c r="F21" s="499" t="s">
        <v>255</v>
      </c>
      <c r="G21" s="501">
        <v>7.7E-4</v>
      </c>
      <c r="H21" s="440"/>
      <c r="I21" s="604" t="s">
        <v>363</v>
      </c>
      <c r="N21" s="438" t="s">
        <v>213</v>
      </c>
      <c r="O21" s="605">
        <v>0.002</v>
      </c>
      <c r="P21" s="469"/>
      <c r="Q21" s="511">
        <v>0.01</v>
      </c>
      <c r="R21" s="469"/>
      <c r="S21" s="469"/>
      <c r="T21" s="606">
        <v>7.7E-4</v>
      </c>
      <c r="U21" s="440"/>
      <c r="X21" s="202">
        <f t="shared" si="5"/>
        <v>300</v>
      </c>
      <c r="Y21" s="532">
        <f t="shared" si="1"/>
        <v>5.703782475</v>
      </c>
      <c r="Z21" s="490" t="s">
        <v>99</v>
      </c>
      <c r="AA21" s="347" t="s">
        <v>355</v>
      </c>
      <c r="AB21" s="457">
        <v>0.819</v>
      </c>
      <c r="AC21" s="457">
        <v>0.6848</v>
      </c>
      <c r="AD21" s="596">
        <v>0.86</v>
      </c>
      <c r="AE21" s="527"/>
      <c r="AF21" s="527"/>
      <c r="AG21" s="529">
        <f t="shared" si="2"/>
        <v>5.356197847</v>
      </c>
      <c r="AH21" s="534">
        <f t="shared" si="3"/>
        <v>182.2491956</v>
      </c>
      <c r="AI21" s="462">
        <f t="shared" si="4"/>
        <v>0.1822491956</v>
      </c>
      <c r="AJ21" s="347" t="s">
        <v>197</v>
      </c>
    </row>
    <row r="22" ht="13.5" customHeight="1">
      <c r="A22" s="438" t="s">
        <v>213</v>
      </c>
      <c r="B22" s="499" t="s">
        <v>255</v>
      </c>
      <c r="C22" s="499" t="s">
        <v>255</v>
      </c>
      <c r="D22" s="499" t="s">
        <v>255</v>
      </c>
      <c r="E22" s="444">
        <v>0.0014</v>
      </c>
      <c r="F22" s="444">
        <v>7.7E-4</v>
      </c>
      <c r="G22" s="499" t="s">
        <v>255</v>
      </c>
      <c r="H22" s="440"/>
      <c r="I22" s="604" t="s">
        <v>364</v>
      </c>
      <c r="N22" s="438" t="s">
        <v>213</v>
      </c>
      <c r="O22" s="469"/>
      <c r="P22" s="469"/>
      <c r="Q22" s="469"/>
      <c r="R22" s="467">
        <v>0.0014</v>
      </c>
      <c r="S22" s="595">
        <v>7.7E-4</v>
      </c>
      <c r="T22" s="505"/>
      <c r="U22" s="440"/>
      <c r="X22" s="202">
        <f t="shared" si="5"/>
        <v>300</v>
      </c>
      <c r="Y22" s="532">
        <f t="shared" si="1"/>
        <v>5.703782475</v>
      </c>
      <c r="Z22" s="490" t="s">
        <v>99</v>
      </c>
      <c r="AA22" s="347" t="s">
        <v>91</v>
      </c>
      <c r="AB22" s="457">
        <v>0.8545</v>
      </c>
      <c r="AC22" s="457">
        <v>-1.702</v>
      </c>
      <c r="AD22" s="596">
        <v>0.96</v>
      </c>
      <c r="AE22" s="527"/>
      <c r="AF22" s="527"/>
      <c r="AG22" s="529">
        <f t="shared" si="2"/>
        <v>3.171882125</v>
      </c>
      <c r="AH22" s="534">
        <f t="shared" si="3"/>
        <v>22.89824179</v>
      </c>
      <c r="AI22" s="462">
        <f t="shared" si="4"/>
        <v>0.02289824179</v>
      </c>
      <c r="AJ22" s="347" t="s">
        <v>91</v>
      </c>
    </row>
    <row r="23" ht="13.5" customHeight="1">
      <c r="A23" s="438" t="s">
        <v>214</v>
      </c>
      <c r="B23" s="499" t="s">
        <v>255</v>
      </c>
      <c r="C23" s="444">
        <v>1.0</v>
      </c>
      <c r="D23" s="499" t="s">
        <v>255</v>
      </c>
      <c r="E23" s="592" t="s">
        <v>365</v>
      </c>
      <c r="F23" s="592" t="s">
        <v>366</v>
      </c>
      <c r="G23" s="499" t="s">
        <v>255</v>
      </c>
      <c r="H23" s="440"/>
      <c r="N23" s="438" t="s">
        <v>214</v>
      </c>
      <c r="O23" s="469"/>
      <c r="P23" s="494">
        <v>1.0</v>
      </c>
      <c r="Q23" s="469"/>
      <c r="R23" s="554">
        <v>7.92</v>
      </c>
      <c r="S23" s="593">
        <v>1.895</v>
      </c>
      <c r="T23" s="505"/>
      <c r="U23" s="440"/>
      <c r="V23" s="197" t="s">
        <v>132</v>
      </c>
      <c r="X23" s="202">
        <f t="shared" si="5"/>
        <v>300</v>
      </c>
      <c r="Y23" s="532">
        <f t="shared" si="1"/>
        <v>5.703782475</v>
      </c>
      <c r="Z23" s="490" t="s">
        <v>99</v>
      </c>
      <c r="AA23" s="347" t="s">
        <v>92</v>
      </c>
      <c r="AB23" s="457">
        <v>1.273</v>
      </c>
      <c r="AC23" s="457">
        <v>-4.705</v>
      </c>
      <c r="AD23" s="596">
        <f>AE23-(Y23*AF23)</f>
        <v>0.6309204481</v>
      </c>
      <c r="AE23" s="527">
        <v>1.46203</v>
      </c>
      <c r="AF23" s="528">
        <v>0.145712</v>
      </c>
      <c r="AG23" s="529">
        <f t="shared" si="2"/>
        <v>2.55591509</v>
      </c>
      <c r="AH23" s="534">
        <f t="shared" si="3"/>
        <v>8.128200782</v>
      </c>
      <c r="AI23" s="462">
        <f t="shared" si="4"/>
        <v>0.008128200782</v>
      </c>
      <c r="AJ23" s="347" t="s">
        <v>92</v>
      </c>
    </row>
    <row r="24" ht="13.5" customHeight="1">
      <c r="A24" s="438" t="s">
        <v>215</v>
      </c>
      <c r="B24" s="444">
        <v>0.7</v>
      </c>
      <c r="C24" s="499" t="s">
        <v>255</v>
      </c>
      <c r="D24" s="499" t="s">
        <v>255</v>
      </c>
      <c r="E24" s="466" t="s">
        <v>352</v>
      </c>
      <c r="F24" s="466" t="s">
        <v>352</v>
      </c>
      <c r="G24" s="499" t="s">
        <v>255</v>
      </c>
      <c r="H24" s="444">
        <v>4.6</v>
      </c>
      <c r="N24" s="438" t="s">
        <v>215</v>
      </c>
      <c r="O24" s="467">
        <v>0.7</v>
      </c>
      <c r="P24" s="469"/>
      <c r="Q24" s="469"/>
      <c r="R24" s="489">
        <f>AI16</f>
        <v>1.186066882</v>
      </c>
      <c r="S24" s="489">
        <f>AI25</f>
        <v>0.1317354131</v>
      </c>
      <c r="T24" s="505"/>
      <c r="U24" s="444">
        <v>4.6</v>
      </c>
      <c r="X24" s="202">
        <f t="shared" si="5"/>
        <v>300</v>
      </c>
      <c r="Y24" s="532">
        <f t="shared" si="1"/>
        <v>5.703782475</v>
      </c>
      <c r="Z24" s="490" t="s">
        <v>99</v>
      </c>
      <c r="AA24" s="347" t="s">
        <v>93</v>
      </c>
      <c r="AB24" s="457">
        <v>0.3331</v>
      </c>
      <c r="AC24" s="457">
        <v>5.8743</v>
      </c>
      <c r="AD24" s="596">
        <v>1.0</v>
      </c>
      <c r="AE24" s="527"/>
      <c r="AF24" s="527"/>
      <c r="AG24" s="529">
        <f t="shared" si="2"/>
        <v>7.774229942</v>
      </c>
      <c r="AH24" s="534">
        <f t="shared" si="3"/>
        <v>2378.511004</v>
      </c>
      <c r="AI24" s="462">
        <f t="shared" si="4"/>
        <v>2.378511004</v>
      </c>
      <c r="AJ24" s="347" t="s">
        <v>93</v>
      </c>
    </row>
    <row r="25" ht="13.5" customHeight="1">
      <c r="A25" s="438" t="s">
        <v>217</v>
      </c>
      <c r="B25" s="499" t="s">
        <v>255</v>
      </c>
      <c r="C25" s="499" t="s">
        <v>255</v>
      </c>
      <c r="D25" s="499" t="s">
        <v>255</v>
      </c>
      <c r="E25" s="499" t="s">
        <v>255</v>
      </c>
      <c r="F25" s="499" t="s">
        <v>255</v>
      </c>
      <c r="G25" s="499" t="s">
        <v>255</v>
      </c>
      <c r="H25" s="440"/>
      <c r="N25" s="438" t="s">
        <v>217</v>
      </c>
      <c r="O25" s="469"/>
      <c r="P25" s="505"/>
      <c r="Q25" s="505"/>
      <c r="R25" s="505"/>
      <c r="S25" s="505"/>
      <c r="T25" s="505"/>
      <c r="U25" s="440"/>
      <c r="X25" s="202">
        <f t="shared" si="5"/>
        <v>300</v>
      </c>
      <c r="Y25" s="532">
        <f t="shared" si="1"/>
        <v>5.703782475</v>
      </c>
      <c r="Z25" s="490" t="s">
        <v>99</v>
      </c>
      <c r="AA25" s="347" t="s">
        <v>94</v>
      </c>
      <c r="AB25" s="457">
        <v>0.846</v>
      </c>
      <c r="AC25" s="457">
        <v>0.0584</v>
      </c>
      <c r="AD25" s="596">
        <v>0.997</v>
      </c>
      <c r="AE25" s="527"/>
      <c r="AF25" s="527"/>
      <c r="AG25" s="529">
        <f t="shared" si="2"/>
        <v>4.883799974</v>
      </c>
      <c r="AH25" s="534">
        <f t="shared" si="3"/>
        <v>131.7354131</v>
      </c>
      <c r="AI25" s="462">
        <f t="shared" si="4"/>
        <v>0.1317354131</v>
      </c>
      <c r="AJ25" s="347" t="s">
        <v>94</v>
      </c>
    </row>
    <row r="26" ht="13.5" customHeight="1">
      <c r="A26" s="438" t="s">
        <v>219</v>
      </c>
      <c r="B26" s="444">
        <v>0.05</v>
      </c>
      <c r="C26" s="494">
        <v>0.13</v>
      </c>
      <c r="D26" s="444">
        <v>0.05</v>
      </c>
      <c r="E26" s="592" t="s">
        <v>367</v>
      </c>
      <c r="F26" s="592" t="s">
        <v>368</v>
      </c>
      <c r="G26" s="592" t="s">
        <v>368</v>
      </c>
      <c r="H26" s="444">
        <v>4.2</v>
      </c>
      <c r="N26" s="438" t="s">
        <v>219</v>
      </c>
      <c r="O26" s="444">
        <v>0.05</v>
      </c>
      <c r="P26" s="444">
        <v>0.13</v>
      </c>
      <c r="Q26" s="444">
        <v>0.05</v>
      </c>
      <c r="R26" s="439">
        <v>0.02</v>
      </c>
      <c r="S26" s="439">
        <v>0.005</v>
      </c>
      <c r="T26" s="439">
        <v>0.005</v>
      </c>
      <c r="U26" s="444">
        <v>4.2</v>
      </c>
      <c r="X26" s="202">
        <f t="shared" si="5"/>
        <v>300</v>
      </c>
      <c r="Y26" s="532">
        <f t="shared" si="1"/>
        <v>5.703782475</v>
      </c>
      <c r="Z26" s="490" t="s">
        <v>99</v>
      </c>
      <c r="AA26" s="347" t="s">
        <v>97</v>
      </c>
      <c r="AB26" s="457">
        <v>0.9094</v>
      </c>
      <c r="AC26" s="457">
        <v>0.6235</v>
      </c>
      <c r="AD26" s="596">
        <v>0.986</v>
      </c>
      <c r="AE26" s="527"/>
      <c r="AF26" s="527"/>
      <c r="AG26" s="529">
        <f t="shared" si="2"/>
        <v>5.810519782</v>
      </c>
      <c r="AH26" s="534">
        <f t="shared" si="3"/>
        <v>329.119484</v>
      </c>
      <c r="AI26" s="462">
        <f t="shared" si="4"/>
        <v>0.329119484</v>
      </c>
      <c r="AJ26" s="347" t="s">
        <v>97</v>
      </c>
    </row>
    <row r="27" ht="13.5" customHeight="1">
      <c r="A27" s="438" t="s">
        <v>223</v>
      </c>
      <c r="B27" s="499" t="s">
        <v>255</v>
      </c>
      <c r="C27" s="499" t="s">
        <v>255</v>
      </c>
      <c r="D27" s="499" t="s">
        <v>255</v>
      </c>
      <c r="E27" s="466" t="s">
        <v>352</v>
      </c>
      <c r="F27" s="499" t="s">
        <v>255</v>
      </c>
      <c r="G27" s="499" t="s">
        <v>255</v>
      </c>
      <c r="H27" s="440"/>
      <c r="N27" s="438" t="s">
        <v>223</v>
      </c>
      <c r="O27" s="469"/>
      <c r="P27" s="469"/>
      <c r="Q27" s="469"/>
      <c r="R27" s="467">
        <f>AI17</f>
        <v>0.02128466642</v>
      </c>
      <c r="S27" s="469"/>
      <c r="T27" s="469"/>
      <c r="U27" s="440"/>
    </row>
    <row r="28" ht="13.5" customHeight="1">
      <c r="A28" s="438" t="s">
        <v>228</v>
      </c>
      <c r="B28" s="499" t="s">
        <v>255</v>
      </c>
      <c r="C28" s="499" t="s">
        <v>255</v>
      </c>
      <c r="D28" s="499" t="s">
        <v>255</v>
      </c>
      <c r="E28" s="499" t="s">
        <v>255</v>
      </c>
      <c r="F28" s="499" t="s">
        <v>255</v>
      </c>
      <c r="G28" s="499" t="s">
        <v>255</v>
      </c>
      <c r="H28" s="440"/>
      <c r="N28" s="438" t="s">
        <v>228</v>
      </c>
      <c r="O28" s="469"/>
      <c r="P28" s="469"/>
      <c r="Q28" s="469"/>
      <c r="R28" s="469"/>
      <c r="S28" s="469"/>
      <c r="T28" s="469"/>
      <c r="U28" s="440"/>
    </row>
    <row r="29" ht="13.5" customHeight="1">
      <c r="A29" s="438" t="s">
        <v>232</v>
      </c>
      <c r="B29" s="444">
        <v>0.002</v>
      </c>
      <c r="C29" s="499" t="s">
        <v>255</v>
      </c>
      <c r="D29" s="499" t="s">
        <v>255</v>
      </c>
      <c r="E29" s="499" t="s">
        <v>255</v>
      </c>
      <c r="F29" s="499" t="s">
        <v>255</v>
      </c>
      <c r="G29" s="499" t="s">
        <v>255</v>
      </c>
      <c r="H29" s="444">
        <v>0.47</v>
      </c>
      <c r="N29" s="438" t="s">
        <v>232</v>
      </c>
      <c r="O29" s="467">
        <v>0.002</v>
      </c>
      <c r="P29" s="469"/>
      <c r="Q29" s="469"/>
      <c r="R29" s="469"/>
      <c r="S29" s="469"/>
      <c r="T29" s="469"/>
      <c r="U29" s="444">
        <v>0.47</v>
      </c>
      <c r="AA29" s="347" t="s">
        <v>369</v>
      </c>
    </row>
    <row r="30" ht="13.5" customHeight="1">
      <c r="A30" s="438" t="s">
        <v>234</v>
      </c>
      <c r="B30" s="499" t="s">
        <v>255</v>
      </c>
      <c r="C30" s="444">
        <v>0.1</v>
      </c>
      <c r="D30" s="444">
        <v>0.1</v>
      </c>
      <c r="E30" s="499" t="s">
        <v>255</v>
      </c>
      <c r="F30" s="499" t="s">
        <v>255</v>
      </c>
      <c r="G30" s="499" t="s">
        <v>255</v>
      </c>
      <c r="H30" s="440"/>
      <c r="N30" s="438" t="s">
        <v>234</v>
      </c>
      <c r="O30" s="469"/>
      <c r="P30" s="494">
        <v>0.1</v>
      </c>
      <c r="Q30" s="494">
        <v>0.1</v>
      </c>
      <c r="R30" s="469"/>
      <c r="S30" s="469"/>
      <c r="T30" s="469"/>
      <c r="U30" s="440"/>
      <c r="X30" s="197" t="s">
        <v>370</v>
      </c>
    </row>
    <row r="31" ht="13.5" customHeight="1">
      <c r="A31" s="438" t="s">
        <v>236</v>
      </c>
      <c r="B31" s="444">
        <v>10.5</v>
      </c>
      <c r="C31" s="444">
        <v>2.0</v>
      </c>
      <c r="D31" s="444">
        <v>25.0</v>
      </c>
      <c r="E31" s="466" t="s">
        <v>352</v>
      </c>
      <c r="F31" s="466" t="s">
        <v>352</v>
      </c>
      <c r="G31" s="499" t="s">
        <v>255</v>
      </c>
      <c r="H31" s="444">
        <v>26.0</v>
      </c>
      <c r="N31" s="438" t="s">
        <v>236</v>
      </c>
      <c r="O31" s="494">
        <v>10.5</v>
      </c>
      <c r="P31" s="494">
        <v>2.0</v>
      </c>
      <c r="Q31" s="494">
        <v>25.0</v>
      </c>
      <c r="R31" s="467">
        <f>AI18</f>
        <v>0.4345339917</v>
      </c>
      <c r="S31" s="467">
        <f>AI26</f>
        <v>0.329119484</v>
      </c>
      <c r="T31" s="469"/>
      <c r="U31" s="444">
        <v>26.0</v>
      </c>
      <c r="X31" s="197" t="s">
        <v>371</v>
      </c>
    </row>
    <row r="32" ht="13.5" customHeight="1">
      <c r="A32" s="438" t="s">
        <v>320</v>
      </c>
      <c r="B32" s="444">
        <v>0.03</v>
      </c>
      <c r="C32" s="506"/>
      <c r="D32" s="506"/>
      <c r="E32" s="506"/>
      <c r="F32" s="506"/>
      <c r="G32" s="506"/>
      <c r="H32" s="506"/>
      <c r="N32" s="506"/>
      <c r="O32" s="506"/>
      <c r="P32" s="506"/>
      <c r="Q32" s="506"/>
      <c r="R32" s="506"/>
      <c r="S32" s="506"/>
      <c r="T32" s="506"/>
      <c r="U32" s="506"/>
    </row>
    <row r="33" ht="13.5" customHeight="1">
      <c r="P33" s="350"/>
      <c r="Y33" s="197" t="s">
        <v>372</v>
      </c>
      <c r="AB33" s="432" t="s">
        <v>373</v>
      </c>
      <c r="AC33" s="432"/>
      <c r="AD33" s="432"/>
      <c r="AE33" s="432"/>
    </row>
    <row r="34" ht="13.5" customHeight="1">
      <c r="A34" s="579"/>
      <c r="N34" s="607" t="s">
        <v>374</v>
      </c>
      <c r="U34" s="607"/>
      <c r="Y34" s="197" t="s">
        <v>375</v>
      </c>
      <c r="Z34" s="197" t="s">
        <v>376</v>
      </c>
    </row>
    <row r="35" ht="13.5" customHeight="1">
      <c r="A35" s="5" t="s">
        <v>377</v>
      </c>
      <c r="U35" s="607"/>
      <c r="X35" s="197">
        <v>1.0</v>
      </c>
      <c r="Y35" s="608">
        <v>189.4</v>
      </c>
      <c r="Z35" s="197" t="s">
        <v>378</v>
      </c>
      <c r="AA35" s="609">
        <v>42223.84375</v>
      </c>
      <c r="AB35" s="197" t="s">
        <v>379</v>
      </c>
      <c r="AD35" s="197" t="s">
        <v>380</v>
      </c>
      <c r="AE35" s="202">
        <v>150.0</v>
      </c>
      <c r="AF35" s="197" t="s">
        <v>173</v>
      </c>
    </row>
    <row r="36" ht="13.5" customHeight="1">
      <c r="A36" s="610" t="s">
        <v>381</v>
      </c>
      <c r="U36" s="607"/>
      <c r="X36" s="197">
        <v>2.0</v>
      </c>
      <c r="Y36" s="608">
        <v>189.4</v>
      </c>
      <c r="Z36" s="197" t="s">
        <v>378</v>
      </c>
      <c r="AA36" s="609">
        <v>42223.84375</v>
      </c>
      <c r="AB36" s="197" t="s">
        <v>382</v>
      </c>
      <c r="AD36" s="197" t="s">
        <v>380</v>
      </c>
      <c r="AE36" s="202">
        <v>160.0</v>
      </c>
      <c r="AF36" s="197" t="s">
        <v>173</v>
      </c>
    </row>
    <row r="37" ht="13.5" customHeight="1">
      <c r="U37" s="607"/>
      <c r="X37" s="197">
        <v>3.0</v>
      </c>
      <c r="Y37" s="608">
        <v>189.4</v>
      </c>
      <c r="Z37" s="197" t="s">
        <v>378</v>
      </c>
      <c r="AA37" s="609">
        <v>42224.291666666664</v>
      </c>
      <c r="AB37" s="197" t="s">
        <v>379</v>
      </c>
      <c r="AD37" s="197" t="s">
        <v>380</v>
      </c>
      <c r="AE37" s="202">
        <v>210.0</v>
      </c>
      <c r="AF37" s="197" t="s">
        <v>173</v>
      </c>
      <c r="AG37" s="197" t="s">
        <v>383</v>
      </c>
    </row>
    <row r="38" ht="13.5" customHeight="1">
      <c r="U38" s="607"/>
      <c r="X38" s="197">
        <v>4.0</v>
      </c>
      <c r="Y38" s="608">
        <v>189.4</v>
      </c>
      <c r="Z38" s="197" t="s">
        <v>378</v>
      </c>
      <c r="AA38" s="609">
        <v>42224.291666666664</v>
      </c>
      <c r="AB38" s="197" t="s">
        <v>382</v>
      </c>
      <c r="AD38" s="197" t="s">
        <v>380</v>
      </c>
      <c r="AE38" s="202">
        <v>220.0</v>
      </c>
      <c r="AF38" s="197" t="s">
        <v>173</v>
      </c>
    </row>
    <row r="39" ht="13.5" customHeight="1">
      <c r="A39" s="611" t="s">
        <v>384</v>
      </c>
      <c r="B39" s="5" t="s">
        <v>385</v>
      </c>
      <c r="U39" s="607"/>
      <c r="X39" s="197">
        <v>5.0</v>
      </c>
      <c r="Y39" s="608">
        <v>189.4</v>
      </c>
      <c r="Z39" s="197" t="s">
        <v>378</v>
      </c>
      <c r="AA39" s="609">
        <v>42224.520833333336</v>
      </c>
      <c r="AB39" s="197" t="s">
        <v>379</v>
      </c>
      <c r="AD39" s="197" t="s">
        <v>380</v>
      </c>
      <c r="AE39" s="202">
        <v>210.0</v>
      </c>
      <c r="AF39" s="197" t="s">
        <v>173</v>
      </c>
      <c r="AG39" s="354" t="s">
        <v>386</v>
      </c>
    </row>
    <row r="40" ht="13.5" customHeight="1">
      <c r="A40" s="611" t="s">
        <v>387</v>
      </c>
      <c r="B40" s="5" t="s">
        <v>388</v>
      </c>
      <c r="U40" s="198"/>
      <c r="X40" s="197">
        <v>6.0</v>
      </c>
      <c r="Y40" s="608">
        <v>189.4</v>
      </c>
      <c r="Z40" s="197" t="s">
        <v>378</v>
      </c>
      <c r="AA40" s="609">
        <v>42224.520833333336</v>
      </c>
      <c r="AB40" s="197" t="s">
        <v>382</v>
      </c>
      <c r="AD40" s="197" t="s">
        <v>380</v>
      </c>
      <c r="AE40" s="202">
        <v>220.0</v>
      </c>
      <c r="AF40" s="197" t="s">
        <v>173</v>
      </c>
      <c r="AG40" s="197" t="s">
        <v>389</v>
      </c>
    </row>
    <row r="41" ht="13.5" customHeight="1">
      <c r="A41" s="197" t="s">
        <v>67</v>
      </c>
      <c r="B41" s="197" t="s">
        <v>390</v>
      </c>
      <c r="U41" s="198"/>
      <c r="X41" s="197">
        <v>7.0</v>
      </c>
      <c r="Y41" s="608">
        <v>189.4</v>
      </c>
      <c r="Z41" s="197" t="s">
        <v>378</v>
      </c>
      <c r="AA41" s="609">
        <v>42224.770833333336</v>
      </c>
      <c r="AB41" s="197" t="s">
        <v>379</v>
      </c>
      <c r="AD41" s="197" t="s">
        <v>380</v>
      </c>
      <c r="AE41" s="202">
        <v>200.0</v>
      </c>
      <c r="AF41" s="197" t="s">
        <v>173</v>
      </c>
      <c r="AG41" s="354" t="s">
        <v>391</v>
      </c>
    </row>
    <row r="42" ht="13.5" customHeight="1">
      <c r="U42" s="198"/>
      <c r="X42" s="197">
        <v>8.0</v>
      </c>
      <c r="Y42" s="608">
        <v>189.4</v>
      </c>
      <c r="Z42" s="197" t="s">
        <v>378</v>
      </c>
      <c r="AA42" s="609">
        <v>42224.770833333336</v>
      </c>
      <c r="AB42" s="197" t="s">
        <v>382</v>
      </c>
      <c r="AD42" s="197" t="s">
        <v>380</v>
      </c>
      <c r="AE42" s="202">
        <v>210.0</v>
      </c>
      <c r="AF42" s="197" t="s">
        <v>173</v>
      </c>
      <c r="AJ42" s="197" t="s">
        <v>392</v>
      </c>
    </row>
    <row r="43" ht="13.5" customHeight="1">
      <c r="U43" s="198"/>
      <c r="X43" s="197">
        <v>9.0</v>
      </c>
      <c r="Y43" s="608">
        <v>189.4</v>
      </c>
      <c r="Z43" s="197" t="s">
        <v>378</v>
      </c>
      <c r="AA43" s="609">
        <v>42224.97222222222</v>
      </c>
      <c r="AB43" s="197" t="s">
        <v>379</v>
      </c>
      <c r="AD43" s="197" t="s">
        <v>380</v>
      </c>
      <c r="AE43" s="202">
        <v>190.0</v>
      </c>
      <c r="AF43" s="197" t="s">
        <v>173</v>
      </c>
    </row>
    <row r="44" ht="13.5" customHeight="1">
      <c r="U44" s="198"/>
      <c r="X44" s="197">
        <v>10.0</v>
      </c>
      <c r="Y44" s="608">
        <v>189.4</v>
      </c>
      <c r="Z44" s="197" t="s">
        <v>378</v>
      </c>
      <c r="AA44" s="609">
        <v>42224.97222222222</v>
      </c>
      <c r="AB44" s="197" t="s">
        <v>382</v>
      </c>
      <c r="AD44" s="197" t="s">
        <v>380</v>
      </c>
      <c r="AE44" s="202">
        <v>210.0</v>
      </c>
      <c r="AF44" s="197" t="s">
        <v>173</v>
      </c>
    </row>
    <row r="45" ht="13.5" customHeight="1">
      <c r="U45" s="198"/>
      <c r="Y45" s="612">
        <v>164.1</v>
      </c>
      <c r="Z45" s="197" t="s">
        <v>393</v>
      </c>
      <c r="AA45" s="613">
        <v>42223.694444444445</v>
      </c>
      <c r="AB45" s="197" t="s">
        <v>379</v>
      </c>
      <c r="AD45" s="197" t="s">
        <v>380</v>
      </c>
      <c r="AE45" s="202">
        <v>180.0</v>
      </c>
      <c r="AF45" s="197" t="s">
        <v>173</v>
      </c>
    </row>
    <row r="46" ht="13.5" customHeight="1">
      <c r="Y46" s="612">
        <v>164.1</v>
      </c>
      <c r="Z46" s="197" t="s">
        <v>393</v>
      </c>
      <c r="AA46" s="613">
        <v>42223.694444444445</v>
      </c>
      <c r="AB46" s="197" t="s">
        <v>382</v>
      </c>
      <c r="AD46" s="197" t="s">
        <v>380</v>
      </c>
      <c r="AE46" s="202">
        <v>180.0</v>
      </c>
      <c r="AF46" s="197" t="s">
        <v>173</v>
      </c>
      <c r="AJ46" s="437"/>
      <c r="AK46" s="437"/>
      <c r="AL46" s="437"/>
    </row>
    <row r="47" ht="13.5" customHeight="1">
      <c r="N47" s="87"/>
      <c r="Y47" s="612">
        <v>164.1</v>
      </c>
      <c r="Z47" s="197" t="s">
        <v>393</v>
      </c>
      <c r="AA47" s="613">
        <v>42224.243055555555</v>
      </c>
      <c r="AB47" s="197" t="s">
        <v>379</v>
      </c>
      <c r="AD47" s="197" t="s">
        <v>380</v>
      </c>
      <c r="AE47" s="202">
        <v>180.0</v>
      </c>
      <c r="AF47" s="197" t="s">
        <v>173</v>
      </c>
      <c r="AJ47" s="614" t="s">
        <v>394</v>
      </c>
      <c r="AK47" s="614"/>
      <c r="AL47" s="614"/>
    </row>
    <row r="48" ht="13.5" customHeight="1">
      <c r="O48" s="197" t="s">
        <v>395</v>
      </c>
      <c r="P48" s="197" t="s">
        <v>396</v>
      </c>
      <c r="Y48" s="612">
        <v>164.1</v>
      </c>
      <c r="Z48" s="197" t="s">
        <v>393</v>
      </c>
      <c r="AA48" s="613">
        <v>42224.243055555555</v>
      </c>
      <c r="AB48" s="197" t="s">
        <v>382</v>
      </c>
      <c r="AD48" s="197" t="s">
        <v>380</v>
      </c>
      <c r="AE48" s="202">
        <v>200.0</v>
      </c>
      <c r="AF48" s="197" t="s">
        <v>173</v>
      </c>
      <c r="AG48" s="197" t="s">
        <v>397</v>
      </c>
      <c r="AJ48" s="614" t="s">
        <v>398</v>
      </c>
      <c r="AK48" s="615" t="s">
        <v>399</v>
      </c>
      <c r="AL48" s="615" t="s">
        <v>400</v>
      </c>
    </row>
    <row r="49" ht="13.5" customHeight="1">
      <c r="P49" s="197" t="s">
        <v>401</v>
      </c>
      <c r="Y49" s="612">
        <v>164.1</v>
      </c>
      <c r="Z49" s="197" t="s">
        <v>393</v>
      </c>
      <c r="AA49" s="613">
        <v>42224.46875</v>
      </c>
      <c r="AB49" s="197" t="s">
        <v>379</v>
      </c>
      <c r="AD49" s="197" t="s">
        <v>380</v>
      </c>
      <c r="AE49" s="202">
        <v>180.0</v>
      </c>
      <c r="AF49" s="197" t="s">
        <v>173</v>
      </c>
      <c r="AJ49" s="616" t="s">
        <v>402</v>
      </c>
      <c r="AK49" s="615">
        <v>180.0</v>
      </c>
      <c r="AL49" s="615">
        <v>180.0</v>
      </c>
    </row>
    <row r="50" ht="13.5" customHeight="1">
      <c r="Y50" s="612">
        <v>164.1</v>
      </c>
      <c r="Z50" s="197" t="s">
        <v>393</v>
      </c>
      <c r="AA50" s="613">
        <v>42224.46875</v>
      </c>
      <c r="AB50" s="197" t="s">
        <v>382</v>
      </c>
      <c r="AD50" s="197" t="s">
        <v>380</v>
      </c>
      <c r="AE50" s="202">
        <v>190.0</v>
      </c>
      <c r="AF50" s="197" t="s">
        <v>173</v>
      </c>
      <c r="AG50" s="197" t="s">
        <v>403</v>
      </c>
      <c r="AJ50" s="616" t="s">
        <v>404</v>
      </c>
      <c r="AK50" s="615">
        <v>140.0</v>
      </c>
      <c r="AL50" s="615">
        <v>170.0</v>
      </c>
    </row>
    <row r="51" ht="13.5" customHeight="1">
      <c r="Y51" s="612">
        <v>164.1</v>
      </c>
      <c r="Z51" s="197" t="s">
        <v>393</v>
      </c>
      <c r="AA51" s="613">
        <v>42224.708333333336</v>
      </c>
      <c r="AB51" s="197" t="s">
        <v>379</v>
      </c>
      <c r="AD51" s="197" t="s">
        <v>380</v>
      </c>
      <c r="AE51" s="202">
        <v>180.0</v>
      </c>
      <c r="AF51" s="197" t="s">
        <v>173</v>
      </c>
      <c r="AJ51" s="614"/>
      <c r="AK51" s="614"/>
      <c r="AL51" s="614"/>
    </row>
    <row r="52" ht="13.5" customHeight="1">
      <c r="Y52" s="612">
        <v>164.1</v>
      </c>
      <c r="Z52" s="197" t="s">
        <v>393</v>
      </c>
      <c r="AA52" s="613">
        <v>42224.708333333336</v>
      </c>
      <c r="AB52" s="197" t="s">
        <v>382</v>
      </c>
      <c r="AD52" s="197" t="s">
        <v>380</v>
      </c>
      <c r="AE52" s="202">
        <v>190.0</v>
      </c>
      <c r="AF52" s="197" t="s">
        <v>173</v>
      </c>
      <c r="AJ52" s="437"/>
      <c r="AK52" s="437"/>
      <c r="AL52" s="437"/>
    </row>
    <row r="53" ht="13.5" customHeight="1">
      <c r="Y53" s="612">
        <v>164.1</v>
      </c>
      <c r="Z53" s="197" t="s">
        <v>393</v>
      </c>
      <c r="AA53" s="613">
        <v>42224.944444444445</v>
      </c>
      <c r="AB53" s="197" t="s">
        <v>379</v>
      </c>
      <c r="AD53" s="197" t="s">
        <v>380</v>
      </c>
      <c r="AE53" s="202">
        <v>180.0</v>
      </c>
      <c r="AF53" s="197" t="s">
        <v>173</v>
      </c>
      <c r="AJ53" s="437"/>
      <c r="AK53" s="437"/>
      <c r="AL53" s="437"/>
    </row>
    <row r="54" ht="13.5" customHeight="1">
      <c r="Y54" s="612">
        <v>164.1</v>
      </c>
      <c r="Z54" s="197" t="s">
        <v>393</v>
      </c>
      <c r="AA54" s="613">
        <v>42224.944444444445</v>
      </c>
      <c r="AB54" s="197" t="s">
        <v>382</v>
      </c>
      <c r="AD54" s="197" t="s">
        <v>380</v>
      </c>
      <c r="AE54" s="202">
        <v>180.0</v>
      </c>
      <c r="AF54" s="197" t="s">
        <v>173</v>
      </c>
    </row>
    <row r="55" ht="13.5" customHeight="1">
      <c r="Y55" s="202"/>
      <c r="Z55" s="197" t="s">
        <v>405</v>
      </c>
      <c r="AA55" s="617">
        <v>42222.777083333334</v>
      </c>
      <c r="AB55" s="197" t="s">
        <v>379</v>
      </c>
      <c r="AD55" s="197" t="s">
        <v>380</v>
      </c>
      <c r="AE55" s="202">
        <v>190.0</v>
      </c>
      <c r="AF55" s="197" t="s">
        <v>173</v>
      </c>
    </row>
    <row r="56" ht="13.5" customHeight="1">
      <c r="Y56" s="202"/>
      <c r="Z56" s="197" t="s">
        <v>405</v>
      </c>
      <c r="AA56" s="617">
        <v>42222.777083333334</v>
      </c>
      <c r="AB56" s="197" t="s">
        <v>382</v>
      </c>
      <c r="AD56" s="197" t="s">
        <v>380</v>
      </c>
      <c r="AE56" s="202">
        <v>190.0</v>
      </c>
      <c r="AF56" s="197" t="s">
        <v>173</v>
      </c>
    </row>
    <row r="57" ht="13.5" customHeight="1"/>
    <row r="58" ht="13.5" customHeight="1">
      <c r="AD58" s="618">
        <v>42221.0</v>
      </c>
      <c r="AE58" s="610">
        <f>AD58</f>
        <v>42221</v>
      </c>
    </row>
    <row r="59" ht="13.5" customHeight="1">
      <c r="Z59" s="5" t="s">
        <v>406</v>
      </c>
      <c r="AA59" s="617">
        <v>42223.8125</v>
      </c>
      <c r="AB59" s="5" t="s">
        <v>380</v>
      </c>
      <c r="AC59" s="619" t="s">
        <v>66</v>
      </c>
      <c r="AE59" s="202">
        <v>190.0</v>
      </c>
    </row>
    <row r="60" ht="13.5" customHeight="1">
      <c r="Z60" s="5" t="s">
        <v>406</v>
      </c>
      <c r="AA60" s="617">
        <v>42224.34375</v>
      </c>
      <c r="AB60" s="5" t="s">
        <v>380</v>
      </c>
      <c r="AC60" s="5" t="s">
        <v>66</v>
      </c>
      <c r="AE60" s="202">
        <v>230.0</v>
      </c>
    </row>
    <row r="61" ht="13.5" customHeight="1">
      <c r="Z61" s="5" t="s">
        <v>406</v>
      </c>
      <c r="AA61" s="617">
        <v>42224.572916666664</v>
      </c>
      <c r="AB61" s="620" t="s">
        <v>380</v>
      </c>
      <c r="AC61" s="620" t="s">
        <v>66</v>
      </c>
      <c r="AD61" s="620"/>
      <c r="AE61" s="504">
        <v>230.0</v>
      </c>
      <c r="AF61" s="197" t="s">
        <v>407</v>
      </c>
      <c r="AG61" s="197">
        <f>AVERAGE(AE60:AE63)</f>
        <v>212.5</v>
      </c>
    </row>
    <row r="62" ht="13.5" customHeight="1">
      <c r="Z62" s="5" t="s">
        <v>406</v>
      </c>
      <c r="AA62" s="617">
        <v>42224.805555555555</v>
      </c>
      <c r="AB62" s="619" t="s">
        <v>380</v>
      </c>
      <c r="AC62" s="619" t="s">
        <v>66</v>
      </c>
      <c r="AE62" s="202">
        <v>200.0</v>
      </c>
    </row>
    <row r="63" ht="13.5" customHeight="1">
      <c r="Z63" s="5" t="s">
        <v>406</v>
      </c>
      <c r="AA63" s="617">
        <v>42224.993055555555</v>
      </c>
      <c r="AB63" s="5" t="s">
        <v>380</v>
      </c>
      <c r="AC63" s="621" t="s">
        <v>66</v>
      </c>
      <c r="AE63" s="202">
        <v>190.0</v>
      </c>
    </row>
    <row r="64" ht="13.5" customHeight="1">
      <c r="Z64" s="5" t="s">
        <v>406</v>
      </c>
      <c r="AA64" s="617">
        <v>42225.305555555555</v>
      </c>
      <c r="AB64" s="5" t="s">
        <v>380</v>
      </c>
      <c r="AC64" s="619" t="s">
        <v>66</v>
      </c>
      <c r="AE64" s="202">
        <v>240.0</v>
      </c>
    </row>
    <row r="65" ht="13.5" customHeight="1">
      <c r="Z65" s="5" t="s">
        <v>406</v>
      </c>
      <c r="AA65" s="617">
        <v>42226.700694444444</v>
      </c>
      <c r="AB65" s="5" t="s">
        <v>380</v>
      </c>
      <c r="AC65" s="5" t="s">
        <v>66</v>
      </c>
      <c r="AE65" s="202">
        <v>160.0</v>
      </c>
    </row>
    <row r="66" ht="13.5" customHeight="1">
      <c r="Z66" s="5" t="s">
        <v>406</v>
      </c>
      <c r="AA66" s="617">
        <v>42226.833333333336</v>
      </c>
      <c r="AB66" s="5" t="s">
        <v>380</v>
      </c>
      <c r="AC66" s="5" t="s">
        <v>66</v>
      </c>
      <c r="AE66" s="202">
        <v>180.0</v>
      </c>
    </row>
    <row r="67" ht="13.5" customHeight="1">
      <c r="Z67" s="5" t="s">
        <v>406</v>
      </c>
      <c r="AA67" s="617">
        <v>42227.052083333336</v>
      </c>
      <c r="AB67" s="5" t="s">
        <v>380</v>
      </c>
      <c r="AC67" s="5" t="s">
        <v>66</v>
      </c>
      <c r="AE67" s="202">
        <v>150.0</v>
      </c>
    </row>
    <row r="68" ht="13.5" customHeight="1">
      <c r="Z68" s="5" t="s">
        <v>406</v>
      </c>
      <c r="AA68" s="617">
        <v>42227.32986111111</v>
      </c>
      <c r="AB68" s="5" t="s">
        <v>380</v>
      </c>
      <c r="AC68" s="5" t="s">
        <v>66</v>
      </c>
      <c r="AE68" s="202">
        <v>170.0</v>
      </c>
    </row>
    <row r="69" ht="13.5" customHeight="1">
      <c r="Z69" s="5" t="s">
        <v>406</v>
      </c>
      <c r="AA69" s="617">
        <v>42227.569444444445</v>
      </c>
      <c r="AB69" s="5" t="s">
        <v>380</v>
      </c>
      <c r="AC69" s="5" t="s">
        <v>66</v>
      </c>
      <c r="AE69" s="202">
        <v>180.0</v>
      </c>
    </row>
    <row r="70" ht="13.5" customHeight="1">
      <c r="Z70" s="5" t="s">
        <v>406</v>
      </c>
      <c r="AA70" s="617">
        <v>42227.78472222222</v>
      </c>
      <c r="AB70" s="5" t="s">
        <v>380</v>
      </c>
      <c r="AC70" s="5" t="s">
        <v>66</v>
      </c>
      <c r="AE70" s="202">
        <v>170.0</v>
      </c>
    </row>
    <row r="71" ht="13.5" customHeight="1">
      <c r="Z71" s="5" t="s">
        <v>406</v>
      </c>
      <c r="AA71" s="617">
        <v>42228.59375</v>
      </c>
      <c r="AB71" s="5" t="s">
        <v>380</v>
      </c>
      <c r="AC71" s="5" t="s">
        <v>66</v>
      </c>
      <c r="AE71" s="202">
        <v>200.0</v>
      </c>
    </row>
    <row r="72" ht="13.5" customHeight="1">
      <c r="Z72" s="5" t="s">
        <v>406</v>
      </c>
      <c r="AA72" s="617">
        <v>42228.77777777778</v>
      </c>
      <c r="AB72" s="5" t="s">
        <v>380</v>
      </c>
      <c r="AC72" s="5" t="s">
        <v>66</v>
      </c>
      <c r="AE72" s="202">
        <v>180.0</v>
      </c>
    </row>
    <row r="73" ht="13.5" customHeight="1">
      <c r="Z73" s="5" t="s">
        <v>406</v>
      </c>
      <c r="AA73" s="617">
        <v>42229.020833333336</v>
      </c>
      <c r="AB73" s="5" t="s">
        <v>380</v>
      </c>
      <c r="AC73" s="5" t="s">
        <v>66</v>
      </c>
      <c r="AE73" s="202">
        <v>170.0</v>
      </c>
    </row>
    <row r="74" ht="13.5" customHeight="1">
      <c r="Z74" s="5" t="s">
        <v>406</v>
      </c>
      <c r="AA74" s="617">
        <v>42229.313888888886</v>
      </c>
      <c r="AB74" s="5" t="s">
        <v>380</v>
      </c>
      <c r="AC74" s="5" t="s">
        <v>66</v>
      </c>
      <c r="AE74" s="202">
        <v>180.0</v>
      </c>
    </row>
    <row r="75" ht="13.5" customHeight="1">
      <c r="Z75" s="5" t="s">
        <v>406</v>
      </c>
      <c r="AA75" s="617">
        <v>42229.555555555555</v>
      </c>
      <c r="AB75" s="5" t="s">
        <v>380</v>
      </c>
      <c r="AC75" s="5" t="s">
        <v>66</v>
      </c>
      <c r="AE75" s="202">
        <v>180.0</v>
      </c>
    </row>
    <row r="76" ht="13.5" customHeight="1">
      <c r="Z76" s="5" t="s">
        <v>406</v>
      </c>
      <c r="AA76" s="617">
        <v>42229.79513888889</v>
      </c>
      <c r="AB76" s="5" t="s">
        <v>380</v>
      </c>
      <c r="AC76" s="5" t="s">
        <v>66</v>
      </c>
      <c r="AE76" s="202">
        <v>180.0</v>
      </c>
    </row>
    <row r="77" ht="13.5" customHeight="1">
      <c r="Z77" s="5" t="s">
        <v>406</v>
      </c>
      <c r="AA77" s="617">
        <v>42230.354166666664</v>
      </c>
      <c r="AB77" s="5" t="s">
        <v>380</v>
      </c>
      <c r="AC77" s="5" t="s">
        <v>66</v>
      </c>
      <c r="AE77" s="202">
        <v>170.0</v>
      </c>
    </row>
    <row r="78" ht="13.5" customHeight="1">
      <c r="Z78" s="5" t="s">
        <v>406</v>
      </c>
    </row>
    <row r="79" ht="13.5" customHeight="1">
      <c r="Z79" s="5" t="s">
        <v>406</v>
      </c>
    </row>
    <row r="80" ht="13.5" customHeight="1">
      <c r="Z80" s="5" t="s">
        <v>406</v>
      </c>
    </row>
    <row r="81" ht="13.5" customHeight="1">
      <c r="Z81" s="5" t="s">
        <v>406</v>
      </c>
    </row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O7:AR7"/>
    <mergeCell ref="AX7:BA7"/>
    <mergeCell ref="N34:T45"/>
  </mergeCells>
  <printOptions/>
  <pageMargins bottom="0.75" footer="0.0" header="0.0" left="0.7" right="0.7" top="0.75"/>
  <pageSetup orientation="landscape"/>
  <headerFooter>
    <oddFooter>&amp;L&amp;F&amp;R&amp;D &amp;T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29"/>
    <col customWidth="1" min="5" max="5" width="15.29"/>
    <col customWidth="1" min="6" max="6" width="13.57"/>
    <col customWidth="1" min="7" max="7" width="12.29"/>
    <col customWidth="1" min="8" max="8" width="15.14"/>
    <col customWidth="1" min="9" max="13" width="8.71"/>
    <col customWidth="1" min="14" max="14" width="12.29"/>
    <col customWidth="1" min="15" max="18" width="8.71"/>
    <col customWidth="1" min="19" max="19" width="11.14"/>
    <col customWidth="1" min="20" max="26" width="8.71"/>
  </cols>
  <sheetData>
    <row r="1" ht="13.5" customHeight="1"/>
    <row r="2" ht="13.5" customHeight="1">
      <c r="B2" s="622" t="s">
        <v>408</v>
      </c>
      <c r="F2" s="350" t="s">
        <v>170</v>
      </c>
      <c r="K2" s="432" t="s">
        <v>409</v>
      </c>
      <c r="Q2" s="5" t="s">
        <v>410</v>
      </c>
      <c r="R2" s="5"/>
      <c r="S2" s="5"/>
      <c r="T2" s="5"/>
      <c r="U2" s="5"/>
    </row>
    <row r="3" ht="13.5" customHeight="1"/>
    <row r="4" ht="13.5" customHeight="1">
      <c r="A4" s="434" t="s">
        <v>143</v>
      </c>
      <c r="B4" s="436" t="s">
        <v>411</v>
      </c>
      <c r="C4" s="436" t="s">
        <v>412</v>
      </c>
      <c r="D4" s="436" t="s">
        <v>413</v>
      </c>
      <c r="E4" s="436" t="s">
        <v>414</v>
      </c>
      <c r="F4" s="436" t="s">
        <v>415</v>
      </c>
      <c r="G4" s="436" t="s">
        <v>416</v>
      </c>
      <c r="H4" s="436" t="s">
        <v>417</v>
      </c>
      <c r="I4" s="590" t="s">
        <v>149</v>
      </c>
      <c r="L4" s="434" t="s">
        <v>143</v>
      </c>
      <c r="M4" s="545" t="s">
        <v>418</v>
      </c>
      <c r="N4" s="545" t="s">
        <v>412</v>
      </c>
      <c r="O4" s="545" t="s">
        <v>413</v>
      </c>
      <c r="P4" s="545" t="s">
        <v>414</v>
      </c>
      <c r="Q4" s="545" t="s">
        <v>415</v>
      </c>
      <c r="R4" s="545" t="s">
        <v>419</v>
      </c>
      <c r="S4" s="545" t="s">
        <v>420</v>
      </c>
      <c r="T4" s="623" t="s">
        <v>149</v>
      </c>
    </row>
    <row r="5" ht="13.5" customHeight="1">
      <c r="A5" s="438" t="s">
        <v>181</v>
      </c>
      <c r="B5" s="499" t="s">
        <v>255</v>
      </c>
      <c r="C5" s="499" t="s">
        <v>255</v>
      </c>
      <c r="D5" s="444">
        <v>5.0</v>
      </c>
      <c r="E5" s="444">
        <v>20.0</v>
      </c>
      <c r="F5" s="444">
        <v>5.0</v>
      </c>
      <c r="G5" s="444">
        <v>0.75</v>
      </c>
      <c r="H5" s="444">
        <v>0.087</v>
      </c>
      <c r="I5" s="501">
        <v>620.767</v>
      </c>
      <c r="L5" s="438" t="s">
        <v>181</v>
      </c>
      <c r="M5" s="577"/>
      <c r="N5" s="577"/>
      <c r="O5" s="463">
        <v>5.0</v>
      </c>
      <c r="P5" s="463">
        <v>20.0</v>
      </c>
      <c r="Q5" s="463">
        <v>5.0</v>
      </c>
      <c r="R5" s="489">
        <v>0.75</v>
      </c>
      <c r="S5" s="624">
        <v>0.087</v>
      </c>
      <c r="T5" s="501">
        <v>620.767</v>
      </c>
    </row>
    <row r="6" ht="13.5" customHeight="1">
      <c r="A6" s="438" t="s">
        <v>184</v>
      </c>
      <c r="B6" s="440"/>
      <c r="C6" s="499" t="s">
        <v>255</v>
      </c>
      <c r="D6" s="440"/>
      <c r="E6" s="499" t="s">
        <v>255</v>
      </c>
      <c r="F6" s="499" t="s">
        <v>255</v>
      </c>
      <c r="G6" s="499" t="s">
        <v>255</v>
      </c>
      <c r="H6" s="499" t="s">
        <v>255</v>
      </c>
      <c r="I6" s="512">
        <v>0.248</v>
      </c>
      <c r="L6" s="438" t="s">
        <v>184</v>
      </c>
      <c r="M6" s="577"/>
      <c r="N6" s="577"/>
      <c r="O6" s="497"/>
      <c r="P6" s="497"/>
      <c r="Q6" s="497"/>
      <c r="R6" s="497"/>
      <c r="S6" s="497"/>
      <c r="T6" s="512">
        <v>0.248</v>
      </c>
    </row>
    <row r="7" ht="13.5" customHeight="1">
      <c r="A7" s="438" t="s">
        <v>193</v>
      </c>
      <c r="B7" s="444">
        <v>0.01</v>
      </c>
      <c r="C7" s="444">
        <v>0.1</v>
      </c>
      <c r="D7" s="444">
        <v>0.2</v>
      </c>
      <c r="E7" s="444">
        <v>2.0</v>
      </c>
      <c r="F7" s="444">
        <v>0.1</v>
      </c>
      <c r="G7" s="444">
        <v>0.34</v>
      </c>
      <c r="H7" s="444">
        <v>0.15</v>
      </c>
      <c r="I7" s="501">
        <v>0.186</v>
      </c>
      <c r="L7" s="438" t="s">
        <v>193</v>
      </c>
      <c r="M7" s="489">
        <v>0.01</v>
      </c>
      <c r="N7" s="494">
        <v>0.1</v>
      </c>
      <c r="O7" s="494">
        <v>0.2</v>
      </c>
      <c r="P7" s="463">
        <v>2.0</v>
      </c>
      <c r="Q7" s="494">
        <v>0.1</v>
      </c>
      <c r="R7" s="489">
        <v>0.34</v>
      </c>
      <c r="S7" s="489">
        <v>0.15</v>
      </c>
      <c r="T7" s="501">
        <v>0.186</v>
      </c>
    </row>
    <row r="8" ht="14.25" customHeight="1">
      <c r="A8" s="438" t="s">
        <v>195</v>
      </c>
      <c r="B8" s="444">
        <v>1.0</v>
      </c>
      <c r="C8" s="499" t="s">
        <v>255</v>
      </c>
      <c r="D8" s="499" t="s">
        <v>255</v>
      </c>
      <c r="E8" s="499" t="s">
        <v>255</v>
      </c>
      <c r="F8" s="499" t="s">
        <v>255</v>
      </c>
      <c r="G8" s="499" t="s">
        <v>255</v>
      </c>
      <c r="H8" s="499" t="s">
        <v>255</v>
      </c>
      <c r="I8" s="512">
        <v>124.159</v>
      </c>
      <c r="L8" s="438" t="s">
        <v>195</v>
      </c>
      <c r="M8" s="463">
        <v>1.0</v>
      </c>
      <c r="N8" s="497"/>
      <c r="O8" s="497"/>
      <c r="P8" s="497"/>
      <c r="Q8" s="497"/>
      <c r="R8" s="497"/>
      <c r="S8" s="497"/>
      <c r="T8" s="512">
        <v>124.159</v>
      </c>
    </row>
    <row r="9" ht="13.5" customHeight="1">
      <c r="A9" s="438" t="s">
        <v>199</v>
      </c>
      <c r="B9" s="466" t="s">
        <v>421</v>
      </c>
      <c r="C9" s="499" t="s">
        <v>255</v>
      </c>
      <c r="D9" s="499" t="s">
        <v>255</v>
      </c>
      <c r="E9" s="499" t="s">
        <v>255</v>
      </c>
      <c r="F9" s="499" t="s">
        <v>255</v>
      </c>
      <c r="G9" s="499" t="s">
        <v>255</v>
      </c>
      <c r="H9" s="499" t="s">
        <v>255</v>
      </c>
      <c r="I9" s="512">
        <v>1.242</v>
      </c>
      <c r="L9" s="438" t="s">
        <v>199</v>
      </c>
      <c r="M9" s="467">
        <v>0.004</v>
      </c>
      <c r="N9" s="497"/>
      <c r="O9" s="497"/>
      <c r="P9" s="497"/>
      <c r="Q9" s="497"/>
      <c r="R9" s="497"/>
      <c r="S9" s="497"/>
      <c r="T9" s="512">
        <v>1.242</v>
      </c>
    </row>
    <row r="10" ht="13.5" customHeight="1">
      <c r="A10" s="438" t="s">
        <v>201</v>
      </c>
      <c r="B10" s="444">
        <v>0.01</v>
      </c>
      <c r="C10" s="444">
        <v>0.01</v>
      </c>
      <c r="D10" s="444">
        <v>0.05</v>
      </c>
      <c r="E10" s="444">
        <v>0.05</v>
      </c>
      <c r="F10" s="444">
        <v>0.01</v>
      </c>
      <c r="G10" s="444">
        <v>0.002</v>
      </c>
      <c r="H10" s="444">
        <v>2.5E-4</v>
      </c>
      <c r="I10" s="501">
        <v>0.062</v>
      </c>
      <c r="J10" s="470" t="s">
        <v>66</v>
      </c>
      <c r="L10" s="438" t="s">
        <v>201</v>
      </c>
      <c r="M10" s="444">
        <v>0.01</v>
      </c>
      <c r="N10" s="444">
        <v>0.01</v>
      </c>
      <c r="O10" s="444">
        <v>0.05</v>
      </c>
      <c r="P10" s="444">
        <v>0.05</v>
      </c>
      <c r="Q10" s="444">
        <v>0.01</v>
      </c>
      <c r="R10" s="444">
        <v>0.002</v>
      </c>
      <c r="S10" s="444">
        <v>2.5E-4</v>
      </c>
      <c r="T10" s="501">
        <v>0.062</v>
      </c>
    </row>
    <row r="11" ht="14.25" customHeight="1">
      <c r="A11" s="438" t="s">
        <v>204</v>
      </c>
      <c r="B11" s="499" t="s">
        <v>255</v>
      </c>
      <c r="C11" s="499" t="s">
        <v>255</v>
      </c>
      <c r="D11" s="444">
        <v>500.0</v>
      </c>
      <c r="E11" s="499" t="s">
        <v>255</v>
      </c>
      <c r="F11" s="499" t="s">
        <v>255</v>
      </c>
      <c r="G11" s="499" t="s">
        <v>255</v>
      </c>
      <c r="H11" s="499" t="s">
        <v>255</v>
      </c>
      <c r="I11" s="410"/>
      <c r="J11" s="476" t="s">
        <v>67</v>
      </c>
      <c r="L11" s="438" t="s">
        <v>204</v>
      </c>
      <c r="M11" s="497"/>
      <c r="N11" s="497"/>
      <c r="O11" s="463">
        <v>500.0</v>
      </c>
      <c r="P11" s="497"/>
      <c r="Q11" s="497"/>
      <c r="R11" s="497"/>
      <c r="S11" s="497"/>
      <c r="T11" s="410"/>
    </row>
    <row r="12" ht="13.5" customHeight="1">
      <c r="A12" s="438" t="s">
        <v>422</v>
      </c>
      <c r="B12" s="444">
        <v>0.05</v>
      </c>
      <c r="C12" s="444">
        <v>0.1</v>
      </c>
      <c r="D12" s="489">
        <v>1.0</v>
      </c>
      <c r="E12" s="489">
        <v>1.0</v>
      </c>
      <c r="F12" s="444">
        <v>0.1</v>
      </c>
      <c r="G12" s="444">
        <v>0.016</v>
      </c>
      <c r="H12" s="444">
        <v>0.011</v>
      </c>
      <c r="I12" s="501">
        <v>0.41</v>
      </c>
      <c r="J12" s="465"/>
      <c r="K12" s="465"/>
      <c r="L12" s="438" t="s">
        <v>422</v>
      </c>
      <c r="M12" s="444">
        <v>0.05</v>
      </c>
      <c r="N12" s="444">
        <v>0.1</v>
      </c>
      <c r="O12" s="489">
        <v>1.0</v>
      </c>
      <c r="P12" s="489">
        <v>1.0</v>
      </c>
      <c r="Q12" s="444">
        <v>0.1</v>
      </c>
      <c r="R12" s="444">
        <v>0.016</v>
      </c>
      <c r="S12" s="444">
        <v>0.011</v>
      </c>
      <c r="T12" s="501">
        <v>0.41</v>
      </c>
    </row>
    <row r="13" ht="13.5" customHeight="1">
      <c r="A13" s="438" t="s">
        <v>207</v>
      </c>
      <c r="B13" s="499" t="s">
        <v>255</v>
      </c>
      <c r="C13" s="499" t="s">
        <v>255</v>
      </c>
      <c r="D13" s="444">
        <v>1.0</v>
      </c>
      <c r="E13" s="444">
        <v>5.0</v>
      </c>
      <c r="F13" s="444">
        <v>0.05</v>
      </c>
      <c r="G13" s="499" t="s">
        <v>255</v>
      </c>
      <c r="H13" s="499" t="s">
        <v>255</v>
      </c>
      <c r="I13" s="501">
        <v>7.931</v>
      </c>
      <c r="L13" s="438" t="s">
        <v>207</v>
      </c>
      <c r="M13" s="497"/>
      <c r="N13" s="497"/>
      <c r="O13" s="463">
        <v>1.0</v>
      </c>
      <c r="P13" s="463">
        <v>5.0</v>
      </c>
      <c r="Q13" s="489">
        <v>0.05</v>
      </c>
      <c r="R13" s="497"/>
      <c r="S13" s="497"/>
      <c r="T13" s="501">
        <v>7.931</v>
      </c>
    </row>
    <row r="14" ht="13.5" customHeight="1">
      <c r="A14" s="438" t="s">
        <v>208</v>
      </c>
      <c r="B14" s="499" t="s">
        <v>255</v>
      </c>
      <c r="C14" s="444">
        <v>0.2</v>
      </c>
      <c r="D14" s="444">
        <v>0.5</v>
      </c>
      <c r="E14" s="444">
        <v>5.0</v>
      </c>
      <c r="F14" s="444">
        <v>0.2</v>
      </c>
      <c r="G14" s="444">
        <v>0.013</v>
      </c>
      <c r="H14" s="444">
        <v>0.009</v>
      </c>
      <c r="I14" s="501">
        <v>6.208</v>
      </c>
      <c r="L14" s="438" t="s">
        <v>208</v>
      </c>
      <c r="M14" s="497"/>
      <c r="N14" s="444">
        <v>0.2</v>
      </c>
      <c r="O14" s="444">
        <v>0.5</v>
      </c>
      <c r="P14" s="444">
        <v>5.0</v>
      </c>
      <c r="Q14" s="444">
        <v>0.2</v>
      </c>
      <c r="R14" s="444">
        <v>0.013</v>
      </c>
      <c r="S14" s="444">
        <v>0.009</v>
      </c>
      <c r="T14" s="501">
        <v>6.208</v>
      </c>
    </row>
    <row r="15" ht="13.5" customHeight="1">
      <c r="A15" s="438" t="s">
        <v>209</v>
      </c>
      <c r="B15" s="499" t="s">
        <v>255</v>
      </c>
      <c r="C15" s="499" t="s">
        <v>255</v>
      </c>
      <c r="D15" s="499" t="s">
        <v>255</v>
      </c>
      <c r="E15" s="444">
        <v>20.0</v>
      </c>
      <c r="F15" s="444">
        <v>5.0</v>
      </c>
      <c r="G15" s="444">
        <v>1.0</v>
      </c>
      <c r="H15" s="444">
        <v>1.0</v>
      </c>
      <c r="I15" s="501">
        <v>851.582</v>
      </c>
      <c r="L15" s="438" t="s">
        <v>209</v>
      </c>
      <c r="M15" s="497"/>
      <c r="N15" s="497"/>
      <c r="O15" s="497"/>
      <c r="P15" s="463">
        <v>20.0</v>
      </c>
      <c r="Q15" s="463">
        <v>5.0</v>
      </c>
      <c r="R15" s="463">
        <v>1.0</v>
      </c>
      <c r="S15" s="463">
        <v>1.0</v>
      </c>
      <c r="T15" s="501">
        <v>851.582</v>
      </c>
    </row>
    <row r="16" ht="13.5" customHeight="1">
      <c r="A16" s="438" t="s">
        <v>210</v>
      </c>
      <c r="B16" s="444">
        <v>0.015</v>
      </c>
      <c r="C16" s="444">
        <v>0.1</v>
      </c>
      <c r="D16" s="444">
        <v>0.1</v>
      </c>
      <c r="E16" s="444">
        <v>10.0</v>
      </c>
      <c r="F16" s="444">
        <v>5.0</v>
      </c>
      <c r="G16" s="444">
        <v>0.065</v>
      </c>
      <c r="H16" s="444">
        <v>0.025</v>
      </c>
      <c r="I16" s="501">
        <v>0.91</v>
      </c>
      <c r="L16" s="438" t="s">
        <v>210</v>
      </c>
      <c r="M16" s="444">
        <v>0.015</v>
      </c>
      <c r="N16" s="444">
        <v>0.1</v>
      </c>
      <c r="O16" s="444">
        <v>0.1</v>
      </c>
      <c r="P16" s="444">
        <v>10.0</v>
      </c>
      <c r="Q16" s="444">
        <v>5.0</v>
      </c>
      <c r="R16" s="444">
        <v>0.065</v>
      </c>
      <c r="S16" s="444">
        <v>0.025</v>
      </c>
      <c r="T16" s="501">
        <v>0.91</v>
      </c>
    </row>
    <row r="17" ht="13.5" customHeight="1">
      <c r="A17" s="438" t="s">
        <v>211</v>
      </c>
      <c r="B17" s="499" t="s">
        <v>255</v>
      </c>
      <c r="C17" s="499" t="s">
        <v>255</v>
      </c>
      <c r="D17" s="444">
        <v>250.0</v>
      </c>
      <c r="E17" s="499" t="s">
        <v>255</v>
      </c>
      <c r="F17" s="499" t="s">
        <v>255</v>
      </c>
      <c r="G17" s="499" t="s">
        <v>255</v>
      </c>
      <c r="H17" s="499" t="s">
        <v>255</v>
      </c>
      <c r="I17" s="410"/>
      <c r="L17" s="438" t="s">
        <v>211</v>
      </c>
      <c r="M17" s="497"/>
      <c r="N17" s="497"/>
      <c r="O17" s="463">
        <v>250.0</v>
      </c>
      <c r="P17" s="464"/>
      <c r="Q17" s="497"/>
      <c r="R17" s="497"/>
      <c r="S17" s="497"/>
      <c r="T17" s="410"/>
    </row>
    <row r="18" ht="13.5" customHeight="1">
      <c r="A18" s="438" t="s">
        <v>212</v>
      </c>
      <c r="B18" s="499" t="s">
        <v>255</v>
      </c>
      <c r="C18" s="499" t="s">
        <v>255</v>
      </c>
      <c r="D18" s="499" t="s">
        <v>255</v>
      </c>
      <c r="E18" s="444">
        <v>10.0</v>
      </c>
      <c r="F18" s="444">
        <v>0.2</v>
      </c>
      <c r="G18" s="499" t="s">
        <v>255</v>
      </c>
      <c r="H18" s="499" t="s">
        <v>255</v>
      </c>
      <c r="I18" s="501">
        <v>31.04</v>
      </c>
      <c r="L18" s="438" t="s">
        <v>212</v>
      </c>
      <c r="M18" s="497"/>
      <c r="N18" s="497"/>
      <c r="O18" s="497"/>
      <c r="P18" s="463">
        <v>10.0</v>
      </c>
      <c r="Q18" s="494">
        <v>0.2</v>
      </c>
      <c r="R18" s="497"/>
      <c r="S18" s="497"/>
      <c r="T18" s="501">
        <v>31.04</v>
      </c>
    </row>
    <row r="19" ht="13.5" customHeight="1">
      <c r="A19" s="438" t="s">
        <v>213</v>
      </c>
      <c r="B19" s="444">
        <v>0.002</v>
      </c>
      <c r="C19" s="499" t="s">
        <v>255</v>
      </c>
      <c r="D19" s="444">
        <v>0.01</v>
      </c>
      <c r="E19" s="440"/>
      <c r="F19" s="440"/>
      <c r="G19" s="440"/>
      <c r="H19" s="444">
        <v>1.2E-5</v>
      </c>
      <c r="I19" s="501">
        <v>1.242</v>
      </c>
      <c r="L19" s="438" t="s">
        <v>213</v>
      </c>
      <c r="M19" s="467">
        <v>0.002</v>
      </c>
      <c r="N19" s="497"/>
      <c r="O19" s="489">
        <v>0.01</v>
      </c>
      <c r="P19" s="489" t="str">
        <f t="shared" ref="P19:Q19" si="1">E19</f>
        <v/>
      </c>
      <c r="Q19" s="489" t="str">
        <f t="shared" si="1"/>
        <v/>
      </c>
      <c r="R19" s="497"/>
      <c r="S19" s="625">
        <v>1.2E-5</v>
      </c>
      <c r="T19" s="501">
        <v>1.242</v>
      </c>
    </row>
    <row r="20" ht="13.5" customHeight="1">
      <c r="A20" s="438" t="s">
        <v>214</v>
      </c>
      <c r="B20" s="499" t="s">
        <v>255</v>
      </c>
      <c r="C20" s="499" t="s">
        <v>255</v>
      </c>
      <c r="D20" s="499" t="s">
        <v>255</v>
      </c>
      <c r="E20" s="444">
        <v>0.05</v>
      </c>
      <c r="F20" s="444">
        <v>0.01</v>
      </c>
      <c r="G20" s="499" t="s">
        <v>255</v>
      </c>
      <c r="H20" s="499" t="s">
        <v>255</v>
      </c>
      <c r="I20" s="501">
        <v>3.104</v>
      </c>
      <c r="L20" s="438" t="s">
        <v>214</v>
      </c>
      <c r="M20" s="497"/>
      <c r="N20" s="497"/>
      <c r="O20" s="497"/>
      <c r="P20" s="489">
        <v>0.05</v>
      </c>
      <c r="Q20" s="489">
        <v>0.01</v>
      </c>
      <c r="R20" s="497"/>
      <c r="S20" s="497"/>
      <c r="T20" s="501">
        <v>3.104</v>
      </c>
    </row>
    <row r="21" ht="13.5" customHeight="1">
      <c r="A21" s="438" t="s">
        <v>215</v>
      </c>
      <c r="B21" s="499" t="s">
        <v>255</v>
      </c>
      <c r="C21" s="499" t="s">
        <v>255</v>
      </c>
      <c r="D21" s="499" t="s">
        <v>255</v>
      </c>
      <c r="E21" s="444">
        <v>2.0</v>
      </c>
      <c r="F21" s="444">
        <v>0.2</v>
      </c>
      <c r="G21" s="444">
        <v>0.468</v>
      </c>
      <c r="H21" s="444">
        <v>0.052</v>
      </c>
      <c r="I21" s="501">
        <v>17.48</v>
      </c>
      <c r="L21" s="438" t="s">
        <v>215</v>
      </c>
      <c r="M21" s="497"/>
      <c r="N21" s="497"/>
      <c r="O21" s="497"/>
      <c r="P21" s="444">
        <v>2.0</v>
      </c>
      <c r="Q21" s="444">
        <v>0.2</v>
      </c>
      <c r="R21" s="444">
        <v>0.468</v>
      </c>
      <c r="S21" s="444">
        <v>0.052</v>
      </c>
      <c r="T21" s="501">
        <v>17.48</v>
      </c>
    </row>
    <row r="22" ht="13.5" customHeight="1">
      <c r="A22" s="438" t="s">
        <v>217</v>
      </c>
      <c r="B22" s="499" t="s">
        <v>255</v>
      </c>
      <c r="C22" s="499" t="s">
        <v>255</v>
      </c>
      <c r="D22" s="499" t="s">
        <v>255</v>
      </c>
      <c r="E22" s="499" t="s">
        <v>255</v>
      </c>
      <c r="F22" s="499" t="s">
        <v>255</v>
      </c>
      <c r="G22" s="499" t="s">
        <v>255</v>
      </c>
      <c r="H22" s="499" t="s">
        <v>255</v>
      </c>
      <c r="I22" s="410"/>
      <c r="L22" s="438" t="s">
        <v>217</v>
      </c>
      <c r="M22" s="497"/>
      <c r="N22" s="497"/>
      <c r="O22" s="497"/>
      <c r="P22" s="497"/>
      <c r="Q22" s="497"/>
      <c r="R22" s="497"/>
      <c r="S22" s="497"/>
      <c r="T22" s="410"/>
    </row>
    <row r="23" ht="13.5" customHeight="1">
      <c r="A23" s="438" t="s">
        <v>219</v>
      </c>
      <c r="B23" s="444">
        <v>0.05</v>
      </c>
      <c r="C23" s="444">
        <v>0.05</v>
      </c>
      <c r="D23" s="444">
        <v>0.05</v>
      </c>
      <c r="E23" s="444">
        <v>0.02</v>
      </c>
      <c r="F23" s="444">
        <v>0.02</v>
      </c>
      <c r="G23" s="444">
        <v>0.0184</v>
      </c>
      <c r="H23" s="444">
        <v>0.0046</v>
      </c>
      <c r="I23" s="501">
        <v>3.104</v>
      </c>
      <c r="L23" s="438" t="s">
        <v>219</v>
      </c>
      <c r="M23" s="489">
        <v>0.05</v>
      </c>
      <c r="N23" s="489">
        <v>0.05</v>
      </c>
      <c r="O23" s="489">
        <v>0.05</v>
      </c>
      <c r="P23" s="489">
        <v>0.02</v>
      </c>
      <c r="Q23" s="489">
        <v>0.02</v>
      </c>
      <c r="R23" s="595">
        <v>0.0184</v>
      </c>
      <c r="S23" s="595">
        <v>0.0046</v>
      </c>
      <c r="T23" s="501">
        <v>3.104</v>
      </c>
    </row>
    <row r="24" ht="13.5" customHeight="1">
      <c r="A24" s="438" t="s">
        <v>223</v>
      </c>
      <c r="B24" s="444">
        <v>0.05</v>
      </c>
      <c r="C24" s="499" t="s">
        <v>255</v>
      </c>
      <c r="D24" s="499" t="s">
        <v>255</v>
      </c>
      <c r="E24" s="499" t="s">
        <v>255</v>
      </c>
      <c r="F24" s="499" t="s">
        <v>255</v>
      </c>
      <c r="G24" s="444">
        <v>0.0016</v>
      </c>
      <c r="H24" s="499" t="s">
        <v>255</v>
      </c>
      <c r="I24" s="501">
        <v>3.64</v>
      </c>
      <c r="L24" s="438" t="s">
        <v>223</v>
      </c>
      <c r="M24" s="489">
        <v>0.05</v>
      </c>
      <c r="N24" s="497"/>
      <c r="O24" s="497"/>
      <c r="P24" s="497"/>
      <c r="Q24" s="497"/>
      <c r="R24" s="595">
        <f>M69</f>
        <v>0.01059716954</v>
      </c>
      <c r="S24" s="497"/>
      <c r="T24" s="501">
        <v>3.64</v>
      </c>
    </row>
    <row r="25" ht="13.5" customHeight="1">
      <c r="A25" s="438" t="s">
        <v>228</v>
      </c>
      <c r="B25" s="499" t="s">
        <v>255</v>
      </c>
      <c r="C25" s="499" t="s">
        <v>255</v>
      </c>
      <c r="D25" s="444">
        <v>1000.0</v>
      </c>
      <c r="E25" s="499" t="s">
        <v>255</v>
      </c>
      <c r="F25" s="499" t="s">
        <v>255</v>
      </c>
      <c r="G25" s="499" t="s">
        <v>255</v>
      </c>
      <c r="H25" s="499" t="s">
        <v>255</v>
      </c>
      <c r="I25" s="410"/>
      <c r="L25" s="438" t="s">
        <v>228</v>
      </c>
      <c r="M25" s="497"/>
      <c r="N25" s="497"/>
      <c r="O25" s="463">
        <v>1000.0</v>
      </c>
      <c r="P25" s="497"/>
      <c r="Q25" s="497"/>
      <c r="R25" s="497"/>
      <c r="S25" s="497"/>
      <c r="T25" s="410"/>
    </row>
    <row r="26" ht="13.5" customHeight="1">
      <c r="A26" s="438" t="s">
        <v>232</v>
      </c>
      <c r="B26" s="499" t="s">
        <v>255</v>
      </c>
      <c r="C26" s="499" t="s">
        <v>255</v>
      </c>
      <c r="D26" s="499" t="s">
        <v>255</v>
      </c>
      <c r="E26" s="499" t="s">
        <v>255</v>
      </c>
      <c r="F26" s="499" t="s">
        <v>255</v>
      </c>
      <c r="G26" s="499" t="s">
        <v>255</v>
      </c>
      <c r="H26" s="499" t="s">
        <v>255</v>
      </c>
      <c r="I26" s="501">
        <v>0.025</v>
      </c>
      <c r="L26" s="438" t="s">
        <v>232</v>
      </c>
      <c r="M26" s="497"/>
      <c r="N26" s="497"/>
      <c r="O26" s="497"/>
      <c r="P26" s="497"/>
      <c r="Q26" s="497"/>
      <c r="R26" s="497"/>
      <c r="S26" s="497"/>
      <c r="T26" s="501">
        <v>0.025</v>
      </c>
    </row>
    <row r="27" ht="13.5" customHeight="1">
      <c r="A27" s="438" t="s">
        <v>234</v>
      </c>
      <c r="B27" s="499" t="s">
        <v>255</v>
      </c>
      <c r="C27" s="499" t="s">
        <v>255</v>
      </c>
      <c r="D27" s="444">
        <v>0.1</v>
      </c>
      <c r="E27" s="444">
        <v>1.0</v>
      </c>
      <c r="F27" s="444">
        <v>0.1</v>
      </c>
      <c r="G27" s="499" t="s">
        <v>255</v>
      </c>
      <c r="H27" s="499" t="s">
        <v>255</v>
      </c>
      <c r="I27" s="501">
        <v>6.208</v>
      </c>
      <c r="L27" s="438" t="s">
        <v>234</v>
      </c>
      <c r="M27" s="497"/>
      <c r="N27" s="497"/>
      <c r="O27" s="494">
        <v>0.1</v>
      </c>
      <c r="P27" s="463">
        <v>1.0</v>
      </c>
      <c r="Q27" s="494">
        <v>0.1</v>
      </c>
      <c r="R27" s="497"/>
      <c r="S27" s="497"/>
      <c r="T27" s="501">
        <v>6.208</v>
      </c>
    </row>
    <row r="28" ht="13.5" customHeight="1">
      <c r="A28" s="438" t="s">
        <v>236</v>
      </c>
      <c r="B28" s="499" t="s">
        <v>255</v>
      </c>
      <c r="C28" s="499" t="s">
        <v>255</v>
      </c>
      <c r="D28" s="444">
        <v>25.0</v>
      </c>
      <c r="E28" s="444">
        <v>10.0</v>
      </c>
      <c r="F28" s="444">
        <v>2.0</v>
      </c>
      <c r="G28" s="444">
        <v>0.12</v>
      </c>
      <c r="H28" s="444">
        <v>0.12</v>
      </c>
      <c r="I28" s="501">
        <v>217.786</v>
      </c>
      <c r="L28" s="438" t="s">
        <v>236</v>
      </c>
      <c r="M28" s="497"/>
      <c r="N28" s="497"/>
      <c r="O28" s="444">
        <v>25.0</v>
      </c>
      <c r="P28" s="444">
        <v>10.0</v>
      </c>
      <c r="Q28" s="444">
        <v>2.0</v>
      </c>
      <c r="R28" s="444">
        <v>0.12</v>
      </c>
      <c r="S28" s="444">
        <v>0.12</v>
      </c>
      <c r="T28" s="501">
        <v>217.786</v>
      </c>
    </row>
    <row r="29" ht="13.5" customHeight="1"/>
    <row r="30" ht="13.5" customHeight="1">
      <c r="N30" s="432"/>
      <c r="R30" s="197" t="s">
        <v>423</v>
      </c>
    </row>
    <row r="31" ht="13.5" customHeight="1">
      <c r="A31" s="579" t="s">
        <v>323</v>
      </c>
      <c r="L31" s="626" t="s">
        <v>424</v>
      </c>
      <c r="N31" s="432"/>
    </row>
    <row r="32" ht="13.5" customHeight="1">
      <c r="A32" s="197" t="s">
        <v>425</v>
      </c>
      <c r="L32" s="627" t="s">
        <v>426</v>
      </c>
    </row>
    <row r="33" ht="13.5" customHeight="1"/>
    <row r="34" ht="13.5" customHeight="1">
      <c r="A34" s="628" t="s">
        <v>427</v>
      </c>
    </row>
    <row r="35" ht="13.5" customHeight="1">
      <c r="L35" s="627" t="s">
        <v>428</v>
      </c>
    </row>
    <row r="36" ht="13.5" customHeight="1">
      <c r="A36" s="628" t="s">
        <v>429</v>
      </c>
    </row>
    <row r="37" ht="13.5" customHeight="1">
      <c r="M37" s="607"/>
      <c r="N37" s="607"/>
      <c r="O37" s="607"/>
      <c r="P37" s="607"/>
      <c r="Q37" s="607"/>
      <c r="R37" s="607"/>
      <c r="S37" s="607"/>
    </row>
    <row r="38" ht="13.5" customHeight="1">
      <c r="A38" s="627" t="s">
        <v>430</v>
      </c>
      <c r="M38" s="607"/>
      <c r="N38" s="607"/>
      <c r="O38" s="607"/>
      <c r="P38" s="607"/>
      <c r="Q38" s="607"/>
      <c r="R38" s="607"/>
      <c r="S38" s="607"/>
    </row>
    <row r="39" ht="13.5" customHeight="1">
      <c r="L39" s="87"/>
      <c r="M39" s="607"/>
      <c r="N39" s="607"/>
      <c r="O39" s="607"/>
      <c r="P39" s="607"/>
      <c r="Q39" s="607"/>
      <c r="R39" s="607"/>
      <c r="S39" s="607"/>
    </row>
    <row r="40" ht="13.5" customHeight="1"/>
    <row r="41" ht="13.5" customHeight="1">
      <c r="K41" s="87" t="s">
        <v>431</v>
      </c>
    </row>
    <row r="42" ht="13.5" customHeight="1">
      <c r="K42" s="87" t="s">
        <v>432</v>
      </c>
    </row>
    <row r="43" ht="13.5" customHeight="1"/>
    <row r="44" ht="13.5" customHeight="1">
      <c r="K44" s="197" t="s">
        <v>433</v>
      </c>
    </row>
    <row r="45" ht="13.5" customHeight="1">
      <c r="K45" s="197" t="s">
        <v>434</v>
      </c>
      <c r="M45" s="197">
        <v>310.0</v>
      </c>
      <c r="N45" s="197" t="s">
        <v>173</v>
      </c>
      <c r="O45" s="437" t="s">
        <v>435</v>
      </c>
      <c r="P45" s="437"/>
    </row>
    <row r="46" ht="13.5" customHeight="1">
      <c r="M46" s="197">
        <v>317.0</v>
      </c>
    </row>
    <row r="47" ht="13.5" customHeight="1">
      <c r="M47" s="197">
        <v>348.0</v>
      </c>
    </row>
    <row r="48" ht="13.5" customHeight="1">
      <c r="K48" s="629">
        <v>42594.0</v>
      </c>
      <c r="M48" s="197">
        <v>346.0</v>
      </c>
    </row>
    <row r="49" ht="13.5" customHeight="1">
      <c r="M49" s="197">
        <v>363.0</v>
      </c>
    </row>
    <row r="50" ht="13.5" customHeight="1"/>
    <row r="51" ht="13.5" customHeight="1"/>
    <row r="52" ht="13.5" customHeight="1">
      <c r="K52" s="629">
        <v>42590.0</v>
      </c>
      <c r="L52" s="197" t="s">
        <v>436</v>
      </c>
      <c r="M52" s="197">
        <v>1010.0</v>
      </c>
      <c r="O52" s="197" t="s">
        <v>437</v>
      </c>
      <c r="P52" s="197">
        <v>6820.0</v>
      </c>
      <c r="Q52" s="197" t="s">
        <v>173</v>
      </c>
    </row>
    <row r="53" ht="13.5" customHeight="1"/>
    <row r="54" ht="13.5" customHeight="1">
      <c r="K54" s="197" t="s">
        <v>438</v>
      </c>
      <c r="O54" s="197">
        <v>837.0</v>
      </c>
      <c r="P54" s="197" t="s">
        <v>173</v>
      </c>
    </row>
    <row r="55" ht="13.5" customHeight="1">
      <c r="K55" s="197" t="s">
        <v>439</v>
      </c>
      <c r="O55" s="197">
        <v>333.0</v>
      </c>
      <c r="P55" s="197" t="s">
        <v>173</v>
      </c>
    </row>
    <row r="56" ht="13.5" customHeight="1">
      <c r="B56" s="521" t="s">
        <v>440</v>
      </c>
      <c r="C56" s="521"/>
      <c r="D56" s="521"/>
      <c r="E56" s="521"/>
      <c r="F56" s="521"/>
      <c r="G56" s="521"/>
      <c r="K56" s="197" t="s">
        <v>441</v>
      </c>
      <c r="O56" s="197">
        <v>335.0</v>
      </c>
      <c r="P56" s="197" t="s">
        <v>173</v>
      </c>
    </row>
    <row r="57" ht="13.5" customHeight="1">
      <c r="K57" s="197" t="s">
        <v>442</v>
      </c>
      <c r="O57" s="197">
        <v>299.0</v>
      </c>
      <c r="P57" s="197" t="s">
        <v>173</v>
      </c>
    </row>
    <row r="58" ht="13.5" customHeight="1">
      <c r="D58" s="520" t="s">
        <v>443</v>
      </c>
      <c r="E58" s="630">
        <v>200.0</v>
      </c>
    </row>
    <row r="59" ht="13.5" customHeight="1">
      <c r="O59" s="197" t="s">
        <v>444</v>
      </c>
    </row>
    <row r="60" ht="13.5" customHeight="1">
      <c r="K60" s="491" t="s">
        <v>445</v>
      </c>
      <c r="L60" s="491"/>
      <c r="M60" s="491"/>
      <c r="N60" s="491"/>
    </row>
    <row r="61" ht="13.5" customHeight="1">
      <c r="D61" s="350" t="s">
        <v>293</v>
      </c>
    </row>
    <row r="62" ht="13.5" customHeight="1">
      <c r="B62" s="350" t="s">
        <v>408</v>
      </c>
      <c r="H62" s="87" t="s">
        <v>446</v>
      </c>
      <c r="I62" s="87"/>
      <c r="J62" s="87"/>
      <c r="L62" s="347" t="s">
        <v>256</v>
      </c>
      <c r="M62" s="525" t="s">
        <v>173</v>
      </c>
    </row>
    <row r="63" ht="13.5" customHeight="1">
      <c r="B63" s="445" t="s">
        <v>185</v>
      </c>
      <c r="C63" s="445" t="s">
        <v>72</v>
      </c>
      <c r="D63" s="445" t="s">
        <v>73</v>
      </c>
      <c r="E63" s="445" t="s">
        <v>74</v>
      </c>
      <c r="F63" s="445" t="s">
        <v>186</v>
      </c>
      <c r="G63" s="445" t="s">
        <v>187</v>
      </c>
      <c r="H63" s="448" t="s">
        <v>235</v>
      </c>
      <c r="I63" s="448" t="s">
        <v>78</v>
      </c>
      <c r="J63" s="448" t="s">
        <v>79</v>
      </c>
      <c r="K63" s="450" t="s">
        <v>188</v>
      </c>
      <c r="L63" s="448" t="s">
        <v>67</v>
      </c>
      <c r="M63" s="447" t="s">
        <v>73</v>
      </c>
    </row>
    <row r="64" ht="13.5" customHeight="1">
      <c r="B64" s="471">
        <f>E58</f>
        <v>200</v>
      </c>
      <c r="C64" s="532">
        <f t="shared" ref="C64:C75" si="2">LN(B65)</f>
        <v>5.298317367</v>
      </c>
      <c r="D64" s="456" t="s">
        <v>56</v>
      </c>
      <c r="E64" s="347" t="s">
        <v>84</v>
      </c>
      <c r="F64" s="598">
        <v>1.0166</v>
      </c>
      <c r="G64" s="598">
        <v>-3.924</v>
      </c>
      <c r="H64" s="596">
        <f>I64-(C64*J64)</f>
        <v>0.915000998</v>
      </c>
      <c r="I64" s="528">
        <v>1.136672</v>
      </c>
      <c r="J64" s="528">
        <v>0.041838</v>
      </c>
      <c r="K64" s="529">
        <f t="shared" ref="K64:K78" si="3">((F64*C64)+G64)</f>
        <v>1.462269435</v>
      </c>
      <c r="L64" s="534">
        <f t="shared" ref="L64:L78" si="4">EXP(K64)*H64</f>
        <v>3.948908896</v>
      </c>
      <c r="M64" s="462">
        <f t="shared" ref="M64:M78" si="5">L64/1000</f>
        <v>0.003948908896</v>
      </c>
      <c r="N64" s="631" t="s">
        <v>84</v>
      </c>
    </row>
    <row r="65" ht="13.5" customHeight="1">
      <c r="B65" s="202">
        <f t="shared" ref="B65:B78" si="6">$B$64</f>
        <v>200</v>
      </c>
      <c r="C65" s="532">
        <f t="shared" si="2"/>
        <v>5.298317367</v>
      </c>
      <c r="D65" s="456" t="s">
        <v>56</v>
      </c>
      <c r="E65" s="347" t="s">
        <v>197</v>
      </c>
      <c r="F65" s="457">
        <v>0.819</v>
      </c>
      <c r="G65" s="457">
        <v>3.7256</v>
      </c>
      <c r="H65" s="596">
        <v>0.316</v>
      </c>
      <c r="I65" s="527"/>
      <c r="J65" s="527"/>
      <c r="K65" s="529">
        <f t="shared" si="3"/>
        <v>8.064921923</v>
      </c>
      <c r="L65" s="534">
        <f t="shared" si="4"/>
        <v>1005.166881</v>
      </c>
      <c r="M65" s="462">
        <f t="shared" si="5"/>
        <v>1.005166881</v>
      </c>
      <c r="N65" s="631" t="s">
        <v>197</v>
      </c>
      <c r="P65" s="197" t="s">
        <v>447</v>
      </c>
    </row>
    <row r="66" ht="13.5" customHeight="1">
      <c r="B66" s="202">
        <f t="shared" si="6"/>
        <v>200</v>
      </c>
      <c r="C66" s="532">
        <f t="shared" si="2"/>
        <v>5.298317367</v>
      </c>
      <c r="D66" s="456" t="s">
        <v>56</v>
      </c>
      <c r="E66" s="347" t="s">
        <v>91</v>
      </c>
      <c r="F66" s="457">
        <v>0.9422</v>
      </c>
      <c r="G66" s="457">
        <v>-1.7</v>
      </c>
      <c r="H66" s="596">
        <v>0.96</v>
      </c>
      <c r="I66" s="527"/>
      <c r="J66" s="527"/>
      <c r="K66" s="529">
        <f t="shared" si="3"/>
        <v>3.292074623</v>
      </c>
      <c r="L66" s="534">
        <f t="shared" si="4"/>
        <v>25.82266587</v>
      </c>
      <c r="M66" s="462">
        <f t="shared" si="5"/>
        <v>0.02582266587</v>
      </c>
      <c r="N66" s="631" t="s">
        <v>91</v>
      </c>
    </row>
    <row r="67" ht="13.5" customHeight="1">
      <c r="B67" s="202">
        <f t="shared" si="6"/>
        <v>200</v>
      </c>
      <c r="C67" s="532">
        <f t="shared" si="2"/>
        <v>5.298317367</v>
      </c>
      <c r="D67" s="456" t="s">
        <v>56</v>
      </c>
      <c r="E67" s="347" t="s">
        <v>92</v>
      </c>
      <c r="F67" s="457">
        <v>1.273</v>
      </c>
      <c r="G67" s="457">
        <v>-1.46</v>
      </c>
      <c r="H67" s="596">
        <f>I67-(C67*J67)</f>
        <v>0.6900015799</v>
      </c>
      <c r="I67" s="527">
        <v>1.46203</v>
      </c>
      <c r="J67" s="528">
        <v>0.145712</v>
      </c>
      <c r="K67" s="529">
        <f t="shared" si="3"/>
        <v>5.284758008</v>
      </c>
      <c r="L67" s="534">
        <f t="shared" si="4"/>
        <v>136.1417491</v>
      </c>
      <c r="M67" s="462">
        <f t="shared" si="5"/>
        <v>0.1361417491</v>
      </c>
      <c r="N67" s="631" t="s">
        <v>92</v>
      </c>
    </row>
    <row r="68" ht="13.5" customHeight="1">
      <c r="B68" s="202">
        <f t="shared" si="6"/>
        <v>200</v>
      </c>
      <c r="C68" s="532">
        <f t="shared" si="2"/>
        <v>5.298317367</v>
      </c>
      <c r="D68" s="456" t="s">
        <v>56</v>
      </c>
      <c r="E68" s="347" t="s">
        <v>94</v>
      </c>
      <c r="F68" s="457">
        <v>0.846</v>
      </c>
      <c r="G68" s="457">
        <v>2.255</v>
      </c>
      <c r="H68" s="596">
        <v>0.998</v>
      </c>
      <c r="I68" s="527"/>
      <c r="J68" s="527"/>
      <c r="K68" s="529">
        <f t="shared" si="3"/>
        <v>6.737376492</v>
      </c>
      <c r="L68" s="534">
        <f t="shared" si="4"/>
        <v>841.6586173</v>
      </c>
      <c r="M68" s="462">
        <f t="shared" si="5"/>
        <v>0.8416586173</v>
      </c>
      <c r="N68" s="631" t="s">
        <v>94</v>
      </c>
      <c r="Q68" s="354" t="s">
        <v>448</v>
      </c>
      <c r="R68" s="354"/>
      <c r="S68" s="354"/>
    </row>
    <row r="69" ht="13.5" customHeight="1">
      <c r="B69" s="202">
        <f t="shared" si="6"/>
        <v>200</v>
      </c>
      <c r="C69" s="532">
        <f t="shared" si="2"/>
        <v>5.298317367</v>
      </c>
      <c r="D69" s="456" t="s">
        <v>56</v>
      </c>
      <c r="E69" s="347" t="s">
        <v>95</v>
      </c>
      <c r="F69" s="457">
        <v>1.72</v>
      </c>
      <c r="G69" s="457">
        <v>-6.59</v>
      </c>
      <c r="H69" s="596">
        <v>0.85</v>
      </c>
      <c r="I69" s="527"/>
      <c r="J69" s="527"/>
      <c r="K69" s="529">
        <f t="shared" si="3"/>
        <v>2.52310587</v>
      </c>
      <c r="L69" s="534">
        <f t="shared" si="4"/>
        <v>10.59716954</v>
      </c>
      <c r="M69" s="462">
        <f t="shared" si="5"/>
        <v>0.01059716954</v>
      </c>
      <c r="N69" s="631" t="s">
        <v>95</v>
      </c>
      <c r="Q69" s="354" t="s">
        <v>449</v>
      </c>
      <c r="R69" s="354"/>
      <c r="S69" s="354"/>
    </row>
    <row r="70" ht="13.5" customHeight="1">
      <c r="B70" s="202">
        <f t="shared" si="6"/>
        <v>200</v>
      </c>
      <c r="C70" s="532">
        <f t="shared" si="2"/>
        <v>5.298317367</v>
      </c>
      <c r="D70" s="456" t="s">
        <v>56</v>
      </c>
      <c r="E70" s="347" t="s">
        <v>97</v>
      </c>
      <c r="F70" s="457">
        <v>0.8473</v>
      </c>
      <c r="G70" s="457">
        <v>0.884</v>
      </c>
      <c r="H70" s="596">
        <v>0.978</v>
      </c>
      <c r="I70" s="527"/>
      <c r="J70" s="527"/>
      <c r="K70" s="529">
        <f t="shared" si="3"/>
        <v>5.373264305</v>
      </c>
      <c r="L70" s="534">
        <f t="shared" si="4"/>
        <v>210.822953</v>
      </c>
      <c r="M70" s="462">
        <f t="shared" si="5"/>
        <v>0.210822953</v>
      </c>
      <c r="N70" s="631" t="s">
        <v>97</v>
      </c>
      <c r="Q70" s="354" t="s">
        <v>450</v>
      </c>
      <c r="R70" s="354"/>
      <c r="S70" s="354"/>
    </row>
    <row r="71" ht="13.5" customHeight="1">
      <c r="B71" s="486">
        <f t="shared" si="6"/>
        <v>200</v>
      </c>
      <c r="C71" s="583">
        <f t="shared" si="2"/>
        <v>5.298317367</v>
      </c>
      <c r="D71" s="480" t="s">
        <v>99</v>
      </c>
      <c r="E71" s="481" t="s">
        <v>84</v>
      </c>
      <c r="F71" s="482">
        <v>0.7409</v>
      </c>
      <c r="G71" s="482">
        <v>-4.719</v>
      </c>
      <c r="H71" s="601">
        <f>I71-(C71*J71)</f>
        <v>0.880000998</v>
      </c>
      <c r="I71" s="586">
        <v>1.101672</v>
      </c>
      <c r="J71" s="586">
        <v>0.041838</v>
      </c>
      <c r="K71" s="632">
        <f t="shared" si="3"/>
        <v>-0.7934766631</v>
      </c>
      <c r="L71" s="633">
        <f t="shared" si="4"/>
        <v>0.3979977605</v>
      </c>
      <c r="M71" s="485">
        <f t="shared" si="5"/>
        <v>0.0003979977605</v>
      </c>
      <c r="N71" s="634" t="s">
        <v>84</v>
      </c>
    </row>
    <row r="72" ht="13.5" customHeight="1">
      <c r="B72" s="202">
        <f t="shared" si="6"/>
        <v>200</v>
      </c>
      <c r="C72" s="532">
        <f t="shared" si="2"/>
        <v>5.298317367</v>
      </c>
      <c r="D72" s="490" t="s">
        <v>99</v>
      </c>
      <c r="E72" s="347" t="s">
        <v>197</v>
      </c>
      <c r="F72" s="457">
        <v>0.819</v>
      </c>
      <c r="G72" s="457">
        <v>0.6848</v>
      </c>
      <c r="H72" s="596">
        <v>0.86</v>
      </c>
      <c r="I72" s="527"/>
      <c r="J72" s="527"/>
      <c r="K72" s="529">
        <f t="shared" si="3"/>
        <v>5.024121923</v>
      </c>
      <c r="L72" s="534">
        <f t="shared" si="4"/>
        <v>130.7515599</v>
      </c>
      <c r="M72" s="462">
        <f t="shared" si="5"/>
        <v>0.1307515599</v>
      </c>
      <c r="N72" s="631" t="s">
        <v>197</v>
      </c>
      <c r="R72" s="437" t="s">
        <v>451</v>
      </c>
    </row>
    <row r="73" ht="13.5" customHeight="1">
      <c r="B73" s="202">
        <f t="shared" si="6"/>
        <v>200</v>
      </c>
      <c r="C73" s="532">
        <f t="shared" si="2"/>
        <v>5.298317367</v>
      </c>
      <c r="D73" s="490" t="s">
        <v>99</v>
      </c>
      <c r="E73" s="347" t="s">
        <v>91</v>
      </c>
      <c r="F73" s="457">
        <v>0.8545</v>
      </c>
      <c r="G73" s="457">
        <v>-1.702</v>
      </c>
      <c r="H73" s="596">
        <v>0.96</v>
      </c>
      <c r="I73" s="527"/>
      <c r="J73" s="527"/>
      <c r="K73" s="529">
        <f t="shared" si="3"/>
        <v>2.82541219</v>
      </c>
      <c r="L73" s="534">
        <f t="shared" si="4"/>
        <v>16.19318047</v>
      </c>
      <c r="M73" s="462">
        <f t="shared" si="5"/>
        <v>0.01619318047</v>
      </c>
      <c r="N73" s="631" t="s">
        <v>91</v>
      </c>
      <c r="R73" s="437" t="s">
        <v>452</v>
      </c>
    </row>
    <row r="74" ht="13.5" customHeight="1">
      <c r="B74" s="202">
        <f t="shared" si="6"/>
        <v>200</v>
      </c>
      <c r="C74" s="532">
        <f t="shared" si="2"/>
        <v>5.298317367</v>
      </c>
      <c r="D74" s="490" t="s">
        <v>99</v>
      </c>
      <c r="E74" s="347" t="s">
        <v>92</v>
      </c>
      <c r="F74" s="457">
        <v>1.273</v>
      </c>
      <c r="G74" s="457">
        <v>-4.705</v>
      </c>
      <c r="H74" s="596">
        <f>I74-(C74*J74)</f>
        <v>0.6900015799</v>
      </c>
      <c r="I74" s="527">
        <v>1.46203</v>
      </c>
      <c r="J74" s="528">
        <v>0.145712</v>
      </c>
      <c r="K74" s="529">
        <f t="shared" si="3"/>
        <v>2.039758008</v>
      </c>
      <c r="L74" s="534">
        <f t="shared" si="4"/>
        <v>5.305248512</v>
      </c>
      <c r="M74" s="462">
        <f t="shared" si="5"/>
        <v>0.005305248512</v>
      </c>
      <c r="N74" s="631" t="s">
        <v>92</v>
      </c>
    </row>
    <row r="75" ht="13.5" customHeight="1">
      <c r="B75" s="202">
        <f t="shared" si="6"/>
        <v>200</v>
      </c>
      <c r="C75" s="532">
        <f t="shared" si="2"/>
        <v>5.298317367</v>
      </c>
      <c r="D75" s="490" t="s">
        <v>99</v>
      </c>
      <c r="E75" s="347" t="s">
        <v>94</v>
      </c>
      <c r="F75" s="457">
        <v>0.846</v>
      </c>
      <c r="G75" s="457">
        <v>0.0584</v>
      </c>
      <c r="H75" s="596">
        <v>0.997</v>
      </c>
      <c r="I75" s="527"/>
      <c r="J75" s="527"/>
      <c r="K75" s="529">
        <f t="shared" si="3"/>
        <v>4.540776492</v>
      </c>
      <c r="L75" s="534">
        <f t="shared" si="4"/>
        <v>93.4822878</v>
      </c>
      <c r="M75" s="462">
        <f t="shared" si="5"/>
        <v>0.0934822878</v>
      </c>
      <c r="N75" s="631" t="s">
        <v>94</v>
      </c>
    </row>
    <row r="76" ht="13.5" customHeight="1">
      <c r="B76" s="202">
        <f t="shared" si="6"/>
        <v>200</v>
      </c>
      <c r="C76" s="532">
        <f t="shared" ref="C76:C78" si="7">LN(B76)</f>
        <v>5.298317367</v>
      </c>
      <c r="D76" s="490" t="s">
        <v>99</v>
      </c>
      <c r="E76" s="347" t="s">
        <v>97</v>
      </c>
      <c r="F76" s="457">
        <v>0.8473</v>
      </c>
      <c r="G76" s="457">
        <v>0.884</v>
      </c>
      <c r="H76" s="596">
        <v>0.986</v>
      </c>
      <c r="I76" s="527"/>
      <c r="J76" s="527"/>
      <c r="K76" s="529">
        <f t="shared" si="3"/>
        <v>5.373264305</v>
      </c>
      <c r="L76" s="534">
        <f t="shared" si="4"/>
        <v>212.5474761</v>
      </c>
      <c r="M76" s="462">
        <f t="shared" si="5"/>
        <v>0.2125474761</v>
      </c>
      <c r="N76" s="631" t="s">
        <v>97</v>
      </c>
    </row>
    <row r="77" ht="13.5" customHeight="1">
      <c r="A77" s="197" t="s">
        <v>88</v>
      </c>
      <c r="B77" s="635">
        <f t="shared" si="6"/>
        <v>200</v>
      </c>
      <c r="C77" s="636">
        <f t="shared" si="7"/>
        <v>5.298317367</v>
      </c>
      <c r="D77" s="635" t="s">
        <v>86</v>
      </c>
      <c r="E77" s="637" t="s">
        <v>453</v>
      </c>
      <c r="F77" s="638">
        <v>0.9789</v>
      </c>
      <c r="G77" s="638">
        <v>-3.866</v>
      </c>
      <c r="H77" s="596">
        <f t="shared" ref="H77:H78" si="8">I77-(C77*J77)</f>
        <v>0.915000998</v>
      </c>
      <c r="I77" s="639">
        <v>1.136672</v>
      </c>
      <c r="J77" s="639">
        <v>0.041838</v>
      </c>
      <c r="K77" s="640">
        <f t="shared" si="3"/>
        <v>1.32052287</v>
      </c>
      <c r="L77" s="641">
        <f t="shared" si="4"/>
        <v>3.427025717</v>
      </c>
      <c r="M77" s="638">
        <f t="shared" si="5"/>
        <v>0.003427025717</v>
      </c>
      <c r="N77" s="642" t="s">
        <v>454</v>
      </c>
      <c r="O77" s="643"/>
    </row>
    <row r="78" ht="13.5" customHeight="1">
      <c r="A78" s="197" t="s">
        <v>88</v>
      </c>
      <c r="B78" s="635">
        <f t="shared" si="6"/>
        <v>200</v>
      </c>
      <c r="C78" s="636">
        <f t="shared" si="7"/>
        <v>5.298317367</v>
      </c>
      <c r="D78" s="635" t="s">
        <v>99</v>
      </c>
      <c r="E78" s="637" t="s">
        <v>453</v>
      </c>
      <c r="F78" s="638">
        <v>0.7977</v>
      </c>
      <c r="G78" s="638">
        <v>-3.909</v>
      </c>
      <c r="H78" s="596">
        <f t="shared" si="8"/>
        <v>0.880000998</v>
      </c>
      <c r="I78" s="639">
        <v>1.101672</v>
      </c>
      <c r="J78" s="639">
        <v>0.041838</v>
      </c>
      <c r="K78" s="640">
        <f t="shared" si="3"/>
        <v>0.3174677633</v>
      </c>
      <c r="L78" s="641">
        <f t="shared" si="4"/>
        <v>1.208808938</v>
      </c>
      <c r="M78" s="638">
        <f t="shared" si="5"/>
        <v>0.001208808938</v>
      </c>
      <c r="N78" s="642"/>
      <c r="P78" s="521" t="s">
        <v>335</v>
      </c>
    </row>
    <row r="79" ht="13.5" customHeight="1">
      <c r="F79" s="202"/>
      <c r="G79" s="202" t="s">
        <v>455</v>
      </c>
      <c r="H79" s="202" t="s">
        <v>256</v>
      </c>
      <c r="I79" s="202"/>
      <c r="J79" s="202"/>
      <c r="K79" s="202"/>
    </row>
    <row r="80" ht="13.5" customHeight="1">
      <c r="F80" s="202"/>
      <c r="G80" s="202" t="s">
        <v>208</v>
      </c>
      <c r="H80" s="202" t="s">
        <v>201</v>
      </c>
      <c r="I80" s="202" t="s">
        <v>236</v>
      </c>
      <c r="J80" s="202" t="s">
        <v>210</v>
      </c>
      <c r="K80" s="202" t="s">
        <v>212</v>
      </c>
    </row>
    <row r="81" ht="13.5" customHeight="1">
      <c r="F81" s="202">
        <v>100.0</v>
      </c>
      <c r="G81" s="202">
        <v>13.4</v>
      </c>
      <c r="H81" s="202">
        <v>2.0</v>
      </c>
      <c r="I81" s="202">
        <v>117.2</v>
      </c>
      <c r="J81" s="202">
        <v>64.6</v>
      </c>
      <c r="K81" s="202">
        <v>2985.7</v>
      </c>
    </row>
    <row r="82" ht="13.5" customHeight="1">
      <c r="F82" s="202">
        <v>200.0</v>
      </c>
      <c r="G82" s="202">
        <v>25.8</v>
      </c>
      <c r="H82" s="202">
        <v>3.9</v>
      </c>
      <c r="I82" s="202">
        <v>210.8</v>
      </c>
      <c r="J82" s="202">
        <v>136.1</v>
      </c>
      <c r="K82" s="202">
        <v>3761.0</v>
      </c>
    </row>
    <row r="83" ht="13.5" customHeight="1">
      <c r="F83" s="202">
        <v>300.0</v>
      </c>
      <c r="G83" s="202">
        <v>37.8</v>
      </c>
      <c r="H83" s="202">
        <v>5.9</v>
      </c>
      <c r="I83" s="202">
        <v>297.2</v>
      </c>
      <c r="J83" s="202">
        <v>208.6</v>
      </c>
      <c r="K83" s="202">
        <v>4305.0</v>
      </c>
    </row>
    <row r="84" ht="13.5" customHeight="1">
      <c r="F84" s="202">
        <v>400.0</v>
      </c>
      <c r="G84" s="202">
        <v>49.6</v>
      </c>
      <c r="H84" s="202">
        <v>7.7</v>
      </c>
      <c r="I84" s="202">
        <v>379.3</v>
      </c>
      <c r="J84" s="202">
        <v>280.8</v>
      </c>
      <c r="K84" s="202">
        <v>4738.0</v>
      </c>
    </row>
    <row r="85" ht="13.5" customHeight="1"/>
    <row r="86" ht="13.5" customHeight="1"/>
    <row r="87" ht="13.5" customHeight="1"/>
    <row r="88" ht="13.5" customHeight="1">
      <c r="F88" s="202"/>
      <c r="G88" s="202" t="s">
        <v>456</v>
      </c>
      <c r="H88" s="202" t="s">
        <v>256</v>
      </c>
      <c r="I88" s="202"/>
      <c r="J88" s="202"/>
      <c r="K88" s="202"/>
    </row>
    <row r="89" ht="13.5" customHeight="1">
      <c r="F89" s="202"/>
      <c r="G89" s="202" t="s">
        <v>208</v>
      </c>
      <c r="H89" s="202" t="s">
        <v>201</v>
      </c>
      <c r="I89" s="202" t="s">
        <v>236</v>
      </c>
      <c r="J89" s="202" t="s">
        <v>210</v>
      </c>
      <c r="K89" s="202" t="s">
        <v>212</v>
      </c>
    </row>
    <row r="90" ht="13.5" customHeight="1">
      <c r="F90" s="202">
        <v>100.0</v>
      </c>
      <c r="G90" s="202">
        <v>9.0</v>
      </c>
      <c r="H90" s="202">
        <v>0.2</v>
      </c>
      <c r="I90" s="202">
        <v>118.1</v>
      </c>
      <c r="J90" s="202">
        <v>2.5</v>
      </c>
      <c r="K90" s="202">
        <v>1650.0</v>
      </c>
    </row>
    <row r="91" ht="13.5" customHeight="1">
      <c r="F91" s="202">
        <v>200.0</v>
      </c>
      <c r="G91" s="202">
        <v>16.2</v>
      </c>
      <c r="H91" s="202">
        <v>0.4</v>
      </c>
      <c r="I91" s="202">
        <v>212.5</v>
      </c>
      <c r="J91" s="202">
        <v>5.3</v>
      </c>
      <c r="K91" s="202">
        <v>2078.0</v>
      </c>
    </row>
    <row r="92" ht="13.5" customHeight="1">
      <c r="F92" s="202">
        <v>300.0</v>
      </c>
      <c r="G92" s="202">
        <v>22.9</v>
      </c>
      <c r="H92" s="202">
        <v>0.5</v>
      </c>
      <c r="I92" s="202">
        <v>299.7</v>
      </c>
      <c r="J92" s="202">
        <v>8.1</v>
      </c>
      <c r="K92" s="202">
        <v>2378.0</v>
      </c>
    </row>
    <row r="93" ht="13.5" customHeight="1">
      <c r="F93" s="202">
        <v>400.0</v>
      </c>
      <c r="G93" s="202">
        <v>29.3</v>
      </c>
      <c r="H93" s="202">
        <v>0.6</v>
      </c>
      <c r="I93" s="202">
        <v>382.4</v>
      </c>
      <c r="J93" s="202">
        <v>10.9</v>
      </c>
      <c r="K93" s="202">
        <v>2618.0</v>
      </c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L32:T34"/>
    <mergeCell ref="A34:J35"/>
    <mergeCell ref="L35:T36"/>
    <mergeCell ref="A36:J37"/>
    <mergeCell ref="A38:J39"/>
  </mergeCells>
  <printOptions/>
  <pageMargins bottom="0.75" footer="0.0" header="0.0" left="0.7" right="0.7" top="0.75"/>
  <pageSetup paperSize="3" orientation="landscape"/>
  <headerFooter>
    <oddFooter>&amp;L&amp;F&amp;R&amp;D &amp;T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8.71"/>
  </cols>
  <sheetData>
    <row r="1" ht="13.5" customHeight="1"/>
    <row r="2" ht="13.5" customHeight="1">
      <c r="A2" s="519" t="s">
        <v>457</v>
      </c>
      <c r="B2" s="431"/>
      <c r="F2" s="519" t="s">
        <v>458</v>
      </c>
    </row>
    <row r="3" ht="39.0" customHeight="1">
      <c r="E3" s="350" t="s">
        <v>170</v>
      </c>
      <c r="F3" s="350"/>
    </row>
    <row r="4" ht="13.5" customHeight="1">
      <c r="A4" s="434" t="s">
        <v>143</v>
      </c>
      <c r="B4" s="545" t="s">
        <v>459</v>
      </c>
      <c r="C4" s="545" t="s">
        <v>460</v>
      </c>
      <c r="D4" s="545" t="s">
        <v>461</v>
      </c>
      <c r="E4" s="545" t="s">
        <v>462</v>
      </c>
      <c r="F4" s="545" t="s">
        <v>463</v>
      </c>
      <c r="G4" s="545" t="s">
        <v>464</v>
      </c>
      <c r="H4" s="545" t="s">
        <v>465</v>
      </c>
      <c r="I4" s="545" t="s">
        <v>466</v>
      </c>
      <c r="J4" s="545" t="s">
        <v>467</v>
      </c>
    </row>
    <row r="5" ht="13.5" customHeight="1">
      <c r="A5" s="438" t="s">
        <v>181</v>
      </c>
      <c r="B5" s="644">
        <v>170.0</v>
      </c>
      <c r="C5" s="372"/>
      <c r="D5" s="644">
        <v>5.0</v>
      </c>
      <c r="E5" s="372"/>
      <c r="F5" s="372"/>
      <c r="G5" s="372"/>
      <c r="H5" s="372"/>
      <c r="I5" s="372"/>
      <c r="J5" s="372"/>
    </row>
    <row r="6" ht="13.5" customHeight="1">
      <c r="A6" s="438" t="s">
        <v>184</v>
      </c>
      <c r="B6" s="557">
        <v>0.067</v>
      </c>
      <c r="C6" s="644">
        <v>5.0</v>
      </c>
      <c r="D6" s="372"/>
      <c r="E6" s="372"/>
      <c r="F6" s="372"/>
      <c r="G6" s="557">
        <v>8.358</v>
      </c>
      <c r="H6" s="557">
        <v>8.358</v>
      </c>
      <c r="I6" s="557">
        <v>3.348</v>
      </c>
      <c r="J6" s="557">
        <v>3.348</v>
      </c>
    </row>
    <row r="7" ht="13.5" customHeight="1">
      <c r="A7" s="438" t="s">
        <v>193</v>
      </c>
      <c r="B7" s="556">
        <v>0.05</v>
      </c>
      <c r="C7" s="372"/>
      <c r="D7" s="644">
        <v>2.0</v>
      </c>
      <c r="E7" s="372"/>
      <c r="F7" s="568">
        <v>0.2</v>
      </c>
      <c r="G7" s="556">
        <v>0.34</v>
      </c>
      <c r="H7" s="372"/>
      <c r="I7" s="556">
        <v>0.15</v>
      </c>
    </row>
    <row r="8" ht="13.5" customHeight="1">
      <c r="A8" s="438" t="s">
        <v>195</v>
      </c>
      <c r="B8" s="644">
        <v>33.0</v>
      </c>
      <c r="C8" s="372"/>
      <c r="D8" s="372"/>
      <c r="E8" s="372"/>
      <c r="F8" s="372"/>
      <c r="G8" s="372"/>
      <c r="H8" s="372"/>
      <c r="I8" s="372"/>
      <c r="J8" s="372"/>
    </row>
    <row r="9" ht="13.5" customHeight="1">
      <c r="A9" s="438" t="s">
        <v>199</v>
      </c>
      <c r="B9" s="556">
        <v>0.33</v>
      </c>
      <c r="C9" s="372"/>
      <c r="D9" s="372"/>
      <c r="E9" s="568">
        <v>0.1</v>
      </c>
      <c r="F9" s="372"/>
      <c r="G9" s="372"/>
      <c r="H9" s="556">
        <v>0.34</v>
      </c>
      <c r="I9" s="372"/>
      <c r="J9" s="556">
        <v>0.15</v>
      </c>
    </row>
    <row r="10" ht="13.5" customHeight="1">
      <c r="A10" s="438" t="s">
        <v>201</v>
      </c>
      <c r="B10" s="557">
        <v>0.083</v>
      </c>
      <c r="C10" s="556">
        <v>0.01</v>
      </c>
      <c r="D10" s="556">
        <v>0.05</v>
      </c>
      <c r="E10" s="556">
        <v>0.05</v>
      </c>
      <c r="F10" s="556">
        <v>0.05</v>
      </c>
      <c r="G10" s="565">
        <v>0.00288</v>
      </c>
      <c r="H10" s="565">
        <v>0.00288</v>
      </c>
      <c r="I10" s="565">
        <v>7.2E-4</v>
      </c>
      <c r="J10" s="565">
        <v>7.2E-4</v>
      </c>
    </row>
    <row r="11" ht="13.5" customHeight="1">
      <c r="A11" s="438" t="s">
        <v>204</v>
      </c>
      <c r="B11" s="372"/>
      <c r="C11" s="372"/>
      <c r="D11" s="372"/>
      <c r="E11" s="372"/>
      <c r="F11" s="372"/>
      <c r="G11" s="372"/>
      <c r="H11" s="372"/>
      <c r="I11" s="372"/>
      <c r="J11" s="372"/>
    </row>
    <row r="12" ht="13.5" customHeight="1">
      <c r="A12" s="438" t="s">
        <v>274</v>
      </c>
      <c r="B12" s="644">
        <v>220.0</v>
      </c>
      <c r="C12" s="568">
        <v>0.1</v>
      </c>
      <c r="D12" s="644">
        <v>1.0</v>
      </c>
      <c r="E12" s="644">
        <v>1.0</v>
      </c>
      <c r="F12" s="644">
        <v>1.0</v>
      </c>
      <c r="G12" s="557">
        <v>0.972</v>
      </c>
      <c r="H12" s="557">
        <v>0.972</v>
      </c>
      <c r="I12" s="557">
        <v>0.126</v>
      </c>
      <c r="J12" s="557">
        <v>0.126</v>
      </c>
    </row>
    <row r="13" ht="13.5" customHeight="1">
      <c r="A13" s="438" t="s">
        <v>207</v>
      </c>
      <c r="B13" s="556">
        <v>0.05</v>
      </c>
      <c r="C13" s="644">
        <v>1.0</v>
      </c>
      <c r="D13" s="556">
        <v>0.05</v>
      </c>
      <c r="E13" s="372"/>
      <c r="F13" s="644">
        <v>1.0</v>
      </c>
      <c r="G13" s="372"/>
      <c r="H13" s="372"/>
      <c r="I13" s="556">
        <v>0.05</v>
      </c>
      <c r="J13" s="372"/>
    </row>
    <row r="14" ht="13.5" customHeight="1">
      <c r="A14" s="438" t="s">
        <v>208</v>
      </c>
      <c r="B14" s="568">
        <v>6.7</v>
      </c>
      <c r="C14" s="568">
        <v>0.2</v>
      </c>
      <c r="D14" s="568">
        <v>0.2</v>
      </c>
      <c r="E14" s="568">
        <v>0.5</v>
      </c>
      <c r="F14" s="568">
        <v>0.5</v>
      </c>
      <c r="G14" s="557">
        <v>0.025</v>
      </c>
      <c r="H14" s="557">
        <v>0.025</v>
      </c>
      <c r="I14" s="557">
        <v>0.016</v>
      </c>
      <c r="J14" s="557">
        <v>0.016</v>
      </c>
    </row>
    <row r="15" ht="13.5" customHeight="1">
      <c r="A15" s="438" t="s">
        <v>209</v>
      </c>
      <c r="B15" s="644">
        <v>120.0</v>
      </c>
      <c r="C15" s="372"/>
      <c r="D15" s="372"/>
      <c r="E15" s="372"/>
      <c r="F15" s="372"/>
      <c r="G15" s="372"/>
      <c r="H15" s="372"/>
      <c r="I15" s="372"/>
      <c r="J15" s="372"/>
    </row>
    <row r="16" ht="13.5" customHeight="1">
      <c r="A16" s="438" t="s">
        <v>210</v>
      </c>
      <c r="B16" s="568">
        <v>0.2</v>
      </c>
      <c r="C16" s="644">
        <v>5.0</v>
      </c>
      <c r="D16" s="644">
        <v>10.0</v>
      </c>
      <c r="E16" s="568">
        <v>0.1</v>
      </c>
      <c r="F16" s="568">
        <v>0.1</v>
      </c>
      <c r="G16" s="556">
        <v>0.13</v>
      </c>
      <c r="H16" s="556">
        <v>0.13</v>
      </c>
      <c r="I16" s="557">
        <v>0.005</v>
      </c>
      <c r="J16" s="557">
        <v>0.005</v>
      </c>
    </row>
    <row r="17" ht="13.5" customHeight="1">
      <c r="A17" s="438" t="s">
        <v>211</v>
      </c>
      <c r="B17" s="372"/>
      <c r="C17" s="372"/>
      <c r="D17" s="372"/>
      <c r="E17" s="372"/>
      <c r="F17" s="372"/>
      <c r="G17" s="372"/>
      <c r="H17" s="372"/>
      <c r="I17" s="372"/>
      <c r="J17" s="372"/>
    </row>
    <row r="18" ht="13.5" customHeight="1">
      <c r="A18" s="438" t="s">
        <v>212</v>
      </c>
      <c r="B18" s="644">
        <v>7.8</v>
      </c>
      <c r="C18" s="568">
        <v>0.2</v>
      </c>
      <c r="D18" s="372"/>
      <c r="E18" s="372"/>
      <c r="F18" s="372"/>
      <c r="G18" s="556">
        <v>3.71</v>
      </c>
      <c r="H18" s="556">
        <v>3.71</v>
      </c>
      <c r="I18" s="556">
        <v>2.05</v>
      </c>
      <c r="J18" s="556">
        <v>2.05</v>
      </c>
    </row>
    <row r="19" ht="13.5" customHeight="1">
      <c r="A19" s="438" t="s">
        <v>213</v>
      </c>
      <c r="B19" s="556">
        <v>0.05</v>
      </c>
      <c r="C19" s="372"/>
      <c r="D19" s="372"/>
      <c r="E19" s="556">
        <v>0.01</v>
      </c>
      <c r="F19" s="372"/>
      <c r="G19" s="561">
        <v>0.0014</v>
      </c>
      <c r="H19" s="557">
        <v>0.104</v>
      </c>
      <c r="I19" s="565">
        <v>7.7E-4</v>
      </c>
      <c r="J19" s="565">
        <v>7.7E-4</v>
      </c>
    </row>
    <row r="20" ht="13.5" customHeight="1">
      <c r="A20" s="438" t="s">
        <v>214</v>
      </c>
      <c r="B20" s="489">
        <v>0.83</v>
      </c>
      <c r="C20" s="372"/>
      <c r="D20" s="644">
        <v>1.0</v>
      </c>
      <c r="E20" s="372"/>
      <c r="F20" s="372"/>
      <c r="G20" s="372"/>
      <c r="H20" s="372"/>
      <c r="I20" s="372"/>
      <c r="J20" s="372"/>
    </row>
    <row r="21" ht="13.5" customHeight="1">
      <c r="A21" s="438" t="s">
        <v>215</v>
      </c>
      <c r="B21" s="568">
        <v>3.3</v>
      </c>
      <c r="C21" s="568">
        <v>0.2</v>
      </c>
      <c r="D21" s="372"/>
      <c r="E21" s="644">
        <v>1.0</v>
      </c>
      <c r="F21" s="372"/>
      <c r="G21" s="557">
        <v>0.813</v>
      </c>
      <c r="H21" s="557">
        <v>0.813</v>
      </c>
      <c r="I21" s="556">
        <v>0.09</v>
      </c>
      <c r="J21" s="556">
        <v>0.09</v>
      </c>
    </row>
    <row r="22" ht="13.5" customHeight="1">
      <c r="A22" s="438" t="s">
        <v>217</v>
      </c>
      <c r="B22" s="372"/>
      <c r="C22" s="372"/>
      <c r="D22" s="372"/>
      <c r="E22" s="372"/>
      <c r="F22" s="372"/>
      <c r="G22" s="372"/>
      <c r="H22" s="372"/>
      <c r="I22" s="372"/>
      <c r="J22" s="372"/>
    </row>
    <row r="23" ht="13.5" customHeight="1">
      <c r="A23" s="438" t="s">
        <v>219</v>
      </c>
      <c r="B23" s="556">
        <v>0.83</v>
      </c>
      <c r="C23" s="556">
        <v>0.13</v>
      </c>
      <c r="D23" s="556">
        <v>0.02</v>
      </c>
      <c r="E23" s="556">
        <v>0.25</v>
      </c>
      <c r="F23" s="556">
        <v>0.05</v>
      </c>
      <c r="G23" s="556">
        <v>0.02</v>
      </c>
      <c r="H23" s="556">
        <v>0.02</v>
      </c>
      <c r="I23" s="556">
        <v>0.005</v>
      </c>
      <c r="J23" s="556">
        <v>0.005</v>
      </c>
    </row>
    <row r="24" ht="13.5" customHeight="1">
      <c r="A24" s="438" t="s">
        <v>223</v>
      </c>
      <c r="B24" s="372"/>
      <c r="C24" s="372"/>
      <c r="D24" s="372"/>
      <c r="E24" s="372"/>
      <c r="F24" s="372"/>
      <c r="G24" s="561">
        <v>0.0099</v>
      </c>
      <c r="H24" s="561">
        <v>0.0099</v>
      </c>
      <c r="I24" s="372"/>
      <c r="J24" s="372"/>
    </row>
    <row r="25" ht="13.5" customHeight="1">
      <c r="A25" s="438" t="s">
        <v>228</v>
      </c>
      <c r="B25" s="372"/>
      <c r="C25" s="372"/>
      <c r="D25" s="372"/>
      <c r="E25" s="372"/>
      <c r="F25" s="372"/>
      <c r="G25" s="372"/>
      <c r="H25" s="372"/>
      <c r="I25" s="372"/>
      <c r="J25" s="372"/>
    </row>
    <row r="26" ht="13.5" customHeight="1">
      <c r="A26" s="438" t="s">
        <v>232</v>
      </c>
      <c r="B26" s="557">
        <v>0.002</v>
      </c>
      <c r="C26" s="372"/>
      <c r="D26" s="372"/>
      <c r="E26" s="372"/>
      <c r="F26" s="372"/>
      <c r="G26" s="372"/>
      <c r="H26" s="372"/>
      <c r="I26" s="372"/>
      <c r="J26" s="372"/>
    </row>
    <row r="27" ht="13.5" customHeight="1">
      <c r="A27" s="438" t="s">
        <v>234</v>
      </c>
      <c r="B27" s="556">
        <v>0.83</v>
      </c>
      <c r="C27" s="568">
        <v>0.1</v>
      </c>
      <c r="D27" s="568">
        <v>0.1</v>
      </c>
      <c r="E27" s="568">
        <v>0.1</v>
      </c>
      <c r="F27" s="568">
        <v>0.1</v>
      </c>
      <c r="G27" s="372"/>
      <c r="H27" s="372"/>
      <c r="I27" s="372"/>
      <c r="J27" s="372"/>
    </row>
    <row r="28" ht="13.5" customHeight="1">
      <c r="A28" s="438" t="s">
        <v>236</v>
      </c>
      <c r="B28" s="644">
        <v>50.0</v>
      </c>
      <c r="C28" s="644">
        <v>2.0</v>
      </c>
      <c r="D28" s="644">
        <v>10.0</v>
      </c>
      <c r="E28" s="644">
        <v>25.0</v>
      </c>
      <c r="F28" s="644">
        <v>25.0</v>
      </c>
      <c r="G28" s="556">
        <v>0.29</v>
      </c>
      <c r="H28" s="556">
        <v>0.29</v>
      </c>
      <c r="I28" s="557">
        <v>0.219</v>
      </c>
      <c r="J28" s="557">
        <v>0.219</v>
      </c>
    </row>
    <row r="29" ht="13.5" customHeight="1">
      <c r="I29" s="5"/>
      <c r="J29" s="5"/>
    </row>
    <row r="30" ht="13.5" customHeight="1">
      <c r="B30" s="87" t="s">
        <v>468</v>
      </c>
      <c r="C30" s="5"/>
      <c r="E30" s="5"/>
      <c r="F30" s="5"/>
      <c r="G30" s="5"/>
      <c r="H30" s="5"/>
    </row>
    <row r="31" ht="13.5" customHeight="1">
      <c r="B31" s="628" t="s">
        <v>469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31:J36"/>
  </mergeCells>
  <printOptions/>
  <pageMargins bottom="0.75" footer="0.0" header="0.0" left="0.7" right="0.7" top="0.75"/>
  <pageSetup orientation="landscape"/>
  <headerFooter>
    <oddFooter>&amp;L&amp;F &amp;R&amp;D &amp;T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1" width="8.71"/>
    <col customWidth="1" min="12" max="13" width="10.29"/>
    <col customWidth="1" min="14" max="48" width="8.71"/>
  </cols>
  <sheetData>
    <row r="1" ht="13.5" customHeight="1">
      <c r="A1" s="432" t="s">
        <v>470</v>
      </c>
    </row>
    <row r="2" ht="13.5" customHeight="1">
      <c r="A2" s="432"/>
      <c r="E2" s="589" t="s">
        <v>471</v>
      </c>
      <c r="J2" s="589" t="s">
        <v>472</v>
      </c>
    </row>
    <row r="3" ht="13.5" customHeight="1">
      <c r="B3" s="443" t="s">
        <v>473</v>
      </c>
    </row>
    <row r="4" ht="13.5" customHeight="1">
      <c r="C4" s="202"/>
      <c r="D4" s="347" t="s">
        <v>455</v>
      </c>
      <c r="E4" s="347" t="s">
        <v>256</v>
      </c>
      <c r="F4" s="202"/>
      <c r="G4" s="202"/>
      <c r="H4" s="202" t="s">
        <v>474</v>
      </c>
      <c r="J4" s="443" t="s">
        <v>475</v>
      </c>
    </row>
    <row r="5" ht="13.5" customHeight="1">
      <c r="C5" s="347" t="s">
        <v>476</v>
      </c>
      <c r="D5" s="347" t="s">
        <v>208</v>
      </c>
      <c r="E5" s="347" t="s">
        <v>201</v>
      </c>
      <c r="F5" s="347" t="s">
        <v>236</v>
      </c>
      <c r="G5" s="347" t="s">
        <v>210</v>
      </c>
      <c r="H5" s="645" t="s">
        <v>212</v>
      </c>
      <c r="J5" s="646" t="s">
        <v>455</v>
      </c>
      <c r="K5" s="646" t="s">
        <v>477</v>
      </c>
      <c r="L5" s="646" t="s">
        <v>478</v>
      </c>
      <c r="N5" s="347" t="s">
        <v>479</v>
      </c>
    </row>
    <row r="6" ht="13.5" customHeight="1">
      <c r="C6" s="347">
        <v>25.0</v>
      </c>
      <c r="D6" s="202">
        <v>3.6</v>
      </c>
      <c r="E6" s="202">
        <v>0.49</v>
      </c>
      <c r="F6" s="202">
        <v>36.0</v>
      </c>
      <c r="G6" s="202">
        <v>14.0</v>
      </c>
      <c r="H6" s="645"/>
      <c r="J6" s="646" t="s">
        <v>208</v>
      </c>
      <c r="K6" s="646">
        <v>0.1727</v>
      </c>
      <c r="L6" s="646">
        <v>0.9449</v>
      </c>
    </row>
    <row r="7" ht="13.5" customHeight="1">
      <c r="C7" s="347">
        <v>50.0</v>
      </c>
      <c r="D7" s="202">
        <v>7.0</v>
      </c>
      <c r="E7" s="202">
        <v>0.94</v>
      </c>
      <c r="F7" s="202">
        <v>65.0</v>
      </c>
      <c r="G7" s="202">
        <v>30.1</v>
      </c>
      <c r="H7" s="645"/>
      <c r="J7" s="646" t="s">
        <v>201</v>
      </c>
      <c r="K7" s="646">
        <v>0.0242</v>
      </c>
      <c r="L7" s="646">
        <v>0.9343</v>
      </c>
    </row>
    <row r="8" ht="13.5" customHeight="1">
      <c r="C8" s="202">
        <v>100.0</v>
      </c>
      <c r="D8" s="455">
        <v>13.4</v>
      </c>
      <c r="E8" s="455">
        <v>1.79</v>
      </c>
      <c r="F8" s="202">
        <v>117.0</v>
      </c>
      <c r="G8" s="202">
        <v>64.6</v>
      </c>
      <c r="H8" s="647">
        <v>2985.7</v>
      </c>
      <c r="J8" s="646" t="s">
        <v>236</v>
      </c>
      <c r="K8" s="646">
        <v>2.3449</v>
      </c>
      <c r="L8" s="646">
        <v>0.8469</v>
      </c>
    </row>
    <row r="9" ht="13.5" customHeight="1">
      <c r="C9" s="202">
        <v>200.0</v>
      </c>
      <c r="D9" s="455">
        <v>25.8</v>
      </c>
      <c r="E9" s="455">
        <v>3.43</v>
      </c>
      <c r="F9" s="202">
        <v>211.0</v>
      </c>
      <c r="G9" s="202">
        <v>136.1</v>
      </c>
      <c r="H9" s="647">
        <v>3761.0</v>
      </c>
      <c r="J9" s="646" t="s">
        <v>210</v>
      </c>
      <c r="K9" s="646">
        <v>0.4346</v>
      </c>
      <c r="L9" s="646">
        <v>1.0826</v>
      </c>
    </row>
    <row r="10" ht="13.5" customHeight="1">
      <c r="C10" s="202">
        <v>300.0</v>
      </c>
      <c r="D10" s="455">
        <v>37.8</v>
      </c>
      <c r="E10" s="455">
        <v>5.0</v>
      </c>
      <c r="F10" s="202">
        <v>297.0</v>
      </c>
      <c r="G10" s="202">
        <v>208.6</v>
      </c>
      <c r="H10" s="647">
        <v>4305.0</v>
      </c>
      <c r="J10" s="648" t="s">
        <v>212</v>
      </c>
      <c r="K10" s="648">
        <v>5.8009</v>
      </c>
      <c r="L10" s="648">
        <v>2497.0</v>
      </c>
      <c r="M10" s="197" t="s">
        <v>480</v>
      </c>
    </row>
    <row r="11" ht="13.5" customHeight="1">
      <c r="C11" s="202">
        <v>400.0</v>
      </c>
      <c r="D11" s="455">
        <v>49.6</v>
      </c>
      <c r="E11" s="455">
        <v>6.54</v>
      </c>
      <c r="F11" s="202">
        <v>379.0</v>
      </c>
      <c r="G11" s="202">
        <v>280.8</v>
      </c>
      <c r="H11" s="647">
        <v>4738.0</v>
      </c>
    </row>
    <row r="12" ht="13.5" customHeight="1">
      <c r="H12" s="649"/>
    </row>
    <row r="13" ht="13.5" customHeight="1">
      <c r="H13" s="649"/>
    </row>
    <row r="14" ht="13.5" customHeight="1">
      <c r="H14" s="649"/>
      <c r="J14" s="646" t="s">
        <v>481</v>
      </c>
      <c r="K14" s="646" t="s">
        <v>477</v>
      </c>
      <c r="L14" s="646" t="s">
        <v>478</v>
      </c>
    </row>
    <row r="15" ht="13.5" customHeight="1">
      <c r="C15" s="202"/>
      <c r="D15" s="347" t="s">
        <v>456</v>
      </c>
      <c r="E15" s="347" t="s">
        <v>256</v>
      </c>
      <c r="F15" s="202"/>
      <c r="G15" s="202"/>
      <c r="H15" s="647"/>
      <c r="J15" s="646" t="s">
        <v>208</v>
      </c>
      <c r="K15" s="646">
        <v>0.173</v>
      </c>
      <c r="L15" s="646">
        <v>0.857</v>
      </c>
    </row>
    <row r="16" ht="13.5" customHeight="1">
      <c r="C16" s="347" t="s">
        <v>476</v>
      </c>
      <c r="D16" s="347" t="s">
        <v>208</v>
      </c>
      <c r="E16" s="347" t="s">
        <v>201</v>
      </c>
      <c r="F16" s="347" t="s">
        <v>236</v>
      </c>
      <c r="G16" s="347" t="s">
        <v>210</v>
      </c>
      <c r="H16" s="645" t="s">
        <v>212</v>
      </c>
      <c r="J16" s="646" t="s">
        <v>201</v>
      </c>
      <c r="K16" s="646">
        <v>0.0223</v>
      </c>
      <c r="L16" s="646">
        <v>0.7534</v>
      </c>
    </row>
    <row r="17" ht="13.5" customHeight="1">
      <c r="C17" s="347">
        <v>25.0</v>
      </c>
      <c r="D17" s="202">
        <v>2.7</v>
      </c>
      <c r="E17" s="202">
        <v>0.25</v>
      </c>
      <c r="F17" s="202">
        <v>36.0</v>
      </c>
      <c r="G17" s="202">
        <v>0.5</v>
      </c>
      <c r="H17" s="645"/>
      <c r="J17" s="646" t="s">
        <v>236</v>
      </c>
      <c r="K17" s="646">
        <v>2.3484</v>
      </c>
      <c r="L17" s="646">
        <v>0.8504</v>
      </c>
    </row>
    <row r="18" ht="13.5" customHeight="1">
      <c r="C18" s="347">
        <v>50.0</v>
      </c>
      <c r="D18" s="202">
        <v>5.0</v>
      </c>
      <c r="E18" s="202">
        <v>0.43</v>
      </c>
      <c r="F18" s="202">
        <v>66.0</v>
      </c>
      <c r="G18" s="202">
        <v>1.2</v>
      </c>
      <c r="H18" s="645"/>
      <c r="J18" s="646" t="s">
        <v>210</v>
      </c>
      <c r="K18" s="646">
        <v>0.0153</v>
      </c>
      <c r="L18" s="646">
        <v>1.1015</v>
      </c>
    </row>
    <row r="19" ht="13.5" customHeight="1">
      <c r="C19" s="202">
        <v>100.0</v>
      </c>
      <c r="D19" s="202">
        <v>9.0</v>
      </c>
      <c r="E19" s="202">
        <v>0.72</v>
      </c>
      <c r="F19" s="202">
        <v>118.0</v>
      </c>
      <c r="G19" s="202">
        <v>2.5</v>
      </c>
      <c r="H19" s="647">
        <v>1650.0</v>
      </c>
      <c r="J19" s="648" t="s">
        <v>212</v>
      </c>
      <c r="K19" s="648">
        <v>3.204</v>
      </c>
      <c r="L19" s="648">
        <v>1380.0</v>
      </c>
      <c r="M19" s="197" t="s">
        <v>480</v>
      </c>
    </row>
    <row r="20" ht="13.5" customHeight="1">
      <c r="C20" s="202">
        <v>200.0</v>
      </c>
      <c r="D20" s="202">
        <v>16.2</v>
      </c>
      <c r="E20" s="202">
        <v>1.21</v>
      </c>
      <c r="F20" s="202">
        <v>213.0</v>
      </c>
      <c r="G20" s="202">
        <v>5.3</v>
      </c>
      <c r="H20" s="647">
        <v>2078.0</v>
      </c>
    </row>
    <row r="21" ht="13.5" customHeight="1">
      <c r="C21" s="202">
        <v>300.0</v>
      </c>
      <c r="D21" s="202">
        <v>22.9</v>
      </c>
      <c r="E21" s="202">
        <v>1.64</v>
      </c>
      <c r="F21" s="202">
        <v>300.0</v>
      </c>
      <c r="G21" s="202">
        <v>8.1</v>
      </c>
      <c r="H21" s="647">
        <v>2378.0</v>
      </c>
    </row>
    <row r="22" ht="13.5" customHeight="1">
      <c r="C22" s="202">
        <v>400.0</v>
      </c>
      <c r="D22" s="202">
        <v>29.3</v>
      </c>
      <c r="E22" s="202">
        <v>2.03</v>
      </c>
      <c r="F22" s="202">
        <v>382.0</v>
      </c>
      <c r="G22" s="202">
        <v>10.9</v>
      </c>
      <c r="H22" s="647">
        <v>2618.0</v>
      </c>
    </row>
    <row r="23" ht="13.5" customHeight="1"/>
    <row r="24" ht="13.5" customHeight="1"/>
    <row r="25" ht="13.5" customHeight="1">
      <c r="C25" s="87"/>
    </row>
    <row r="26" ht="13.5" customHeight="1">
      <c r="D26" s="650"/>
    </row>
    <row r="27" ht="13.5" customHeight="1"/>
    <row r="28" ht="13.5" customHeight="1">
      <c r="F28" s="519"/>
    </row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3" orientation="landscape"/>
  <headerFooter>
    <oddFooter>&amp;L&amp;F&amp;C&amp;D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86"/>
    <col customWidth="1" min="3" max="3" width="14.43"/>
    <col customWidth="1" min="4" max="9" width="16.43"/>
    <col customWidth="1" min="10" max="26" width="8.71"/>
  </cols>
  <sheetData>
    <row r="1" ht="13.5" customHeight="1">
      <c r="A1" s="432" t="s">
        <v>482</v>
      </c>
      <c r="D1" s="202"/>
    </row>
    <row r="2" ht="13.5" customHeight="1">
      <c r="D2" s="202"/>
      <c r="F2" s="431"/>
    </row>
    <row r="3" ht="13.5" customHeight="1">
      <c r="A3" s="651" t="s">
        <v>74</v>
      </c>
      <c r="B3" s="651"/>
      <c r="C3" s="652" t="s">
        <v>483</v>
      </c>
      <c r="D3" s="653" t="s">
        <v>484</v>
      </c>
      <c r="E3" s="654" t="s">
        <v>30</v>
      </c>
      <c r="F3" s="654" t="s">
        <v>32</v>
      </c>
      <c r="G3" s="654" t="s">
        <v>34</v>
      </c>
      <c r="H3" s="654" t="s">
        <v>35</v>
      </c>
      <c r="I3" s="654" t="s">
        <v>485</v>
      </c>
    </row>
    <row r="4" ht="13.5" customHeight="1">
      <c r="A4" s="651" t="s">
        <v>3</v>
      </c>
      <c r="B4" s="655" t="s">
        <v>181</v>
      </c>
      <c r="C4" s="655">
        <v>0.0303</v>
      </c>
      <c r="D4" s="654">
        <v>0.1</v>
      </c>
      <c r="E4" s="656"/>
      <c r="F4" s="656"/>
      <c r="G4" s="656"/>
      <c r="H4" s="656"/>
      <c r="I4" s="656"/>
      <c r="K4" s="437" t="s">
        <v>486</v>
      </c>
      <c r="L4" s="437"/>
      <c r="M4" s="437"/>
    </row>
    <row r="5" ht="13.5" customHeight="1">
      <c r="A5" s="651" t="s">
        <v>4</v>
      </c>
      <c r="B5" s="655" t="s">
        <v>184</v>
      </c>
      <c r="C5" s="655">
        <v>4.0E-5</v>
      </c>
      <c r="D5" s="654">
        <v>5.0E-4</v>
      </c>
      <c r="E5" s="657"/>
      <c r="F5" s="656"/>
      <c r="G5" s="656"/>
      <c r="H5" s="656"/>
      <c r="I5" s="656"/>
      <c r="K5" s="658"/>
      <c r="L5" s="197" t="s">
        <v>487</v>
      </c>
    </row>
    <row r="6" ht="25.5" customHeight="1">
      <c r="A6" s="651" t="s">
        <v>5</v>
      </c>
      <c r="B6" s="655" t="s">
        <v>193</v>
      </c>
      <c r="C6" s="655">
        <v>0.001</v>
      </c>
      <c r="D6" s="654">
        <v>0.002</v>
      </c>
      <c r="E6" s="656"/>
      <c r="F6" s="656"/>
      <c r="G6" s="656"/>
      <c r="H6" s="656"/>
      <c r="I6" s="659" t="s">
        <v>488</v>
      </c>
      <c r="K6" s="660"/>
      <c r="L6" s="197" t="s">
        <v>489</v>
      </c>
    </row>
    <row r="7" ht="13.5" customHeight="1">
      <c r="A7" s="651" t="s">
        <v>6</v>
      </c>
      <c r="B7" s="655" t="s">
        <v>195</v>
      </c>
      <c r="C7" s="655">
        <v>7.0E-4</v>
      </c>
      <c r="D7" s="654">
        <v>0.004</v>
      </c>
      <c r="E7" s="656"/>
      <c r="F7" s="656"/>
      <c r="G7" s="656"/>
      <c r="H7" s="656"/>
      <c r="I7" s="656"/>
      <c r="K7" s="657"/>
      <c r="L7" s="197" t="s">
        <v>490</v>
      </c>
    </row>
    <row r="8" ht="13.5" customHeight="1">
      <c r="A8" s="651" t="s">
        <v>7</v>
      </c>
      <c r="B8" s="655" t="s">
        <v>199</v>
      </c>
      <c r="C8" s="655">
        <v>2.0E-4</v>
      </c>
      <c r="D8" s="654">
        <v>0.001</v>
      </c>
      <c r="E8" s="656"/>
      <c r="F8" s="656"/>
      <c r="G8" s="656"/>
      <c r="H8" s="656"/>
      <c r="I8" s="657"/>
    </row>
    <row r="9" ht="13.5" customHeight="1">
      <c r="A9" s="651" t="s">
        <v>8</v>
      </c>
      <c r="B9" s="655" t="s">
        <v>201</v>
      </c>
      <c r="C9" s="661">
        <v>2.9999999999999997E-5</v>
      </c>
      <c r="D9" s="654">
        <v>0.002</v>
      </c>
      <c r="E9" s="656"/>
      <c r="F9" s="656"/>
      <c r="G9" s="656"/>
      <c r="H9" s="656"/>
      <c r="I9" s="656"/>
    </row>
    <row r="10" ht="13.5" customHeight="1">
      <c r="A10" s="651" t="s">
        <v>9</v>
      </c>
      <c r="B10" s="655" t="s">
        <v>204</v>
      </c>
      <c r="C10" s="662"/>
      <c r="D10" s="663"/>
      <c r="E10" s="657"/>
      <c r="F10" s="657"/>
      <c r="G10" s="656"/>
      <c r="H10" s="657"/>
      <c r="I10" s="657"/>
    </row>
    <row r="11" ht="13.5" customHeight="1">
      <c r="A11" s="651" t="s">
        <v>491</v>
      </c>
      <c r="B11" s="655" t="s">
        <v>318</v>
      </c>
      <c r="C11" s="655">
        <v>7.0E-4</v>
      </c>
      <c r="D11" s="654">
        <v>0.005</v>
      </c>
      <c r="E11" s="656"/>
      <c r="F11" s="656"/>
      <c r="G11" s="656"/>
      <c r="H11" s="656"/>
      <c r="I11" s="656"/>
    </row>
    <row r="12" ht="13.5" customHeight="1">
      <c r="A12" s="651" t="s">
        <v>11</v>
      </c>
      <c r="B12" s="655" t="s">
        <v>207</v>
      </c>
      <c r="C12" s="655">
        <v>2.0E-4</v>
      </c>
      <c r="D12" s="654">
        <v>0.002</v>
      </c>
      <c r="E12" s="657"/>
      <c r="F12" s="656"/>
      <c r="G12" s="656"/>
      <c r="H12" s="656"/>
      <c r="I12" s="657"/>
    </row>
    <row r="13" ht="13.5" customHeight="1">
      <c r="A13" s="651" t="s">
        <v>12</v>
      </c>
      <c r="B13" s="655" t="s">
        <v>208</v>
      </c>
      <c r="C13" s="655">
        <v>0.0017</v>
      </c>
      <c r="D13" s="654">
        <v>0.01</v>
      </c>
      <c r="E13" s="656"/>
      <c r="F13" s="656"/>
      <c r="G13" s="656"/>
      <c r="H13" s="656"/>
      <c r="I13" s="656"/>
    </row>
    <row r="14" ht="13.5" customHeight="1">
      <c r="A14" s="651" t="s">
        <v>13</v>
      </c>
      <c r="B14" s="655" t="s">
        <v>209</v>
      </c>
      <c r="C14" s="655">
        <v>0.0129</v>
      </c>
      <c r="D14" s="654">
        <v>0.1</v>
      </c>
      <c r="E14" s="656"/>
      <c r="F14" s="657"/>
      <c r="G14" s="656"/>
      <c r="H14" s="657"/>
      <c r="I14" s="657"/>
    </row>
    <row r="15" ht="13.5" customHeight="1">
      <c r="A15" s="651" t="s">
        <v>14</v>
      </c>
      <c r="B15" s="655" t="s">
        <v>210</v>
      </c>
      <c r="C15" s="655">
        <v>1.0E-4</v>
      </c>
      <c r="D15" s="654">
        <v>5.0E-4</v>
      </c>
      <c r="E15" s="656"/>
      <c r="F15" s="656"/>
      <c r="G15" s="656"/>
      <c r="H15" s="656"/>
      <c r="I15" s="656"/>
    </row>
    <row r="16" ht="13.5" customHeight="1">
      <c r="A16" s="651" t="s">
        <v>15</v>
      </c>
      <c r="B16" s="655" t="s">
        <v>211</v>
      </c>
      <c r="C16" s="662"/>
      <c r="D16" s="663"/>
      <c r="E16" s="664"/>
      <c r="F16" s="657"/>
      <c r="G16" s="665"/>
      <c r="H16" s="657"/>
      <c r="I16" s="657"/>
    </row>
    <row r="17" ht="13.5" customHeight="1">
      <c r="A17" s="651" t="s">
        <v>16</v>
      </c>
      <c r="B17" s="655" t="s">
        <v>212</v>
      </c>
      <c r="C17" s="655">
        <v>4.0E-4</v>
      </c>
      <c r="D17" s="654">
        <v>0.002</v>
      </c>
      <c r="E17" s="656"/>
      <c r="F17" s="656"/>
      <c r="G17" s="656"/>
      <c r="H17" s="657"/>
      <c r="I17" s="657"/>
    </row>
    <row r="18" ht="13.5" customHeight="1">
      <c r="A18" s="651" t="s">
        <v>17</v>
      </c>
      <c r="B18" s="655" t="s">
        <v>213</v>
      </c>
      <c r="C18" s="662"/>
      <c r="D18" s="663"/>
      <c r="E18" s="665"/>
      <c r="F18" s="665"/>
      <c r="G18" s="665"/>
      <c r="H18" s="665"/>
      <c r="I18" s="665"/>
    </row>
    <row r="19" ht="13.5" customHeight="1">
      <c r="A19" s="651" t="s">
        <v>18</v>
      </c>
      <c r="B19" s="655" t="s">
        <v>214</v>
      </c>
      <c r="C19" s="655">
        <v>0.002</v>
      </c>
      <c r="D19" s="654">
        <v>0.005</v>
      </c>
      <c r="E19" s="656"/>
      <c r="F19" s="656"/>
      <c r="G19" s="656"/>
      <c r="H19" s="656"/>
      <c r="I19" s="657"/>
    </row>
    <row r="20" ht="13.5" customHeight="1">
      <c r="A20" s="651" t="s">
        <v>19</v>
      </c>
      <c r="B20" s="655" t="s">
        <v>215</v>
      </c>
      <c r="C20" s="655">
        <v>0.0013</v>
      </c>
      <c r="D20" s="654">
        <v>0.004</v>
      </c>
      <c r="E20" s="656"/>
      <c r="F20" s="656"/>
      <c r="G20" s="656"/>
      <c r="H20" s="656"/>
      <c r="I20" s="656"/>
    </row>
    <row r="21" ht="13.5" customHeight="1">
      <c r="A21" s="651" t="s">
        <v>20</v>
      </c>
      <c r="B21" s="655" t="s">
        <v>217</v>
      </c>
      <c r="C21" s="662"/>
      <c r="D21" s="663"/>
      <c r="E21" s="657"/>
      <c r="F21" s="657"/>
      <c r="G21" s="657"/>
      <c r="H21" s="657"/>
      <c r="I21" s="657"/>
    </row>
    <row r="22" ht="13.5" customHeight="1">
      <c r="A22" s="651" t="s">
        <v>21</v>
      </c>
      <c r="B22" s="655" t="s">
        <v>219</v>
      </c>
      <c r="C22" s="655">
        <v>2.0E-4</v>
      </c>
      <c r="D22" s="654">
        <v>0.001</v>
      </c>
      <c r="E22" s="656"/>
      <c r="F22" s="656"/>
      <c r="G22" s="656"/>
      <c r="H22" s="656"/>
      <c r="I22" s="656"/>
    </row>
    <row r="23" ht="13.5" customHeight="1">
      <c r="A23" s="651" t="s">
        <v>22</v>
      </c>
      <c r="B23" s="655" t="s">
        <v>223</v>
      </c>
      <c r="C23" s="655">
        <v>5.9999999999999995E-5</v>
      </c>
      <c r="D23" s="654">
        <v>5.0E-4</v>
      </c>
      <c r="E23" s="656"/>
      <c r="F23" s="656"/>
      <c r="G23" s="656"/>
      <c r="H23" s="656"/>
      <c r="I23" s="656"/>
    </row>
    <row r="24" ht="13.5" customHeight="1">
      <c r="A24" s="651" t="s">
        <v>23</v>
      </c>
      <c r="B24" s="655" t="s">
        <v>228</v>
      </c>
      <c r="C24" s="662"/>
      <c r="D24" s="663"/>
      <c r="E24" s="657"/>
      <c r="F24" s="657"/>
      <c r="G24" s="665"/>
      <c r="H24" s="657"/>
      <c r="I24" s="657"/>
    </row>
    <row r="25" ht="13.5" customHeight="1">
      <c r="A25" s="651" t="s">
        <v>24</v>
      </c>
      <c r="B25" s="655" t="s">
        <v>232</v>
      </c>
      <c r="C25" s="655">
        <v>8.0E-5</v>
      </c>
      <c r="D25" s="654">
        <v>5.0E-4</v>
      </c>
      <c r="E25" s="656"/>
      <c r="F25" s="656"/>
      <c r="G25" s="656"/>
      <c r="H25" s="656"/>
      <c r="I25" s="657"/>
    </row>
    <row r="26" ht="13.5" customHeight="1">
      <c r="A26" s="651" t="s">
        <v>25</v>
      </c>
      <c r="B26" s="655" t="s">
        <v>234</v>
      </c>
      <c r="C26" s="655">
        <v>0.0017</v>
      </c>
      <c r="D26" s="654">
        <v>0.01</v>
      </c>
      <c r="E26" s="657"/>
      <c r="F26" s="656"/>
      <c r="G26" s="656"/>
      <c r="H26" s="656"/>
      <c r="I26" s="657"/>
    </row>
    <row r="27" ht="13.5" customHeight="1">
      <c r="A27" s="651" t="s">
        <v>26</v>
      </c>
      <c r="B27" s="655" t="s">
        <v>236</v>
      </c>
      <c r="C27" s="655">
        <v>0.0046</v>
      </c>
      <c r="D27" s="654">
        <v>0.05</v>
      </c>
      <c r="E27" s="656"/>
      <c r="F27" s="656"/>
      <c r="G27" s="656"/>
      <c r="H27" s="656"/>
      <c r="I27" s="656"/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8.71"/>
    <col customWidth="1" min="3" max="4" width="13.29"/>
    <col customWidth="1" min="5" max="5" width="11.29"/>
    <col customWidth="1" min="6" max="6" width="10.14"/>
    <col customWidth="1" min="7" max="8" width="8.71"/>
    <col customWidth="1" min="9" max="9" width="11.57"/>
    <col customWidth="1" min="10" max="10" width="9.14"/>
    <col customWidth="1" min="11" max="11" width="13.0"/>
    <col customWidth="1" min="12" max="12" width="12.86"/>
    <col customWidth="1" min="13" max="13" width="12.43"/>
    <col customWidth="1" min="14" max="29" width="8.71"/>
  </cols>
  <sheetData>
    <row r="1" ht="13.5" customHeight="1">
      <c r="A1" s="432" t="s">
        <v>40</v>
      </c>
      <c r="G1" s="432" t="s">
        <v>492</v>
      </c>
      <c r="H1" s="432" t="s">
        <v>493</v>
      </c>
      <c r="I1" s="432"/>
      <c r="J1" s="202"/>
      <c r="L1" s="197" t="s">
        <v>494</v>
      </c>
    </row>
    <row r="2" ht="13.5" customHeight="1">
      <c r="J2" s="202"/>
      <c r="K2" s="197" t="s">
        <v>495</v>
      </c>
    </row>
    <row r="3" ht="13.5" customHeight="1">
      <c r="A3" s="666" t="s">
        <v>496</v>
      </c>
      <c r="B3" s="667" t="s">
        <v>497</v>
      </c>
      <c r="C3" s="668" t="s">
        <v>498</v>
      </c>
      <c r="D3" s="669"/>
      <c r="E3" s="668" t="s">
        <v>45</v>
      </c>
      <c r="F3" s="669"/>
      <c r="G3" s="668" t="s">
        <v>153</v>
      </c>
      <c r="H3" s="670"/>
      <c r="I3" s="669"/>
      <c r="J3" s="202"/>
      <c r="K3" s="197" t="s">
        <v>499</v>
      </c>
    </row>
    <row r="4" ht="13.5" customHeight="1">
      <c r="A4" s="671" t="s">
        <v>500</v>
      </c>
      <c r="B4" s="672"/>
      <c r="C4" s="673" t="s">
        <v>501</v>
      </c>
      <c r="D4" s="674" t="s">
        <v>502</v>
      </c>
      <c r="E4" s="674" t="s">
        <v>503</v>
      </c>
      <c r="F4" s="674" t="s">
        <v>504</v>
      </c>
      <c r="G4" s="674" t="s">
        <v>505</v>
      </c>
      <c r="H4" s="674" t="s">
        <v>506</v>
      </c>
      <c r="I4" s="675" t="s">
        <v>507</v>
      </c>
      <c r="J4" s="202"/>
      <c r="K4" s="676" t="s">
        <v>508</v>
      </c>
      <c r="L4" s="677" t="s">
        <v>509</v>
      </c>
      <c r="M4" s="202" t="s">
        <v>510</v>
      </c>
      <c r="N4" s="197" t="s">
        <v>511</v>
      </c>
    </row>
    <row r="5" ht="13.5" customHeight="1">
      <c r="A5" s="678" t="s">
        <v>512</v>
      </c>
      <c r="B5" s="679" t="s">
        <v>513</v>
      </c>
      <c r="C5" s="680">
        <v>170000.0</v>
      </c>
      <c r="D5" s="681">
        <v>1000000.0</v>
      </c>
      <c r="E5" s="682" t="s">
        <v>255</v>
      </c>
      <c r="F5" s="682" t="s">
        <v>255</v>
      </c>
      <c r="G5" s="682" t="s">
        <v>255</v>
      </c>
      <c r="H5" s="682" t="s">
        <v>255</v>
      </c>
      <c r="I5" s="682" t="s">
        <v>255</v>
      </c>
      <c r="J5" s="683" t="s">
        <v>181</v>
      </c>
      <c r="K5" s="684">
        <v>26000.0</v>
      </c>
      <c r="L5" s="684">
        <v>60000.0</v>
      </c>
      <c r="M5" s="685" t="s">
        <v>514</v>
      </c>
    </row>
    <row r="6" ht="13.5" customHeight="1">
      <c r="A6" s="686" t="s">
        <v>515</v>
      </c>
      <c r="B6" s="410" t="s">
        <v>516</v>
      </c>
      <c r="C6" s="687">
        <v>67.0</v>
      </c>
      <c r="D6" s="688">
        <v>1300.0</v>
      </c>
      <c r="E6" s="688">
        <v>5000.0</v>
      </c>
      <c r="F6" s="689" t="s">
        <v>255</v>
      </c>
      <c r="G6" s="688">
        <v>8358.0</v>
      </c>
      <c r="H6" s="688">
        <v>3348.0</v>
      </c>
      <c r="I6" s="689" t="s">
        <v>255</v>
      </c>
      <c r="J6" s="690" t="s">
        <v>4</v>
      </c>
      <c r="K6" s="691"/>
      <c r="L6" s="691"/>
    </row>
    <row r="7" ht="13.5" customHeight="1">
      <c r="A7" s="686" t="s">
        <v>517</v>
      </c>
      <c r="B7" s="410" t="s">
        <v>518</v>
      </c>
      <c r="C7" s="687">
        <v>50.0</v>
      </c>
      <c r="D7" s="688">
        <v>4200.0</v>
      </c>
      <c r="E7" s="692" t="s">
        <v>255</v>
      </c>
      <c r="F7" s="692" t="s">
        <v>255</v>
      </c>
      <c r="G7" s="688">
        <v>340.0</v>
      </c>
      <c r="H7" s="688">
        <v>150.0</v>
      </c>
      <c r="I7" s="688">
        <v>33.0</v>
      </c>
      <c r="J7" s="693" t="s">
        <v>193</v>
      </c>
      <c r="K7" s="693">
        <v>9.8</v>
      </c>
      <c r="L7" s="693">
        <v>33.0</v>
      </c>
      <c r="M7" s="197" t="s">
        <v>519</v>
      </c>
    </row>
    <row r="8" ht="13.5" customHeight="1">
      <c r="A8" s="686" t="s">
        <v>520</v>
      </c>
      <c r="B8" s="410" t="s">
        <v>521</v>
      </c>
      <c r="C8" s="687">
        <v>33000.0</v>
      </c>
      <c r="D8" s="688">
        <v>670000.0</v>
      </c>
      <c r="E8" s="689" t="s">
        <v>255</v>
      </c>
      <c r="F8" s="689" t="s">
        <v>255</v>
      </c>
      <c r="G8" s="689" t="s">
        <v>255</v>
      </c>
      <c r="H8" s="689" t="s">
        <v>255</v>
      </c>
      <c r="I8" s="689" t="s">
        <v>255</v>
      </c>
      <c r="J8" s="694" t="s">
        <v>195</v>
      </c>
      <c r="K8" s="691"/>
      <c r="L8" s="691"/>
    </row>
    <row r="9" ht="13.5" customHeight="1">
      <c r="A9" s="686" t="s">
        <v>522</v>
      </c>
      <c r="B9" s="410" t="s">
        <v>523</v>
      </c>
      <c r="C9" s="687">
        <v>330.0</v>
      </c>
      <c r="D9" s="693">
        <v>6700.0</v>
      </c>
      <c r="E9" s="689" t="s">
        <v>255</v>
      </c>
      <c r="F9" s="688">
        <v>100.0</v>
      </c>
      <c r="G9" s="692" t="s">
        <v>255</v>
      </c>
      <c r="H9" s="692" t="s">
        <v>255</v>
      </c>
      <c r="I9" s="692" t="s">
        <v>255</v>
      </c>
      <c r="J9" s="693" t="s">
        <v>199</v>
      </c>
      <c r="K9" s="691"/>
      <c r="L9" s="691"/>
    </row>
    <row r="10" ht="13.5" customHeight="1">
      <c r="A10" s="686" t="s">
        <v>524</v>
      </c>
      <c r="B10" s="410" t="s">
        <v>525</v>
      </c>
      <c r="C10" s="687">
        <v>83.0</v>
      </c>
      <c r="D10" s="688">
        <v>1700.0</v>
      </c>
      <c r="E10" s="688">
        <v>10.0</v>
      </c>
      <c r="F10" s="688">
        <v>50.0</v>
      </c>
      <c r="G10" s="688">
        <v>2.88</v>
      </c>
      <c r="H10" s="688">
        <v>0.72</v>
      </c>
      <c r="I10" s="688">
        <v>4.98</v>
      </c>
      <c r="J10" s="693" t="s">
        <v>201</v>
      </c>
      <c r="K10" s="693">
        <v>0.99</v>
      </c>
      <c r="L10" s="693">
        <v>4.98</v>
      </c>
      <c r="M10" s="197" t="s">
        <v>519</v>
      </c>
    </row>
    <row r="11" ht="13.5" customHeight="1">
      <c r="A11" s="686" t="s">
        <v>526</v>
      </c>
      <c r="B11" s="410" t="s">
        <v>527</v>
      </c>
      <c r="C11" s="687">
        <v>220000.0</v>
      </c>
      <c r="D11" s="681">
        <v>1000000.0</v>
      </c>
      <c r="E11" s="688">
        <v>100.0</v>
      </c>
      <c r="F11" s="688">
        <v>1000.0</v>
      </c>
      <c r="G11" s="688">
        <v>972.0</v>
      </c>
      <c r="H11" s="688">
        <v>126.0</v>
      </c>
      <c r="I11" s="688">
        <v>111.0</v>
      </c>
      <c r="J11" s="693" t="s">
        <v>274</v>
      </c>
      <c r="K11" s="693">
        <v>43.4</v>
      </c>
      <c r="L11" s="693">
        <v>111.0</v>
      </c>
      <c r="M11" s="197" t="s">
        <v>519</v>
      </c>
    </row>
    <row r="12" ht="13.5" customHeight="1">
      <c r="A12" s="686" t="s">
        <v>528</v>
      </c>
      <c r="B12" s="410" t="s">
        <v>529</v>
      </c>
      <c r="C12" s="687">
        <v>50.0</v>
      </c>
      <c r="D12" s="688">
        <v>1000.0</v>
      </c>
      <c r="E12" s="688">
        <v>1000.0</v>
      </c>
      <c r="F12" s="692" t="s">
        <v>255</v>
      </c>
      <c r="G12" s="689" t="s">
        <v>255</v>
      </c>
      <c r="H12" s="688">
        <v>50.0</v>
      </c>
      <c r="I12" s="689" t="s">
        <v>255</v>
      </c>
      <c r="J12" s="694" t="s">
        <v>207</v>
      </c>
      <c r="K12" s="691"/>
      <c r="L12" s="691"/>
    </row>
    <row r="13" ht="13.5" customHeight="1">
      <c r="A13" s="686" t="s">
        <v>530</v>
      </c>
      <c r="B13" s="410" t="s">
        <v>531</v>
      </c>
      <c r="C13" s="687">
        <v>6700.0</v>
      </c>
      <c r="D13" s="688">
        <v>130000.0</v>
      </c>
      <c r="E13" s="688">
        <v>200.0</v>
      </c>
      <c r="F13" s="688">
        <v>500.0</v>
      </c>
      <c r="G13" s="688">
        <v>25.0</v>
      </c>
      <c r="H13" s="688">
        <v>16.0</v>
      </c>
      <c r="I13" s="688">
        <v>149.0</v>
      </c>
      <c r="J13" s="693" t="s">
        <v>208</v>
      </c>
      <c r="K13" s="693">
        <v>31.6</v>
      </c>
      <c r="L13" s="693">
        <v>149.0</v>
      </c>
      <c r="M13" s="197" t="s">
        <v>519</v>
      </c>
    </row>
    <row r="14" ht="13.5" customHeight="1">
      <c r="A14" s="678" t="s">
        <v>532</v>
      </c>
      <c r="B14" s="679" t="s">
        <v>533</v>
      </c>
      <c r="C14" s="695">
        <v>120000.0</v>
      </c>
      <c r="D14" s="681">
        <v>1000000.0</v>
      </c>
      <c r="E14" s="689" t="s">
        <v>255</v>
      </c>
      <c r="F14" s="689" t="s">
        <v>255</v>
      </c>
      <c r="G14" s="689" t="s">
        <v>255</v>
      </c>
      <c r="H14" s="689" t="s">
        <v>255</v>
      </c>
      <c r="I14" s="689" t="s">
        <v>255</v>
      </c>
      <c r="J14" s="693" t="s">
        <v>209</v>
      </c>
      <c r="K14" s="684">
        <v>190000.0</v>
      </c>
      <c r="L14" s="684">
        <v>250000.0</v>
      </c>
      <c r="M14" s="197" t="s">
        <v>514</v>
      </c>
    </row>
    <row r="15" ht="13.5" customHeight="1">
      <c r="A15" s="686" t="s">
        <v>534</v>
      </c>
      <c r="B15" s="410" t="s">
        <v>535</v>
      </c>
      <c r="C15" s="687">
        <v>200.0</v>
      </c>
      <c r="D15" s="688">
        <v>20000.0</v>
      </c>
      <c r="E15" s="688">
        <v>5000.0</v>
      </c>
      <c r="F15" s="688">
        <v>100.0</v>
      </c>
      <c r="G15" s="688">
        <v>130.0</v>
      </c>
      <c r="H15" s="688">
        <v>5.0</v>
      </c>
      <c r="I15" s="688">
        <v>128.0</v>
      </c>
      <c r="J15" s="693" t="s">
        <v>210</v>
      </c>
      <c r="K15" s="693">
        <v>35.8</v>
      </c>
      <c r="L15" s="693">
        <v>128.0</v>
      </c>
      <c r="M15" s="197" t="s">
        <v>519</v>
      </c>
    </row>
    <row r="16" ht="13.5" customHeight="1">
      <c r="A16" s="686" t="s">
        <v>536</v>
      </c>
      <c r="B16" s="696" t="s">
        <v>537</v>
      </c>
      <c r="C16" s="687">
        <v>7800.0</v>
      </c>
      <c r="D16" s="688">
        <v>160000.0</v>
      </c>
      <c r="E16" s="688">
        <v>200.0</v>
      </c>
      <c r="F16" s="689" t="s">
        <v>255</v>
      </c>
      <c r="G16" s="688">
        <v>3710.0</v>
      </c>
      <c r="H16" s="688">
        <v>2050.0</v>
      </c>
      <c r="I16" s="689" t="s">
        <v>255</v>
      </c>
      <c r="J16" s="693" t="s">
        <v>212</v>
      </c>
      <c r="K16" s="693">
        <v>630.0</v>
      </c>
      <c r="L16" s="693">
        <v>1200.0</v>
      </c>
      <c r="M16" s="197" t="s">
        <v>514</v>
      </c>
    </row>
    <row r="17" ht="13.5" customHeight="1">
      <c r="A17" s="678" t="s">
        <v>538</v>
      </c>
      <c r="B17" s="679" t="s">
        <v>539</v>
      </c>
      <c r="C17" s="687">
        <v>50.0</v>
      </c>
      <c r="D17" s="688">
        <v>1000.0</v>
      </c>
      <c r="E17" s="689" t="s">
        <v>255</v>
      </c>
      <c r="F17" s="688">
        <v>10.0</v>
      </c>
      <c r="G17" s="688">
        <v>1.4</v>
      </c>
      <c r="H17" s="688">
        <v>0.77</v>
      </c>
      <c r="I17" s="688">
        <v>1.06</v>
      </c>
      <c r="J17" s="693" t="s">
        <v>213</v>
      </c>
      <c r="K17" s="693">
        <v>0.18</v>
      </c>
      <c r="L17" s="693">
        <v>1.06</v>
      </c>
      <c r="M17" s="197" t="s">
        <v>519</v>
      </c>
    </row>
    <row r="18" ht="13.5" customHeight="1">
      <c r="A18" s="686" t="s">
        <v>540</v>
      </c>
      <c r="B18" s="697" t="s">
        <v>541</v>
      </c>
      <c r="C18" s="698">
        <v>830.0</v>
      </c>
      <c r="D18" s="410">
        <v>17000.0</v>
      </c>
      <c r="E18" s="692" t="s">
        <v>255</v>
      </c>
      <c r="F18" s="692" t="s">
        <v>255</v>
      </c>
      <c r="G18" s="692" t="s">
        <v>255</v>
      </c>
      <c r="H18" s="692" t="s">
        <v>255</v>
      </c>
      <c r="I18" s="692" t="s">
        <v>255</v>
      </c>
      <c r="J18" s="694" t="s">
        <v>542</v>
      </c>
      <c r="K18" s="691"/>
      <c r="L18" s="691"/>
    </row>
    <row r="19" ht="13.5" customHeight="1">
      <c r="A19" s="686" t="s">
        <v>543</v>
      </c>
      <c r="B19" s="410" t="s">
        <v>544</v>
      </c>
      <c r="C19" s="687">
        <v>3300.0</v>
      </c>
      <c r="D19" s="688">
        <v>67000.0</v>
      </c>
      <c r="E19" s="688">
        <v>200.0</v>
      </c>
      <c r="F19" s="688">
        <v>1000.0</v>
      </c>
      <c r="G19" s="688">
        <v>813.0</v>
      </c>
      <c r="H19" s="688">
        <v>90.0</v>
      </c>
      <c r="I19" s="688">
        <v>48.6</v>
      </c>
      <c r="J19" s="693" t="s">
        <v>215</v>
      </c>
      <c r="K19" s="693">
        <v>22.7</v>
      </c>
      <c r="L19" s="693">
        <v>48.6</v>
      </c>
      <c r="M19" s="197" t="s">
        <v>519</v>
      </c>
    </row>
    <row r="20" ht="13.5" customHeight="1">
      <c r="A20" s="686" t="s">
        <v>545</v>
      </c>
      <c r="B20" s="410" t="s">
        <v>546</v>
      </c>
      <c r="C20" s="687">
        <v>830.0</v>
      </c>
      <c r="D20" s="688">
        <v>17000.0</v>
      </c>
      <c r="E20" s="688">
        <v>130.0</v>
      </c>
      <c r="F20" s="688">
        <v>250.0</v>
      </c>
      <c r="G20" s="688">
        <v>20.0</v>
      </c>
      <c r="H20" s="688">
        <v>5.0</v>
      </c>
      <c r="I20" s="689" t="s">
        <v>255</v>
      </c>
      <c r="J20" s="693" t="s">
        <v>219</v>
      </c>
      <c r="K20" s="693">
        <v>0.9</v>
      </c>
      <c r="L20" s="693">
        <v>4.7</v>
      </c>
      <c r="M20" s="197" t="s">
        <v>547</v>
      </c>
    </row>
    <row r="21" ht="13.5" customHeight="1">
      <c r="A21" s="686" t="s">
        <v>548</v>
      </c>
      <c r="B21" s="410" t="s">
        <v>549</v>
      </c>
      <c r="C21" s="699" t="s">
        <v>255</v>
      </c>
      <c r="D21" s="688">
        <v>17000.0</v>
      </c>
      <c r="E21" s="692" t="s">
        <v>255</v>
      </c>
      <c r="F21" s="692" t="s">
        <v>255</v>
      </c>
      <c r="G21" s="688">
        <v>9.9</v>
      </c>
      <c r="H21" s="689" t="s">
        <v>550</v>
      </c>
      <c r="I21" s="689" t="s">
        <v>255</v>
      </c>
      <c r="J21" s="693" t="s">
        <v>223</v>
      </c>
      <c r="K21" s="693">
        <v>1.0</v>
      </c>
      <c r="L21" s="693">
        <v>3.7</v>
      </c>
      <c r="M21" s="693" t="s">
        <v>551</v>
      </c>
    </row>
    <row r="22" ht="13.5" customHeight="1">
      <c r="A22" s="686" t="s">
        <v>552</v>
      </c>
      <c r="B22" s="410" t="s">
        <v>553</v>
      </c>
      <c r="C22" s="687">
        <v>2.0</v>
      </c>
      <c r="D22" s="688">
        <v>33.0</v>
      </c>
      <c r="E22" s="689" t="s">
        <v>255</v>
      </c>
      <c r="F22" s="689" t="s">
        <v>255</v>
      </c>
      <c r="G22" s="689" t="s">
        <v>255</v>
      </c>
      <c r="H22" s="689" t="s">
        <v>255</v>
      </c>
      <c r="I22" s="689" t="s">
        <v>255</v>
      </c>
      <c r="J22" s="694" t="s">
        <v>554</v>
      </c>
      <c r="K22" s="691"/>
      <c r="L22" s="691"/>
    </row>
    <row r="23" ht="13.5" customHeight="1">
      <c r="A23" s="686" t="s">
        <v>555</v>
      </c>
      <c r="B23" s="410" t="s">
        <v>556</v>
      </c>
      <c r="C23" s="687">
        <v>830.0</v>
      </c>
      <c r="D23" s="688">
        <v>17000.0</v>
      </c>
      <c r="E23" s="688">
        <v>100.0</v>
      </c>
      <c r="F23" s="688">
        <v>100.0</v>
      </c>
      <c r="G23" s="689" t="s">
        <v>255</v>
      </c>
      <c r="H23" s="689" t="s">
        <v>255</v>
      </c>
      <c r="I23" s="689" t="s">
        <v>255</v>
      </c>
      <c r="J23" s="691" t="s">
        <v>234</v>
      </c>
      <c r="K23" s="691"/>
      <c r="L23" s="691"/>
    </row>
    <row r="24" ht="13.5" customHeight="1">
      <c r="A24" s="686" t="s">
        <v>557</v>
      </c>
      <c r="B24" s="410" t="s">
        <v>558</v>
      </c>
      <c r="C24" s="687">
        <v>50000.0</v>
      </c>
      <c r="D24" s="688">
        <v>1000000.0</v>
      </c>
      <c r="E24" s="688">
        <v>2000.0</v>
      </c>
      <c r="F24" s="688">
        <v>25000.0</v>
      </c>
      <c r="G24" s="688">
        <v>290.0</v>
      </c>
      <c r="H24" s="688">
        <v>219.0</v>
      </c>
      <c r="I24" s="688">
        <v>459.0</v>
      </c>
      <c r="J24" s="693" t="s">
        <v>236</v>
      </c>
      <c r="K24" s="693">
        <v>121.0</v>
      </c>
      <c r="L24" s="693">
        <v>459.0</v>
      </c>
      <c r="M24" s="197" t="s">
        <v>519</v>
      </c>
    </row>
    <row r="25" ht="13.5" customHeight="1">
      <c r="J25" s="202"/>
    </row>
    <row r="26" ht="13.5" customHeight="1">
      <c r="J26" s="202"/>
    </row>
    <row r="27" ht="13.5" customHeight="1">
      <c r="J27" s="202"/>
    </row>
    <row r="28" ht="13.5" customHeight="1">
      <c r="J28" s="202"/>
    </row>
    <row r="29" ht="13.5" customHeight="1">
      <c r="J29" s="202"/>
    </row>
    <row r="30" ht="13.5" customHeight="1">
      <c r="J30" s="202"/>
    </row>
    <row r="31" ht="13.5" customHeight="1">
      <c r="J31" s="202"/>
    </row>
    <row r="32" ht="13.5" customHeight="1">
      <c r="J32" s="202"/>
    </row>
    <row r="33" ht="13.5" customHeight="1">
      <c r="J33" s="202"/>
    </row>
    <row r="34" ht="13.5" customHeight="1">
      <c r="J34" s="202"/>
    </row>
    <row r="35" ht="13.5" customHeight="1">
      <c r="J35" s="202"/>
    </row>
    <row r="36" ht="13.5" customHeight="1">
      <c r="J36" s="202"/>
    </row>
    <row r="37" ht="13.5" customHeight="1">
      <c r="J37" s="202"/>
    </row>
    <row r="38" ht="13.5" customHeight="1">
      <c r="J38" s="202"/>
    </row>
    <row r="39" ht="13.5" customHeight="1">
      <c r="J39" s="202"/>
    </row>
    <row r="40" ht="13.5" customHeight="1">
      <c r="J40" s="202"/>
    </row>
    <row r="41" ht="13.5" customHeight="1">
      <c r="J41" s="202"/>
    </row>
    <row r="42" ht="13.5" customHeight="1">
      <c r="J42" s="202"/>
    </row>
    <row r="43" ht="13.5" customHeight="1">
      <c r="J43" s="202"/>
    </row>
    <row r="44" ht="13.5" customHeight="1">
      <c r="J44" s="202"/>
    </row>
    <row r="45" ht="13.5" customHeight="1">
      <c r="J45" s="202"/>
    </row>
    <row r="46" ht="13.5" customHeight="1">
      <c r="J46" s="202"/>
    </row>
    <row r="47" ht="13.5" customHeight="1">
      <c r="J47" s="202"/>
    </row>
    <row r="48" ht="13.5" customHeight="1">
      <c r="J48" s="202"/>
    </row>
    <row r="49" ht="13.5" customHeight="1">
      <c r="J49" s="202"/>
    </row>
    <row r="50" ht="13.5" customHeight="1">
      <c r="J50" s="202"/>
    </row>
    <row r="51" ht="13.5" customHeight="1">
      <c r="J51" s="202"/>
    </row>
    <row r="52" ht="13.5" customHeight="1">
      <c r="J52" s="202"/>
    </row>
    <row r="53" ht="13.5" customHeight="1">
      <c r="J53" s="202"/>
    </row>
    <row r="54" ht="13.5" customHeight="1">
      <c r="J54" s="202"/>
    </row>
    <row r="55" ht="13.5" customHeight="1">
      <c r="J55" s="202"/>
    </row>
    <row r="56" ht="13.5" customHeight="1">
      <c r="J56" s="202"/>
    </row>
    <row r="57" ht="13.5" customHeight="1">
      <c r="J57" s="202"/>
    </row>
    <row r="58" ht="13.5" customHeight="1">
      <c r="J58" s="202"/>
    </row>
    <row r="59" ht="13.5" customHeight="1">
      <c r="J59" s="202"/>
    </row>
    <row r="60" ht="13.5" customHeight="1">
      <c r="J60" s="202"/>
    </row>
    <row r="61" ht="13.5" customHeight="1">
      <c r="J61" s="202"/>
    </row>
    <row r="62" ht="13.5" customHeight="1">
      <c r="J62" s="202"/>
    </row>
    <row r="63" ht="13.5" customHeight="1">
      <c r="J63" s="202"/>
    </row>
    <row r="64" ht="13.5" customHeight="1">
      <c r="J64" s="202"/>
    </row>
    <row r="65" ht="13.5" customHeight="1">
      <c r="J65" s="202"/>
    </row>
    <row r="66" ht="13.5" customHeight="1">
      <c r="J66" s="202"/>
    </row>
    <row r="67" ht="13.5" customHeight="1">
      <c r="J67" s="202"/>
    </row>
    <row r="68" ht="13.5" customHeight="1">
      <c r="J68" s="202"/>
    </row>
    <row r="69" ht="13.5" customHeight="1">
      <c r="J69" s="202"/>
    </row>
    <row r="70" ht="13.5" customHeight="1">
      <c r="J70" s="202"/>
    </row>
    <row r="71" ht="13.5" customHeight="1">
      <c r="J71" s="202"/>
    </row>
    <row r="72" ht="13.5" customHeight="1">
      <c r="J72" s="202"/>
    </row>
    <row r="73" ht="13.5" customHeight="1">
      <c r="J73" s="202"/>
    </row>
    <row r="74" ht="13.5" customHeight="1">
      <c r="J74" s="202"/>
    </row>
    <row r="75" ht="13.5" customHeight="1">
      <c r="J75" s="202"/>
    </row>
    <row r="76" ht="13.5" customHeight="1">
      <c r="J76" s="202"/>
    </row>
    <row r="77" ht="13.5" customHeight="1">
      <c r="J77" s="202"/>
    </row>
    <row r="78" ht="13.5" customHeight="1">
      <c r="J78" s="202"/>
    </row>
    <row r="79" ht="13.5" customHeight="1">
      <c r="J79" s="202"/>
    </row>
    <row r="80" ht="13.5" customHeight="1">
      <c r="J80" s="202"/>
    </row>
    <row r="81" ht="13.5" customHeight="1">
      <c r="J81" s="202"/>
    </row>
    <row r="82" ht="13.5" customHeight="1">
      <c r="J82" s="202"/>
    </row>
    <row r="83" ht="13.5" customHeight="1">
      <c r="J83" s="202"/>
    </row>
    <row r="84" ht="13.5" customHeight="1">
      <c r="J84" s="202"/>
    </row>
    <row r="85" ht="13.5" customHeight="1">
      <c r="J85" s="202"/>
    </row>
    <row r="86" ht="13.5" customHeight="1">
      <c r="J86" s="202"/>
    </row>
    <row r="87" ht="13.5" customHeight="1">
      <c r="J87" s="202"/>
    </row>
    <row r="88" ht="13.5" customHeight="1">
      <c r="J88" s="202"/>
    </row>
    <row r="89" ht="13.5" customHeight="1">
      <c r="J89" s="202"/>
    </row>
    <row r="90" ht="13.5" customHeight="1">
      <c r="J90" s="202"/>
    </row>
    <row r="91" ht="13.5" customHeight="1">
      <c r="J91" s="202"/>
    </row>
    <row r="92" ht="13.5" customHeight="1">
      <c r="J92" s="202"/>
    </row>
    <row r="93" ht="13.5" customHeight="1">
      <c r="J93" s="202"/>
    </row>
    <row r="94" ht="13.5" customHeight="1">
      <c r="J94" s="202"/>
    </row>
    <row r="95" ht="13.5" customHeight="1">
      <c r="J95" s="202"/>
    </row>
    <row r="96" ht="13.5" customHeight="1">
      <c r="J96" s="202"/>
    </row>
    <row r="97" ht="13.5" customHeight="1">
      <c r="J97" s="202"/>
    </row>
    <row r="98" ht="13.5" customHeight="1">
      <c r="J98" s="202"/>
    </row>
    <row r="99" ht="13.5" customHeight="1">
      <c r="J99" s="202"/>
    </row>
    <row r="100" ht="13.5" customHeight="1">
      <c r="J100" s="202"/>
    </row>
    <row r="101" ht="13.5" customHeight="1">
      <c r="J101" s="202"/>
    </row>
    <row r="102" ht="13.5" customHeight="1">
      <c r="J102" s="202"/>
    </row>
    <row r="103" ht="13.5" customHeight="1">
      <c r="J103" s="202"/>
    </row>
    <row r="104" ht="13.5" customHeight="1">
      <c r="J104" s="202"/>
    </row>
    <row r="105" ht="13.5" customHeight="1">
      <c r="J105" s="202"/>
    </row>
    <row r="106" ht="13.5" customHeight="1">
      <c r="J106" s="202"/>
    </row>
    <row r="107" ht="13.5" customHeight="1">
      <c r="J107" s="202"/>
    </row>
    <row r="108" ht="13.5" customHeight="1">
      <c r="J108" s="202"/>
    </row>
    <row r="109" ht="13.5" customHeight="1">
      <c r="J109" s="202"/>
    </row>
    <row r="110" ht="13.5" customHeight="1">
      <c r="J110" s="202"/>
    </row>
    <row r="111" ht="13.5" customHeight="1">
      <c r="J111" s="202"/>
    </row>
    <row r="112" ht="13.5" customHeight="1">
      <c r="J112" s="202"/>
    </row>
    <row r="113" ht="13.5" customHeight="1">
      <c r="J113" s="202"/>
    </row>
    <row r="114" ht="13.5" customHeight="1">
      <c r="J114" s="202"/>
    </row>
    <row r="115" ht="13.5" customHeight="1">
      <c r="J115" s="202"/>
    </row>
    <row r="116" ht="13.5" customHeight="1">
      <c r="J116" s="202"/>
    </row>
    <row r="117" ht="13.5" customHeight="1">
      <c r="J117" s="202"/>
    </row>
    <row r="118" ht="13.5" customHeight="1">
      <c r="J118" s="202"/>
    </row>
    <row r="119" ht="13.5" customHeight="1">
      <c r="J119" s="202"/>
    </row>
    <row r="120" ht="13.5" customHeight="1">
      <c r="J120" s="202"/>
    </row>
    <row r="121" ht="13.5" customHeight="1">
      <c r="J121" s="202"/>
    </row>
    <row r="122" ht="13.5" customHeight="1">
      <c r="J122" s="202"/>
    </row>
    <row r="123" ht="13.5" customHeight="1">
      <c r="J123" s="202"/>
    </row>
    <row r="124" ht="13.5" customHeight="1">
      <c r="J124" s="202"/>
    </row>
    <row r="125" ht="13.5" customHeight="1">
      <c r="J125" s="202"/>
    </row>
    <row r="126" ht="13.5" customHeight="1">
      <c r="J126" s="202"/>
    </row>
    <row r="127" ht="13.5" customHeight="1">
      <c r="J127" s="202"/>
    </row>
    <row r="128" ht="13.5" customHeight="1">
      <c r="J128" s="202"/>
    </row>
    <row r="129" ht="13.5" customHeight="1">
      <c r="J129" s="202"/>
    </row>
    <row r="130" ht="13.5" customHeight="1">
      <c r="J130" s="202"/>
    </row>
    <row r="131" ht="13.5" customHeight="1">
      <c r="J131" s="202"/>
    </row>
    <row r="132" ht="13.5" customHeight="1">
      <c r="J132" s="202"/>
    </row>
    <row r="133" ht="13.5" customHeight="1">
      <c r="J133" s="202"/>
    </row>
    <row r="134" ht="13.5" customHeight="1">
      <c r="J134" s="202"/>
    </row>
    <row r="135" ht="13.5" customHeight="1">
      <c r="J135" s="202"/>
    </row>
    <row r="136" ht="13.5" customHeight="1">
      <c r="J136" s="202"/>
    </row>
    <row r="137" ht="13.5" customHeight="1">
      <c r="J137" s="202"/>
    </row>
    <row r="138" ht="13.5" customHeight="1">
      <c r="J138" s="202"/>
    </row>
    <row r="139" ht="13.5" customHeight="1">
      <c r="J139" s="202"/>
    </row>
    <row r="140" ht="13.5" customHeight="1">
      <c r="J140" s="202"/>
    </row>
    <row r="141" ht="13.5" customHeight="1">
      <c r="J141" s="202"/>
    </row>
    <row r="142" ht="13.5" customHeight="1">
      <c r="J142" s="202"/>
    </row>
    <row r="143" ht="13.5" customHeight="1">
      <c r="J143" s="202"/>
    </row>
    <row r="144" ht="13.5" customHeight="1">
      <c r="J144" s="202"/>
    </row>
    <row r="145" ht="13.5" customHeight="1">
      <c r="J145" s="202"/>
    </row>
    <row r="146" ht="13.5" customHeight="1">
      <c r="J146" s="202"/>
    </row>
    <row r="147" ht="13.5" customHeight="1">
      <c r="J147" s="202"/>
    </row>
    <row r="148" ht="13.5" customHeight="1">
      <c r="J148" s="202"/>
    </row>
    <row r="149" ht="13.5" customHeight="1">
      <c r="J149" s="202"/>
    </row>
    <row r="150" ht="13.5" customHeight="1">
      <c r="J150" s="202"/>
    </row>
    <row r="151" ht="13.5" customHeight="1">
      <c r="J151" s="202"/>
    </row>
    <row r="152" ht="13.5" customHeight="1">
      <c r="J152" s="202"/>
    </row>
    <row r="153" ht="13.5" customHeight="1">
      <c r="J153" s="202"/>
    </row>
    <row r="154" ht="13.5" customHeight="1">
      <c r="J154" s="202"/>
    </row>
    <row r="155" ht="13.5" customHeight="1">
      <c r="J155" s="202"/>
    </row>
    <row r="156" ht="13.5" customHeight="1">
      <c r="J156" s="202"/>
    </row>
    <row r="157" ht="13.5" customHeight="1">
      <c r="J157" s="202"/>
    </row>
    <row r="158" ht="13.5" customHeight="1">
      <c r="J158" s="202"/>
    </row>
    <row r="159" ht="13.5" customHeight="1">
      <c r="J159" s="202"/>
    </row>
    <row r="160" ht="13.5" customHeight="1">
      <c r="J160" s="202"/>
    </row>
    <row r="161" ht="13.5" customHeight="1">
      <c r="J161" s="202"/>
    </row>
    <row r="162" ht="13.5" customHeight="1">
      <c r="J162" s="202"/>
    </row>
    <row r="163" ht="13.5" customHeight="1">
      <c r="J163" s="202"/>
    </row>
    <row r="164" ht="13.5" customHeight="1">
      <c r="J164" s="202"/>
    </row>
    <row r="165" ht="13.5" customHeight="1">
      <c r="J165" s="202"/>
    </row>
    <row r="166" ht="13.5" customHeight="1">
      <c r="J166" s="202"/>
    </row>
    <row r="167" ht="13.5" customHeight="1">
      <c r="J167" s="202"/>
    </row>
    <row r="168" ht="13.5" customHeight="1">
      <c r="J168" s="202"/>
    </row>
    <row r="169" ht="13.5" customHeight="1">
      <c r="J169" s="202"/>
    </row>
    <row r="170" ht="13.5" customHeight="1">
      <c r="J170" s="202"/>
    </row>
    <row r="171" ht="13.5" customHeight="1">
      <c r="J171" s="202"/>
    </row>
    <row r="172" ht="13.5" customHeight="1">
      <c r="J172" s="202"/>
    </row>
    <row r="173" ht="13.5" customHeight="1">
      <c r="J173" s="202"/>
    </row>
    <row r="174" ht="13.5" customHeight="1">
      <c r="J174" s="202"/>
    </row>
    <row r="175" ht="13.5" customHeight="1">
      <c r="J175" s="202"/>
    </row>
    <row r="176" ht="13.5" customHeight="1">
      <c r="J176" s="202"/>
    </row>
    <row r="177" ht="13.5" customHeight="1">
      <c r="J177" s="202"/>
    </row>
    <row r="178" ht="13.5" customHeight="1">
      <c r="J178" s="202"/>
    </row>
    <row r="179" ht="13.5" customHeight="1">
      <c r="J179" s="202"/>
    </row>
    <row r="180" ht="13.5" customHeight="1">
      <c r="J180" s="202"/>
    </row>
    <row r="181" ht="13.5" customHeight="1">
      <c r="J181" s="202"/>
    </row>
    <row r="182" ht="13.5" customHeight="1">
      <c r="J182" s="202"/>
    </row>
    <row r="183" ht="13.5" customHeight="1">
      <c r="J183" s="202"/>
    </row>
    <row r="184" ht="13.5" customHeight="1">
      <c r="J184" s="202"/>
    </row>
    <row r="185" ht="13.5" customHeight="1">
      <c r="J185" s="202"/>
    </row>
    <row r="186" ht="13.5" customHeight="1">
      <c r="J186" s="202"/>
    </row>
    <row r="187" ht="13.5" customHeight="1">
      <c r="J187" s="202"/>
    </row>
    <row r="188" ht="13.5" customHeight="1">
      <c r="J188" s="202"/>
    </row>
    <row r="189" ht="13.5" customHeight="1">
      <c r="J189" s="202"/>
    </row>
    <row r="190" ht="13.5" customHeight="1">
      <c r="J190" s="202"/>
    </row>
    <row r="191" ht="13.5" customHeight="1">
      <c r="J191" s="202"/>
    </row>
    <row r="192" ht="13.5" customHeight="1">
      <c r="J192" s="202"/>
    </row>
    <row r="193" ht="13.5" customHeight="1">
      <c r="J193" s="202"/>
    </row>
    <row r="194" ht="13.5" customHeight="1">
      <c r="J194" s="202"/>
    </row>
    <row r="195" ht="13.5" customHeight="1">
      <c r="J195" s="202"/>
    </row>
    <row r="196" ht="13.5" customHeight="1">
      <c r="J196" s="202"/>
    </row>
    <row r="197" ht="13.5" customHeight="1">
      <c r="J197" s="202"/>
    </row>
    <row r="198" ht="13.5" customHeight="1">
      <c r="J198" s="202"/>
    </row>
    <row r="199" ht="13.5" customHeight="1">
      <c r="J199" s="202"/>
    </row>
    <row r="200" ht="13.5" customHeight="1">
      <c r="J200" s="202"/>
    </row>
    <row r="201" ht="13.5" customHeight="1">
      <c r="J201" s="202"/>
    </row>
    <row r="202" ht="13.5" customHeight="1">
      <c r="J202" s="202"/>
    </row>
    <row r="203" ht="13.5" customHeight="1">
      <c r="J203" s="202"/>
    </row>
    <row r="204" ht="13.5" customHeight="1">
      <c r="J204" s="202"/>
    </row>
    <row r="205" ht="13.5" customHeight="1">
      <c r="J205" s="202"/>
    </row>
    <row r="206" ht="13.5" customHeight="1">
      <c r="J206" s="202"/>
    </row>
    <row r="207" ht="13.5" customHeight="1">
      <c r="J207" s="202"/>
    </row>
    <row r="208" ht="13.5" customHeight="1">
      <c r="J208" s="202"/>
    </row>
    <row r="209" ht="13.5" customHeight="1">
      <c r="J209" s="202"/>
    </row>
    <row r="210" ht="13.5" customHeight="1">
      <c r="J210" s="202"/>
    </row>
    <row r="211" ht="13.5" customHeight="1">
      <c r="J211" s="202"/>
    </row>
    <row r="212" ht="13.5" customHeight="1">
      <c r="J212" s="202"/>
    </row>
    <row r="213" ht="13.5" customHeight="1">
      <c r="J213" s="202"/>
    </row>
    <row r="214" ht="13.5" customHeight="1">
      <c r="J214" s="202"/>
    </row>
    <row r="215" ht="13.5" customHeight="1">
      <c r="J215" s="202"/>
    </row>
    <row r="216" ht="13.5" customHeight="1">
      <c r="J216" s="202"/>
    </row>
    <row r="217" ht="13.5" customHeight="1">
      <c r="J217" s="202"/>
    </row>
    <row r="218" ht="13.5" customHeight="1">
      <c r="J218" s="202"/>
    </row>
    <row r="219" ht="13.5" customHeight="1">
      <c r="J219" s="202"/>
    </row>
    <row r="220" ht="13.5" customHeight="1">
      <c r="J220" s="202"/>
    </row>
    <row r="221" ht="13.5" customHeight="1">
      <c r="J221" s="202"/>
    </row>
    <row r="222" ht="13.5" customHeight="1">
      <c r="J222" s="202"/>
    </row>
    <row r="223" ht="13.5" customHeight="1">
      <c r="J223" s="202"/>
    </row>
    <row r="224" ht="13.5" customHeight="1">
      <c r="J224" s="202"/>
    </row>
    <row r="225" ht="13.5" customHeight="1">
      <c r="J225" s="202"/>
    </row>
    <row r="226" ht="13.5" customHeight="1">
      <c r="J226" s="202"/>
    </row>
    <row r="227" ht="13.5" customHeight="1">
      <c r="J227" s="202"/>
    </row>
    <row r="228" ht="13.5" customHeight="1">
      <c r="J228" s="202"/>
    </row>
    <row r="229" ht="13.5" customHeight="1">
      <c r="J229" s="202"/>
    </row>
    <row r="230" ht="13.5" customHeight="1">
      <c r="J230" s="202"/>
    </row>
    <row r="231" ht="13.5" customHeight="1">
      <c r="J231" s="202"/>
    </row>
    <row r="232" ht="13.5" customHeight="1">
      <c r="J232" s="202"/>
    </row>
    <row r="233" ht="13.5" customHeight="1">
      <c r="J233" s="202"/>
    </row>
    <row r="234" ht="13.5" customHeight="1">
      <c r="J234" s="202"/>
    </row>
    <row r="235" ht="13.5" customHeight="1">
      <c r="J235" s="202"/>
    </row>
    <row r="236" ht="13.5" customHeight="1">
      <c r="J236" s="202"/>
    </row>
    <row r="237" ht="13.5" customHeight="1">
      <c r="J237" s="202"/>
    </row>
    <row r="238" ht="13.5" customHeight="1">
      <c r="J238" s="202"/>
    </row>
    <row r="239" ht="13.5" customHeight="1">
      <c r="J239" s="202"/>
    </row>
    <row r="240" ht="13.5" customHeight="1">
      <c r="J240" s="202"/>
    </row>
    <row r="241" ht="13.5" customHeight="1">
      <c r="J241" s="202"/>
    </row>
    <row r="242" ht="13.5" customHeight="1">
      <c r="J242" s="202"/>
    </row>
    <row r="243" ht="13.5" customHeight="1">
      <c r="J243" s="202"/>
    </row>
    <row r="244" ht="13.5" customHeight="1">
      <c r="J244" s="202"/>
    </row>
    <row r="245" ht="13.5" customHeight="1">
      <c r="J245" s="202"/>
    </row>
    <row r="246" ht="13.5" customHeight="1">
      <c r="J246" s="202"/>
    </row>
    <row r="247" ht="13.5" customHeight="1">
      <c r="J247" s="202"/>
    </row>
    <row r="248" ht="13.5" customHeight="1">
      <c r="J248" s="202"/>
    </row>
    <row r="249" ht="13.5" customHeight="1">
      <c r="J249" s="202"/>
    </row>
    <row r="250" ht="13.5" customHeight="1">
      <c r="J250" s="202"/>
    </row>
    <row r="251" ht="13.5" customHeight="1">
      <c r="J251" s="202"/>
    </row>
    <row r="252" ht="13.5" customHeight="1">
      <c r="J252" s="202"/>
    </row>
    <row r="253" ht="13.5" customHeight="1">
      <c r="J253" s="202"/>
    </row>
    <row r="254" ht="13.5" customHeight="1">
      <c r="J254" s="202"/>
    </row>
    <row r="255" ht="13.5" customHeight="1">
      <c r="J255" s="202"/>
    </row>
    <row r="256" ht="13.5" customHeight="1">
      <c r="J256" s="202"/>
    </row>
    <row r="257" ht="13.5" customHeight="1">
      <c r="J257" s="202"/>
    </row>
    <row r="258" ht="13.5" customHeight="1">
      <c r="J258" s="202"/>
    </row>
    <row r="259" ht="13.5" customHeight="1">
      <c r="J259" s="202"/>
    </row>
    <row r="260" ht="13.5" customHeight="1">
      <c r="J260" s="202"/>
    </row>
    <row r="261" ht="13.5" customHeight="1">
      <c r="J261" s="202"/>
    </row>
    <row r="262" ht="13.5" customHeight="1">
      <c r="J262" s="202"/>
    </row>
    <row r="263" ht="13.5" customHeight="1">
      <c r="J263" s="202"/>
    </row>
    <row r="264" ht="13.5" customHeight="1">
      <c r="J264" s="202"/>
    </row>
    <row r="265" ht="13.5" customHeight="1">
      <c r="J265" s="202"/>
    </row>
    <row r="266" ht="13.5" customHeight="1">
      <c r="J266" s="202"/>
    </row>
    <row r="267" ht="13.5" customHeight="1">
      <c r="J267" s="202"/>
    </row>
    <row r="268" ht="13.5" customHeight="1">
      <c r="J268" s="202"/>
    </row>
    <row r="269" ht="13.5" customHeight="1">
      <c r="J269" s="202"/>
    </row>
    <row r="270" ht="13.5" customHeight="1">
      <c r="J270" s="202"/>
    </row>
    <row r="271" ht="13.5" customHeight="1">
      <c r="J271" s="202"/>
    </row>
    <row r="272" ht="13.5" customHeight="1">
      <c r="J272" s="202"/>
    </row>
    <row r="273" ht="13.5" customHeight="1">
      <c r="J273" s="202"/>
    </row>
    <row r="274" ht="13.5" customHeight="1">
      <c r="J274" s="202"/>
    </row>
    <row r="275" ht="13.5" customHeight="1">
      <c r="J275" s="202"/>
    </row>
    <row r="276" ht="13.5" customHeight="1">
      <c r="J276" s="202"/>
    </row>
    <row r="277" ht="13.5" customHeight="1">
      <c r="J277" s="202"/>
    </row>
    <row r="278" ht="13.5" customHeight="1">
      <c r="J278" s="202"/>
    </row>
    <row r="279" ht="13.5" customHeight="1">
      <c r="J279" s="202"/>
    </row>
    <row r="280" ht="13.5" customHeight="1">
      <c r="J280" s="202"/>
    </row>
    <row r="281" ht="13.5" customHeight="1">
      <c r="J281" s="202"/>
    </row>
    <row r="282" ht="13.5" customHeight="1">
      <c r="J282" s="202"/>
    </row>
    <row r="283" ht="13.5" customHeight="1">
      <c r="J283" s="202"/>
    </row>
    <row r="284" ht="13.5" customHeight="1">
      <c r="J284" s="202"/>
    </row>
    <row r="285" ht="13.5" customHeight="1">
      <c r="J285" s="202"/>
    </row>
    <row r="286" ht="13.5" customHeight="1">
      <c r="J286" s="202"/>
    </row>
    <row r="287" ht="13.5" customHeight="1">
      <c r="J287" s="202"/>
    </row>
    <row r="288" ht="13.5" customHeight="1">
      <c r="J288" s="202"/>
    </row>
    <row r="289" ht="13.5" customHeight="1">
      <c r="J289" s="202"/>
    </row>
    <row r="290" ht="13.5" customHeight="1">
      <c r="J290" s="202"/>
    </row>
    <row r="291" ht="13.5" customHeight="1">
      <c r="J291" s="202"/>
    </row>
    <row r="292" ht="13.5" customHeight="1">
      <c r="J292" s="202"/>
    </row>
    <row r="293" ht="13.5" customHeight="1">
      <c r="J293" s="202"/>
    </row>
    <row r="294" ht="13.5" customHeight="1">
      <c r="J294" s="202"/>
    </row>
    <row r="295" ht="13.5" customHeight="1">
      <c r="J295" s="202"/>
    </row>
    <row r="296" ht="13.5" customHeight="1">
      <c r="J296" s="202"/>
    </row>
    <row r="297" ht="13.5" customHeight="1">
      <c r="J297" s="202"/>
    </row>
    <row r="298" ht="13.5" customHeight="1">
      <c r="J298" s="202"/>
    </row>
    <row r="299" ht="13.5" customHeight="1">
      <c r="J299" s="202"/>
    </row>
    <row r="300" ht="13.5" customHeight="1">
      <c r="J300" s="202"/>
    </row>
    <row r="301" ht="13.5" customHeight="1">
      <c r="J301" s="202"/>
    </row>
    <row r="302" ht="13.5" customHeight="1">
      <c r="J302" s="202"/>
    </row>
    <row r="303" ht="13.5" customHeight="1">
      <c r="J303" s="202"/>
    </row>
    <row r="304" ht="13.5" customHeight="1">
      <c r="J304" s="202"/>
    </row>
    <row r="305" ht="13.5" customHeight="1">
      <c r="J305" s="202"/>
    </row>
    <row r="306" ht="13.5" customHeight="1">
      <c r="J306" s="202"/>
    </row>
    <row r="307" ht="13.5" customHeight="1">
      <c r="J307" s="202"/>
    </row>
    <row r="308" ht="13.5" customHeight="1">
      <c r="J308" s="202"/>
    </row>
    <row r="309" ht="13.5" customHeight="1">
      <c r="J309" s="202"/>
    </row>
    <row r="310" ht="13.5" customHeight="1">
      <c r="J310" s="202"/>
    </row>
    <row r="311" ht="13.5" customHeight="1">
      <c r="J311" s="202"/>
    </row>
    <row r="312" ht="13.5" customHeight="1">
      <c r="J312" s="202"/>
    </row>
    <row r="313" ht="13.5" customHeight="1">
      <c r="J313" s="202"/>
    </row>
    <row r="314" ht="13.5" customHeight="1">
      <c r="J314" s="202"/>
    </row>
    <row r="315" ht="13.5" customHeight="1">
      <c r="J315" s="202"/>
    </row>
    <row r="316" ht="13.5" customHeight="1">
      <c r="J316" s="202"/>
    </row>
    <row r="317" ht="13.5" customHeight="1">
      <c r="J317" s="202"/>
    </row>
    <row r="318" ht="13.5" customHeight="1">
      <c r="J318" s="202"/>
    </row>
    <row r="319" ht="13.5" customHeight="1">
      <c r="J319" s="202"/>
    </row>
    <row r="320" ht="13.5" customHeight="1">
      <c r="J320" s="202"/>
    </row>
    <row r="321" ht="13.5" customHeight="1">
      <c r="J321" s="202"/>
    </row>
    <row r="322" ht="13.5" customHeight="1">
      <c r="J322" s="202"/>
    </row>
    <row r="323" ht="13.5" customHeight="1">
      <c r="J323" s="202"/>
    </row>
    <row r="324" ht="13.5" customHeight="1">
      <c r="J324" s="202"/>
    </row>
    <row r="325" ht="13.5" customHeight="1">
      <c r="J325" s="202"/>
    </row>
    <row r="326" ht="13.5" customHeight="1">
      <c r="J326" s="202"/>
    </row>
    <row r="327" ht="13.5" customHeight="1">
      <c r="J327" s="202"/>
    </row>
    <row r="328" ht="13.5" customHeight="1">
      <c r="J328" s="202"/>
    </row>
    <row r="329" ht="13.5" customHeight="1">
      <c r="J329" s="202"/>
    </row>
    <row r="330" ht="13.5" customHeight="1">
      <c r="J330" s="202"/>
    </row>
    <row r="331" ht="13.5" customHeight="1">
      <c r="J331" s="202"/>
    </row>
    <row r="332" ht="13.5" customHeight="1">
      <c r="J332" s="202"/>
    </row>
    <row r="333" ht="13.5" customHeight="1">
      <c r="J333" s="202"/>
    </row>
    <row r="334" ht="13.5" customHeight="1">
      <c r="J334" s="202"/>
    </row>
    <row r="335" ht="13.5" customHeight="1">
      <c r="J335" s="202"/>
    </row>
    <row r="336" ht="13.5" customHeight="1">
      <c r="J336" s="202"/>
    </row>
    <row r="337" ht="13.5" customHeight="1">
      <c r="J337" s="202"/>
    </row>
    <row r="338" ht="13.5" customHeight="1">
      <c r="J338" s="202"/>
    </row>
    <row r="339" ht="13.5" customHeight="1">
      <c r="J339" s="202"/>
    </row>
    <row r="340" ht="13.5" customHeight="1">
      <c r="J340" s="202"/>
    </row>
    <row r="341" ht="13.5" customHeight="1">
      <c r="J341" s="202"/>
    </row>
    <row r="342" ht="13.5" customHeight="1">
      <c r="J342" s="202"/>
    </row>
    <row r="343" ht="13.5" customHeight="1">
      <c r="J343" s="202"/>
    </row>
    <row r="344" ht="13.5" customHeight="1">
      <c r="J344" s="202"/>
    </row>
    <row r="345" ht="13.5" customHeight="1">
      <c r="J345" s="202"/>
    </row>
    <row r="346" ht="13.5" customHeight="1">
      <c r="J346" s="202"/>
    </row>
    <row r="347" ht="13.5" customHeight="1">
      <c r="J347" s="202"/>
    </row>
    <row r="348" ht="13.5" customHeight="1">
      <c r="J348" s="202"/>
    </row>
    <row r="349" ht="13.5" customHeight="1">
      <c r="J349" s="202"/>
    </row>
    <row r="350" ht="13.5" customHeight="1">
      <c r="J350" s="202"/>
    </row>
    <row r="351" ht="13.5" customHeight="1">
      <c r="J351" s="202"/>
    </row>
    <row r="352" ht="13.5" customHeight="1">
      <c r="J352" s="202"/>
    </row>
    <row r="353" ht="13.5" customHeight="1">
      <c r="J353" s="202"/>
    </row>
    <row r="354" ht="13.5" customHeight="1">
      <c r="J354" s="202"/>
    </row>
    <row r="355" ht="13.5" customHeight="1">
      <c r="J355" s="202"/>
    </row>
    <row r="356" ht="13.5" customHeight="1">
      <c r="J356" s="202"/>
    </row>
    <row r="357" ht="13.5" customHeight="1">
      <c r="J357" s="202"/>
    </row>
    <row r="358" ht="13.5" customHeight="1">
      <c r="J358" s="202"/>
    </row>
    <row r="359" ht="13.5" customHeight="1">
      <c r="J359" s="202"/>
    </row>
    <row r="360" ht="13.5" customHeight="1">
      <c r="J360" s="202"/>
    </row>
    <row r="361" ht="13.5" customHeight="1">
      <c r="J361" s="202"/>
    </row>
    <row r="362" ht="13.5" customHeight="1">
      <c r="J362" s="202"/>
    </row>
    <row r="363" ht="13.5" customHeight="1">
      <c r="J363" s="202"/>
    </row>
    <row r="364" ht="13.5" customHeight="1">
      <c r="J364" s="202"/>
    </row>
    <row r="365" ht="13.5" customHeight="1">
      <c r="J365" s="202"/>
    </row>
    <row r="366" ht="13.5" customHeight="1">
      <c r="J366" s="202"/>
    </row>
    <row r="367" ht="13.5" customHeight="1">
      <c r="J367" s="202"/>
    </row>
    <row r="368" ht="13.5" customHeight="1">
      <c r="J368" s="202"/>
    </row>
    <row r="369" ht="13.5" customHeight="1">
      <c r="J369" s="202"/>
    </row>
    <row r="370" ht="13.5" customHeight="1">
      <c r="J370" s="202"/>
    </row>
    <row r="371" ht="13.5" customHeight="1">
      <c r="J371" s="202"/>
    </row>
    <row r="372" ht="13.5" customHeight="1">
      <c r="J372" s="202"/>
    </row>
    <row r="373" ht="13.5" customHeight="1">
      <c r="J373" s="202"/>
    </row>
    <row r="374" ht="13.5" customHeight="1">
      <c r="J374" s="202"/>
    </row>
    <row r="375" ht="13.5" customHeight="1">
      <c r="J375" s="202"/>
    </row>
    <row r="376" ht="13.5" customHeight="1">
      <c r="J376" s="202"/>
    </row>
    <row r="377" ht="13.5" customHeight="1">
      <c r="J377" s="202"/>
    </row>
    <row r="378" ht="13.5" customHeight="1">
      <c r="J378" s="202"/>
    </row>
    <row r="379" ht="13.5" customHeight="1">
      <c r="J379" s="202"/>
    </row>
    <row r="380" ht="13.5" customHeight="1">
      <c r="J380" s="202"/>
    </row>
    <row r="381" ht="13.5" customHeight="1">
      <c r="J381" s="202"/>
    </row>
    <row r="382" ht="13.5" customHeight="1">
      <c r="J382" s="202"/>
    </row>
    <row r="383" ht="13.5" customHeight="1">
      <c r="J383" s="202"/>
    </row>
    <row r="384" ht="13.5" customHeight="1">
      <c r="J384" s="202"/>
    </row>
    <row r="385" ht="13.5" customHeight="1">
      <c r="J385" s="202"/>
    </row>
    <row r="386" ht="13.5" customHeight="1">
      <c r="J386" s="202"/>
    </row>
    <row r="387" ht="13.5" customHeight="1">
      <c r="J387" s="202"/>
    </row>
    <row r="388" ht="13.5" customHeight="1">
      <c r="J388" s="202"/>
    </row>
    <row r="389" ht="13.5" customHeight="1">
      <c r="J389" s="202"/>
    </row>
    <row r="390" ht="13.5" customHeight="1">
      <c r="J390" s="202"/>
    </row>
    <row r="391" ht="13.5" customHeight="1">
      <c r="J391" s="202"/>
    </row>
    <row r="392" ht="13.5" customHeight="1">
      <c r="J392" s="202"/>
    </row>
    <row r="393" ht="13.5" customHeight="1">
      <c r="J393" s="202"/>
    </row>
    <row r="394" ht="13.5" customHeight="1">
      <c r="J394" s="202"/>
    </row>
    <row r="395" ht="13.5" customHeight="1">
      <c r="J395" s="202"/>
    </row>
    <row r="396" ht="13.5" customHeight="1">
      <c r="J396" s="202"/>
    </row>
    <row r="397" ht="13.5" customHeight="1">
      <c r="J397" s="202"/>
    </row>
    <row r="398" ht="13.5" customHeight="1">
      <c r="J398" s="202"/>
    </row>
    <row r="399" ht="13.5" customHeight="1">
      <c r="J399" s="202"/>
    </row>
    <row r="400" ht="13.5" customHeight="1">
      <c r="J400" s="202"/>
    </row>
    <row r="401" ht="13.5" customHeight="1">
      <c r="J401" s="202"/>
    </row>
    <row r="402" ht="13.5" customHeight="1">
      <c r="J402" s="202"/>
    </row>
    <row r="403" ht="13.5" customHeight="1">
      <c r="J403" s="202"/>
    </row>
    <row r="404" ht="13.5" customHeight="1">
      <c r="J404" s="202"/>
    </row>
    <row r="405" ht="13.5" customHeight="1">
      <c r="J405" s="202"/>
    </row>
    <row r="406" ht="13.5" customHeight="1">
      <c r="J406" s="202"/>
    </row>
    <row r="407" ht="13.5" customHeight="1">
      <c r="J407" s="202"/>
    </row>
    <row r="408" ht="13.5" customHeight="1">
      <c r="J408" s="202"/>
    </row>
    <row r="409" ht="13.5" customHeight="1">
      <c r="J409" s="202"/>
    </row>
    <row r="410" ht="13.5" customHeight="1">
      <c r="J410" s="202"/>
    </row>
    <row r="411" ht="13.5" customHeight="1">
      <c r="J411" s="202"/>
    </row>
    <row r="412" ht="13.5" customHeight="1">
      <c r="J412" s="202"/>
    </row>
    <row r="413" ht="13.5" customHeight="1">
      <c r="J413" s="202"/>
    </row>
    <row r="414" ht="13.5" customHeight="1">
      <c r="J414" s="202"/>
    </row>
    <row r="415" ht="13.5" customHeight="1">
      <c r="J415" s="202"/>
    </row>
    <row r="416" ht="13.5" customHeight="1">
      <c r="J416" s="202"/>
    </row>
    <row r="417" ht="13.5" customHeight="1">
      <c r="J417" s="202"/>
    </row>
    <row r="418" ht="13.5" customHeight="1">
      <c r="J418" s="202"/>
    </row>
    <row r="419" ht="13.5" customHeight="1">
      <c r="J419" s="202"/>
    </row>
    <row r="420" ht="13.5" customHeight="1">
      <c r="J420" s="202"/>
    </row>
    <row r="421" ht="13.5" customHeight="1">
      <c r="J421" s="202"/>
    </row>
    <row r="422" ht="13.5" customHeight="1">
      <c r="J422" s="202"/>
    </row>
    <row r="423" ht="13.5" customHeight="1">
      <c r="J423" s="202"/>
    </row>
    <row r="424" ht="13.5" customHeight="1">
      <c r="J424" s="202"/>
    </row>
    <row r="425" ht="13.5" customHeight="1">
      <c r="J425" s="202"/>
    </row>
    <row r="426" ht="13.5" customHeight="1">
      <c r="J426" s="202"/>
    </row>
    <row r="427" ht="13.5" customHeight="1">
      <c r="J427" s="202"/>
    </row>
    <row r="428" ht="13.5" customHeight="1">
      <c r="J428" s="202"/>
    </row>
    <row r="429" ht="13.5" customHeight="1">
      <c r="J429" s="202"/>
    </row>
    <row r="430" ht="13.5" customHeight="1">
      <c r="J430" s="202"/>
    </row>
    <row r="431" ht="13.5" customHeight="1">
      <c r="J431" s="202"/>
    </row>
    <row r="432" ht="13.5" customHeight="1">
      <c r="J432" s="202"/>
    </row>
    <row r="433" ht="13.5" customHeight="1">
      <c r="J433" s="202"/>
    </row>
    <row r="434" ht="13.5" customHeight="1">
      <c r="J434" s="202"/>
    </row>
    <row r="435" ht="13.5" customHeight="1">
      <c r="J435" s="202"/>
    </row>
    <row r="436" ht="13.5" customHeight="1">
      <c r="J436" s="202"/>
    </row>
    <row r="437" ht="13.5" customHeight="1">
      <c r="J437" s="202"/>
    </row>
    <row r="438" ht="13.5" customHeight="1">
      <c r="J438" s="202"/>
    </row>
    <row r="439" ht="13.5" customHeight="1">
      <c r="J439" s="202"/>
    </row>
    <row r="440" ht="13.5" customHeight="1">
      <c r="J440" s="202"/>
    </row>
    <row r="441" ht="13.5" customHeight="1">
      <c r="J441" s="202"/>
    </row>
    <row r="442" ht="13.5" customHeight="1">
      <c r="J442" s="202"/>
    </row>
    <row r="443" ht="13.5" customHeight="1">
      <c r="J443" s="202"/>
    </row>
    <row r="444" ht="13.5" customHeight="1">
      <c r="J444" s="202"/>
    </row>
    <row r="445" ht="13.5" customHeight="1">
      <c r="J445" s="202"/>
    </row>
    <row r="446" ht="13.5" customHeight="1">
      <c r="J446" s="202"/>
    </row>
    <row r="447" ht="13.5" customHeight="1">
      <c r="J447" s="202"/>
    </row>
    <row r="448" ht="13.5" customHeight="1">
      <c r="J448" s="202"/>
    </row>
    <row r="449" ht="13.5" customHeight="1">
      <c r="J449" s="202"/>
    </row>
    <row r="450" ht="13.5" customHeight="1">
      <c r="J450" s="202"/>
    </row>
    <row r="451" ht="13.5" customHeight="1">
      <c r="J451" s="202"/>
    </row>
    <row r="452" ht="13.5" customHeight="1">
      <c r="J452" s="202"/>
    </row>
    <row r="453" ht="13.5" customHeight="1">
      <c r="J453" s="202"/>
    </row>
    <row r="454" ht="13.5" customHeight="1">
      <c r="J454" s="202"/>
    </row>
    <row r="455" ht="13.5" customHeight="1">
      <c r="J455" s="202"/>
    </row>
    <row r="456" ht="13.5" customHeight="1">
      <c r="J456" s="202"/>
    </row>
    <row r="457" ht="13.5" customHeight="1">
      <c r="J457" s="202"/>
    </row>
    <row r="458" ht="13.5" customHeight="1">
      <c r="J458" s="202"/>
    </row>
    <row r="459" ht="13.5" customHeight="1">
      <c r="J459" s="202"/>
    </row>
    <row r="460" ht="13.5" customHeight="1">
      <c r="J460" s="202"/>
    </row>
    <row r="461" ht="13.5" customHeight="1">
      <c r="J461" s="202"/>
    </row>
    <row r="462" ht="13.5" customHeight="1">
      <c r="J462" s="202"/>
    </row>
    <row r="463" ht="13.5" customHeight="1">
      <c r="J463" s="202"/>
    </row>
    <row r="464" ht="13.5" customHeight="1">
      <c r="J464" s="202"/>
    </row>
    <row r="465" ht="13.5" customHeight="1">
      <c r="J465" s="202"/>
    </row>
    <row r="466" ht="13.5" customHeight="1">
      <c r="J466" s="202"/>
    </row>
    <row r="467" ht="13.5" customHeight="1">
      <c r="J467" s="202"/>
    </row>
    <row r="468" ht="13.5" customHeight="1">
      <c r="J468" s="202"/>
    </row>
    <row r="469" ht="13.5" customHeight="1">
      <c r="J469" s="202"/>
    </row>
    <row r="470" ht="13.5" customHeight="1">
      <c r="J470" s="202"/>
    </row>
    <row r="471" ht="13.5" customHeight="1">
      <c r="J471" s="202"/>
    </row>
    <row r="472" ht="13.5" customHeight="1">
      <c r="J472" s="202"/>
    </row>
    <row r="473" ht="13.5" customHeight="1">
      <c r="J473" s="202"/>
    </row>
    <row r="474" ht="13.5" customHeight="1">
      <c r="J474" s="202"/>
    </row>
    <row r="475" ht="13.5" customHeight="1">
      <c r="J475" s="202"/>
    </row>
    <row r="476" ht="13.5" customHeight="1">
      <c r="J476" s="202"/>
    </row>
    <row r="477" ht="13.5" customHeight="1">
      <c r="J477" s="202"/>
    </row>
    <row r="478" ht="13.5" customHeight="1">
      <c r="J478" s="202"/>
    </row>
    <row r="479" ht="13.5" customHeight="1">
      <c r="J479" s="202"/>
    </row>
    <row r="480" ht="13.5" customHeight="1">
      <c r="J480" s="202"/>
    </row>
    <row r="481" ht="13.5" customHeight="1">
      <c r="J481" s="202"/>
    </row>
    <row r="482" ht="13.5" customHeight="1">
      <c r="J482" s="202"/>
    </row>
    <row r="483" ht="13.5" customHeight="1">
      <c r="J483" s="202"/>
    </row>
    <row r="484" ht="13.5" customHeight="1">
      <c r="J484" s="202"/>
    </row>
    <row r="485" ht="13.5" customHeight="1">
      <c r="J485" s="202"/>
    </row>
    <row r="486" ht="13.5" customHeight="1">
      <c r="J486" s="202"/>
    </row>
    <row r="487" ht="13.5" customHeight="1">
      <c r="J487" s="202"/>
    </row>
    <row r="488" ht="13.5" customHeight="1">
      <c r="J488" s="202"/>
    </row>
    <row r="489" ht="13.5" customHeight="1">
      <c r="J489" s="202"/>
    </row>
    <row r="490" ht="13.5" customHeight="1">
      <c r="J490" s="202"/>
    </row>
    <row r="491" ht="13.5" customHeight="1">
      <c r="J491" s="202"/>
    </row>
    <row r="492" ht="13.5" customHeight="1">
      <c r="J492" s="202"/>
    </row>
    <row r="493" ht="13.5" customHeight="1">
      <c r="J493" s="202"/>
    </row>
    <row r="494" ht="13.5" customHeight="1">
      <c r="J494" s="202"/>
    </row>
    <row r="495" ht="13.5" customHeight="1">
      <c r="J495" s="202"/>
    </row>
    <row r="496" ht="13.5" customHeight="1">
      <c r="J496" s="202"/>
    </row>
    <row r="497" ht="13.5" customHeight="1">
      <c r="J497" s="202"/>
    </row>
    <row r="498" ht="13.5" customHeight="1">
      <c r="J498" s="202"/>
    </row>
    <row r="499" ht="13.5" customHeight="1">
      <c r="J499" s="202"/>
    </row>
    <row r="500" ht="13.5" customHeight="1">
      <c r="J500" s="202"/>
    </row>
    <row r="501" ht="13.5" customHeight="1">
      <c r="J501" s="202"/>
    </row>
    <row r="502" ht="13.5" customHeight="1">
      <c r="J502" s="202"/>
    </row>
    <row r="503" ht="13.5" customHeight="1">
      <c r="J503" s="202"/>
    </row>
    <row r="504" ht="13.5" customHeight="1">
      <c r="J504" s="202"/>
    </row>
    <row r="505" ht="13.5" customHeight="1">
      <c r="J505" s="202"/>
    </row>
    <row r="506" ht="13.5" customHeight="1">
      <c r="J506" s="202"/>
    </row>
    <row r="507" ht="13.5" customHeight="1">
      <c r="J507" s="202"/>
    </row>
    <row r="508" ht="13.5" customHeight="1">
      <c r="J508" s="202"/>
    </row>
    <row r="509" ht="13.5" customHeight="1">
      <c r="J509" s="202"/>
    </row>
    <row r="510" ht="13.5" customHeight="1">
      <c r="J510" s="202"/>
    </row>
    <row r="511" ht="13.5" customHeight="1">
      <c r="J511" s="202"/>
    </row>
    <row r="512" ht="13.5" customHeight="1">
      <c r="J512" s="202"/>
    </row>
    <row r="513" ht="13.5" customHeight="1">
      <c r="J513" s="202"/>
    </row>
    <row r="514" ht="13.5" customHeight="1">
      <c r="J514" s="202"/>
    </row>
    <row r="515" ht="13.5" customHeight="1">
      <c r="J515" s="202"/>
    </row>
    <row r="516" ht="13.5" customHeight="1">
      <c r="J516" s="202"/>
    </row>
    <row r="517" ht="13.5" customHeight="1">
      <c r="J517" s="202"/>
    </row>
    <row r="518" ht="13.5" customHeight="1">
      <c r="J518" s="202"/>
    </row>
    <row r="519" ht="13.5" customHeight="1">
      <c r="J519" s="202"/>
    </row>
    <row r="520" ht="13.5" customHeight="1">
      <c r="J520" s="202"/>
    </row>
    <row r="521" ht="13.5" customHeight="1">
      <c r="J521" s="202"/>
    </row>
    <row r="522" ht="13.5" customHeight="1">
      <c r="J522" s="202"/>
    </row>
    <row r="523" ht="13.5" customHeight="1">
      <c r="J523" s="202"/>
    </row>
    <row r="524" ht="13.5" customHeight="1">
      <c r="J524" s="202"/>
    </row>
    <row r="525" ht="13.5" customHeight="1">
      <c r="J525" s="202"/>
    </row>
    <row r="526" ht="13.5" customHeight="1">
      <c r="J526" s="202"/>
    </row>
    <row r="527" ht="13.5" customHeight="1">
      <c r="J527" s="202"/>
    </row>
    <row r="528" ht="13.5" customHeight="1">
      <c r="J528" s="202"/>
    </row>
    <row r="529" ht="13.5" customHeight="1">
      <c r="J529" s="202"/>
    </row>
    <row r="530" ht="13.5" customHeight="1">
      <c r="J530" s="202"/>
    </row>
    <row r="531" ht="13.5" customHeight="1">
      <c r="J531" s="202"/>
    </row>
    <row r="532" ht="13.5" customHeight="1">
      <c r="J532" s="202"/>
    </row>
    <row r="533" ht="13.5" customHeight="1">
      <c r="J533" s="202"/>
    </row>
    <row r="534" ht="13.5" customHeight="1">
      <c r="J534" s="202"/>
    </row>
    <row r="535" ht="13.5" customHeight="1">
      <c r="J535" s="202"/>
    </row>
    <row r="536" ht="13.5" customHeight="1">
      <c r="J536" s="202"/>
    </row>
    <row r="537" ht="13.5" customHeight="1">
      <c r="J537" s="202"/>
    </row>
    <row r="538" ht="13.5" customHeight="1">
      <c r="J538" s="202"/>
    </row>
    <row r="539" ht="13.5" customHeight="1">
      <c r="J539" s="202"/>
    </row>
    <row r="540" ht="13.5" customHeight="1">
      <c r="J540" s="202"/>
    </row>
    <row r="541" ht="13.5" customHeight="1">
      <c r="J541" s="202"/>
    </row>
    <row r="542" ht="13.5" customHeight="1">
      <c r="J542" s="202"/>
    </row>
    <row r="543" ht="13.5" customHeight="1">
      <c r="J543" s="202"/>
    </row>
    <row r="544" ht="13.5" customHeight="1">
      <c r="J544" s="202"/>
    </row>
    <row r="545" ht="13.5" customHeight="1">
      <c r="J545" s="202"/>
    </row>
    <row r="546" ht="13.5" customHeight="1">
      <c r="J546" s="202"/>
    </row>
    <row r="547" ht="13.5" customHeight="1">
      <c r="J547" s="202"/>
    </row>
    <row r="548" ht="13.5" customHeight="1">
      <c r="J548" s="202"/>
    </row>
    <row r="549" ht="13.5" customHeight="1">
      <c r="J549" s="202"/>
    </row>
    <row r="550" ht="13.5" customHeight="1">
      <c r="J550" s="202"/>
    </row>
    <row r="551" ht="13.5" customHeight="1">
      <c r="J551" s="202"/>
    </row>
    <row r="552" ht="13.5" customHeight="1">
      <c r="J552" s="202"/>
    </row>
    <row r="553" ht="13.5" customHeight="1">
      <c r="J553" s="202"/>
    </row>
    <row r="554" ht="13.5" customHeight="1">
      <c r="J554" s="202"/>
    </row>
    <row r="555" ht="13.5" customHeight="1">
      <c r="J555" s="202"/>
    </row>
    <row r="556" ht="13.5" customHeight="1">
      <c r="J556" s="202"/>
    </row>
    <row r="557" ht="13.5" customHeight="1">
      <c r="J557" s="202"/>
    </row>
    <row r="558" ht="13.5" customHeight="1">
      <c r="J558" s="202"/>
    </row>
    <row r="559" ht="13.5" customHeight="1">
      <c r="J559" s="202"/>
    </row>
    <row r="560" ht="13.5" customHeight="1">
      <c r="J560" s="202"/>
    </row>
    <row r="561" ht="13.5" customHeight="1">
      <c r="J561" s="202"/>
    </row>
    <row r="562" ht="13.5" customHeight="1">
      <c r="J562" s="202"/>
    </row>
    <row r="563" ht="13.5" customHeight="1">
      <c r="J563" s="202"/>
    </row>
    <row r="564" ht="13.5" customHeight="1">
      <c r="J564" s="202"/>
    </row>
    <row r="565" ht="13.5" customHeight="1">
      <c r="J565" s="202"/>
    </row>
    <row r="566" ht="13.5" customHeight="1">
      <c r="J566" s="202"/>
    </row>
    <row r="567" ht="13.5" customHeight="1">
      <c r="J567" s="202"/>
    </row>
    <row r="568" ht="13.5" customHeight="1">
      <c r="J568" s="202"/>
    </row>
    <row r="569" ht="13.5" customHeight="1">
      <c r="J569" s="202"/>
    </row>
    <row r="570" ht="13.5" customHeight="1">
      <c r="J570" s="202"/>
    </row>
    <row r="571" ht="13.5" customHeight="1">
      <c r="J571" s="202"/>
    </row>
    <row r="572" ht="13.5" customHeight="1">
      <c r="J572" s="202"/>
    </row>
    <row r="573" ht="13.5" customHeight="1">
      <c r="J573" s="202"/>
    </row>
    <row r="574" ht="13.5" customHeight="1">
      <c r="J574" s="202"/>
    </row>
    <row r="575" ht="13.5" customHeight="1">
      <c r="J575" s="202"/>
    </row>
    <row r="576" ht="13.5" customHeight="1">
      <c r="J576" s="202"/>
    </row>
    <row r="577" ht="13.5" customHeight="1">
      <c r="J577" s="202"/>
    </row>
    <row r="578" ht="13.5" customHeight="1">
      <c r="J578" s="202"/>
    </row>
    <row r="579" ht="13.5" customHeight="1">
      <c r="J579" s="202"/>
    </row>
    <row r="580" ht="13.5" customHeight="1">
      <c r="J580" s="202"/>
    </row>
    <row r="581" ht="13.5" customHeight="1">
      <c r="J581" s="202"/>
    </row>
    <row r="582" ht="13.5" customHeight="1">
      <c r="J582" s="202"/>
    </row>
    <row r="583" ht="13.5" customHeight="1">
      <c r="J583" s="202"/>
    </row>
    <row r="584" ht="13.5" customHeight="1">
      <c r="J584" s="202"/>
    </row>
    <row r="585" ht="13.5" customHeight="1">
      <c r="J585" s="202"/>
    </row>
    <row r="586" ht="13.5" customHeight="1">
      <c r="J586" s="202"/>
    </row>
    <row r="587" ht="13.5" customHeight="1">
      <c r="J587" s="202"/>
    </row>
    <row r="588" ht="13.5" customHeight="1">
      <c r="J588" s="202"/>
    </row>
    <row r="589" ht="13.5" customHeight="1">
      <c r="J589" s="202"/>
    </row>
    <row r="590" ht="13.5" customHeight="1">
      <c r="J590" s="202"/>
    </row>
    <row r="591" ht="13.5" customHeight="1">
      <c r="J591" s="202"/>
    </row>
    <row r="592" ht="13.5" customHeight="1">
      <c r="J592" s="202"/>
    </row>
    <row r="593" ht="13.5" customHeight="1">
      <c r="J593" s="202"/>
    </row>
    <row r="594" ht="13.5" customHeight="1">
      <c r="J594" s="202"/>
    </row>
    <row r="595" ht="13.5" customHeight="1">
      <c r="J595" s="202"/>
    </row>
    <row r="596" ht="13.5" customHeight="1">
      <c r="J596" s="202"/>
    </row>
    <row r="597" ht="13.5" customHeight="1">
      <c r="J597" s="202"/>
    </row>
    <row r="598" ht="13.5" customHeight="1">
      <c r="J598" s="202"/>
    </row>
    <row r="599" ht="13.5" customHeight="1">
      <c r="J599" s="202"/>
    </row>
    <row r="600" ht="13.5" customHeight="1">
      <c r="J600" s="202"/>
    </row>
    <row r="601" ht="13.5" customHeight="1">
      <c r="J601" s="202"/>
    </row>
    <row r="602" ht="13.5" customHeight="1">
      <c r="J602" s="202"/>
    </row>
    <row r="603" ht="13.5" customHeight="1">
      <c r="J603" s="202"/>
    </row>
    <row r="604" ht="13.5" customHeight="1">
      <c r="J604" s="202"/>
    </row>
    <row r="605" ht="13.5" customHeight="1">
      <c r="J605" s="202"/>
    </row>
    <row r="606" ht="13.5" customHeight="1">
      <c r="J606" s="202"/>
    </row>
    <row r="607" ht="13.5" customHeight="1">
      <c r="J607" s="202"/>
    </row>
    <row r="608" ht="13.5" customHeight="1">
      <c r="J608" s="202"/>
    </row>
    <row r="609" ht="13.5" customHeight="1">
      <c r="J609" s="202"/>
    </row>
    <row r="610" ht="13.5" customHeight="1">
      <c r="J610" s="202"/>
    </row>
    <row r="611" ht="13.5" customHeight="1">
      <c r="J611" s="202"/>
    </row>
    <row r="612" ht="13.5" customHeight="1">
      <c r="J612" s="202"/>
    </row>
    <row r="613" ht="13.5" customHeight="1">
      <c r="J613" s="202"/>
    </row>
    <row r="614" ht="13.5" customHeight="1">
      <c r="J614" s="202"/>
    </row>
    <row r="615" ht="13.5" customHeight="1">
      <c r="J615" s="202"/>
    </row>
    <row r="616" ht="13.5" customHeight="1">
      <c r="J616" s="202"/>
    </row>
    <row r="617" ht="13.5" customHeight="1">
      <c r="J617" s="202"/>
    </row>
    <row r="618" ht="13.5" customHeight="1">
      <c r="J618" s="202"/>
    </row>
    <row r="619" ht="13.5" customHeight="1">
      <c r="J619" s="202"/>
    </row>
    <row r="620" ht="13.5" customHeight="1">
      <c r="J620" s="202"/>
    </row>
    <row r="621" ht="13.5" customHeight="1">
      <c r="J621" s="202"/>
    </row>
    <row r="622" ht="13.5" customHeight="1">
      <c r="J622" s="202"/>
    </row>
    <row r="623" ht="13.5" customHeight="1">
      <c r="J623" s="202"/>
    </row>
    <row r="624" ht="13.5" customHeight="1">
      <c r="J624" s="202"/>
    </row>
    <row r="625" ht="13.5" customHeight="1">
      <c r="J625" s="202"/>
    </row>
    <row r="626" ht="13.5" customHeight="1">
      <c r="J626" s="202"/>
    </row>
    <row r="627" ht="13.5" customHeight="1">
      <c r="J627" s="202"/>
    </row>
    <row r="628" ht="13.5" customHeight="1">
      <c r="J628" s="202"/>
    </row>
    <row r="629" ht="13.5" customHeight="1">
      <c r="J629" s="202"/>
    </row>
    <row r="630" ht="13.5" customHeight="1">
      <c r="J630" s="202"/>
    </row>
    <row r="631" ht="13.5" customHeight="1">
      <c r="J631" s="202"/>
    </row>
    <row r="632" ht="13.5" customHeight="1">
      <c r="J632" s="202"/>
    </row>
    <row r="633" ht="13.5" customHeight="1">
      <c r="J633" s="202"/>
    </row>
    <row r="634" ht="13.5" customHeight="1">
      <c r="J634" s="202"/>
    </row>
    <row r="635" ht="13.5" customHeight="1">
      <c r="J635" s="202"/>
    </row>
    <row r="636" ht="13.5" customHeight="1">
      <c r="J636" s="202"/>
    </row>
    <row r="637" ht="13.5" customHeight="1">
      <c r="J637" s="202"/>
    </row>
    <row r="638" ht="13.5" customHeight="1">
      <c r="J638" s="202"/>
    </row>
    <row r="639" ht="13.5" customHeight="1">
      <c r="J639" s="202"/>
    </row>
    <row r="640" ht="13.5" customHeight="1">
      <c r="J640" s="202"/>
    </row>
    <row r="641" ht="13.5" customHeight="1">
      <c r="J641" s="202"/>
    </row>
    <row r="642" ht="13.5" customHeight="1">
      <c r="J642" s="202"/>
    </row>
    <row r="643" ht="13.5" customHeight="1">
      <c r="J643" s="202"/>
    </row>
    <row r="644" ht="13.5" customHeight="1">
      <c r="J644" s="202"/>
    </row>
    <row r="645" ht="13.5" customHeight="1">
      <c r="J645" s="202"/>
    </row>
    <row r="646" ht="13.5" customHeight="1">
      <c r="J646" s="202"/>
    </row>
    <row r="647" ht="13.5" customHeight="1">
      <c r="J647" s="202"/>
    </row>
    <row r="648" ht="13.5" customHeight="1">
      <c r="J648" s="202"/>
    </row>
    <row r="649" ht="13.5" customHeight="1">
      <c r="J649" s="202"/>
    </row>
    <row r="650" ht="13.5" customHeight="1">
      <c r="J650" s="202"/>
    </row>
    <row r="651" ht="13.5" customHeight="1">
      <c r="J651" s="202"/>
    </row>
    <row r="652" ht="13.5" customHeight="1">
      <c r="J652" s="202"/>
    </row>
    <row r="653" ht="13.5" customHeight="1">
      <c r="J653" s="202"/>
    </row>
    <row r="654" ht="13.5" customHeight="1">
      <c r="J654" s="202"/>
    </row>
    <row r="655" ht="13.5" customHeight="1">
      <c r="J655" s="202"/>
    </row>
    <row r="656" ht="13.5" customHeight="1">
      <c r="J656" s="202"/>
    </row>
    <row r="657" ht="13.5" customHeight="1">
      <c r="J657" s="202"/>
    </row>
    <row r="658" ht="13.5" customHeight="1">
      <c r="J658" s="202"/>
    </row>
    <row r="659" ht="13.5" customHeight="1">
      <c r="J659" s="202"/>
    </row>
    <row r="660" ht="13.5" customHeight="1">
      <c r="J660" s="202"/>
    </row>
    <row r="661" ht="13.5" customHeight="1">
      <c r="J661" s="202"/>
    </row>
    <row r="662" ht="13.5" customHeight="1">
      <c r="J662" s="202"/>
    </row>
    <row r="663" ht="13.5" customHeight="1">
      <c r="J663" s="202"/>
    </row>
    <row r="664" ht="13.5" customHeight="1">
      <c r="J664" s="202"/>
    </row>
    <row r="665" ht="13.5" customHeight="1">
      <c r="J665" s="202"/>
    </row>
    <row r="666" ht="13.5" customHeight="1">
      <c r="J666" s="202"/>
    </row>
    <row r="667" ht="13.5" customHeight="1">
      <c r="J667" s="202"/>
    </row>
    <row r="668" ht="13.5" customHeight="1">
      <c r="J668" s="202"/>
    </row>
    <row r="669" ht="13.5" customHeight="1">
      <c r="J669" s="202"/>
    </row>
    <row r="670" ht="13.5" customHeight="1">
      <c r="J670" s="202"/>
    </row>
    <row r="671" ht="13.5" customHeight="1">
      <c r="J671" s="202"/>
    </row>
    <row r="672" ht="13.5" customHeight="1">
      <c r="J672" s="202"/>
    </row>
    <row r="673" ht="13.5" customHeight="1">
      <c r="J673" s="202"/>
    </row>
    <row r="674" ht="13.5" customHeight="1">
      <c r="J674" s="202"/>
    </row>
    <row r="675" ht="13.5" customHeight="1">
      <c r="J675" s="202"/>
    </row>
    <row r="676" ht="13.5" customHeight="1">
      <c r="J676" s="202"/>
    </row>
    <row r="677" ht="13.5" customHeight="1">
      <c r="J677" s="202"/>
    </row>
    <row r="678" ht="13.5" customHeight="1">
      <c r="J678" s="202"/>
    </row>
    <row r="679" ht="13.5" customHeight="1">
      <c r="J679" s="202"/>
    </row>
    <row r="680" ht="13.5" customHeight="1">
      <c r="J680" s="202"/>
    </row>
    <row r="681" ht="13.5" customHeight="1">
      <c r="J681" s="202"/>
    </row>
    <row r="682" ht="13.5" customHeight="1">
      <c r="J682" s="202"/>
    </row>
    <row r="683" ht="13.5" customHeight="1">
      <c r="J683" s="202"/>
    </row>
    <row r="684" ht="13.5" customHeight="1">
      <c r="J684" s="202"/>
    </row>
    <row r="685" ht="13.5" customHeight="1">
      <c r="J685" s="202"/>
    </row>
    <row r="686" ht="13.5" customHeight="1">
      <c r="J686" s="202"/>
    </row>
    <row r="687" ht="13.5" customHeight="1">
      <c r="J687" s="202"/>
    </row>
    <row r="688" ht="13.5" customHeight="1">
      <c r="J688" s="202"/>
    </row>
    <row r="689" ht="13.5" customHeight="1">
      <c r="J689" s="202"/>
    </row>
    <row r="690" ht="13.5" customHeight="1">
      <c r="J690" s="202"/>
    </row>
    <row r="691" ht="13.5" customHeight="1">
      <c r="J691" s="202"/>
    </row>
    <row r="692" ht="13.5" customHeight="1">
      <c r="J692" s="202"/>
    </row>
    <row r="693" ht="13.5" customHeight="1">
      <c r="J693" s="202"/>
    </row>
    <row r="694" ht="13.5" customHeight="1">
      <c r="J694" s="202"/>
    </row>
    <row r="695" ht="13.5" customHeight="1">
      <c r="J695" s="202"/>
    </row>
    <row r="696" ht="13.5" customHeight="1">
      <c r="J696" s="202"/>
    </row>
    <row r="697" ht="13.5" customHeight="1">
      <c r="J697" s="202"/>
    </row>
    <row r="698" ht="13.5" customHeight="1">
      <c r="J698" s="202"/>
    </row>
    <row r="699" ht="13.5" customHeight="1">
      <c r="J699" s="202"/>
    </row>
    <row r="700" ht="13.5" customHeight="1">
      <c r="J700" s="202"/>
    </row>
    <row r="701" ht="13.5" customHeight="1">
      <c r="J701" s="202"/>
    </row>
    <row r="702" ht="13.5" customHeight="1">
      <c r="J702" s="202"/>
    </row>
    <row r="703" ht="13.5" customHeight="1">
      <c r="J703" s="202"/>
    </row>
    <row r="704" ht="13.5" customHeight="1">
      <c r="J704" s="202"/>
    </row>
    <row r="705" ht="13.5" customHeight="1">
      <c r="J705" s="202"/>
    </row>
    <row r="706" ht="13.5" customHeight="1">
      <c r="J706" s="202"/>
    </row>
    <row r="707" ht="13.5" customHeight="1">
      <c r="J707" s="202"/>
    </row>
    <row r="708" ht="13.5" customHeight="1">
      <c r="J708" s="202"/>
    </row>
    <row r="709" ht="13.5" customHeight="1">
      <c r="J709" s="202"/>
    </row>
    <row r="710" ht="13.5" customHeight="1">
      <c r="J710" s="202"/>
    </row>
    <row r="711" ht="13.5" customHeight="1">
      <c r="J711" s="202"/>
    </row>
    <row r="712" ht="13.5" customHeight="1">
      <c r="J712" s="202"/>
    </row>
    <row r="713" ht="13.5" customHeight="1">
      <c r="J713" s="202"/>
    </row>
    <row r="714" ht="13.5" customHeight="1">
      <c r="J714" s="202"/>
    </row>
    <row r="715" ht="13.5" customHeight="1">
      <c r="J715" s="202"/>
    </row>
    <row r="716" ht="13.5" customHeight="1">
      <c r="J716" s="202"/>
    </row>
    <row r="717" ht="13.5" customHeight="1">
      <c r="J717" s="202"/>
    </row>
    <row r="718" ht="13.5" customHeight="1">
      <c r="J718" s="202"/>
    </row>
    <row r="719" ht="13.5" customHeight="1">
      <c r="J719" s="202"/>
    </row>
    <row r="720" ht="13.5" customHeight="1">
      <c r="J720" s="202"/>
    </row>
    <row r="721" ht="13.5" customHeight="1">
      <c r="J721" s="202"/>
    </row>
    <row r="722" ht="13.5" customHeight="1">
      <c r="J722" s="202"/>
    </row>
    <row r="723" ht="13.5" customHeight="1">
      <c r="J723" s="202"/>
    </row>
    <row r="724" ht="13.5" customHeight="1">
      <c r="J724" s="202"/>
    </row>
    <row r="725" ht="13.5" customHeight="1">
      <c r="J725" s="202"/>
    </row>
    <row r="726" ht="13.5" customHeight="1">
      <c r="J726" s="202"/>
    </row>
    <row r="727" ht="13.5" customHeight="1">
      <c r="J727" s="202"/>
    </row>
    <row r="728" ht="13.5" customHeight="1">
      <c r="J728" s="202"/>
    </row>
    <row r="729" ht="13.5" customHeight="1">
      <c r="J729" s="202"/>
    </row>
    <row r="730" ht="13.5" customHeight="1">
      <c r="J730" s="202"/>
    </row>
    <row r="731" ht="13.5" customHeight="1">
      <c r="J731" s="202"/>
    </row>
    <row r="732" ht="13.5" customHeight="1">
      <c r="J732" s="202"/>
    </row>
    <row r="733" ht="13.5" customHeight="1">
      <c r="J733" s="202"/>
    </row>
    <row r="734" ht="13.5" customHeight="1">
      <c r="J734" s="202"/>
    </row>
    <row r="735" ht="13.5" customHeight="1">
      <c r="J735" s="202"/>
    </row>
    <row r="736" ht="13.5" customHeight="1">
      <c r="J736" s="202"/>
    </row>
    <row r="737" ht="13.5" customHeight="1">
      <c r="J737" s="202"/>
    </row>
    <row r="738" ht="13.5" customHeight="1">
      <c r="J738" s="202"/>
    </row>
    <row r="739" ht="13.5" customHeight="1">
      <c r="J739" s="202"/>
    </row>
    <row r="740" ht="13.5" customHeight="1">
      <c r="J740" s="202"/>
    </row>
    <row r="741" ht="13.5" customHeight="1">
      <c r="J741" s="202"/>
    </row>
    <row r="742" ht="13.5" customHeight="1">
      <c r="J742" s="202"/>
    </row>
    <row r="743" ht="13.5" customHeight="1">
      <c r="J743" s="202"/>
    </row>
    <row r="744" ht="13.5" customHeight="1">
      <c r="J744" s="202"/>
    </row>
    <row r="745" ht="13.5" customHeight="1">
      <c r="J745" s="202"/>
    </row>
    <row r="746" ht="13.5" customHeight="1">
      <c r="J746" s="202"/>
    </row>
    <row r="747" ht="13.5" customHeight="1">
      <c r="J747" s="202"/>
    </row>
    <row r="748" ht="13.5" customHeight="1">
      <c r="J748" s="202"/>
    </row>
    <row r="749" ht="13.5" customHeight="1">
      <c r="J749" s="202"/>
    </row>
    <row r="750" ht="13.5" customHeight="1">
      <c r="J750" s="202"/>
    </row>
    <row r="751" ht="13.5" customHeight="1">
      <c r="J751" s="202"/>
    </row>
    <row r="752" ht="13.5" customHeight="1">
      <c r="J752" s="202"/>
    </row>
    <row r="753" ht="13.5" customHeight="1">
      <c r="J753" s="202"/>
    </row>
    <row r="754" ht="13.5" customHeight="1">
      <c r="J754" s="202"/>
    </row>
    <row r="755" ht="13.5" customHeight="1">
      <c r="J755" s="202"/>
    </row>
    <row r="756" ht="13.5" customHeight="1">
      <c r="J756" s="202"/>
    </row>
    <row r="757" ht="13.5" customHeight="1">
      <c r="J757" s="202"/>
    </row>
    <row r="758" ht="13.5" customHeight="1">
      <c r="J758" s="202"/>
    </row>
    <row r="759" ht="13.5" customHeight="1">
      <c r="J759" s="202"/>
    </row>
    <row r="760" ht="13.5" customHeight="1">
      <c r="J760" s="202"/>
    </row>
    <row r="761" ht="13.5" customHeight="1">
      <c r="J761" s="202"/>
    </row>
    <row r="762" ht="13.5" customHeight="1">
      <c r="J762" s="202"/>
    </row>
    <row r="763" ht="13.5" customHeight="1">
      <c r="J763" s="202"/>
    </row>
    <row r="764" ht="13.5" customHeight="1">
      <c r="J764" s="202"/>
    </row>
    <row r="765" ht="13.5" customHeight="1">
      <c r="J765" s="202"/>
    </row>
    <row r="766" ht="13.5" customHeight="1">
      <c r="J766" s="202"/>
    </row>
    <row r="767" ht="13.5" customHeight="1">
      <c r="J767" s="202"/>
    </row>
    <row r="768" ht="13.5" customHeight="1">
      <c r="J768" s="202"/>
    </row>
    <row r="769" ht="13.5" customHeight="1">
      <c r="J769" s="202"/>
    </row>
    <row r="770" ht="13.5" customHeight="1">
      <c r="J770" s="202"/>
    </row>
    <row r="771" ht="13.5" customHeight="1">
      <c r="J771" s="202"/>
    </row>
    <row r="772" ht="13.5" customHeight="1">
      <c r="J772" s="202"/>
    </row>
    <row r="773" ht="13.5" customHeight="1">
      <c r="J773" s="202"/>
    </row>
    <row r="774" ht="13.5" customHeight="1">
      <c r="J774" s="202"/>
    </row>
    <row r="775" ht="13.5" customHeight="1">
      <c r="J775" s="202"/>
    </row>
    <row r="776" ht="13.5" customHeight="1">
      <c r="J776" s="202"/>
    </row>
    <row r="777" ht="13.5" customHeight="1">
      <c r="J777" s="202"/>
    </row>
    <row r="778" ht="13.5" customHeight="1">
      <c r="J778" s="202"/>
    </row>
    <row r="779" ht="13.5" customHeight="1">
      <c r="J779" s="202"/>
    </row>
    <row r="780" ht="13.5" customHeight="1">
      <c r="J780" s="202"/>
    </row>
    <row r="781" ht="13.5" customHeight="1">
      <c r="J781" s="202"/>
    </row>
    <row r="782" ht="13.5" customHeight="1">
      <c r="J782" s="202"/>
    </row>
    <row r="783" ht="13.5" customHeight="1">
      <c r="J783" s="202"/>
    </row>
    <row r="784" ht="13.5" customHeight="1">
      <c r="J784" s="202"/>
    </row>
    <row r="785" ht="13.5" customHeight="1">
      <c r="J785" s="202"/>
    </row>
    <row r="786" ht="13.5" customHeight="1">
      <c r="J786" s="202"/>
    </row>
    <row r="787" ht="13.5" customHeight="1">
      <c r="J787" s="202"/>
    </row>
    <row r="788" ht="13.5" customHeight="1">
      <c r="J788" s="202"/>
    </row>
    <row r="789" ht="13.5" customHeight="1">
      <c r="J789" s="202"/>
    </row>
    <row r="790" ht="13.5" customHeight="1">
      <c r="J790" s="202"/>
    </row>
    <row r="791" ht="13.5" customHeight="1">
      <c r="J791" s="202"/>
    </row>
    <row r="792" ht="13.5" customHeight="1">
      <c r="J792" s="202"/>
    </row>
    <row r="793" ht="13.5" customHeight="1">
      <c r="J793" s="202"/>
    </row>
    <row r="794" ht="13.5" customHeight="1">
      <c r="J794" s="202"/>
    </row>
    <row r="795" ht="13.5" customHeight="1">
      <c r="J795" s="202"/>
    </row>
    <row r="796" ht="13.5" customHeight="1">
      <c r="J796" s="202"/>
    </row>
    <row r="797" ht="13.5" customHeight="1">
      <c r="J797" s="202"/>
    </row>
    <row r="798" ht="13.5" customHeight="1">
      <c r="J798" s="202"/>
    </row>
    <row r="799" ht="13.5" customHeight="1">
      <c r="J799" s="202"/>
    </row>
    <row r="800" ht="13.5" customHeight="1">
      <c r="J800" s="202"/>
    </row>
    <row r="801" ht="13.5" customHeight="1">
      <c r="J801" s="202"/>
    </row>
    <row r="802" ht="13.5" customHeight="1">
      <c r="J802" s="202"/>
    </row>
    <row r="803" ht="13.5" customHeight="1">
      <c r="J803" s="202"/>
    </row>
    <row r="804" ht="13.5" customHeight="1">
      <c r="J804" s="202"/>
    </row>
    <row r="805" ht="13.5" customHeight="1">
      <c r="J805" s="202"/>
    </row>
    <row r="806" ht="13.5" customHeight="1">
      <c r="J806" s="202"/>
    </row>
    <row r="807" ht="13.5" customHeight="1">
      <c r="J807" s="202"/>
    </row>
    <row r="808" ht="13.5" customHeight="1">
      <c r="J808" s="202"/>
    </row>
    <row r="809" ht="13.5" customHeight="1">
      <c r="J809" s="202"/>
    </row>
    <row r="810" ht="13.5" customHeight="1">
      <c r="J810" s="202"/>
    </row>
    <row r="811" ht="13.5" customHeight="1">
      <c r="J811" s="202"/>
    </row>
    <row r="812" ht="13.5" customHeight="1">
      <c r="J812" s="202"/>
    </row>
    <row r="813" ht="13.5" customHeight="1">
      <c r="J813" s="202"/>
    </row>
    <row r="814" ht="13.5" customHeight="1">
      <c r="J814" s="202"/>
    </row>
    <row r="815" ht="13.5" customHeight="1">
      <c r="J815" s="202"/>
    </row>
    <row r="816" ht="13.5" customHeight="1">
      <c r="J816" s="202"/>
    </row>
    <row r="817" ht="13.5" customHeight="1">
      <c r="J817" s="202"/>
    </row>
    <row r="818" ht="13.5" customHeight="1">
      <c r="J818" s="202"/>
    </row>
    <row r="819" ht="13.5" customHeight="1">
      <c r="J819" s="202"/>
    </row>
    <row r="820" ht="13.5" customHeight="1">
      <c r="J820" s="202"/>
    </row>
    <row r="821" ht="13.5" customHeight="1">
      <c r="J821" s="202"/>
    </row>
    <row r="822" ht="13.5" customHeight="1">
      <c r="J822" s="202"/>
    </row>
    <row r="823" ht="13.5" customHeight="1">
      <c r="J823" s="202"/>
    </row>
    <row r="824" ht="13.5" customHeight="1">
      <c r="J824" s="202"/>
    </row>
    <row r="825" ht="13.5" customHeight="1">
      <c r="J825" s="202"/>
    </row>
    <row r="826" ht="13.5" customHeight="1">
      <c r="J826" s="202"/>
    </row>
    <row r="827" ht="13.5" customHeight="1">
      <c r="J827" s="202"/>
    </row>
    <row r="828" ht="13.5" customHeight="1">
      <c r="J828" s="202"/>
    </row>
    <row r="829" ht="13.5" customHeight="1">
      <c r="J829" s="202"/>
    </row>
    <row r="830" ht="13.5" customHeight="1">
      <c r="J830" s="202"/>
    </row>
    <row r="831" ht="13.5" customHeight="1">
      <c r="J831" s="202"/>
    </row>
    <row r="832" ht="13.5" customHeight="1">
      <c r="J832" s="202"/>
    </row>
    <row r="833" ht="13.5" customHeight="1">
      <c r="J833" s="202"/>
    </row>
    <row r="834" ht="13.5" customHeight="1">
      <c r="J834" s="202"/>
    </row>
    <row r="835" ht="13.5" customHeight="1">
      <c r="J835" s="202"/>
    </row>
    <row r="836" ht="13.5" customHeight="1">
      <c r="J836" s="202"/>
    </row>
    <row r="837" ht="13.5" customHeight="1">
      <c r="J837" s="202"/>
    </row>
    <row r="838" ht="13.5" customHeight="1">
      <c r="J838" s="202"/>
    </row>
    <row r="839" ht="13.5" customHeight="1">
      <c r="J839" s="202"/>
    </row>
    <row r="840" ht="13.5" customHeight="1">
      <c r="J840" s="202"/>
    </row>
    <row r="841" ht="13.5" customHeight="1">
      <c r="J841" s="202"/>
    </row>
    <row r="842" ht="13.5" customHeight="1">
      <c r="J842" s="202"/>
    </row>
    <row r="843" ht="13.5" customHeight="1">
      <c r="J843" s="202"/>
    </row>
    <row r="844" ht="13.5" customHeight="1">
      <c r="J844" s="202"/>
    </row>
    <row r="845" ht="13.5" customHeight="1">
      <c r="J845" s="202"/>
    </row>
    <row r="846" ht="13.5" customHeight="1">
      <c r="J846" s="202"/>
    </row>
    <row r="847" ht="13.5" customHeight="1">
      <c r="J847" s="202"/>
    </row>
    <row r="848" ht="13.5" customHeight="1">
      <c r="J848" s="202"/>
    </row>
    <row r="849" ht="13.5" customHeight="1">
      <c r="J849" s="202"/>
    </row>
    <row r="850" ht="13.5" customHeight="1">
      <c r="J850" s="202"/>
    </row>
    <row r="851" ht="13.5" customHeight="1">
      <c r="J851" s="202"/>
    </row>
    <row r="852" ht="13.5" customHeight="1">
      <c r="J852" s="202"/>
    </row>
    <row r="853" ht="13.5" customHeight="1">
      <c r="J853" s="202"/>
    </row>
    <row r="854" ht="13.5" customHeight="1">
      <c r="J854" s="202"/>
    </row>
    <row r="855" ht="13.5" customHeight="1">
      <c r="J855" s="202"/>
    </row>
    <row r="856" ht="13.5" customHeight="1">
      <c r="J856" s="202"/>
    </row>
    <row r="857" ht="13.5" customHeight="1">
      <c r="J857" s="202"/>
    </row>
    <row r="858" ht="13.5" customHeight="1">
      <c r="J858" s="202"/>
    </row>
    <row r="859" ht="13.5" customHeight="1">
      <c r="J859" s="202"/>
    </row>
    <row r="860" ht="13.5" customHeight="1">
      <c r="J860" s="202"/>
    </row>
    <row r="861" ht="13.5" customHeight="1">
      <c r="J861" s="202"/>
    </row>
    <row r="862" ht="13.5" customHeight="1">
      <c r="J862" s="202"/>
    </row>
    <row r="863" ht="13.5" customHeight="1">
      <c r="J863" s="202"/>
    </row>
    <row r="864" ht="13.5" customHeight="1">
      <c r="J864" s="202"/>
    </row>
    <row r="865" ht="13.5" customHeight="1">
      <c r="J865" s="202"/>
    </row>
    <row r="866" ht="13.5" customHeight="1">
      <c r="J866" s="202"/>
    </row>
    <row r="867" ht="13.5" customHeight="1">
      <c r="J867" s="202"/>
    </row>
    <row r="868" ht="13.5" customHeight="1">
      <c r="J868" s="202"/>
    </row>
    <row r="869" ht="13.5" customHeight="1">
      <c r="J869" s="202"/>
    </row>
    <row r="870" ht="13.5" customHeight="1">
      <c r="J870" s="202"/>
    </row>
    <row r="871" ht="13.5" customHeight="1">
      <c r="J871" s="202"/>
    </row>
    <row r="872" ht="13.5" customHeight="1">
      <c r="J872" s="202"/>
    </row>
    <row r="873" ht="13.5" customHeight="1">
      <c r="J873" s="202"/>
    </row>
    <row r="874" ht="13.5" customHeight="1">
      <c r="J874" s="202"/>
    </row>
    <row r="875" ht="13.5" customHeight="1">
      <c r="J875" s="202"/>
    </row>
    <row r="876" ht="13.5" customHeight="1">
      <c r="J876" s="202"/>
    </row>
    <row r="877" ht="13.5" customHeight="1">
      <c r="J877" s="202"/>
    </row>
    <row r="878" ht="13.5" customHeight="1">
      <c r="J878" s="202"/>
    </row>
    <row r="879" ht="13.5" customHeight="1">
      <c r="J879" s="202"/>
    </row>
    <row r="880" ht="13.5" customHeight="1">
      <c r="J880" s="202"/>
    </row>
    <row r="881" ht="13.5" customHeight="1">
      <c r="J881" s="202"/>
    </row>
    <row r="882" ht="13.5" customHeight="1">
      <c r="J882" s="202"/>
    </row>
    <row r="883" ht="13.5" customHeight="1">
      <c r="J883" s="202"/>
    </row>
    <row r="884" ht="13.5" customHeight="1">
      <c r="J884" s="202"/>
    </row>
    <row r="885" ht="13.5" customHeight="1">
      <c r="J885" s="202"/>
    </row>
    <row r="886" ht="13.5" customHeight="1">
      <c r="J886" s="202"/>
    </row>
    <row r="887" ht="13.5" customHeight="1">
      <c r="J887" s="202"/>
    </row>
    <row r="888" ht="13.5" customHeight="1">
      <c r="J888" s="202"/>
    </row>
    <row r="889" ht="13.5" customHeight="1">
      <c r="J889" s="202"/>
    </row>
    <row r="890" ht="13.5" customHeight="1">
      <c r="J890" s="202"/>
    </row>
    <row r="891" ht="13.5" customHeight="1">
      <c r="J891" s="202"/>
    </row>
    <row r="892" ht="13.5" customHeight="1">
      <c r="J892" s="202"/>
    </row>
    <row r="893" ht="13.5" customHeight="1">
      <c r="J893" s="202"/>
    </row>
    <row r="894" ht="13.5" customHeight="1">
      <c r="J894" s="202"/>
    </row>
    <row r="895" ht="13.5" customHeight="1">
      <c r="J895" s="202"/>
    </row>
    <row r="896" ht="13.5" customHeight="1">
      <c r="J896" s="202"/>
    </row>
    <row r="897" ht="13.5" customHeight="1">
      <c r="J897" s="202"/>
    </row>
    <row r="898" ht="13.5" customHeight="1">
      <c r="J898" s="202"/>
    </row>
    <row r="899" ht="13.5" customHeight="1">
      <c r="J899" s="202"/>
    </row>
    <row r="900" ht="13.5" customHeight="1">
      <c r="J900" s="202"/>
    </row>
    <row r="901" ht="13.5" customHeight="1">
      <c r="J901" s="202"/>
    </row>
    <row r="902" ht="13.5" customHeight="1">
      <c r="J902" s="202"/>
    </row>
    <row r="903" ht="13.5" customHeight="1">
      <c r="J903" s="202"/>
    </row>
    <row r="904" ht="13.5" customHeight="1">
      <c r="J904" s="202"/>
    </row>
    <row r="905" ht="13.5" customHeight="1">
      <c r="J905" s="202"/>
    </row>
    <row r="906" ht="13.5" customHeight="1">
      <c r="J906" s="202"/>
    </row>
    <row r="907" ht="13.5" customHeight="1">
      <c r="J907" s="202"/>
    </row>
    <row r="908" ht="13.5" customHeight="1">
      <c r="J908" s="202"/>
    </row>
    <row r="909" ht="13.5" customHeight="1">
      <c r="J909" s="202"/>
    </row>
    <row r="910" ht="13.5" customHeight="1">
      <c r="J910" s="202"/>
    </row>
    <row r="911" ht="13.5" customHeight="1">
      <c r="J911" s="202"/>
    </row>
    <row r="912" ht="13.5" customHeight="1">
      <c r="J912" s="202"/>
    </row>
    <row r="913" ht="13.5" customHeight="1">
      <c r="J913" s="202"/>
    </row>
    <row r="914" ht="13.5" customHeight="1">
      <c r="J914" s="202"/>
    </row>
    <row r="915" ht="13.5" customHeight="1">
      <c r="J915" s="202"/>
    </row>
    <row r="916" ht="13.5" customHeight="1">
      <c r="J916" s="202"/>
    </row>
    <row r="917" ht="13.5" customHeight="1">
      <c r="J917" s="202"/>
    </row>
    <row r="918" ht="13.5" customHeight="1">
      <c r="J918" s="202"/>
    </row>
    <row r="919" ht="13.5" customHeight="1">
      <c r="J919" s="202"/>
    </row>
    <row r="920" ht="13.5" customHeight="1">
      <c r="J920" s="202"/>
    </row>
    <row r="921" ht="13.5" customHeight="1">
      <c r="J921" s="202"/>
    </row>
    <row r="922" ht="13.5" customHeight="1">
      <c r="J922" s="202"/>
    </row>
    <row r="923" ht="13.5" customHeight="1">
      <c r="J923" s="202"/>
    </row>
    <row r="924" ht="13.5" customHeight="1">
      <c r="J924" s="202"/>
    </row>
    <row r="925" ht="13.5" customHeight="1">
      <c r="J925" s="202"/>
    </row>
    <row r="926" ht="13.5" customHeight="1">
      <c r="J926" s="202"/>
    </row>
    <row r="927" ht="13.5" customHeight="1">
      <c r="J927" s="202"/>
    </row>
    <row r="928" ht="13.5" customHeight="1">
      <c r="J928" s="202"/>
    </row>
    <row r="929" ht="13.5" customHeight="1">
      <c r="J929" s="202"/>
    </row>
    <row r="930" ht="13.5" customHeight="1">
      <c r="J930" s="202"/>
    </row>
    <row r="931" ht="13.5" customHeight="1">
      <c r="J931" s="202"/>
    </row>
    <row r="932" ht="13.5" customHeight="1">
      <c r="J932" s="202"/>
    </row>
    <row r="933" ht="13.5" customHeight="1">
      <c r="J933" s="202"/>
    </row>
    <row r="934" ht="13.5" customHeight="1">
      <c r="J934" s="202"/>
    </row>
    <row r="935" ht="13.5" customHeight="1">
      <c r="J935" s="202"/>
    </row>
    <row r="936" ht="13.5" customHeight="1">
      <c r="J936" s="202"/>
    </row>
    <row r="937" ht="13.5" customHeight="1">
      <c r="J937" s="202"/>
    </row>
    <row r="938" ht="13.5" customHeight="1">
      <c r="J938" s="202"/>
    </row>
    <row r="939" ht="13.5" customHeight="1">
      <c r="J939" s="202"/>
    </row>
    <row r="940" ht="13.5" customHeight="1">
      <c r="J940" s="202"/>
    </row>
    <row r="941" ht="13.5" customHeight="1">
      <c r="J941" s="202"/>
    </row>
    <row r="942" ht="13.5" customHeight="1">
      <c r="J942" s="202"/>
    </row>
    <row r="943" ht="13.5" customHeight="1">
      <c r="J943" s="202"/>
    </row>
    <row r="944" ht="13.5" customHeight="1">
      <c r="J944" s="202"/>
    </row>
    <row r="945" ht="13.5" customHeight="1">
      <c r="J945" s="202"/>
    </row>
    <row r="946" ht="13.5" customHeight="1">
      <c r="J946" s="202"/>
    </row>
    <row r="947" ht="13.5" customHeight="1">
      <c r="J947" s="202"/>
    </row>
    <row r="948" ht="13.5" customHeight="1">
      <c r="J948" s="202"/>
    </row>
    <row r="949" ht="13.5" customHeight="1">
      <c r="J949" s="202"/>
    </row>
    <row r="950" ht="13.5" customHeight="1">
      <c r="J950" s="202"/>
    </row>
    <row r="951" ht="13.5" customHeight="1">
      <c r="J951" s="202"/>
    </row>
    <row r="952" ht="13.5" customHeight="1">
      <c r="J952" s="202"/>
    </row>
    <row r="953" ht="13.5" customHeight="1">
      <c r="J953" s="202"/>
    </row>
    <row r="954" ht="13.5" customHeight="1">
      <c r="J954" s="202"/>
    </row>
    <row r="955" ht="13.5" customHeight="1">
      <c r="J955" s="202"/>
    </row>
    <row r="956" ht="13.5" customHeight="1">
      <c r="J956" s="202"/>
    </row>
    <row r="957" ht="13.5" customHeight="1">
      <c r="J957" s="202"/>
    </row>
    <row r="958" ht="13.5" customHeight="1">
      <c r="J958" s="202"/>
    </row>
    <row r="959" ht="13.5" customHeight="1">
      <c r="J959" s="202"/>
    </row>
    <row r="960" ht="13.5" customHeight="1">
      <c r="J960" s="202"/>
    </row>
    <row r="961" ht="13.5" customHeight="1">
      <c r="J961" s="202"/>
    </row>
    <row r="962" ht="13.5" customHeight="1">
      <c r="J962" s="202"/>
    </row>
    <row r="963" ht="13.5" customHeight="1">
      <c r="J963" s="202"/>
    </row>
    <row r="964" ht="13.5" customHeight="1">
      <c r="J964" s="202"/>
    </row>
    <row r="965" ht="13.5" customHeight="1">
      <c r="J965" s="202"/>
    </row>
    <row r="966" ht="13.5" customHeight="1">
      <c r="J966" s="202"/>
    </row>
    <row r="967" ht="13.5" customHeight="1">
      <c r="J967" s="202"/>
    </row>
    <row r="968" ht="13.5" customHeight="1">
      <c r="J968" s="202"/>
    </row>
    <row r="969" ht="13.5" customHeight="1">
      <c r="J969" s="202"/>
    </row>
    <row r="970" ht="13.5" customHeight="1">
      <c r="J970" s="202"/>
    </row>
    <row r="971" ht="13.5" customHeight="1">
      <c r="J971" s="202"/>
    </row>
    <row r="972" ht="13.5" customHeight="1">
      <c r="J972" s="202"/>
    </row>
    <row r="973" ht="13.5" customHeight="1">
      <c r="J973" s="202"/>
    </row>
    <row r="974" ht="13.5" customHeight="1">
      <c r="J974" s="202"/>
    </row>
    <row r="975" ht="13.5" customHeight="1">
      <c r="J975" s="202"/>
    </row>
    <row r="976" ht="13.5" customHeight="1">
      <c r="J976" s="202"/>
    </row>
    <row r="977" ht="13.5" customHeight="1">
      <c r="J977" s="202"/>
    </row>
    <row r="978" ht="13.5" customHeight="1">
      <c r="J978" s="202"/>
    </row>
    <row r="979" ht="13.5" customHeight="1">
      <c r="J979" s="202"/>
    </row>
    <row r="980" ht="13.5" customHeight="1">
      <c r="J980" s="202"/>
    </row>
    <row r="981" ht="13.5" customHeight="1">
      <c r="J981" s="202"/>
    </row>
    <row r="982" ht="13.5" customHeight="1">
      <c r="J982" s="202"/>
    </row>
    <row r="983" ht="13.5" customHeight="1">
      <c r="J983" s="202"/>
    </row>
    <row r="984" ht="13.5" customHeight="1">
      <c r="J984" s="202"/>
    </row>
    <row r="985" ht="13.5" customHeight="1">
      <c r="J985" s="202"/>
    </row>
    <row r="986" ht="13.5" customHeight="1">
      <c r="J986" s="202"/>
    </row>
    <row r="987" ht="13.5" customHeight="1">
      <c r="J987" s="202"/>
    </row>
    <row r="988" ht="13.5" customHeight="1">
      <c r="J988" s="202"/>
    </row>
    <row r="989" ht="13.5" customHeight="1">
      <c r="J989" s="202"/>
    </row>
    <row r="990" ht="13.5" customHeight="1">
      <c r="J990" s="202"/>
    </row>
    <row r="991" ht="13.5" customHeight="1">
      <c r="J991" s="202"/>
    </row>
    <row r="992" ht="13.5" customHeight="1">
      <c r="J992" s="202"/>
    </row>
    <row r="993" ht="13.5" customHeight="1">
      <c r="J993" s="202"/>
    </row>
    <row r="994" ht="13.5" customHeight="1">
      <c r="J994" s="202"/>
    </row>
    <row r="995" ht="13.5" customHeight="1">
      <c r="J995" s="202"/>
    </row>
    <row r="996" ht="13.5" customHeight="1">
      <c r="J996" s="202"/>
    </row>
    <row r="997" ht="13.5" customHeight="1">
      <c r="J997" s="202"/>
    </row>
    <row r="998" ht="13.5" customHeight="1">
      <c r="J998" s="202"/>
    </row>
    <row r="999" ht="13.5" customHeight="1">
      <c r="J999" s="202"/>
    </row>
    <row r="1000" ht="13.5" customHeight="1">
      <c r="J1000" s="202"/>
    </row>
  </sheetData>
  <mergeCells count="3">
    <mergeCell ref="C3:D3"/>
    <mergeCell ref="E3:F3"/>
    <mergeCell ref="G3:I3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3.0"/>
    <col customWidth="1" min="2" max="2" width="25.71"/>
    <col customWidth="1" min="3" max="3" width="17.29"/>
    <col customWidth="1" min="4" max="4" width="13.57"/>
    <col customWidth="1" min="5" max="8" width="9.29"/>
    <col customWidth="1" min="9" max="9" width="9.57"/>
    <col customWidth="1" min="10" max="11" width="9.43"/>
    <col customWidth="1" min="12" max="13" width="9.29"/>
    <col customWidth="1" min="14" max="14" width="9.43"/>
    <col customWidth="1" min="15" max="15" width="9.29"/>
    <col customWidth="1" min="16" max="16" width="9.43"/>
    <col customWidth="1" min="17" max="17" width="9.29"/>
    <col customWidth="1" min="18" max="18" width="9.57"/>
    <col customWidth="1" min="19" max="20" width="9.29"/>
    <col customWidth="1" min="21" max="21" width="8.71"/>
    <col customWidth="1" min="22" max="23" width="9.29"/>
    <col customWidth="1" min="24" max="24" width="10.43"/>
    <col customWidth="1" min="25" max="27" width="9.29"/>
    <col customWidth="1" min="28" max="28" width="9.14"/>
    <col customWidth="1" min="29" max="48" width="8.71"/>
  </cols>
  <sheetData>
    <row r="1" ht="25.5" customHeight="1">
      <c r="A1" s="349" t="s">
        <v>140</v>
      </c>
      <c r="G1" s="350" t="s">
        <v>141</v>
      </c>
      <c r="J1" s="351" t="s">
        <v>142</v>
      </c>
      <c r="M1" s="352" t="s">
        <v>69</v>
      </c>
      <c r="N1" s="353"/>
      <c r="O1" s="353"/>
      <c r="P1" s="353"/>
      <c r="Q1" s="353"/>
      <c r="R1" s="353"/>
      <c r="S1" s="353"/>
      <c r="W1" s="5"/>
      <c r="AB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AB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20.25" customHeight="1">
      <c r="A3" s="355" t="s">
        <v>143</v>
      </c>
      <c r="B3" s="700"/>
      <c r="C3" s="700"/>
      <c r="D3" s="357" t="s">
        <v>3</v>
      </c>
      <c r="E3" s="357" t="s">
        <v>4</v>
      </c>
      <c r="F3" s="357" t="s">
        <v>5</v>
      </c>
      <c r="G3" s="357" t="s">
        <v>6</v>
      </c>
      <c r="H3" s="357" t="s">
        <v>7</v>
      </c>
      <c r="I3" s="357" t="s">
        <v>8</v>
      </c>
      <c r="J3" s="357" t="s">
        <v>9</v>
      </c>
      <c r="K3" s="357" t="s">
        <v>146</v>
      </c>
      <c r="L3" s="357" t="s">
        <v>11</v>
      </c>
      <c r="M3" s="357" t="s">
        <v>12</v>
      </c>
      <c r="N3" s="357" t="s">
        <v>13</v>
      </c>
      <c r="O3" s="357" t="s">
        <v>14</v>
      </c>
      <c r="P3" s="357" t="s">
        <v>15</v>
      </c>
      <c r="Q3" s="357" t="s">
        <v>16</v>
      </c>
      <c r="R3" s="357" t="s">
        <v>17</v>
      </c>
      <c r="S3" s="357" t="s">
        <v>18</v>
      </c>
      <c r="T3" s="357" t="s">
        <v>19</v>
      </c>
      <c r="U3" s="357" t="s">
        <v>20</v>
      </c>
      <c r="V3" s="357" t="s">
        <v>21</v>
      </c>
      <c r="W3" s="357" t="s">
        <v>22</v>
      </c>
      <c r="X3" s="357" t="s">
        <v>23</v>
      </c>
      <c r="Y3" s="357" t="s">
        <v>24</v>
      </c>
      <c r="Z3" s="357" t="s">
        <v>25</v>
      </c>
      <c r="AA3" s="357" t="s">
        <v>26</v>
      </c>
      <c r="AB3" s="358" t="s">
        <v>27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8.75" customHeight="1">
      <c r="B4" s="360" t="s">
        <v>29</v>
      </c>
      <c r="C4" s="361" t="s">
        <v>30</v>
      </c>
      <c r="D4" s="362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7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8.75" customHeight="1">
      <c r="B5" s="368" t="s">
        <v>45</v>
      </c>
      <c r="C5" s="361" t="s">
        <v>30</v>
      </c>
      <c r="D5" s="372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364"/>
      <c r="Z5" s="364"/>
      <c r="AA5" s="364"/>
      <c r="AB5" s="367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8.75" customHeight="1">
      <c r="B6" s="368" t="s">
        <v>56</v>
      </c>
      <c r="C6" s="361" t="s">
        <v>30</v>
      </c>
      <c r="D6" s="362"/>
      <c r="E6" s="364"/>
      <c r="F6" s="364">
        <f>Colorado!T7</f>
        <v>0.34</v>
      </c>
      <c r="G6" s="364"/>
      <c r="H6" s="364"/>
      <c r="I6" s="363">
        <f>Colorado!T10</f>
        <v>0.005008618353</v>
      </c>
      <c r="J6" s="364"/>
      <c r="K6" s="363">
        <f>Colorado!T12</f>
        <v>0.016</v>
      </c>
      <c r="L6" s="364"/>
      <c r="M6" s="363">
        <f>Colorado!T14</f>
        <v>0.02582323383</v>
      </c>
      <c r="N6" s="364"/>
      <c r="O6" s="363">
        <f>Colorado!T16</f>
        <v>0.1361417491</v>
      </c>
      <c r="P6" s="364"/>
      <c r="Q6" s="363">
        <f>Colorado!T18</f>
        <v>3.761110411</v>
      </c>
      <c r="R6" s="364"/>
      <c r="S6" s="364"/>
      <c r="T6" s="363">
        <f>Colorado!T21</f>
        <v>0.8416603029</v>
      </c>
      <c r="U6" s="363"/>
      <c r="V6" s="385">
        <f>Colorado!T23</f>
        <v>0.0184</v>
      </c>
      <c r="W6" s="385">
        <f>Colorado!T24</f>
        <v>0.006685618253</v>
      </c>
      <c r="X6" s="364"/>
      <c r="Y6" s="364"/>
      <c r="Z6" s="364"/>
      <c r="AA6" s="363">
        <f>Colorado!T28</f>
        <v>0.3005289847</v>
      </c>
      <c r="AB6" s="383">
        <f>Colorado!$I$44</f>
        <v>200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ht="18.75" customHeight="1">
      <c r="B7" s="368" t="s">
        <v>61</v>
      </c>
      <c r="C7" s="361" t="s">
        <v>30</v>
      </c>
      <c r="D7" s="362"/>
      <c r="E7" s="364"/>
      <c r="F7" s="364">
        <f>Colorado!V7</f>
        <v>0.15</v>
      </c>
      <c r="G7" s="364"/>
      <c r="H7" s="364"/>
      <c r="I7" s="384">
        <f>Colorado!V10</f>
        <v>0.0007150963375</v>
      </c>
      <c r="J7" s="363"/>
      <c r="K7" s="363">
        <f>Colorado!V12</f>
        <v>0.011</v>
      </c>
      <c r="L7" s="363"/>
      <c r="M7" s="363">
        <f>Colorado!V14</f>
        <v>0.01619353664</v>
      </c>
      <c r="N7" s="363"/>
      <c r="O7" s="385">
        <f>Colorado!V16</f>
        <v>0.005305248512</v>
      </c>
      <c r="P7" s="363"/>
      <c r="Q7" s="363">
        <f>Colorado!V18</f>
        <v>2.078017337</v>
      </c>
      <c r="R7" s="363"/>
      <c r="S7" s="363"/>
      <c r="T7" s="363">
        <f>Colorado!V21</f>
        <v>0.09348270932</v>
      </c>
      <c r="U7" s="363"/>
      <c r="V7" s="385">
        <f>Colorado!V23</f>
        <v>0.0046</v>
      </c>
      <c r="W7" s="363">
        <f>Colorado!V24</f>
        <v>0.001054541284</v>
      </c>
      <c r="X7" s="364"/>
      <c r="Y7" s="363">
        <f>Colorado!V26</f>
        <v>0.015</v>
      </c>
      <c r="Z7" s="363"/>
      <c r="AA7" s="363">
        <f>Colorado!V28</f>
        <v>0.2276230312</v>
      </c>
      <c r="AB7" s="383">
        <f>Colorado!$I$44</f>
        <v>200</v>
      </c>
    </row>
    <row r="8" ht="18.75" customHeight="1">
      <c r="B8" s="368" t="s">
        <v>28</v>
      </c>
      <c r="C8" s="361" t="s">
        <v>35</v>
      </c>
      <c r="D8" s="362"/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64"/>
      <c r="AB8" s="367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8.75" customHeight="1">
      <c r="B9" s="370" t="s">
        <v>41</v>
      </c>
      <c r="C9" s="371" t="s">
        <v>35</v>
      </c>
      <c r="D9" s="372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4"/>
      <c r="Y9" s="364"/>
      <c r="Z9" s="364"/>
      <c r="AA9" s="364"/>
      <c r="AB9" s="367"/>
    </row>
    <row r="10" ht="18.75" customHeight="1">
      <c r="B10" s="370" t="s">
        <v>42</v>
      </c>
      <c r="C10" s="371" t="s">
        <v>35</v>
      </c>
      <c r="D10" s="372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7"/>
    </row>
    <row r="11" ht="18.75" customHeight="1">
      <c r="B11" s="368" t="s">
        <v>51</v>
      </c>
      <c r="C11" s="361" t="s">
        <v>35</v>
      </c>
      <c r="D11" s="377">
        <f>Navajo!U5</f>
        <v>20</v>
      </c>
      <c r="E11" s="364"/>
      <c r="F11" s="364"/>
      <c r="G11" s="364"/>
      <c r="H11" s="364"/>
      <c r="I11" s="364"/>
      <c r="J11" s="364"/>
      <c r="K11" s="364"/>
      <c r="L11" s="364">
        <f>Navajo!U14</f>
        <v>5</v>
      </c>
      <c r="M11" s="366">
        <f>Navajo!U15</f>
        <v>5</v>
      </c>
      <c r="N11" s="364"/>
      <c r="O11" s="364"/>
      <c r="P11" s="364"/>
      <c r="Q11" s="364"/>
      <c r="R11" s="364"/>
      <c r="S11" s="365">
        <f>Navajo!U21</f>
        <v>0.05</v>
      </c>
      <c r="T11" s="364"/>
      <c r="U11" s="364"/>
      <c r="V11" s="364"/>
      <c r="W11" s="364"/>
      <c r="X11" s="364"/>
      <c r="Y11" s="364"/>
      <c r="Z11" s="366">
        <f>Navajo!U28</f>
        <v>1</v>
      </c>
      <c r="AA11" s="364"/>
      <c r="AB11" s="367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18.75" customHeight="1">
      <c r="B12" s="368" t="s">
        <v>53</v>
      </c>
      <c r="C12" s="361" t="s">
        <v>35</v>
      </c>
      <c r="D12" s="364"/>
      <c r="E12" s="364"/>
      <c r="F12" s="364"/>
      <c r="G12" s="364"/>
      <c r="H12" s="364"/>
      <c r="I12" s="364"/>
      <c r="J12" s="364"/>
      <c r="K12" s="364"/>
      <c r="L12" s="365">
        <f>Navajo!V14</f>
        <v>1</v>
      </c>
      <c r="M12" s="366">
        <f>Navajo!V15</f>
        <v>0.5</v>
      </c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6">
        <f>Navajo!V28</f>
        <v>0.1</v>
      </c>
      <c r="AA12" s="364"/>
      <c r="AB12" s="367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49"/>
      <c r="AT12" s="49"/>
      <c r="AU12" s="5"/>
      <c r="AV12" s="5"/>
    </row>
    <row r="13" ht="18.75" customHeight="1">
      <c r="B13" s="368" t="s">
        <v>154</v>
      </c>
      <c r="C13" s="361" t="s">
        <v>35</v>
      </c>
      <c r="D13" s="364"/>
      <c r="E13" s="363">
        <f>Navajo!S6</f>
        <v>0.088</v>
      </c>
      <c r="F13" s="364">
        <f>Navajo!S7</f>
        <v>0.34</v>
      </c>
      <c r="G13" s="364"/>
      <c r="H13" s="364"/>
      <c r="I13" s="363">
        <f>Navajo!S10</f>
        <v>0.005852807266</v>
      </c>
      <c r="J13" s="364"/>
      <c r="K13" s="364"/>
      <c r="L13" s="364"/>
      <c r="M13" s="363">
        <f>Navajo!S15</f>
        <v>0.03783678786</v>
      </c>
      <c r="N13" s="364"/>
      <c r="O13" s="363">
        <f>Navajo!S17</f>
        <v>0.2085684463</v>
      </c>
      <c r="P13" s="364"/>
      <c r="Q13" s="364"/>
      <c r="R13" s="364"/>
      <c r="S13" s="364"/>
      <c r="T13" s="363">
        <f>Navajo!S22</f>
        <v>1.186066882</v>
      </c>
      <c r="U13" s="364"/>
      <c r="V13" s="364"/>
      <c r="W13" s="363">
        <f>Navajo!S25</f>
        <v>0.02128466642</v>
      </c>
      <c r="X13" s="364"/>
      <c r="Y13" s="366">
        <f>Navajo!S27</f>
        <v>0.7</v>
      </c>
      <c r="Z13" s="364"/>
      <c r="AA13" s="382">
        <f>Navajo!S29</f>
        <v>0.2972487356</v>
      </c>
      <c r="AB13" s="383">
        <f>Navajo!$Y$7</f>
        <v>300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8.75" customHeight="1">
      <c r="B14" s="368" t="s">
        <v>157</v>
      </c>
      <c r="C14" s="361" t="s">
        <v>35</v>
      </c>
      <c r="D14" s="362"/>
      <c r="E14" s="364">
        <f>Navajo!T6</f>
        <v>0.03</v>
      </c>
      <c r="F14" s="364">
        <f>Navajo!T7</f>
        <v>0.15</v>
      </c>
      <c r="G14" s="364"/>
      <c r="H14" s="364"/>
      <c r="I14" s="363">
        <f>Navajo!T10</f>
        <v>0.0005270999409</v>
      </c>
      <c r="J14" s="364"/>
      <c r="K14" s="364"/>
      <c r="L14" s="364"/>
      <c r="M14" s="363">
        <f>Navajo!T15</f>
        <v>0.02289824179</v>
      </c>
      <c r="N14" s="364"/>
      <c r="O14" s="363">
        <f>Navajo!T17</f>
        <v>0.008128200782</v>
      </c>
      <c r="P14" s="364"/>
      <c r="Q14" s="364"/>
      <c r="R14" s="364"/>
      <c r="S14" s="364"/>
      <c r="T14" s="363">
        <f>Navajo!T22</f>
        <v>0.1317354131</v>
      </c>
      <c r="U14" s="364"/>
      <c r="V14" s="364"/>
      <c r="W14" s="364"/>
      <c r="X14" s="364"/>
      <c r="Y14" s="364">
        <f>Navajo!T27</f>
        <v>0.15</v>
      </c>
      <c r="Z14" s="364"/>
      <c r="AA14" s="382">
        <f>Navajo!T29</f>
        <v>0.2996802181</v>
      </c>
      <c r="AB14" s="383">
        <f>Navajo!$Y$7</f>
        <v>300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49"/>
      <c r="AT14" s="49"/>
      <c r="AU14" s="5"/>
      <c r="AV14" s="5"/>
    </row>
    <row r="15" ht="18.75" customHeight="1">
      <c r="B15" s="368" t="s">
        <v>31</v>
      </c>
      <c r="C15" s="361" t="s">
        <v>32</v>
      </c>
      <c r="D15" s="362"/>
      <c r="E15" s="363">
        <f>'New Mexico'!O6</f>
        <v>0.006</v>
      </c>
      <c r="F15" s="364">
        <f>'New Mexico'!O7</f>
        <v>0.01</v>
      </c>
      <c r="G15" s="365">
        <f>'New Mexico'!O8</f>
        <v>2</v>
      </c>
      <c r="H15" s="363">
        <f>'New Mexico'!O9</f>
        <v>0.004</v>
      </c>
      <c r="I15" s="363">
        <f>'New Mexico'!O10</f>
        <v>0.005</v>
      </c>
      <c r="J15" s="364"/>
      <c r="K15" s="366">
        <f>'New Mexico'!O12</f>
        <v>0.1</v>
      </c>
      <c r="L15" s="364"/>
      <c r="M15" s="366">
        <f>'New Mexico'!O16</f>
        <v>1.3</v>
      </c>
      <c r="N15" s="364"/>
      <c r="O15" s="363">
        <f>'New Mexico'!O18</f>
        <v>0.015</v>
      </c>
      <c r="P15" s="364"/>
      <c r="Q15" s="364"/>
      <c r="R15" s="364"/>
      <c r="S15" s="364"/>
      <c r="T15" s="366">
        <f>'New Mexico'!O24</f>
        <v>0.7</v>
      </c>
      <c r="U15" s="364"/>
      <c r="V15" s="364">
        <f>'New Mexico'!O26</f>
        <v>0.05</v>
      </c>
      <c r="W15" s="364"/>
      <c r="X15" s="364"/>
      <c r="Y15" s="363">
        <f>'New Mexico'!O29</f>
        <v>0.002</v>
      </c>
      <c r="Z15" s="364"/>
      <c r="AA15" s="366">
        <f>'New Mexico'!O31</f>
        <v>10.5</v>
      </c>
      <c r="AB15" s="367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8.75" customHeight="1">
      <c r="B16" s="368" t="s">
        <v>47</v>
      </c>
      <c r="C16" s="361" t="s">
        <v>32</v>
      </c>
      <c r="D16" s="365">
        <f>'New Mexico'!P5</f>
        <v>5</v>
      </c>
      <c r="E16" s="364"/>
      <c r="F16" s="366">
        <f>'New Mexico'!P7</f>
        <v>0.1</v>
      </c>
      <c r="G16" s="364"/>
      <c r="H16" s="364"/>
      <c r="I16" s="364">
        <f>'New Mexico'!P10</f>
        <v>0.01</v>
      </c>
      <c r="J16" s="364"/>
      <c r="K16" s="366">
        <f>'New Mexico'!P12</f>
        <v>0.1</v>
      </c>
      <c r="L16" s="364">
        <f>'New Mexico'!P15</f>
        <v>0.05</v>
      </c>
      <c r="M16" s="366">
        <f>'New Mexico'!P16</f>
        <v>0.2</v>
      </c>
      <c r="N16" s="364"/>
      <c r="O16" s="365">
        <f>'New Mexico'!P18</f>
        <v>5</v>
      </c>
      <c r="P16" s="364"/>
      <c r="Q16" s="364"/>
      <c r="R16" s="364"/>
      <c r="S16" s="365">
        <f>'New Mexico'!P23</f>
        <v>1</v>
      </c>
      <c r="T16" s="364"/>
      <c r="U16" s="364"/>
      <c r="V16" s="364">
        <v>0.13</v>
      </c>
      <c r="W16" s="364"/>
      <c r="X16" s="364"/>
      <c r="Y16" s="364"/>
      <c r="Z16" s="366">
        <f>'New Mexico'!P30</f>
        <v>0.1</v>
      </c>
      <c r="AA16" s="365">
        <f>'New Mexico'!P31</f>
        <v>2</v>
      </c>
      <c r="AB16" s="367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8.75" customHeight="1">
      <c r="B17" s="368" t="s">
        <v>52</v>
      </c>
      <c r="C17" s="361" t="s">
        <v>32</v>
      </c>
      <c r="D17" s="372"/>
      <c r="E17" s="364"/>
      <c r="F17" s="366">
        <f>'New Mexico'!Q7</f>
        <v>0.2</v>
      </c>
      <c r="G17" s="364"/>
      <c r="H17" s="364"/>
      <c r="I17" s="364">
        <f>'New Mexico'!Q10</f>
        <v>0.05</v>
      </c>
      <c r="J17" s="364"/>
      <c r="K17" s="365">
        <f>'New Mexico'!Q12</f>
        <v>1</v>
      </c>
      <c r="L17" s="365">
        <f>'New Mexico'!Q15</f>
        <v>1</v>
      </c>
      <c r="M17" s="366">
        <f>'New Mexico'!Q16</f>
        <v>0.5</v>
      </c>
      <c r="N17" s="366"/>
      <c r="O17" s="366">
        <f>'New Mexico'!Q18</f>
        <v>0.1</v>
      </c>
      <c r="P17" s="364"/>
      <c r="Q17" s="364"/>
      <c r="R17" s="364"/>
      <c r="S17" s="364"/>
      <c r="T17" s="364"/>
      <c r="U17" s="364"/>
      <c r="V17" s="364">
        <f>'New Mexico'!Q26</f>
        <v>0.05</v>
      </c>
      <c r="W17" s="364"/>
      <c r="X17" s="364"/>
      <c r="Y17" s="364"/>
      <c r="Z17" s="366">
        <f>'New Mexico'!Q30</f>
        <v>0.1</v>
      </c>
      <c r="AA17" s="365">
        <f>'New Mexico'!Q31</f>
        <v>25</v>
      </c>
      <c r="AB17" s="367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8.75" customHeight="1">
      <c r="B18" s="368" t="s">
        <v>54</v>
      </c>
      <c r="C18" s="361" t="s">
        <v>32</v>
      </c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7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"/>
      <c r="AT18" s="5"/>
      <c r="AU18" s="49"/>
      <c r="AV18" s="49"/>
    </row>
    <row r="19" ht="18.75" customHeight="1">
      <c r="B19" s="379" t="s">
        <v>56</v>
      </c>
      <c r="C19" s="380" t="s">
        <v>32</v>
      </c>
      <c r="D19" s="364"/>
      <c r="E19" s="364"/>
      <c r="F19" s="364">
        <f>'New Mexico'!R7</f>
        <v>0.34</v>
      </c>
      <c r="G19" s="364"/>
      <c r="H19" s="364"/>
      <c r="I19" s="384">
        <f>'New Mexico'!R10</f>
        <v>0.00421103424</v>
      </c>
      <c r="J19" s="364"/>
      <c r="K19" s="363">
        <f>'New Mexico'!R14</f>
        <v>0.016</v>
      </c>
      <c r="L19" s="364"/>
      <c r="M19" s="363">
        <f>'New Mexico'!R16</f>
        <v>0.03783678786</v>
      </c>
      <c r="N19" s="364"/>
      <c r="O19" s="364">
        <f>'New Mexico'!R18</f>
        <v>0.2085835318</v>
      </c>
      <c r="P19" s="364"/>
      <c r="Q19" s="363">
        <f>'New Mexico'!R20</f>
        <v>4.304989347</v>
      </c>
      <c r="R19" s="363">
        <f>'New Mexico'!R22</f>
        <v>0.0014</v>
      </c>
      <c r="S19" s="364"/>
      <c r="T19" s="364">
        <f>'New Mexico'!R24</f>
        <v>1.186066882</v>
      </c>
      <c r="U19" s="364"/>
      <c r="V19" s="364"/>
      <c r="W19" s="363">
        <f>'New Mexico'!R27</f>
        <v>0.02128466642</v>
      </c>
      <c r="X19" s="364"/>
      <c r="Y19" s="364"/>
      <c r="Z19" s="364"/>
      <c r="AA19" s="363">
        <f>'New Mexico'!R31</f>
        <v>0.4345339917</v>
      </c>
      <c r="AB19" s="383">
        <f>'New Mexico'!$X$10</f>
        <v>300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8.75" customHeight="1">
      <c r="B20" s="368" t="s">
        <v>61</v>
      </c>
      <c r="C20" s="361" t="s">
        <v>32</v>
      </c>
      <c r="D20" s="362"/>
      <c r="E20" s="364"/>
      <c r="F20" s="364">
        <f>'New Mexico'!S7</f>
        <v>0.15</v>
      </c>
      <c r="G20" s="364"/>
      <c r="H20" s="364"/>
      <c r="I20" s="385">
        <f>'New Mexico'!S10</f>
        <v>0.0009963914422</v>
      </c>
      <c r="J20" s="364"/>
      <c r="K20" s="363">
        <f>'New Mexico'!S14</f>
        <v>0.011</v>
      </c>
      <c r="L20" s="364"/>
      <c r="M20" s="363">
        <f>'New Mexico'!S16</f>
        <v>0.02289824179</v>
      </c>
      <c r="N20" s="364"/>
      <c r="O20" s="363">
        <f>'New Mexico'!S18</f>
        <v>0.008128200782</v>
      </c>
      <c r="P20" s="408"/>
      <c r="Q20" s="363">
        <f>'New Mexico'!S20</f>
        <v>2.378511004</v>
      </c>
      <c r="R20" s="385">
        <f>'New Mexico'!S22</f>
        <v>0.00077</v>
      </c>
      <c r="S20" s="364"/>
      <c r="T20" s="364">
        <f>'New Mexico'!S24</f>
        <v>0.1317354131</v>
      </c>
      <c r="U20" s="364"/>
      <c r="V20" s="364"/>
      <c r="W20" s="364"/>
      <c r="X20" s="364"/>
      <c r="Y20" s="364"/>
      <c r="Z20" s="364"/>
      <c r="AA20" s="363">
        <f>'New Mexico'!S31</f>
        <v>0.329119484</v>
      </c>
      <c r="AB20" s="383">
        <f>'New Mexico'!$X$10</f>
        <v>300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8.75" customHeight="1">
      <c r="B21" s="368" t="s">
        <v>39</v>
      </c>
      <c r="C21" s="361" t="s">
        <v>40</v>
      </c>
      <c r="D21" s="365">
        <f>'EPA REGION'!B5</f>
        <v>170</v>
      </c>
      <c r="E21" s="363">
        <f>'EPA REGION'!B6</f>
        <v>0.067</v>
      </c>
      <c r="F21" s="364">
        <f>'EPA REGION'!B7</f>
        <v>0.05</v>
      </c>
      <c r="G21" s="365">
        <f>'EPA REGION'!B8</f>
        <v>33</v>
      </c>
      <c r="H21" s="364">
        <f>'EPA REGION'!B9</f>
        <v>0.33</v>
      </c>
      <c r="I21" s="363">
        <f>'EPA REGION'!B10</f>
        <v>0.083</v>
      </c>
      <c r="J21" s="364"/>
      <c r="K21" s="365">
        <f>'EPA REGION'!B12</f>
        <v>220</v>
      </c>
      <c r="L21" s="364">
        <f>'EPA REGION'!B13</f>
        <v>0.05</v>
      </c>
      <c r="M21" s="366">
        <f>'EPA REGION'!B14</f>
        <v>6.7</v>
      </c>
      <c r="N21" s="365">
        <f>'EPA REGION'!B15</f>
        <v>120</v>
      </c>
      <c r="O21" s="366">
        <f>'EPA REGION'!B16</f>
        <v>0.2</v>
      </c>
      <c r="P21" s="364"/>
      <c r="Q21" s="366">
        <f>'EPA REGION'!B18</f>
        <v>7.8</v>
      </c>
      <c r="R21" s="364">
        <f>'EPA REGION'!B19</f>
        <v>0.05</v>
      </c>
      <c r="S21" s="364">
        <f>'EPA REGION'!B20</f>
        <v>0.83</v>
      </c>
      <c r="T21" s="366">
        <f>'EPA REGION'!B21</f>
        <v>3.3</v>
      </c>
      <c r="U21" s="364"/>
      <c r="V21" s="364">
        <f>'EPA REGION'!B23</f>
        <v>0.83</v>
      </c>
      <c r="W21" s="364"/>
      <c r="X21" s="364"/>
      <c r="Y21" s="363">
        <f>'EPA REGION'!B26</f>
        <v>0.002</v>
      </c>
      <c r="Z21" s="364">
        <f>'EPA REGION'!B27</f>
        <v>0.83</v>
      </c>
      <c r="AA21" s="365">
        <f>'EPA REGION'!B28</f>
        <v>50</v>
      </c>
      <c r="AB21" s="367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8.75" customHeight="1">
      <c r="B22" s="368" t="s">
        <v>47</v>
      </c>
      <c r="C22" s="361" t="s">
        <v>40</v>
      </c>
      <c r="D22" s="372"/>
      <c r="E22" s="365">
        <f>'EPA REGION'!C6</f>
        <v>5</v>
      </c>
      <c r="F22" s="364"/>
      <c r="G22" s="364"/>
      <c r="H22" s="364"/>
      <c r="I22" s="364">
        <f>'EPA REGION'!C10</f>
        <v>0.01</v>
      </c>
      <c r="J22" s="364"/>
      <c r="K22" s="366">
        <f>'EPA REGION'!C12</f>
        <v>0.1</v>
      </c>
      <c r="L22" s="365">
        <f>'EPA REGION'!C13</f>
        <v>1</v>
      </c>
      <c r="M22" s="366">
        <f>'EPA REGION'!C14</f>
        <v>0.2</v>
      </c>
      <c r="N22" s="364"/>
      <c r="O22" s="365">
        <f>'EPA REGION'!C16</f>
        <v>5</v>
      </c>
      <c r="P22" s="364"/>
      <c r="Q22" s="366">
        <f>'EPA REGION'!C18</f>
        <v>0.2</v>
      </c>
      <c r="R22" s="364"/>
      <c r="S22" s="364"/>
      <c r="T22" s="366">
        <f>'EPA REGION'!C21</f>
        <v>0.2</v>
      </c>
      <c r="U22" s="364"/>
      <c r="V22" s="364">
        <f>'EPA REGION'!C23</f>
        <v>0.13</v>
      </c>
      <c r="W22" s="364"/>
      <c r="X22" s="364"/>
      <c r="Y22" s="364"/>
      <c r="Z22" s="373">
        <f>'EPA REGION'!C27</f>
        <v>0.1</v>
      </c>
      <c r="AA22" s="374">
        <f>'EPA REGION'!C28</f>
        <v>2</v>
      </c>
      <c r="AB22" s="367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8.75" customHeight="1">
      <c r="B23" s="368" t="s">
        <v>52</v>
      </c>
      <c r="C23" s="361" t="s">
        <v>40</v>
      </c>
      <c r="D23" s="372"/>
      <c r="E23" s="364"/>
      <c r="F23" s="364"/>
      <c r="G23" s="364"/>
      <c r="H23" s="366">
        <f>'EPA REGION'!E9</f>
        <v>0.1</v>
      </c>
      <c r="I23" s="364">
        <f>'EPA REGION'!E10</f>
        <v>0.05</v>
      </c>
      <c r="J23" s="364"/>
      <c r="K23" s="365">
        <f>'EPA REGION'!E12</f>
        <v>1</v>
      </c>
      <c r="L23" s="364"/>
      <c r="M23" s="366">
        <f>'EPA REGION'!E14</f>
        <v>0.5</v>
      </c>
      <c r="N23" s="364"/>
      <c r="O23" s="366">
        <f>'EPA REGION'!E16</f>
        <v>0.1</v>
      </c>
      <c r="P23" s="364"/>
      <c r="Q23" s="364"/>
      <c r="R23" s="364">
        <f>'EPA REGION'!E19</f>
        <v>0.01</v>
      </c>
      <c r="S23" s="364"/>
      <c r="T23" s="365">
        <f>'EPA REGION'!E21</f>
        <v>1</v>
      </c>
      <c r="U23" s="364"/>
      <c r="V23" s="364">
        <f>'EPA REGION'!E23</f>
        <v>0.25</v>
      </c>
      <c r="W23" s="364"/>
      <c r="X23" s="364"/>
      <c r="Y23" s="364"/>
      <c r="Z23" s="366">
        <f>'EPA REGION'!E27</f>
        <v>0.1</v>
      </c>
      <c r="AA23" s="381">
        <f>'EPA REGION'!E28</f>
        <v>25</v>
      </c>
      <c r="AB23" s="367"/>
      <c r="AC23" s="5"/>
      <c r="AD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8.75" customHeight="1">
      <c r="B24" s="368" t="s">
        <v>56</v>
      </c>
      <c r="C24" s="361" t="s">
        <v>40</v>
      </c>
      <c r="D24" s="364"/>
      <c r="E24" s="363">
        <f>'EPA REGION'!G6</f>
        <v>8.358</v>
      </c>
      <c r="F24" s="364">
        <f>'EPA REGION'!G7</f>
        <v>0.34</v>
      </c>
      <c r="G24" s="364"/>
      <c r="H24" s="364"/>
      <c r="I24" s="384">
        <f>'EPA REGION'!G10</f>
        <v>0.00288</v>
      </c>
      <c r="J24" s="363"/>
      <c r="K24" s="363">
        <f>'EPA REGION'!G12</f>
        <v>0.972</v>
      </c>
      <c r="L24" s="364"/>
      <c r="M24" s="363">
        <f>'EPA REGION'!G14</f>
        <v>0.025</v>
      </c>
      <c r="N24" s="364"/>
      <c r="O24" s="364">
        <f>'EPA REGION'!G16</f>
        <v>0.13</v>
      </c>
      <c r="P24" s="364"/>
      <c r="Q24" s="364">
        <f>'EPA REGION'!G18</f>
        <v>3.71</v>
      </c>
      <c r="R24" s="363">
        <f>'EPA REGION'!G19</f>
        <v>0.0014</v>
      </c>
      <c r="S24" s="363"/>
      <c r="T24" s="363">
        <f>'EPA REGION'!G21</f>
        <v>0.813</v>
      </c>
      <c r="U24" s="364"/>
      <c r="V24" s="364">
        <f>'EPA REGION'!G23</f>
        <v>0.02</v>
      </c>
      <c r="W24" s="385">
        <f>'EPA REGION'!G24</f>
        <v>0.0099</v>
      </c>
      <c r="X24" s="364"/>
      <c r="Y24" s="364"/>
      <c r="Z24" s="364"/>
      <c r="AA24" s="364">
        <f>'EPA REGION'!G28</f>
        <v>0.29</v>
      </c>
      <c r="AB24" s="367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8.75" customHeight="1">
      <c r="B25" s="368" t="s">
        <v>61</v>
      </c>
      <c r="C25" s="361" t="s">
        <v>40</v>
      </c>
      <c r="D25" s="362"/>
      <c r="E25" s="363">
        <f>'EPA REGION'!I6</f>
        <v>3.348</v>
      </c>
      <c r="F25" s="364">
        <f>'EPA REGION'!I7</f>
        <v>0.15</v>
      </c>
      <c r="G25" s="364"/>
      <c r="H25" s="364"/>
      <c r="I25" s="384">
        <f>'EPA REGION'!I10</f>
        <v>0.00072</v>
      </c>
      <c r="J25" s="364"/>
      <c r="K25" s="363">
        <f>'EPA REGION'!I12</f>
        <v>0.126</v>
      </c>
      <c r="L25" s="364">
        <f>'EPA REGION'!I13</f>
        <v>0.05</v>
      </c>
      <c r="M25" s="363">
        <f>'EPA REGION'!I14</f>
        <v>0.016</v>
      </c>
      <c r="N25" s="363"/>
      <c r="O25" s="363">
        <f>'EPA REGION'!I16</f>
        <v>0.005</v>
      </c>
      <c r="P25" s="364"/>
      <c r="Q25" s="364">
        <f>'EPA REGION'!I18</f>
        <v>2.05</v>
      </c>
      <c r="R25" s="384">
        <f>'EPA REGION'!I19</f>
        <v>0.00077</v>
      </c>
      <c r="S25" s="364"/>
      <c r="T25" s="364">
        <f>'EPA REGION'!I21</f>
        <v>0.09</v>
      </c>
      <c r="U25" s="364"/>
      <c r="V25" s="363">
        <f>'EPA REGION'!I23</f>
        <v>0.005</v>
      </c>
      <c r="W25" s="364"/>
      <c r="X25" s="364"/>
      <c r="Y25" s="364"/>
      <c r="Z25" s="364"/>
      <c r="AA25" s="363">
        <f>'EPA REGION'!I28</f>
        <v>0.219</v>
      </c>
      <c r="AB25" s="390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8.75" customHeight="1">
      <c r="B26" s="368" t="s">
        <v>150</v>
      </c>
      <c r="C26" s="361" t="s">
        <v>151</v>
      </c>
      <c r="D26" s="365">
        <f>'EPA REGION'!D5</f>
        <v>5</v>
      </c>
      <c r="E26" s="364"/>
      <c r="F26" s="365">
        <f>'EPA REGION'!D7</f>
        <v>2</v>
      </c>
      <c r="G26" s="364"/>
      <c r="H26" s="364"/>
      <c r="I26" s="364">
        <f>'EPA REGION'!D10</f>
        <v>0.05</v>
      </c>
      <c r="J26" s="364"/>
      <c r="K26" s="365">
        <f>'EPA REGION'!D12</f>
        <v>1</v>
      </c>
      <c r="L26" s="364">
        <f>'EPA REGION'!D13</f>
        <v>0.05</v>
      </c>
      <c r="M26" s="366">
        <f>'EPA REGION'!D14</f>
        <v>0.2</v>
      </c>
      <c r="N26" s="364"/>
      <c r="O26" s="365">
        <f>'EPA REGION'!D16</f>
        <v>10</v>
      </c>
      <c r="P26" s="365"/>
      <c r="Q26" s="365"/>
      <c r="R26" s="365"/>
      <c r="S26" s="365">
        <f>'EPA REGION'!D20</f>
        <v>1</v>
      </c>
      <c r="T26" s="364"/>
      <c r="U26" s="364"/>
      <c r="V26" s="364">
        <f>'EPA REGION'!D23</f>
        <v>0.02</v>
      </c>
      <c r="W26" s="364"/>
      <c r="X26" s="364"/>
      <c r="Y26" s="364"/>
      <c r="Z26" s="366">
        <f>'EPA REGION'!D27</f>
        <v>0.1</v>
      </c>
      <c r="AA26" s="378">
        <f>'EPA REGION'!D28</f>
        <v>10</v>
      </c>
      <c r="AB26" s="367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8.75" customHeight="1">
      <c r="B27" s="368" t="s">
        <v>152</v>
      </c>
      <c r="C27" s="361" t="s">
        <v>151</v>
      </c>
      <c r="D27" s="372"/>
      <c r="E27" s="364"/>
      <c r="F27" s="366">
        <f>'EPA REGION'!F7</f>
        <v>0.2</v>
      </c>
      <c r="G27" s="364"/>
      <c r="H27" s="364"/>
      <c r="I27" s="364">
        <f>'EPA REGION'!F10</f>
        <v>0.05</v>
      </c>
      <c r="J27" s="364"/>
      <c r="K27" s="365">
        <f>'EPA REGION'!F12</f>
        <v>1</v>
      </c>
      <c r="L27" s="365">
        <f>'EPA REGION'!F13</f>
        <v>1</v>
      </c>
      <c r="M27" s="366">
        <f>'EPA REGION'!F14</f>
        <v>0.5</v>
      </c>
      <c r="N27" s="366"/>
      <c r="O27" s="366">
        <f>'EPA REGION'!F16</f>
        <v>0.1</v>
      </c>
      <c r="P27" s="364"/>
      <c r="Q27" s="364"/>
      <c r="R27" s="364"/>
      <c r="S27" s="364"/>
      <c r="T27" s="364"/>
      <c r="U27" s="364"/>
      <c r="V27" s="364">
        <f>'EPA REGION'!F23</f>
        <v>0.05</v>
      </c>
      <c r="W27" s="364"/>
      <c r="X27" s="364"/>
      <c r="Y27" s="364"/>
      <c r="Z27" s="366">
        <f>'EPA REGION'!F27</f>
        <v>0.1</v>
      </c>
      <c r="AA27" s="365">
        <f>'EPA REGION'!F28</f>
        <v>25</v>
      </c>
      <c r="AB27" s="367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8.75" customHeight="1">
      <c r="B28" s="368" t="s">
        <v>56</v>
      </c>
      <c r="C28" s="361" t="s">
        <v>151</v>
      </c>
      <c r="D28" s="364"/>
      <c r="E28" s="363">
        <f>'EPA REGION'!H6</f>
        <v>8.358</v>
      </c>
      <c r="F28" s="364"/>
      <c r="G28" s="364"/>
      <c r="H28" s="364">
        <f>'EPA REGION'!H9</f>
        <v>0.34</v>
      </c>
      <c r="I28" s="384">
        <f>'EPA REGION'!H10</f>
        <v>0.00288</v>
      </c>
      <c r="J28" s="363"/>
      <c r="K28" s="363">
        <f>'EPA REGION'!H12</f>
        <v>0.972</v>
      </c>
      <c r="L28" s="364"/>
      <c r="M28" s="363">
        <f>'EPA REGION'!H14</f>
        <v>0.025</v>
      </c>
      <c r="N28" s="364"/>
      <c r="O28" s="364">
        <f>'EPA REGION'!H16</f>
        <v>0.13</v>
      </c>
      <c r="P28" s="364"/>
      <c r="Q28" s="364">
        <f>'EPA REGION'!H18</f>
        <v>3.71</v>
      </c>
      <c r="R28" s="363">
        <f>'EPA REGION'!H19</f>
        <v>0.104</v>
      </c>
      <c r="S28" s="363"/>
      <c r="T28" s="363">
        <f>'EPA REGION'!H21</f>
        <v>0.813</v>
      </c>
      <c r="U28" s="364"/>
      <c r="V28" s="364">
        <f>'EPA REGION'!H23</f>
        <v>0.02</v>
      </c>
      <c r="W28" s="385">
        <f>'EPA REGION'!H24</f>
        <v>0.0099</v>
      </c>
      <c r="X28" s="364"/>
      <c r="Y28" s="364"/>
      <c r="Z28" s="364"/>
      <c r="AA28" s="364">
        <f>'EPA REGION'!H28</f>
        <v>0.29</v>
      </c>
      <c r="AB28" s="367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8.75" customHeight="1">
      <c r="B29" s="368" t="s">
        <v>61</v>
      </c>
      <c r="C29" s="361" t="s">
        <v>151</v>
      </c>
      <c r="D29" s="362"/>
      <c r="E29" s="363">
        <f>'EPA REGION'!J6</f>
        <v>3.348</v>
      </c>
      <c r="F29" s="506"/>
      <c r="G29" s="364"/>
      <c r="H29" s="364">
        <f>'EPA REGION'!J9</f>
        <v>0.15</v>
      </c>
      <c r="I29" s="384">
        <f>'EPA REGION'!J10</f>
        <v>0.00072</v>
      </c>
      <c r="J29" s="364"/>
      <c r="K29" s="363">
        <f>'EPA REGION'!J12</f>
        <v>0.126</v>
      </c>
      <c r="L29" s="364"/>
      <c r="M29" s="363">
        <f>'EPA REGION'!J14</f>
        <v>0.016</v>
      </c>
      <c r="N29" s="363"/>
      <c r="O29" s="363">
        <f>'EPA REGION'!J16</f>
        <v>0.005</v>
      </c>
      <c r="P29" s="364"/>
      <c r="Q29" s="364">
        <f>'EPA REGION'!J18</f>
        <v>2.05</v>
      </c>
      <c r="R29" s="384">
        <f>'EPA REGION'!J19</f>
        <v>0.00077</v>
      </c>
      <c r="S29" s="364"/>
      <c r="T29" s="364">
        <f>'EPA REGION'!J21</f>
        <v>0.09</v>
      </c>
      <c r="U29" s="364"/>
      <c r="V29" s="363">
        <f>'EPA REGION'!J23</f>
        <v>0.005</v>
      </c>
      <c r="W29" s="364"/>
      <c r="X29" s="364"/>
      <c r="Y29" s="364"/>
      <c r="Z29" s="364"/>
      <c r="AA29" s="382">
        <f>'EPA REGION'!J28</f>
        <v>0.219</v>
      </c>
      <c r="AB29" s="701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8.75" customHeight="1">
      <c r="B30" s="368" t="s">
        <v>33</v>
      </c>
      <c r="C30" s="361" t="s">
        <v>34</v>
      </c>
      <c r="D30" s="362"/>
      <c r="E30" s="364"/>
      <c r="F30" s="364">
        <f>Utah!M7</f>
        <v>0.01</v>
      </c>
      <c r="G30" s="365">
        <f>Utah!M8</f>
        <v>1</v>
      </c>
      <c r="H30" s="363">
        <f>Utah!M9</f>
        <v>0.004</v>
      </c>
      <c r="I30" s="364">
        <f>Utah!M10</f>
        <v>0.01</v>
      </c>
      <c r="J30" s="364"/>
      <c r="K30" s="364">
        <f>Utah!M12</f>
        <v>0.05</v>
      </c>
      <c r="L30" s="364"/>
      <c r="M30" s="364"/>
      <c r="N30" s="364"/>
      <c r="O30" s="363">
        <f>Utah!M16</f>
        <v>0.015</v>
      </c>
      <c r="P30" s="364"/>
      <c r="Q30" s="364"/>
      <c r="R30" s="363">
        <f>Utah!M19</f>
        <v>0.002</v>
      </c>
      <c r="S30" s="364"/>
      <c r="T30" s="364"/>
      <c r="U30" s="364"/>
      <c r="V30" s="364">
        <f>Utah!M23</f>
        <v>0.05</v>
      </c>
      <c r="W30" s="364">
        <f>Utah!M24</f>
        <v>0.05</v>
      </c>
      <c r="X30" s="364"/>
      <c r="Y30" s="364"/>
      <c r="Z30" s="364"/>
      <c r="AA30" s="364"/>
      <c r="AB30" s="367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8.75" customHeight="1">
      <c r="B31" s="370" t="s">
        <v>149</v>
      </c>
      <c r="C31" s="371" t="s">
        <v>34</v>
      </c>
      <c r="D31" s="372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7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18.75" customHeight="1">
      <c r="B32" s="368" t="s">
        <v>48</v>
      </c>
      <c r="C32" s="361" t="s">
        <v>34</v>
      </c>
      <c r="D32" s="365">
        <f>Utah!P5</f>
        <v>20</v>
      </c>
      <c r="E32" s="364"/>
      <c r="F32" s="365">
        <f>Utah!P7</f>
        <v>2</v>
      </c>
      <c r="G32" s="364"/>
      <c r="H32" s="364"/>
      <c r="I32" s="364">
        <f>Utah!P10</f>
        <v>0.05</v>
      </c>
      <c r="J32" s="364"/>
      <c r="K32" s="365">
        <f>Utah!P12</f>
        <v>1</v>
      </c>
      <c r="L32" s="365">
        <f>Utah!P13</f>
        <v>5</v>
      </c>
      <c r="M32" s="365">
        <f>Utah!P14</f>
        <v>5</v>
      </c>
      <c r="N32" s="365">
        <f>Utah!P15</f>
        <v>20</v>
      </c>
      <c r="O32" s="365">
        <f>Utah!P16</f>
        <v>10</v>
      </c>
      <c r="P32" s="365"/>
      <c r="Q32" s="365">
        <f>Utah!P18</f>
        <v>10</v>
      </c>
      <c r="R32" s="364"/>
      <c r="S32" s="364">
        <f>Utah!P20</f>
        <v>0.05</v>
      </c>
      <c r="T32" s="365">
        <f>Utah!P21</f>
        <v>2</v>
      </c>
      <c r="U32" s="364"/>
      <c r="V32" s="364">
        <f>Utah!P23</f>
        <v>0.02</v>
      </c>
      <c r="W32" s="364"/>
      <c r="X32" s="364"/>
      <c r="Y32" s="364"/>
      <c r="Z32" s="365">
        <f>Utah!P27</f>
        <v>1</v>
      </c>
      <c r="AA32" s="365">
        <f>Utah!P28</f>
        <v>10</v>
      </c>
      <c r="AB32" s="367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8.75" customHeight="1">
      <c r="B33" s="368" t="s">
        <v>49</v>
      </c>
      <c r="C33" s="361" t="s">
        <v>34</v>
      </c>
      <c r="D33" s="365">
        <f>Utah!Q5</f>
        <v>5</v>
      </c>
      <c r="E33" s="364"/>
      <c r="F33" s="366">
        <f>Utah!Q7</f>
        <v>0.1</v>
      </c>
      <c r="G33" s="364"/>
      <c r="H33" s="364"/>
      <c r="I33" s="364">
        <f>Utah!Q10</f>
        <v>0.01</v>
      </c>
      <c r="J33" s="364"/>
      <c r="K33" s="366">
        <f>Utah!Q12</f>
        <v>0.1</v>
      </c>
      <c r="L33" s="364">
        <f>Utah!Q13</f>
        <v>0.05</v>
      </c>
      <c r="M33" s="366">
        <f>Utah!Q14</f>
        <v>0.2</v>
      </c>
      <c r="N33" s="365">
        <f>Utah!Q15</f>
        <v>5</v>
      </c>
      <c r="O33" s="365">
        <f>Utah!Q16</f>
        <v>5</v>
      </c>
      <c r="P33" s="364"/>
      <c r="Q33" s="366">
        <f>Utah!Q18</f>
        <v>0.2</v>
      </c>
      <c r="R33" s="364"/>
      <c r="S33" s="364">
        <f>Utah!Q20</f>
        <v>0.01</v>
      </c>
      <c r="T33" s="366">
        <f>Utah!Q21</f>
        <v>0.2</v>
      </c>
      <c r="U33" s="364"/>
      <c r="V33" s="364">
        <f>Utah!Q23</f>
        <v>0.02</v>
      </c>
      <c r="W33" s="364"/>
      <c r="X33" s="364"/>
      <c r="Y33" s="364"/>
      <c r="Z33" s="366">
        <f>Utah!Q27</f>
        <v>0.1</v>
      </c>
      <c r="AA33" s="365">
        <f>Utah!Q28</f>
        <v>2</v>
      </c>
      <c r="AB33" s="367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8.75" customHeight="1">
      <c r="B34" s="368" t="s">
        <v>50</v>
      </c>
      <c r="C34" s="361" t="s">
        <v>34</v>
      </c>
      <c r="D34" s="372"/>
      <c r="E34" s="364"/>
      <c r="F34" s="702">
        <f>Utah!N7</f>
        <v>0.1</v>
      </c>
      <c r="G34" s="364"/>
      <c r="H34" s="364"/>
      <c r="I34" s="376">
        <f>Utah!N10</f>
        <v>0.01</v>
      </c>
      <c r="J34" s="364"/>
      <c r="K34" s="375">
        <f>Utah!N12</f>
        <v>0.1</v>
      </c>
      <c r="L34" s="366"/>
      <c r="M34" s="375">
        <f>Utah!N14</f>
        <v>0.2</v>
      </c>
      <c r="N34" s="366"/>
      <c r="O34" s="375">
        <f>Utah!N16</f>
        <v>0.1</v>
      </c>
      <c r="P34" s="364"/>
      <c r="Q34" s="364"/>
      <c r="R34" s="364"/>
      <c r="S34" s="364"/>
      <c r="T34" s="364"/>
      <c r="U34" s="364"/>
      <c r="V34" s="376">
        <f>Utah!N23</f>
        <v>0.05</v>
      </c>
      <c r="W34" s="364"/>
      <c r="X34" s="364"/>
      <c r="Y34" s="364"/>
      <c r="Z34" s="364"/>
      <c r="AA34" s="364"/>
      <c r="AB34" s="367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18.75" customHeight="1">
      <c r="B35" s="368" t="s">
        <v>52</v>
      </c>
      <c r="C35" s="361" t="s">
        <v>34</v>
      </c>
      <c r="D35" s="365">
        <f>Utah!O5</f>
        <v>5</v>
      </c>
      <c r="E35" s="364"/>
      <c r="F35" s="366">
        <f>Utah!O7</f>
        <v>0.2</v>
      </c>
      <c r="G35" s="364"/>
      <c r="H35" s="364"/>
      <c r="I35" s="364">
        <f>Utah!O10</f>
        <v>0.05</v>
      </c>
      <c r="J35" s="365">
        <f>Utah!O11</f>
        <v>500</v>
      </c>
      <c r="K35" s="365">
        <f>Utah!O12</f>
        <v>1</v>
      </c>
      <c r="L35" s="365">
        <f>Utah!O13</f>
        <v>1</v>
      </c>
      <c r="M35" s="366">
        <f>Utah!O14</f>
        <v>0.5</v>
      </c>
      <c r="N35" s="366"/>
      <c r="O35" s="366">
        <f>Utah!O16</f>
        <v>0.1</v>
      </c>
      <c r="P35" s="365">
        <f>Utah!O17</f>
        <v>250</v>
      </c>
      <c r="Q35" s="364"/>
      <c r="R35" s="364">
        <f>Utah!O19</f>
        <v>0.01</v>
      </c>
      <c r="S35" s="364"/>
      <c r="T35" s="364"/>
      <c r="U35" s="364"/>
      <c r="V35" s="364">
        <f>Utah!O23</f>
        <v>0.05</v>
      </c>
      <c r="W35" s="364"/>
      <c r="X35" s="365">
        <f>Utah!O25</f>
        <v>1000</v>
      </c>
      <c r="Y35" s="364"/>
      <c r="Z35" s="366">
        <f>Utah!O27</f>
        <v>0.1</v>
      </c>
      <c r="AA35" s="365">
        <f>Utah!O28</f>
        <v>25</v>
      </c>
      <c r="AB35" s="367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49"/>
      <c r="AT35" s="49"/>
      <c r="AU35" s="5"/>
      <c r="AV35" s="5"/>
    </row>
    <row r="36" ht="18.75" customHeight="1">
      <c r="B36" s="368" t="s">
        <v>57</v>
      </c>
      <c r="C36" s="361" t="s">
        <v>34</v>
      </c>
      <c r="D36" s="364">
        <f>Utah!R5</f>
        <v>0.75</v>
      </c>
      <c r="E36" s="364"/>
      <c r="F36" s="364">
        <f>Utah!R7</f>
        <v>0.34</v>
      </c>
      <c r="G36" s="364"/>
      <c r="H36" s="364"/>
      <c r="I36" s="363">
        <f>Utah!R10</f>
        <v>0.002</v>
      </c>
      <c r="J36" s="364"/>
      <c r="K36" s="364">
        <f>Utah!R12</f>
        <v>0.016</v>
      </c>
      <c r="L36" s="364"/>
      <c r="M36" s="363">
        <f>Utah!R14</f>
        <v>0.013</v>
      </c>
      <c r="N36" s="365">
        <f>Utah!R15</f>
        <v>1</v>
      </c>
      <c r="O36" s="363">
        <f>Utah!R16</f>
        <v>0.065</v>
      </c>
      <c r="P36" s="703"/>
      <c r="Q36" s="364"/>
      <c r="R36" s="364"/>
      <c r="S36" s="364"/>
      <c r="T36" s="363">
        <f>Utah!R21</f>
        <v>0.468</v>
      </c>
      <c r="U36" s="364"/>
      <c r="V36" s="385">
        <f>Utah!R23</f>
        <v>0.0184</v>
      </c>
      <c r="W36" s="385">
        <f>Utah!R24</f>
        <v>0.01059716954</v>
      </c>
      <c r="X36" s="364"/>
      <c r="Y36" s="364"/>
      <c r="Z36" s="364"/>
      <c r="AA36" s="387">
        <f>Utah!S28</f>
        <v>0.12</v>
      </c>
      <c r="AB36" s="383">
        <f>Utah!$B$64</f>
        <v>200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8.0" customHeight="1">
      <c r="B37" s="368" t="s">
        <v>62</v>
      </c>
      <c r="C37" s="361" t="s">
        <v>34</v>
      </c>
      <c r="D37" s="363">
        <f>Utah!S5</f>
        <v>0.087</v>
      </c>
      <c r="E37" s="364"/>
      <c r="F37" s="364">
        <f>Utah!S7</f>
        <v>0.15</v>
      </c>
      <c r="G37" s="364"/>
      <c r="H37" s="364"/>
      <c r="I37" s="384">
        <f>Utah!S10</f>
        <v>0.00025</v>
      </c>
      <c r="J37" s="364"/>
      <c r="K37" s="363">
        <f>Utah!S12</f>
        <v>0.011</v>
      </c>
      <c r="L37" s="363"/>
      <c r="M37" s="363">
        <f>Utah!S14</f>
        <v>0.009</v>
      </c>
      <c r="N37" s="365">
        <f>Utah!S15</f>
        <v>1</v>
      </c>
      <c r="O37" s="385">
        <f>Utah!S16</f>
        <v>0.025</v>
      </c>
      <c r="P37" s="364"/>
      <c r="Q37" s="364"/>
      <c r="R37" s="386">
        <f>Utah!S19</f>
        <v>0.000012</v>
      </c>
      <c r="S37" s="364"/>
      <c r="T37" s="363">
        <f>Utah!S21</f>
        <v>0.052</v>
      </c>
      <c r="U37" s="364"/>
      <c r="V37" s="385">
        <f>Utah!S23</f>
        <v>0.0046</v>
      </c>
      <c r="W37" s="364"/>
      <c r="X37" s="364"/>
      <c r="Y37" s="364"/>
      <c r="Z37" s="364"/>
      <c r="AA37" s="364">
        <f>Utah!S28</f>
        <v>0.12</v>
      </c>
      <c r="AB37" s="383">
        <f>Utah!$B$64</f>
        <v>200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8.75" customHeight="1">
      <c r="B38" s="368" t="s">
        <v>36</v>
      </c>
      <c r="C38" s="361" t="s">
        <v>37</v>
      </c>
      <c r="D38" s="362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90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8.75" customHeight="1">
      <c r="B39" s="370" t="s">
        <v>43</v>
      </c>
      <c r="C39" s="371" t="s">
        <v>37</v>
      </c>
      <c r="D39" s="372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90"/>
    </row>
    <row r="40" ht="18.75" customHeight="1">
      <c r="B40" s="370" t="s">
        <v>44</v>
      </c>
      <c r="C40" s="371" t="s">
        <v>37</v>
      </c>
      <c r="D40" s="372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90"/>
    </row>
    <row r="41" ht="18.75" customHeight="1">
      <c r="B41" s="368" t="s">
        <v>45</v>
      </c>
      <c r="C41" s="361" t="s">
        <v>37</v>
      </c>
      <c r="D41" s="365"/>
      <c r="E41" s="364"/>
      <c r="F41" s="364"/>
      <c r="G41" s="364"/>
      <c r="H41" s="364"/>
      <c r="I41" s="364"/>
      <c r="J41" s="364"/>
      <c r="K41" s="364"/>
      <c r="L41" s="364"/>
      <c r="M41" s="366"/>
      <c r="N41" s="364"/>
      <c r="O41" s="364"/>
      <c r="P41" s="364"/>
      <c r="Q41" s="364"/>
      <c r="R41" s="364"/>
      <c r="S41" s="365"/>
      <c r="T41" s="364"/>
      <c r="U41" s="364"/>
      <c r="V41" s="364"/>
      <c r="W41" s="364"/>
      <c r="X41" s="364"/>
      <c r="Y41" s="364"/>
      <c r="Z41" s="366"/>
      <c r="AA41" s="364"/>
      <c r="AB41" s="390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8.75" customHeight="1">
      <c r="B42" s="368" t="s">
        <v>59</v>
      </c>
      <c r="C42" s="361" t="s">
        <v>37</v>
      </c>
      <c r="D42" s="364"/>
      <c r="E42" s="363"/>
      <c r="F42" s="364"/>
      <c r="G42" s="364"/>
      <c r="H42" s="364"/>
      <c r="I42" s="363">
        <f>'UteMountain Tribe_OLD'!O10</f>
        <v>0.005852807266</v>
      </c>
      <c r="J42" s="364"/>
      <c r="K42" s="364">
        <f>'UteMountain Tribe_OLD'!O12</f>
        <v>1.401060574</v>
      </c>
      <c r="L42" s="364"/>
      <c r="M42" s="363">
        <f>'UteMountain Tribe_OLD'!O15</f>
        <v>0.03783678786</v>
      </c>
      <c r="N42" s="364"/>
      <c r="O42" s="363">
        <f>'UteMountain Tribe_OLD'!O17</f>
        <v>0.2085684463</v>
      </c>
      <c r="P42" s="364"/>
      <c r="Q42" s="364"/>
      <c r="R42" s="364"/>
      <c r="S42" s="364"/>
      <c r="T42" s="363">
        <f>'UteMountain Tribe_OLD'!O22</f>
        <v>1.186066882</v>
      </c>
      <c r="U42" s="364"/>
      <c r="V42" s="364"/>
      <c r="W42" s="363">
        <f>'UteMountain Tribe_OLD'!O25</f>
        <v>0.02282797887</v>
      </c>
      <c r="X42" s="364"/>
      <c r="Y42" s="366"/>
      <c r="Z42" s="364"/>
      <c r="AA42" s="382">
        <f>'UteMountain Tribe_OLD'!O29</f>
        <v>0.2972487356</v>
      </c>
      <c r="AB42" s="383">
        <f>'UteMountain Tribe_OLD'!$Y$2</f>
        <v>300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8.75" customHeight="1">
      <c r="B43" s="368" t="s">
        <v>64</v>
      </c>
      <c r="C43" s="361" t="s">
        <v>37</v>
      </c>
      <c r="D43" s="363"/>
      <c r="E43" s="364"/>
      <c r="F43" s="364"/>
      <c r="G43" s="364"/>
      <c r="H43" s="364"/>
      <c r="I43" s="384">
        <f>'UteMountain Tribe_OLD'!P10</f>
        <v>0.0005270999409</v>
      </c>
      <c r="J43" s="364"/>
      <c r="K43" s="363">
        <f>'UteMountain Tribe_OLD'!P12</f>
        <v>0.1822491956</v>
      </c>
      <c r="L43" s="363"/>
      <c r="M43" s="363">
        <f>'UteMountain Tribe_OLD'!P15</f>
        <v>0.02289824179</v>
      </c>
      <c r="N43" s="365"/>
      <c r="O43" s="385">
        <f>'UteMountain Tribe_OLD'!P17</f>
        <v>0.008128200782</v>
      </c>
      <c r="P43" s="364"/>
      <c r="Q43" s="364"/>
      <c r="R43" s="386"/>
      <c r="S43" s="364"/>
      <c r="T43" s="363">
        <f>'UteMountain Tribe_OLD'!P25</f>
        <v>0.002118071186</v>
      </c>
      <c r="U43" s="364"/>
      <c r="V43" s="385"/>
      <c r="W43" s="363">
        <f>'UteMountain Tribe_OLD'!P25</f>
        <v>0.002118071186</v>
      </c>
      <c r="X43" s="364"/>
      <c r="Y43" s="364"/>
      <c r="Z43" s="364"/>
      <c r="AA43" s="364">
        <f>'UteMountain Tribe_OLD'!P29</f>
        <v>0.2996802181</v>
      </c>
      <c r="AB43" s="383">
        <f>'UteMountain Tribe_OLD'!$Y$2</f>
        <v>300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3.5" customHeight="1">
      <c r="AB44" s="5"/>
    </row>
    <row r="45" ht="13.5" customHeight="1">
      <c r="AB45" s="5"/>
    </row>
    <row r="46" ht="13.5" customHeight="1">
      <c r="AB46" s="5"/>
    </row>
    <row r="47" ht="13.5" customHeight="1">
      <c r="C47" s="197" t="s">
        <v>559</v>
      </c>
      <c r="D47" s="202">
        <f t="shared" ref="D47:AA47" si="1">COUNTIF(D4:D43,"")</f>
        <v>31</v>
      </c>
      <c r="E47" s="202">
        <f t="shared" si="1"/>
        <v>31</v>
      </c>
      <c r="F47" s="202">
        <f t="shared" si="1"/>
        <v>19</v>
      </c>
      <c r="G47" s="202">
        <f t="shared" si="1"/>
        <v>37</v>
      </c>
      <c r="H47" s="202">
        <f t="shared" si="1"/>
        <v>34</v>
      </c>
      <c r="I47" s="202">
        <f t="shared" si="1"/>
        <v>13</v>
      </c>
      <c r="J47" s="202">
        <f t="shared" si="1"/>
        <v>39</v>
      </c>
      <c r="K47" s="202">
        <f t="shared" si="1"/>
        <v>15</v>
      </c>
      <c r="L47" s="202">
        <f t="shared" si="1"/>
        <v>28</v>
      </c>
      <c r="M47" s="202">
        <f t="shared" si="1"/>
        <v>12</v>
      </c>
      <c r="N47" s="202">
        <f t="shared" si="1"/>
        <v>35</v>
      </c>
      <c r="O47" s="202">
        <f t="shared" si="1"/>
        <v>13</v>
      </c>
      <c r="P47" s="202">
        <f t="shared" si="1"/>
        <v>39</v>
      </c>
      <c r="Q47" s="202">
        <f t="shared" si="1"/>
        <v>28</v>
      </c>
      <c r="R47" s="202">
        <f t="shared" si="1"/>
        <v>29</v>
      </c>
      <c r="S47" s="202">
        <f t="shared" si="1"/>
        <v>34</v>
      </c>
      <c r="T47" s="202">
        <f t="shared" si="1"/>
        <v>20</v>
      </c>
      <c r="U47" s="202">
        <f t="shared" si="1"/>
        <v>40</v>
      </c>
      <c r="V47" s="202">
        <f t="shared" si="1"/>
        <v>19</v>
      </c>
      <c r="W47" s="202">
        <f t="shared" si="1"/>
        <v>30</v>
      </c>
      <c r="X47" s="202">
        <f t="shared" si="1"/>
        <v>39</v>
      </c>
      <c r="Y47" s="202">
        <f t="shared" si="1"/>
        <v>35</v>
      </c>
      <c r="Z47" s="202">
        <f t="shared" si="1"/>
        <v>28</v>
      </c>
      <c r="AA47" s="202">
        <f t="shared" si="1"/>
        <v>15</v>
      </c>
      <c r="AB47" s="202"/>
    </row>
    <row r="48" ht="13.5" customHeight="1">
      <c r="C48" s="197" t="s">
        <v>560</v>
      </c>
      <c r="D48" s="202">
        <v>40.0</v>
      </c>
      <c r="E48" s="202">
        <v>40.0</v>
      </c>
      <c r="F48" s="202">
        <v>40.0</v>
      </c>
      <c r="G48" s="202">
        <v>40.0</v>
      </c>
      <c r="H48" s="202">
        <v>40.0</v>
      </c>
      <c r="I48" s="202">
        <v>40.0</v>
      </c>
      <c r="J48" s="202">
        <v>40.0</v>
      </c>
      <c r="K48" s="202">
        <v>40.0</v>
      </c>
      <c r="L48" s="202">
        <v>40.0</v>
      </c>
      <c r="M48" s="202">
        <v>40.0</v>
      </c>
      <c r="N48" s="202">
        <v>40.0</v>
      </c>
      <c r="O48" s="202">
        <v>40.0</v>
      </c>
      <c r="P48" s="202">
        <v>40.0</v>
      </c>
      <c r="Q48" s="202">
        <v>40.0</v>
      </c>
      <c r="R48" s="202">
        <v>40.0</v>
      </c>
      <c r="S48" s="202">
        <v>40.0</v>
      </c>
      <c r="T48" s="202">
        <v>40.0</v>
      </c>
      <c r="U48" s="202">
        <v>40.0</v>
      </c>
      <c r="V48" s="202">
        <v>40.0</v>
      </c>
      <c r="W48" s="202">
        <v>40.0</v>
      </c>
      <c r="X48" s="202">
        <v>40.0</v>
      </c>
      <c r="Y48" s="202">
        <v>40.0</v>
      </c>
      <c r="Z48" s="202">
        <v>40.0</v>
      </c>
      <c r="AA48" s="202">
        <v>40.0</v>
      </c>
      <c r="AB48" s="202"/>
    </row>
    <row r="49" ht="13.5" customHeight="1">
      <c r="C49" s="197" t="s">
        <v>561</v>
      </c>
      <c r="D49" s="202">
        <f t="shared" ref="D49:AA49" si="2">D48-D47</f>
        <v>9</v>
      </c>
      <c r="E49" s="202">
        <f t="shared" si="2"/>
        <v>9</v>
      </c>
      <c r="F49" s="202">
        <f t="shared" si="2"/>
        <v>21</v>
      </c>
      <c r="G49" s="202">
        <f t="shared" si="2"/>
        <v>3</v>
      </c>
      <c r="H49" s="202">
        <f t="shared" si="2"/>
        <v>6</v>
      </c>
      <c r="I49" s="202">
        <f t="shared" si="2"/>
        <v>27</v>
      </c>
      <c r="J49" s="202">
        <f t="shared" si="2"/>
        <v>1</v>
      </c>
      <c r="K49" s="202">
        <f t="shared" si="2"/>
        <v>25</v>
      </c>
      <c r="L49" s="202">
        <f t="shared" si="2"/>
        <v>12</v>
      </c>
      <c r="M49" s="202">
        <f t="shared" si="2"/>
        <v>28</v>
      </c>
      <c r="N49" s="202">
        <f t="shared" si="2"/>
        <v>5</v>
      </c>
      <c r="O49" s="202">
        <f t="shared" si="2"/>
        <v>27</v>
      </c>
      <c r="P49" s="202">
        <f t="shared" si="2"/>
        <v>1</v>
      </c>
      <c r="Q49" s="202">
        <f t="shared" si="2"/>
        <v>12</v>
      </c>
      <c r="R49" s="202">
        <f t="shared" si="2"/>
        <v>11</v>
      </c>
      <c r="S49" s="202">
        <f t="shared" si="2"/>
        <v>6</v>
      </c>
      <c r="T49" s="202">
        <f t="shared" si="2"/>
        <v>20</v>
      </c>
      <c r="U49" s="202">
        <f t="shared" si="2"/>
        <v>0</v>
      </c>
      <c r="V49" s="202">
        <f t="shared" si="2"/>
        <v>21</v>
      </c>
      <c r="W49" s="202">
        <f t="shared" si="2"/>
        <v>10</v>
      </c>
      <c r="X49" s="202">
        <f t="shared" si="2"/>
        <v>1</v>
      </c>
      <c r="Y49" s="202">
        <f t="shared" si="2"/>
        <v>5</v>
      </c>
      <c r="Z49" s="202">
        <f t="shared" si="2"/>
        <v>12</v>
      </c>
      <c r="AA49" s="202">
        <f t="shared" si="2"/>
        <v>25</v>
      </c>
      <c r="AB49" s="202"/>
    </row>
    <row r="50" ht="13.5" customHeight="1">
      <c r="AB50" s="5"/>
    </row>
    <row r="51" ht="13.5" customHeight="1">
      <c r="D51" s="197">
        <f>SUM(D49:AA49)</f>
        <v>297</v>
      </c>
      <c r="AB51" s="5"/>
    </row>
    <row r="52" ht="13.5" customHeight="1">
      <c r="AB52" s="5"/>
    </row>
    <row r="53" ht="13.5" customHeight="1">
      <c r="AB53" s="5"/>
    </row>
    <row r="54" ht="13.5" customHeight="1">
      <c r="AB54" s="5"/>
    </row>
    <row r="55" ht="13.5" customHeight="1">
      <c r="AB55" s="5"/>
    </row>
    <row r="56" ht="13.5" customHeight="1">
      <c r="AB56" s="5"/>
    </row>
    <row r="57" ht="13.5" customHeight="1">
      <c r="AB57" s="5"/>
    </row>
    <row r="58" ht="13.5" customHeight="1">
      <c r="AB58" s="5"/>
    </row>
    <row r="59" ht="13.5" customHeight="1">
      <c r="AB59" s="5"/>
    </row>
    <row r="60" ht="13.5" customHeight="1">
      <c r="AB60" s="5"/>
    </row>
    <row r="61" ht="13.5" customHeight="1">
      <c r="AB61" s="5"/>
    </row>
    <row r="62" ht="13.5" customHeight="1">
      <c r="AB62" s="5"/>
    </row>
    <row r="63" ht="13.5" customHeight="1">
      <c r="AB63" s="5"/>
    </row>
    <row r="64" ht="13.5" customHeight="1">
      <c r="AB64" s="5"/>
    </row>
    <row r="65" ht="13.5" customHeight="1">
      <c r="AB65" s="5"/>
    </row>
    <row r="66" ht="13.5" customHeight="1">
      <c r="AB66" s="5"/>
    </row>
    <row r="67" ht="13.5" customHeight="1">
      <c r="AB67" s="5"/>
    </row>
    <row r="68" ht="13.5" customHeight="1">
      <c r="AB68" s="5"/>
    </row>
    <row r="69" ht="13.5" customHeight="1">
      <c r="AB69" s="5"/>
    </row>
    <row r="70" ht="13.5" customHeight="1">
      <c r="AB70" s="5"/>
    </row>
    <row r="71" ht="13.5" customHeight="1">
      <c r="AB71" s="5"/>
    </row>
    <row r="72" ht="13.5" customHeight="1">
      <c r="AB72" s="5"/>
    </row>
    <row r="73" ht="13.5" customHeight="1">
      <c r="AB73" s="5"/>
    </row>
    <row r="74" ht="13.5" customHeight="1">
      <c r="AB74" s="5"/>
    </row>
    <row r="75" ht="13.5" customHeight="1">
      <c r="AB75" s="5"/>
    </row>
    <row r="76" ht="13.5" customHeight="1">
      <c r="AB76" s="5"/>
    </row>
    <row r="77" ht="13.5" customHeight="1">
      <c r="AB77" s="5"/>
    </row>
    <row r="78" ht="13.5" customHeight="1">
      <c r="AB78" s="5"/>
    </row>
    <row r="79" ht="13.5" customHeight="1">
      <c r="AB79" s="5"/>
    </row>
    <row r="80" ht="13.5" customHeight="1">
      <c r="AB80" s="5"/>
    </row>
    <row r="81" ht="13.5" customHeight="1">
      <c r="AB81" s="5"/>
    </row>
    <row r="82" ht="13.5" customHeight="1">
      <c r="AB82" s="5"/>
    </row>
    <row r="83" ht="13.5" customHeight="1">
      <c r="AB83" s="5"/>
    </row>
    <row r="84" ht="13.5" customHeight="1">
      <c r="AB84" s="5"/>
    </row>
    <row r="85" ht="13.5" customHeight="1">
      <c r="AB85" s="5"/>
    </row>
    <row r="86" ht="13.5" customHeight="1">
      <c r="AB86" s="5"/>
    </row>
    <row r="87" ht="13.5" customHeight="1">
      <c r="AB87" s="5"/>
    </row>
    <row r="88" ht="13.5" customHeight="1">
      <c r="AB88" s="5"/>
    </row>
    <row r="89" ht="13.5" customHeight="1">
      <c r="AB89" s="5"/>
    </row>
    <row r="90" ht="13.5" customHeight="1">
      <c r="AB90" s="5"/>
    </row>
    <row r="91" ht="13.5" customHeight="1">
      <c r="AB91" s="5"/>
    </row>
    <row r="92" ht="13.5" customHeight="1">
      <c r="AB92" s="5"/>
    </row>
    <row r="93" ht="13.5" customHeight="1">
      <c r="AB93" s="5"/>
    </row>
    <row r="94" ht="13.5" customHeight="1">
      <c r="AB94" s="5"/>
    </row>
    <row r="95" ht="13.5" customHeight="1">
      <c r="AB95" s="5"/>
    </row>
    <row r="96" ht="13.5" customHeight="1">
      <c r="AB96" s="5"/>
    </row>
    <row r="97" ht="13.5" customHeight="1">
      <c r="AB97" s="5"/>
    </row>
    <row r="98" ht="13.5" customHeight="1">
      <c r="AB98" s="5"/>
    </row>
    <row r="99" ht="13.5" customHeight="1">
      <c r="AB99" s="5"/>
    </row>
    <row r="100" ht="13.5" customHeight="1">
      <c r="AB100" s="5"/>
    </row>
    <row r="101" ht="13.5" customHeight="1">
      <c r="AB101" s="5"/>
    </row>
    <row r="102" ht="13.5" customHeight="1">
      <c r="AB102" s="5"/>
    </row>
    <row r="103" ht="13.5" customHeight="1">
      <c r="AB103" s="5"/>
    </row>
    <row r="104" ht="13.5" customHeight="1">
      <c r="AB104" s="5"/>
    </row>
    <row r="105" ht="13.5" customHeight="1">
      <c r="AB105" s="5"/>
    </row>
    <row r="106" ht="13.5" customHeight="1">
      <c r="AB106" s="5"/>
    </row>
    <row r="107" ht="13.5" customHeight="1">
      <c r="AB107" s="5"/>
    </row>
    <row r="108" ht="13.5" customHeight="1">
      <c r="AB108" s="5"/>
    </row>
    <row r="109" ht="13.5" customHeight="1">
      <c r="AB109" s="5"/>
    </row>
    <row r="110" ht="13.5" customHeight="1">
      <c r="AB110" s="5"/>
    </row>
    <row r="111" ht="13.5" customHeight="1">
      <c r="AB111" s="5"/>
    </row>
    <row r="112" ht="13.5" customHeight="1">
      <c r="AB112" s="5"/>
    </row>
    <row r="113" ht="13.5" customHeight="1">
      <c r="AB113" s="5"/>
    </row>
    <row r="114" ht="13.5" customHeight="1">
      <c r="AB114" s="5"/>
    </row>
    <row r="115" ht="13.5" customHeight="1">
      <c r="AB115" s="5"/>
    </row>
    <row r="116" ht="13.5" customHeight="1">
      <c r="AB116" s="5"/>
    </row>
    <row r="117" ht="13.5" customHeight="1">
      <c r="AB117" s="5"/>
    </row>
    <row r="118" ht="13.5" customHeight="1">
      <c r="AB118" s="5"/>
    </row>
    <row r="119" ht="13.5" customHeight="1">
      <c r="AB119" s="5"/>
    </row>
    <row r="120" ht="13.5" customHeight="1">
      <c r="AB120" s="5"/>
    </row>
    <row r="121" ht="13.5" customHeight="1">
      <c r="AB121" s="5"/>
    </row>
    <row r="122" ht="13.5" customHeight="1">
      <c r="AB122" s="5"/>
    </row>
    <row r="123" ht="13.5" customHeight="1">
      <c r="AB123" s="5"/>
    </row>
    <row r="124" ht="13.5" customHeight="1">
      <c r="AB124" s="5"/>
    </row>
    <row r="125" ht="13.5" customHeight="1">
      <c r="AB125" s="5"/>
    </row>
    <row r="126" ht="13.5" customHeight="1">
      <c r="AB126" s="5"/>
    </row>
    <row r="127" ht="13.5" customHeight="1">
      <c r="AB127" s="5"/>
    </row>
    <row r="128" ht="13.5" customHeight="1">
      <c r="AB128" s="5"/>
    </row>
    <row r="129" ht="13.5" customHeight="1">
      <c r="AB129" s="5"/>
    </row>
    <row r="130" ht="13.5" customHeight="1">
      <c r="AB130" s="5"/>
    </row>
    <row r="131" ht="13.5" customHeight="1">
      <c r="AB131" s="5"/>
    </row>
    <row r="132" ht="13.5" customHeight="1">
      <c r="AB132" s="5"/>
    </row>
    <row r="133" ht="13.5" customHeight="1">
      <c r="AB133" s="5"/>
    </row>
    <row r="134" ht="13.5" customHeight="1">
      <c r="AB134" s="5"/>
    </row>
    <row r="135" ht="13.5" customHeight="1">
      <c r="AB135" s="5"/>
    </row>
    <row r="136" ht="13.5" customHeight="1">
      <c r="AB136" s="5"/>
    </row>
    <row r="137" ht="13.5" customHeight="1">
      <c r="AB137" s="5"/>
    </row>
    <row r="138" ht="13.5" customHeight="1">
      <c r="AB138" s="5"/>
    </row>
    <row r="139" ht="13.5" customHeight="1">
      <c r="AB139" s="5"/>
    </row>
    <row r="140" ht="13.5" customHeight="1">
      <c r="AB140" s="5"/>
    </row>
    <row r="141" ht="13.5" customHeight="1">
      <c r="AB141" s="5"/>
    </row>
    <row r="142" ht="13.5" customHeight="1">
      <c r="AB142" s="5"/>
    </row>
    <row r="143" ht="13.5" customHeight="1">
      <c r="AB143" s="5"/>
    </row>
    <row r="144" ht="13.5" customHeight="1">
      <c r="AB144" s="5"/>
    </row>
    <row r="145" ht="13.5" customHeight="1">
      <c r="AB145" s="5"/>
    </row>
    <row r="146" ht="13.5" customHeight="1">
      <c r="AB146" s="5"/>
    </row>
    <row r="147" ht="13.5" customHeight="1">
      <c r="AB147" s="5"/>
    </row>
    <row r="148" ht="13.5" customHeight="1">
      <c r="AB148" s="5"/>
    </row>
    <row r="149" ht="13.5" customHeight="1">
      <c r="AB149" s="5"/>
    </row>
    <row r="150" ht="13.5" customHeight="1">
      <c r="AB150" s="5"/>
    </row>
    <row r="151" ht="13.5" customHeight="1">
      <c r="AB151" s="5"/>
    </row>
    <row r="152" ht="13.5" customHeight="1">
      <c r="AB152" s="5"/>
    </row>
    <row r="153" ht="13.5" customHeight="1">
      <c r="AB153" s="5"/>
    </row>
    <row r="154" ht="13.5" customHeight="1">
      <c r="AB154" s="5"/>
    </row>
    <row r="155" ht="13.5" customHeight="1">
      <c r="AB155" s="5"/>
    </row>
    <row r="156" ht="13.5" customHeight="1">
      <c r="AB156" s="5"/>
    </row>
    <row r="157" ht="13.5" customHeight="1">
      <c r="AB157" s="5"/>
    </row>
    <row r="158" ht="13.5" customHeight="1">
      <c r="AB158" s="5"/>
    </row>
    <row r="159" ht="13.5" customHeight="1">
      <c r="AB159" s="5"/>
    </row>
    <row r="160" ht="13.5" customHeight="1">
      <c r="AB160" s="5"/>
    </row>
    <row r="161" ht="13.5" customHeight="1">
      <c r="AB161" s="5"/>
    </row>
    <row r="162" ht="13.5" customHeight="1">
      <c r="AB162" s="5"/>
    </row>
    <row r="163" ht="13.5" customHeight="1">
      <c r="AB163" s="5"/>
    </row>
    <row r="164" ht="13.5" customHeight="1">
      <c r="AB164" s="5"/>
    </row>
    <row r="165" ht="13.5" customHeight="1">
      <c r="AB165" s="5"/>
    </row>
    <row r="166" ht="13.5" customHeight="1">
      <c r="AB166" s="5"/>
    </row>
    <row r="167" ht="13.5" customHeight="1">
      <c r="AB167" s="5"/>
    </row>
    <row r="168" ht="13.5" customHeight="1">
      <c r="AB168" s="5"/>
    </row>
    <row r="169" ht="13.5" customHeight="1">
      <c r="AB169" s="5"/>
    </row>
    <row r="170" ht="13.5" customHeight="1">
      <c r="AB170" s="5"/>
    </row>
    <row r="171" ht="13.5" customHeight="1">
      <c r="AB171" s="5"/>
    </row>
    <row r="172" ht="13.5" customHeight="1">
      <c r="AB172" s="5"/>
    </row>
    <row r="173" ht="13.5" customHeight="1">
      <c r="AB173" s="5"/>
    </row>
    <row r="174" ht="13.5" customHeight="1">
      <c r="AB174" s="5"/>
    </row>
    <row r="175" ht="13.5" customHeight="1">
      <c r="AB175" s="5"/>
    </row>
    <row r="176" ht="13.5" customHeight="1">
      <c r="AB176" s="5"/>
    </row>
    <row r="177" ht="13.5" customHeight="1">
      <c r="AB177" s="5"/>
    </row>
    <row r="178" ht="13.5" customHeight="1">
      <c r="AB178" s="5"/>
    </row>
    <row r="179" ht="13.5" customHeight="1">
      <c r="AB179" s="5"/>
    </row>
    <row r="180" ht="13.5" customHeight="1">
      <c r="AB180" s="5"/>
    </row>
    <row r="181" ht="13.5" customHeight="1">
      <c r="AB181" s="5"/>
    </row>
    <row r="182" ht="13.5" customHeight="1">
      <c r="AB182" s="5"/>
    </row>
    <row r="183" ht="13.5" customHeight="1">
      <c r="AB183" s="5"/>
    </row>
    <row r="184" ht="13.5" customHeight="1">
      <c r="AB184" s="5"/>
    </row>
    <row r="185" ht="13.5" customHeight="1">
      <c r="AB185" s="5"/>
    </row>
    <row r="186" ht="13.5" customHeight="1">
      <c r="AB186" s="5"/>
    </row>
    <row r="187" ht="13.5" customHeight="1">
      <c r="AB187" s="5"/>
    </row>
    <row r="188" ht="13.5" customHeight="1">
      <c r="AB188" s="5"/>
    </row>
    <row r="189" ht="13.5" customHeight="1">
      <c r="AB189" s="5"/>
    </row>
    <row r="190" ht="13.5" customHeight="1">
      <c r="AB190" s="5"/>
    </row>
    <row r="191" ht="13.5" customHeight="1">
      <c r="AB191" s="5"/>
    </row>
    <row r="192" ht="13.5" customHeight="1">
      <c r="AB192" s="5"/>
    </row>
    <row r="193" ht="13.5" customHeight="1">
      <c r="AB193" s="5"/>
    </row>
    <row r="194" ht="13.5" customHeight="1">
      <c r="AB194" s="5"/>
    </row>
    <row r="195" ht="13.5" customHeight="1">
      <c r="AB195" s="5"/>
    </row>
    <row r="196" ht="13.5" customHeight="1">
      <c r="AB196" s="5"/>
    </row>
    <row r="197" ht="13.5" customHeight="1">
      <c r="AB197" s="5"/>
    </row>
    <row r="198" ht="13.5" customHeight="1">
      <c r="AB198" s="5"/>
    </row>
    <row r="199" ht="13.5" customHeight="1">
      <c r="AB199" s="5"/>
    </row>
    <row r="200" ht="13.5" customHeight="1">
      <c r="AB200" s="5"/>
    </row>
    <row r="201" ht="13.5" customHeight="1">
      <c r="AB201" s="5"/>
    </row>
    <row r="202" ht="13.5" customHeight="1">
      <c r="AB202" s="5"/>
    </row>
    <row r="203" ht="13.5" customHeight="1">
      <c r="AB203" s="5"/>
    </row>
    <row r="204" ht="13.5" customHeight="1">
      <c r="AB204" s="5"/>
    </row>
    <row r="205" ht="13.5" customHeight="1">
      <c r="AB205" s="5"/>
    </row>
    <row r="206" ht="13.5" customHeight="1">
      <c r="AB206" s="5"/>
    </row>
    <row r="207" ht="13.5" customHeight="1">
      <c r="AB207" s="5"/>
    </row>
    <row r="208" ht="13.5" customHeight="1">
      <c r="AB208" s="5"/>
    </row>
    <row r="209" ht="13.5" customHeight="1">
      <c r="AB209" s="5"/>
    </row>
    <row r="210" ht="13.5" customHeight="1">
      <c r="AB210" s="5"/>
    </row>
    <row r="211" ht="13.5" customHeight="1">
      <c r="AB211" s="5"/>
    </row>
    <row r="212" ht="13.5" customHeight="1">
      <c r="AB212" s="5"/>
    </row>
    <row r="213" ht="13.5" customHeight="1">
      <c r="AB213" s="5"/>
    </row>
    <row r="214" ht="13.5" customHeight="1">
      <c r="AB214" s="5"/>
    </row>
    <row r="215" ht="13.5" customHeight="1">
      <c r="AB215" s="5"/>
    </row>
    <row r="216" ht="13.5" customHeight="1">
      <c r="AB216" s="5"/>
    </row>
    <row r="217" ht="13.5" customHeight="1">
      <c r="AB217" s="5"/>
    </row>
    <row r="218" ht="13.5" customHeight="1">
      <c r="AB218" s="5"/>
    </row>
    <row r="219" ht="13.5" customHeight="1">
      <c r="AB219" s="5"/>
    </row>
    <row r="220" ht="13.5" customHeight="1">
      <c r="AB220" s="5"/>
    </row>
    <row r="221" ht="13.5" customHeight="1">
      <c r="AB221" s="5"/>
    </row>
    <row r="222" ht="13.5" customHeight="1">
      <c r="AB222" s="5"/>
    </row>
    <row r="223" ht="13.5" customHeight="1">
      <c r="AB223" s="5"/>
    </row>
    <row r="224" ht="13.5" customHeight="1">
      <c r="AB224" s="5"/>
    </row>
    <row r="225" ht="13.5" customHeight="1">
      <c r="AB225" s="5"/>
    </row>
    <row r="226" ht="13.5" customHeight="1">
      <c r="AB226" s="5"/>
    </row>
    <row r="227" ht="13.5" customHeight="1">
      <c r="AB227" s="5"/>
    </row>
    <row r="228" ht="13.5" customHeight="1">
      <c r="AB228" s="5"/>
    </row>
    <row r="229" ht="13.5" customHeight="1">
      <c r="AB229" s="5"/>
    </row>
    <row r="230" ht="13.5" customHeight="1">
      <c r="AB230" s="5"/>
    </row>
    <row r="231" ht="13.5" customHeight="1">
      <c r="AB231" s="5"/>
    </row>
    <row r="232" ht="13.5" customHeight="1">
      <c r="AB232" s="5"/>
    </row>
    <row r="233" ht="13.5" customHeight="1">
      <c r="AB233" s="5"/>
    </row>
    <row r="234" ht="13.5" customHeight="1">
      <c r="AB234" s="5"/>
    </row>
    <row r="235" ht="13.5" customHeight="1">
      <c r="AB235" s="5"/>
    </row>
    <row r="236" ht="13.5" customHeight="1">
      <c r="AB236" s="5"/>
    </row>
    <row r="237" ht="13.5" customHeight="1">
      <c r="AB237" s="5"/>
    </row>
    <row r="238" ht="13.5" customHeight="1">
      <c r="AB238" s="5"/>
    </row>
    <row r="239" ht="13.5" customHeight="1">
      <c r="AB239" s="5"/>
    </row>
    <row r="240" ht="13.5" customHeight="1">
      <c r="AB240" s="5"/>
    </row>
    <row r="241" ht="13.5" customHeight="1">
      <c r="AB241" s="5"/>
    </row>
    <row r="242" ht="13.5" customHeight="1">
      <c r="AB242" s="5"/>
    </row>
    <row r="243" ht="13.5" customHeight="1">
      <c r="AB243" s="5"/>
    </row>
    <row r="244" ht="13.5" customHeight="1">
      <c r="AB244" s="5"/>
    </row>
    <row r="245" ht="13.5" customHeight="1">
      <c r="AB245" s="5"/>
    </row>
    <row r="246" ht="13.5" customHeight="1">
      <c r="AB246" s="5"/>
    </row>
    <row r="247" ht="13.5" customHeight="1">
      <c r="AB247" s="5"/>
    </row>
    <row r="248" ht="13.5" customHeight="1">
      <c r="AB248" s="5"/>
    </row>
    <row r="249" ht="13.5" customHeight="1">
      <c r="AB249" s="5"/>
    </row>
    <row r="250" ht="13.5" customHeight="1">
      <c r="AB250" s="5"/>
    </row>
    <row r="251" ht="13.5" customHeight="1">
      <c r="AB251" s="5"/>
    </row>
    <row r="252" ht="13.5" customHeight="1">
      <c r="AB252" s="5"/>
    </row>
    <row r="253" ht="13.5" customHeight="1">
      <c r="AB253" s="5"/>
    </row>
    <row r="254" ht="13.5" customHeight="1">
      <c r="AB254" s="5"/>
    </row>
    <row r="255" ht="13.5" customHeight="1">
      <c r="AB255" s="5"/>
    </row>
    <row r="256" ht="13.5" customHeight="1">
      <c r="AB256" s="5"/>
    </row>
    <row r="257" ht="13.5" customHeight="1">
      <c r="AB257" s="5"/>
    </row>
    <row r="258" ht="13.5" customHeight="1">
      <c r="AB258" s="5"/>
    </row>
    <row r="259" ht="13.5" customHeight="1">
      <c r="AB259" s="5"/>
    </row>
    <row r="260" ht="13.5" customHeight="1">
      <c r="AB260" s="5"/>
    </row>
    <row r="261" ht="13.5" customHeight="1">
      <c r="AB261" s="5"/>
    </row>
    <row r="262" ht="13.5" customHeight="1">
      <c r="AB262" s="5"/>
    </row>
    <row r="263" ht="13.5" customHeight="1">
      <c r="AB263" s="5"/>
    </row>
    <row r="264" ht="13.5" customHeight="1">
      <c r="AB264" s="5"/>
    </row>
    <row r="265" ht="13.5" customHeight="1">
      <c r="AB265" s="5"/>
    </row>
    <row r="266" ht="13.5" customHeight="1">
      <c r="AB266" s="5"/>
    </row>
    <row r="267" ht="13.5" customHeight="1">
      <c r="AB267" s="5"/>
    </row>
    <row r="268" ht="13.5" customHeight="1">
      <c r="AB268" s="5"/>
    </row>
    <row r="269" ht="13.5" customHeight="1">
      <c r="AB269" s="5"/>
    </row>
    <row r="270" ht="13.5" customHeight="1">
      <c r="AB270" s="5"/>
    </row>
    <row r="271" ht="13.5" customHeight="1">
      <c r="AB271" s="5"/>
    </row>
    <row r="272" ht="13.5" customHeight="1">
      <c r="AB272" s="5"/>
    </row>
    <row r="273" ht="13.5" customHeight="1">
      <c r="AB273" s="5"/>
    </row>
    <row r="274" ht="13.5" customHeight="1">
      <c r="AB274" s="5"/>
    </row>
    <row r="275" ht="13.5" customHeight="1">
      <c r="AB275" s="5"/>
    </row>
    <row r="276" ht="13.5" customHeight="1">
      <c r="AB276" s="5"/>
    </row>
    <row r="277" ht="13.5" customHeight="1">
      <c r="AB277" s="5"/>
    </row>
    <row r="278" ht="13.5" customHeight="1">
      <c r="AB278" s="5"/>
    </row>
    <row r="279" ht="13.5" customHeight="1">
      <c r="AB279" s="5"/>
    </row>
    <row r="280" ht="13.5" customHeight="1">
      <c r="AB280" s="5"/>
    </row>
    <row r="281" ht="13.5" customHeight="1">
      <c r="AB281" s="5"/>
    </row>
    <row r="282" ht="13.5" customHeight="1">
      <c r="AB282" s="5"/>
    </row>
    <row r="283" ht="13.5" customHeight="1">
      <c r="AB283" s="5"/>
    </row>
    <row r="284" ht="13.5" customHeight="1">
      <c r="AB284" s="5"/>
    </row>
    <row r="285" ht="13.5" customHeight="1">
      <c r="AB285" s="5"/>
    </row>
    <row r="286" ht="13.5" customHeight="1">
      <c r="AB286" s="5"/>
    </row>
    <row r="287" ht="13.5" customHeight="1">
      <c r="AB287" s="5"/>
    </row>
    <row r="288" ht="13.5" customHeight="1">
      <c r="AB288" s="5"/>
    </row>
    <row r="289" ht="13.5" customHeight="1">
      <c r="AB289" s="5"/>
    </row>
    <row r="290" ht="13.5" customHeight="1">
      <c r="AB290" s="5"/>
    </row>
    <row r="291" ht="13.5" customHeight="1">
      <c r="AB291" s="5"/>
    </row>
    <row r="292" ht="13.5" customHeight="1">
      <c r="AB292" s="5"/>
    </row>
    <row r="293" ht="13.5" customHeight="1">
      <c r="AB293" s="5"/>
    </row>
    <row r="294" ht="13.5" customHeight="1">
      <c r="AB294" s="5"/>
    </row>
    <row r="295" ht="13.5" customHeight="1">
      <c r="AB295" s="5"/>
    </row>
    <row r="296" ht="13.5" customHeight="1">
      <c r="AB296" s="5"/>
    </row>
    <row r="297" ht="13.5" customHeight="1">
      <c r="AB297" s="5"/>
    </row>
    <row r="298" ht="13.5" customHeight="1">
      <c r="AB298" s="5"/>
    </row>
    <row r="299" ht="13.5" customHeight="1">
      <c r="AB299" s="5"/>
    </row>
    <row r="300" ht="13.5" customHeight="1">
      <c r="AB300" s="5"/>
    </row>
    <row r="301" ht="13.5" customHeight="1">
      <c r="AB301" s="5"/>
    </row>
    <row r="302" ht="13.5" customHeight="1">
      <c r="AB302" s="5"/>
    </row>
    <row r="303" ht="13.5" customHeight="1">
      <c r="AB303" s="5"/>
    </row>
    <row r="304" ht="13.5" customHeight="1">
      <c r="AB304" s="5"/>
    </row>
    <row r="305" ht="13.5" customHeight="1">
      <c r="AB305" s="5"/>
    </row>
    <row r="306" ht="13.5" customHeight="1">
      <c r="AB306" s="5"/>
    </row>
    <row r="307" ht="13.5" customHeight="1">
      <c r="AB307" s="5"/>
    </row>
    <row r="308" ht="13.5" customHeight="1">
      <c r="AB308" s="5"/>
    </row>
    <row r="309" ht="13.5" customHeight="1">
      <c r="AB309" s="5"/>
    </row>
    <row r="310" ht="13.5" customHeight="1">
      <c r="AB310" s="5"/>
    </row>
    <row r="311" ht="13.5" customHeight="1">
      <c r="AB311" s="5"/>
    </row>
    <row r="312" ht="13.5" customHeight="1">
      <c r="AB312" s="5"/>
    </row>
    <row r="313" ht="13.5" customHeight="1">
      <c r="AB313" s="5"/>
    </row>
    <row r="314" ht="13.5" customHeight="1">
      <c r="AB314" s="5"/>
    </row>
    <row r="315" ht="13.5" customHeight="1">
      <c r="AB315" s="5"/>
    </row>
    <row r="316" ht="13.5" customHeight="1">
      <c r="AB316" s="5"/>
    </row>
    <row r="317" ht="13.5" customHeight="1">
      <c r="AB317" s="5"/>
    </row>
    <row r="318" ht="13.5" customHeight="1">
      <c r="AB318" s="5"/>
    </row>
    <row r="319" ht="13.5" customHeight="1">
      <c r="AB319" s="5"/>
    </row>
    <row r="320" ht="13.5" customHeight="1">
      <c r="AB320" s="5"/>
    </row>
    <row r="321" ht="13.5" customHeight="1">
      <c r="AB321" s="5"/>
    </row>
    <row r="322" ht="13.5" customHeight="1">
      <c r="AB322" s="5"/>
    </row>
    <row r="323" ht="13.5" customHeight="1">
      <c r="AB323" s="5"/>
    </row>
    <row r="324" ht="13.5" customHeight="1">
      <c r="AB324" s="5"/>
    </row>
    <row r="325" ht="13.5" customHeight="1">
      <c r="AB325" s="5"/>
    </row>
    <row r="326" ht="13.5" customHeight="1">
      <c r="AB326" s="5"/>
    </row>
    <row r="327" ht="13.5" customHeight="1">
      <c r="AB327" s="5"/>
    </row>
    <row r="328" ht="13.5" customHeight="1">
      <c r="AB328" s="5"/>
    </row>
    <row r="329" ht="13.5" customHeight="1">
      <c r="AB329" s="5"/>
    </row>
    <row r="330" ht="13.5" customHeight="1">
      <c r="AB330" s="5"/>
    </row>
    <row r="331" ht="13.5" customHeight="1">
      <c r="AB331" s="5"/>
    </row>
    <row r="332" ht="13.5" customHeight="1">
      <c r="AB332" s="5"/>
    </row>
    <row r="333" ht="13.5" customHeight="1">
      <c r="AB333" s="5"/>
    </row>
    <row r="334" ht="13.5" customHeight="1">
      <c r="AB334" s="5"/>
    </row>
    <row r="335" ht="13.5" customHeight="1">
      <c r="AB335" s="5"/>
    </row>
    <row r="336" ht="13.5" customHeight="1">
      <c r="AB336" s="5"/>
    </row>
    <row r="337" ht="13.5" customHeight="1">
      <c r="AB337" s="5"/>
    </row>
    <row r="338" ht="13.5" customHeight="1">
      <c r="AB338" s="5"/>
    </row>
    <row r="339" ht="13.5" customHeight="1">
      <c r="AB339" s="5"/>
    </row>
    <row r="340" ht="13.5" customHeight="1">
      <c r="AB340" s="5"/>
    </row>
    <row r="341" ht="13.5" customHeight="1">
      <c r="AB341" s="5"/>
    </row>
    <row r="342" ht="13.5" customHeight="1">
      <c r="AB342" s="5"/>
    </row>
    <row r="343" ht="13.5" customHeight="1">
      <c r="AB343" s="5"/>
    </row>
    <row r="344" ht="13.5" customHeight="1">
      <c r="AB344" s="5"/>
    </row>
    <row r="345" ht="13.5" customHeight="1">
      <c r="AB345" s="5"/>
    </row>
    <row r="346" ht="13.5" customHeight="1">
      <c r="AB346" s="5"/>
    </row>
    <row r="347" ht="13.5" customHeight="1">
      <c r="AB347" s="5"/>
    </row>
    <row r="348" ht="13.5" customHeight="1">
      <c r="AB348" s="5"/>
    </row>
    <row r="349" ht="13.5" customHeight="1">
      <c r="AB349" s="5"/>
    </row>
    <row r="350" ht="13.5" customHeight="1">
      <c r="AB350" s="5"/>
    </row>
    <row r="351" ht="13.5" customHeight="1">
      <c r="AB351" s="5"/>
    </row>
    <row r="352" ht="13.5" customHeight="1">
      <c r="AB352" s="5"/>
    </row>
    <row r="353" ht="13.5" customHeight="1">
      <c r="AB353" s="5"/>
    </row>
    <row r="354" ht="13.5" customHeight="1">
      <c r="AB354" s="5"/>
    </row>
    <row r="355" ht="13.5" customHeight="1">
      <c r="AB355" s="5"/>
    </row>
    <row r="356" ht="13.5" customHeight="1">
      <c r="AB356" s="5"/>
    </row>
    <row r="357" ht="13.5" customHeight="1">
      <c r="AB357" s="5"/>
    </row>
    <row r="358" ht="13.5" customHeight="1">
      <c r="AB358" s="5"/>
    </row>
    <row r="359" ht="13.5" customHeight="1">
      <c r="AB359" s="5"/>
    </row>
    <row r="360" ht="13.5" customHeight="1">
      <c r="AB360" s="5"/>
    </row>
    <row r="361" ht="13.5" customHeight="1">
      <c r="AB361" s="5"/>
    </row>
    <row r="362" ht="13.5" customHeight="1">
      <c r="AB362" s="5"/>
    </row>
    <row r="363" ht="13.5" customHeight="1">
      <c r="AB363" s="5"/>
    </row>
    <row r="364" ht="13.5" customHeight="1">
      <c r="AB364" s="5"/>
    </row>
    <row r="365" ht="13.5" customHeight="1">
      <c r="AB365" s="5"/>
    </row>
    <row r="366" ht="13.5" customHeight="1">
      <c r="AB366" s="5"/>
    </row>
    <row r="367" ht="13.5" customHeight="1">
      <c r="AB367" s="5"/>
    </row>
    <row r="368" ht="13.5" customHeight="1">
      <c r="AB368" s="5"/>
    </row>
    <row r="369" ht="13.5" customHeight="1">
      <c r="AB369" s="5"/>
    </row>
    <row r="370" ht="13.5" customHeight="1">
      <c r="AB370" s="5"/>
    </row>
    <row r="371" ht="13.5" customHeight="1">
      <c r="AB371" s="5"/>
    </row>
    <row r="372" ht="13.5" customHeight="1">
      <c r="AB372" s="5"/>
    </row>
    <row r="373" ht="13.5" customHeight="1">
      <c r="AB373" s="5"/>
    </row>
    <row r="374" ht="13.5" customHeight="1">
      <c r="AB374" s="5"/>
    </row>
    <row r="375" ht="13.5" customHeight="1">
      <c r="AB375" s="5"/>
    </row>
    <row r="376" ht="13.5" customHeight="1">
      <c r="AB376" s="5"/>
    </row>
    <row r="377" ht="13.5" customHeight="1">
      <c r="AB377" s="5"/>
    </row>
    <row r="378" ht="13.5" customHeight="1">
      <c r="AB378" s="5"/>
    </row>
    <row r="379" ht="13.5" customHeight="1">
      <c r="AB379" s="5"/>
    </row>
    <row r="380" ht="13.5" customHeight="1">
      <c r="AB380" s="5"/>
    </row>
    <row r="381" ht="13.5" customHeight="1">
      <c r="AB381" s="5"/>
    </row>
    <row r="382" ht="13.5" customHeight="1">
      <c r="AB382" s="5"/>
    </row>
    <row r="383" ht="13.5" customHeight="1">
      <c r="AB383" s="5"/>
    </row>
    <row r="384" ht="13.5" customHeight="1">
      <c r="AB384" s="5"/>
    </row>
    <row r="385" ht="13.5" customHeight="1">
      <c r="AB385" s="5"/>
    </row>
    <row r="386" ht="13.5" customHeight="1">
      <c r="AB386" s="5"/>
    </row>
    <row r="387" ht="13.5" customHeight="1">
      <c r="AB387" s="5"/>
    </row>
    <row r="388" ht="13.5" customHeight="1">
      <c r="AB388" s="5"/>
    </row>
    <row r="389" ht="13.5" customHeight="1">
      <c r="AB389" s="5"/>
    </row>
    <row r="390" ht="13.5" customHeight="1">
      <c r="AB390" s="5"/>
    </row>
    <row r="391" ht="13.5" customHeight="1">
      <c r="AB391" s="5"/>
    </row>
    <row r="392" ht="13.5" customHeight="1">
      <c r="AB392" s="5"/>
    </row>
    <row r="393" ht="13.5" customHeight="1">
      <c r="AB393" s="5"/>
    </row>
    <row r="394" ht="13.5" customHeight="1">
      <c r="AB394" s="5"/>
    </row>
    <row r="395" ht="13.5" customHeight="1">
      <c r="AB395" s="5"/>
    </row>
    <row r="396" ht="13.5" customHeight="1">
      <c r="AB396" s="5"/>
    </row>
    <row r="397" ht="13.5" customHeight="1">
      <c r="AB397" s="5"/>
    </row>
    <row r="398" ht="13.5" customHeight="1">
      <c r="AB398" s="5"/>
    </row>
    <row r="399" ht="13.5" customHeight="1">
      <c r="AB399" s="5"/>
    </row>
    <row r="400" ht="13.5" customHeight="1">
      <c r="AB400" s="5"/>
    </row>
    <row r="401" ht="13.5" customHeight="1">
      <c r="AB401" s="5"/>
    </row>
    <row r="402" ht="13.5" customHeight="1">
      <c r="AB402" s="5"/>
    </row>
    <row r="403" ht="13.5" customHeight="1">
      <c r="AB403" s="5"/>
    </row>
    <row r="404" ht="13.5" customHeight="1">
      <c r="AB404" s="5"/>
    </row>
    <row r="405" ht="13.5" customHeight="1">
      <c r="AB405" s="5"/>
    </row>
    <row r="406" ht="13.5" customHeight="1">
      <c r="AB406" s="5"/>
    </row>
    <row r="407" ht="13.5" customHeight="1">
      <c r="AB407" s="5"/>
    </row>
    <row r="408" ht="13.5" customHeight="1">
      <c r="AB408" s="5"/>
    </row>
    <row r="409" ht="13.5" customHeight="1">
      <c r="AB409" s="5"/>
    </row>
    <row r="410" ht="13.5" customHeight="1">
      <c r="AB410" s="5"/>
    </row>
    <row r="411" ht="13.5" customHeight="1">
      <c r="AB411" s="5"/>
    </row>
    <row r="412" ht="13.5" customHeight="1">
      <c r="AB412" s="5"/>
    </row>
    <row r="413" ht="13.5" customHeight="1">
      <c r="AB413" s="5"/>
    </row>
    <row r="414" ht="13.5" customHeight="1">
      <c r="AB414" s="5"/>
    </row>
    <row r="415" ht="13.5" customHeight="1">
      <c r="AB415" s="5"/>
    </row>
    <row r="416" ht="13.5" customHeight="1">
      <c r="AB416" s="5"/>
    </row>
    <row r="417" ht="13.5" customHeight="1">
      <c r="AB417" s="5"/>
    </row>
    <row r="418" ht="13.5" customHeight="1">
      <c r="AB418" s="5"/>
    </row>
    <row r="419" ht="13.5" customHeight="1">
      <c r="AB419" s="5"/>
    </row>
    <row r="420" ht="13.5" customHeight="1">
      <c r="AB420" s="5"/>
    </row>
    <row r="421" ht="13.5" customHeight="1">
      <c r="AB421" s="5"/>
    </row>
    <row r="422" ht="13.5" customHeight="1">
      <c r="AB422" s="5"/>
    </row>
    <row r="423" ht="13.5" customHeight="1">
      <c r="AB423" s="5"/>
    </row>
    <row r="424" ht="13.5" customHeight="1">
      <c r="AB424" s="5"/>
    </row>
    <row r="425" ht="13.5" customHeight="1">
      <c r="AB425" s="5"/>
    </row>
    <row r="426" ht="13.5" customHeight="1">
      <c r="AB426" s="5"/>
    </row>
    <row r="427" ht="13.5" customHeight="1">
      <c r="AB427" s="5"/>
    </row>
    <row r="428" ht="13.5" customHeight="1">
      <c r="AB428" s="5"/>
    </row>
    <row r="429" ht="13.5" customHeight="1">
      <c r="AB429" s="5"/>
    </row>
    <row r="430" ht="13.5" customHeight="1">
      <c r="AB430" s="5"/>
    </row>
    <row r="431" ht="13.5" customHeight="1">
      <c r="AB431" s="5"/>
    </row>
    <row r="432" ht="13.5" customHeight="1">
      <c r="AB432" s="5"/>
    </row>
    <row r="433" ht="13.5" customHeight="1">
      <c r="AB433" s="5"/>
    </row>
    <row r="434" ht="13.5" customHeight="1">
      <c r="AB434" s="5"/>
    </row>
    <row r="435" ht="13.5" customHeight="1">
      <c r="AB435" s="5"/>
    </row>
    <row r="436" ht="13.5" customHeight="1">
      <c r="AB436" s="5"/>
    </row>
    <row r="437" ht="13.5" customHeight="1">
      <c r="AB437" s="5"/>
    </row>
    <row r="438" ht="13.5" customHeight="1">
      <c r="AB438" s="5"/>
    </row>
    <row r="439" ht="13.5" customHeight="1">
      <c r="AB439" s="5"/>
    </row>
    <row r="440" ht="13.5" customHeight="1">
      <c r="AB440" s="5"/>
    </row>
    <row r="441" ht="13.5" customHeight="1">
      <c r="AB441" s="5"/>
    </row>
    <row r="442" ht="13.5" customHeight="1">
      <c r="AB442" s="5"/>
    </row>
    <row r="443" ht="13.5" customHeight="1">
      <c r="AB443" s="5"/>
    </row>
    <row r="444" ht="13.5" customHeight="1">
      <c r="AB444" s="5"/>
    </row>
    <row r="445" ht="13.5" customHeight="1">
      <c r="AB445" s="5"/>
    </row>
    <row r="446" ht="13.5" customHeight="1">
      <c r="AB446" s="5"/>
    </row>
    <row r="447" ht="13.5" customHeight="1">
      <c r="AB447" s="5"/>
    </row>
    <row r="448" ht="13.5" customHeight="1">
      <c r="AB448" s="5"/>
    </row>
    <row r="449" ht="13.5" customHeight="1">
      <c r="AB449" s="5"/>
    </row>
    <row r="450" ht="13.5" customHeight="1">
      <c r="AB450" s="5"/>
    </row>
    <row r="451" ht="13.5" customHeight="1">
      <c r="AB451" s="5"/>
    </row>
    <row r="452" ht="13.5" customHeight="1">
      <c r="AB452" s="5"/>
    </row>
    <row r="453" ht="13.5" customHeight="1">
      <c r="AB453" s="5"/>
    </row>
    <row r="454" ht="13.5" customHeight="1">
      <c r="AB454" s="5"/>
    </row>
    <row r="455" ht="13.5" customHeight="1">
      <c r="AB455" s="5"/>
    </row>
    <row r="456" ht="13.5" customHeight="1">
      <c r="AB456" s="5"/>
    </row>
    <row r="457" ht="13.5" customHeight="1">
      <c r="AB457" s="5"/>
    </row>
    <row r="458" ht="13.5" customHeight="1">
      <c r="AB458" s="5"/>
    </row>
    <row r="459" ht="13.5" customHeight="1">
      <c r="AB459" s="5"/>
    </row>
    <row r="460" ht="13.5" customHeight="1">
      <c r="AB460" s="5"/>
    </row>
    <row r="461" ht="13.5" customHeight="1">
      <c r="AB461" s="5"/>
    </row>
    <row r="462" ht="13.5" customHeight="1">
      <c r="AB462" s="5"/>
    </row>
    <row r="463" ht="13.5" customHeight="1">
      <c r="AB463" s="5"/>
    </row>
    <row r="464" ht="13.5" customHeight="1">
      <c r="AB464" s="5"/>
    </row>
    <row r="465" ht="13.5" customHeight="1">
      <c r="AB465" s="5"/>
    </row>
    <row r="466" ht="13.5" customHeight="1">
      <c r="AB466" s="5"/>
    </row>
    <row r="467" ht="13.5" customHeight="1">
      <c r="AB467" s="5"/>
    </row>
    <row r="468" ht="13.5" customHeight="1">
      <c r="AB468" s="5"/>
    </row>
    <row r="469" ht="13.5" customHeight="1">
      <c r="AB469" s="5"/>
    </row>
    <row r="470" ht="13.5" customHeight="1">
      <c r="AB470" s="5"/>
    </row>
    <row r="471" ht="13.5" customHeight="1">
      <c r="AB471" s="5"/>
    </row>
    <row r="472" ht="13.5" customHeight="1">
      <c r="AB472" s="5"/>
    </row>
    <row r="473" ht="13.5" customHeight="1">
      <c r="AB473" s="5"/>
    </row>
    <row r="474" ht="13.5" customHeight="1">
      <c r="AB474" s="5"/>
    </row>
    <row r="475" ht="13.5" customHeight="1">
      <c r="AB475" s="5"/>
    </row>
    <row r="476" ht="13.5" customHeight="1">
      <c r="AB476" s="5"/>
    </row>
    <row r="477" ht="13.5" customHeight="1">
      <c r="AB477" s="5"/>
    </row>
    <row r="478" ht="13.5" customHeight="1">
      <c r="AB478" s="5"/>
    </row>
    <row r="479" ht="13.5" customHeight="1">
      <c r="AB479" s="5"/>
    </row>
    <row r="480" ht="13.5" customHeight="1">
      <c r="AB480" s="5"/>
    </row>
    <row r="481" ht="13.5" customHeight="1">
      <c r="AB481" s="5"/>
    </row>
    <row r="482" ht="13.5" customHeight="1">
      <c r="AB482" s="5"/>
    </row>
    <row r="483" ht="13.5" customHeight="1">
      <c r="AB483" s="5"/>
    </row>
    <row r="484" ht="13.5" customHeight="1">
      <c r="AB484" s="5"/>
    </row>
    <row r="485" ht="13.5" customHeight="1">
      <c r="AB485" s="5"/>
    </row>
    <row r="486" ht="13.5" customHeight="1">
      <c r="AB486" s="5"/>
    </row>
    <row r="487" ht="13.5" customHeight="1">
      <c r="AB487" s="5"/>
    </row>
    <row r="488" ht="13.5" customHeight="1">
      <c r="AB488" s="5"/>
    </row>
    <row r="489" ht="13.5" customHeight="1">
      <c r="AB489" s="5"/>
    </row>
    <row r="490" ht="13.5" customHeight="1">
      <c r="AB490" s="5"/>
    </row>
    <row r="491" ht="13.5" customHeight="1">
      <c r="AB491" s="5"/>
    </row>
    <row r="492" ht="13.5" customHeight="1">
      <c r="AB492" s="5"/>
    </row>
    <row r="493" ht="13.5" customHeight="1">
      <c r="AB493" s="5"/>
    </row>
    <row r="494" ht="13.5" customHeight="1">
      <c r="AB494" s="5"/>
    </row>
    <row r="495" ht="13.5" customHeight="1">
      <c r="AB495" s="5"/>
    </row>
    <row r="496" ht="13.5" customHeight="1">
      <c r="AB496" s="5"/>
    </row>
    <row r="497" ht="13.5" customHeight="1">
      <c r="AB497" s="5"/>
    </row>
    <row r="498" ht="13.5" customHeight="1">
      <c r="AB498" s="5"/>
    </row>
    <row r="499" ht="13.5" customHeight="1">
      <c r="AB499" s="5"/>
    </row>
    <row r="500" ht="13.5" customHeight="1">
      <c r="AB500" s="5"/>
    </row>
    <row r="501" ht="13.5" customHeight="1">
      <c r="AB501" s="5"/>
    </row>
    <row r="502" ht="13.5" customHeight="1">
      <c r="AB502" s="5"/>
    </row>
    <row r="503" ht="13.5" customHeight="1">
      <c r="AB503" s="5"/>
    </row>
    <row r="504" ht="13.5" customHeight="1">
      <c r="AB504" s="5"/>
    </row>
    <row r="505" ht="13.5" customHeight="1">
      <c r="AB505" s="5"/>
    </row>
    <row r="506" ht="13.5" customHeight="1">
      <c r="AB506" s="5"/>
    </row>
    <row r="507" ht="13.5" customHeight="1">
      <c r="AB507" s="5"/>
    </row>
    <row r="508" ht="13.5" customHeight="1">
      <c r="AB508" s="5"/>
    </row>
    <row r="509" ht="13.5" customHeight="1">
      <c r="AB509" s="5"/>
    </row>
    <row r="510" ht="13.5" customHeight="1">
      <c r="AB510" s="5"/>
    </row>
    <row r="511" ht="13.5" customHeight="1">
      <c r="AB511" s="5"/>
    </row>
    <row r="512" ht="13.5" customHeight="1">
      <c r="AB512" s="5"/>
    </row>
    <row r="513" ht="13.5" customHeight="1">
      <c r="AB513" s="5"/>
    </row>
    <row r="514" ht="13.5" customHeight="1">
      <c r="AB514" s="5"/>
    </row>
    <row r="515" ht="13.5" customHeight="1">
      <c r="AB515" s="5"/>
    </row>
    <row r="516" ht="13.5" customHeight="1">
      <c r="AB516" s="5"/>
    </row>
    <row r="517" ht="13.5" customHeight="1">
      <c r="AB517" s="5"/>
    </row>
    <row r="518" ht="13.5" customHeight="1">
      <c r="AB518" s="5"/>
    </row>
    <row r="519" ht="13.5" customHeight="1">
      <c r="AB519" s="5"/>
    </row>
    <row r="520" ht="13.5" customHeight="1">
      <c r="AB520" s="5"/>
    </row>
    <row r="521" ht="13.5" customHeight="1">
      <c r="AB521" s="5"/>
    </row>
    <row r="522" ht="13.5" customHeight="1">
      <c r="AB522" s="5"/>
    </row>
    <row r="523" ht="13.5" customHeight="1">
      <c r="AB523" s="5"/>
    </row>
    <row r="524" ht="13.5" customHeight="1">
      <c r="AB524" s="5"/>
    </row>
    <row r="525" ht="13.5" customHeight="1">
      <c r="AB525" s="5"/>
    </row>
    <row r="526" ht="13.5" customHeight="1">
      <c r="AB526" s="5"/>
    </row>
    <row r="527" ht="13.5" customHeight="1">
      <c r="AB527" s="5"/>
    </row>
    <row r="528" ht="13.5" customHeight="1">
      <c r="AB528" s="5"/>
    </row>
    <row r="529" ht="13.5" customHeight="1">
      <c r="AB529" s="5"/>
    </row>
    <row r="530" ht="13.5" customHeight="1">
      <c r="AB530" s="5"/>
    </row>
    <row r="531" ht="13.5" customHeight="1">
      <c r="AB531" s="5"/>
    </row>
    <row r="532" ht="13.5" customHeight="1">
      <c r="AB532" s="5"/>
    </row>
    <row r="533" ht="13.5" customHeight="1">
      <c r="AB533" s="5"/>
    </row>
    <row r="534" ht="13.5" customHeight="1">
      <c r="AB534" s="5"/>
    </row>
    <row r="535" ht="13.5" customHeight="1">
      <c r="AB535" s="5"/>
    </row>
    <row r="536" ht="13.5" customHeight="1">
      <c r="AB536" s="5"/>
    </row>
    <row r="537" ht="13.5" customHeight="1">
      <c r="AB537" s="5"/>
    </row>
    <row r="538" ht="13.5" customHeight="1">
      <c r="AB538" s="5"/>
    </row>
    <row r="539" ht="13.5" customHeight="1">
      <c r="AB539" s="5"/>
    </row>
    <row r="540" ht="13.5" customHeight="1">
      <c r="AB540" s="5"/>
    </row>
    <row r="541" ht="13.5" customHeight="1">
      <c r="AB541" s="5"/>
    </row>
    <row r="542" ht="13.5" customHeight="1">
      <c r="AB542" s="5"/>
    </row>
    <row r="543" ht="13.5" customHeight="1">
      <c r="AB543" s="5"/>
    </row>
    <row r="544" ht="13.5" customHeight="1">
      <c r="AB544" s="5"/>
    </row>
    <row r="545" ht="13.5" customHeight="1">
      <c r="AB545" s="5"/>
    </row>
    <row r="546" ht="13.5" customHeight="1">
      <c r="AB546" s="5"/>
    </row>
    <row r="547" ht="13.5" customHeight="1">
      <c r="AB547" s="5"/>
    </row>
    <row r="548" ht="13.5" customHeight="1">
      <c r="AB548" s="5"/>
    </row>
    <row r="549" ht="13.5" customHeight="1">
      <c r="AB549" s="5"/>
    </row>
    <row r="550" ht="13.5" customHeight="1">
      <c r="AB550" s="5"/>
    </row>
    <row r="551" ht="13.5" customHeight="1">
      <c r="AB551" s="5"/>
    </row>
    <row r="552" ht="13.5" customHeight="1">
      <c r="AB552" s="5"/>
    </row>
    <row r="553" ht="13.5" customHeight="1">
      <c r="AB553" s="5"/>
    </row>
    <row r="554" ht="13.5" customHeight="1">
      <c r="AB554" s="5"/>
    </row>
    <row r="555" ht="13.5" customHeight="1">
      <c r="AB555" s="5"/>
    </row>
    <row r="556" ht="13.5" customHeight="1">
      <c r="AB556" s="5"/>
    </row>
    <row r="557" ht="13.5" customHeight="1">
      <c r="AB557" s="5"/>
    </row>
    <row r="558" ht="13.5" customHeight="1">
      <c r="AB558" s="5"/>
    </row>
    <row r="559" ht="13.5" customHeight="1">
      <c r="AB559" s="5"/>
    </row>
    <row r="560" ht="13.5" customHeight="1">
      <c r="AB560" s="5"/>
    </row>
    <row r="561" ht="13.5" customHeight="1">
      <c r="AB561" s="5"/>
    </row>
    <row r="562" ht="13.5" customHeight="1">
      <c r="AB562" s="5"/>
    </row>
    <row r="563" ht="13.5" customHeight="1">
      <c r="AB563" s="5"/>
    </row>
    <row r="564" ht="13.5" customHeight="1">
      <c r="AB564" s="5"/>
    </row>
    <row r="565" ht="13.5" customHeight="1">
      <c r="AB565" s="5"/>
    </row>
    <row r="566" ht="13.5" customHeight="1">
      <c r="AB566" s="5"/>
    </row>
    <row r="567" ht="13.5" customHeight="1">
      <c r="AB567" s="5"/>
    </row>
    <row r="568" ht="13.5" customHeight="1">
      <c r="AB568" s="5"/>
    </row>
    <row r="569" ht="13.5" customHeight="1">
      <c r="AB569" s="5"/>
    </row>
    <row r="570" ht="13.5" customHeight="1">
      <c r="AB570" s="5"/>
    </row>
    <row r="571" ht="13.5" customHeight="1">
      <c r="AB571" s="5"/>
    </row>
    <row r="572" ht="13.5" customHeight="1">
      <c r="AB572" s="5"/>
    </row>
    <row r="573" ht="13.5" customHeight="1">
      <c r="AB573" s="5"/>
    </row>
    <row r="574" ht="13.5" customHeight="1">
      <c r="AB574" s="5"/>
    </row>
    <row r="575" ht="13.5" customHeight="1">
      <c r="AB575" s="5"/>
    </row>
    <row r="576" ht="13.5" customHeight="1">
      <c r="AB576" s="5"/>
    </row>
    <row r="577" ht="13.5" customHeight="1">
      <c r="AB577" s="5"/>
    </row>
    <row r="578" ht="13.5" customHeight="1">
      <c r="AB578" s="5"/>
    </row>
    <row r="579" ht="13.5" customHeight="1">
      <c r="AB579" s="5"/>
    </row>
    <row r="580" ht="13.5" customHeight="1">
      <c r="AB580" s="5"/>
    </row>
    <row r="581" ht="13.5" customHeight="1">
      <c r="AB581" s="5"/>
    </row>
    <row r="582" ht="13.5" customHeight="1">
      <c r="AB582" s="5"/>
    </row>
    <row r="583" ht="13.5" customHeight="1">
      <c r="AB583" s="5"/>
    </row>
    <row r="584" ht="13.5" customHeight="1">
      <c r="AB584" s="5"/>
    </row>
    <row r="585" ht="13.5" customHeight="1">
      <c r="AB585" s="5"/>
    </row>
    <row r="586" ht="13.5" customHeight="1">
      <c r="AB586" s="5"/>
    </row>
    <row r="587" ht="13.5" customHeight="1">
      <c r="AB587" s="5"/>
    </row>
    <row r="588" ht="13.5" customHeight="1">
      <c r="AB588" s="5"/>
    </row>
    <row r="589" ht="13.5" customHeight="1">
      <c r="AB589" s="5"/>
    </row>
    <row r="590" ht="13.5" customHeight="1">
      <c r="AB590" s="5"/>
    </row>
    <row r="591" ht="13.5" customHeight="1">
      <c r="AB591" s="5"/>
    </row>
    <row r="592" ht="13.5" customHeight="1">
      <c r="AB592" s="5"/>
    </row>
    <row r="593" ht="13.5" customHeight="1">
      <c r="AB593" s="5"/>
    </row>
    <row r="594" ht="13.5" customHeight="1">
      <c r="AB594" s="5"/>
    </row>
    <row r="595" ht="13.5" customHeight="1">
      <c r="AB595" s="5"/>
    </row>
    <row r="596" ht="13.5" customHeight="1">
      <c r="AB596" s="5"/>
    </row>
    <row r="597" ht="13.5" customHeight="1">
      <c r="AB597" s="5"/>
    </row>
    <row r="598" ht="13.5" customHeight="1">
      <c r="AB598" s="5"/>
    </row>
    <row r="599" ht="13.5" customHeight="1">
      <c r="AB599" s="5"/>
    </row>
    <row r="600" ht="13.5" customHeight="1">
      <c r="AB600" s="5"/>
    </row>
    <row r="601" ht="13.5" customHeight="1">
      <c r="AB601" s="5"/>
    </row>
    <row r="602" ht="13.5" customHeight="1">
      <c r="AB602" s="5"/>
    </row>
    <row r="603" ht="13.5" customHeight="1">
      <c r="AB603" s="5"/>
    </row>
    <row r="604" ht="13.5" customHeight="1">
      <c r="AB604" s="5"/>
    </row>
    <row r="605" ht="13.5" customHeight="1">
      <c r="AB605" s="5"/>
    </row>
    <row r="606" ht="13.5" customHeight="1">
      <c r="AB606" s="5"/>
    </row>
    <row r="607" ht="13.5" customHeight="1">
      <c r="AB607" s="5"/>
    </row>
    <row r="608" ht="13.5" customHeight="1">
      <c r="AB608" s="5"/>
    </row>
    <row r="609" ht="13.5" customHeight="1">
      <c r="AB609" s="5"/>
    </row>
    <row r="610" ht="13.5" customHeight="1">
      <c r="AB610" s="5"/>
    </row>
    <row r="611" ht="13.5" customHeight="1">
      <c r="AB611" s="5"/>
    </row>
    <row r="612" ht="13.5" customHeight="1">
      <c r="AB612" s="5"/>
    </row>
    <row r="613" ht="13.5" customHeight="1">
      <c r="AB613" s="5"/>
    </row>
    <row r="614" ht="13.5" customHeight="1">
      <c r="AB614" s="5"/>
    </row>
    <row r="615" ht="13.5" customHeight="1">
      <c r="AB615" s="5"/>
    </row>
    <row r="616" ht="13.5" customHeight="1">
      <c r="AB616" s="5"/>
    </row>
    <row r="617" ht="13.5" customHeight="1">
      <c r="AB617" s="5"/>
    </row>
    <row r="618" ht="13.5" customHeight="1">
      <c r="AB618" s="5"/>
    </row>
    <row r="619" ht="13.5" customHeight="1">
      <c r="AB619" s="5"/>
    </row>
    <row r="620" ht="13.5" customHeight="1">
      <c r="AB620" s="5"/>
    </row>
    <row r="621" ht="13.5" customHeight="1">
      <c r="AB621" s="5"/>
    </row>
    <row r="622" ht="13.5" customHeight="1">
      <c r="AB622" s="5"/>
    </row>
    <row r="623" ht="13.5" customHeight="1">
      <c r="AB623" s="5"/>
    </row>
    <row r="624" ht="13.5" customHeight="1">
      <c r="AB624" s="5"/>
    </row>
    <row r="625" ht="13.5" customHeight="1">
      <c r="AB625" s="5"/>
    </row>
    <row r="626" ht="13.5" customHeight="1">
      <c r="AB626" s="5"/>
    </row>
    <row r="627" ht="13.5" customHeight="1">
      <c r="AB627" s="5"/>
    </row>
    <row r="628" ht="13.5" customHeight="1">
      <c r="AB628" s="5"/>
    </row>
    <row r="629" ht="13.5" customHeight="1">
      <c r="AB629" s="5"/>
    </row>
    <row r="630" ht="13.5" customHeight="1">
      <c r="AB630" s="5"/>
    </row>
    <row r="631" ht="13.5" customHeight="1">
      <c r="AB631" s="5"/>
    </row>
    <row r="632" ht="13.5" customHeight="1">
      <c r="AB632" s="5"/>
    </row>
    <row r="633" ht="13.5" customHeight="1">
      <c r="AB633" s="5"/>
    </row>
    <row r="634" ht="13.5" customHeight="1">
      <c r="AB634" s="5"/>
    </row>
    <row r="635" ht="13.5" customHeight="1">
      <c r="AB635" s="5"/>
    </row>
    <row r="636" ht="13.5" customHeight="1">
      <c r="AB636" s="5"/>
    </row>
    <row r="637" ht="13.5" customHeight="1">
      <c r="AB637" s="5"/>
    </row>
    <row r="638" ht="13.5" customHeight="1">
      <c r="AB638" s="5"/>
    </row>
    <row r="639" ht="13.5" customHeight="1">
      <c r="AB639" s="5"/>
    </row>
    <row r="640" ht="13.5" customHeight="1">
      <c r="AB640" s="5"/>
    </row>
    <row r="641" ht="13.5" customHeight="1">
      <c r="AB641" s="5"/>
    </row>
    <row r="642" ht="13.5" customHeight="1">
      <c r="AB642" s="5"/>
    </row>
    <row r="643" ht="13.5" customHeight="1">
      <c r="AB643" s="5"/>
    </row>
    <row r="644" ht="13.5" customHeight="1">
      <c r="AB644" s="5"/>
    </row>
    <row r="645" ht="13.5" customHeight="1">
      <c r="AB645" s="5"/>
    </row>
    <row r="646" ht="13.5" customHeight="1">
      <c r="AB646" s="5"/>
    </row>
    <row r="647" ht="13.5" customHeight="1">
      <c r="AB647" s="5"/>
    </row>
    <row r="648" ht="13.5" customHeight="1">
      <c r="AB648" s="5"/>
    </row>
    <row r="649" ht="13.5" customHeight="1">
      <c r="AB649" s="5"/>
    </row>
    <row r="650" ht="13.5" customHeight="1">
      <c r="AB650" s="5"/>
    </row>
    <row r="651" ht="13.5" customHeight="1">
      <c r="AB651" s="5"/>
    </row>
    <row r="652" ht="13.5" customHeight="1">
      <c r="AB652" s="5"/>
    </row>
    <row r="653" ht="13.5" customHeight="1">
      <c r="AB653" s="5"/>
    </row>
    <row r="654" ht="13.5" customHeight="1">
      <c r="AB654" s="5"/>
    </row>
    <row r="655" ht="13.5" customHeight="1">
      <c r="AB655" s="5"/>
    </row>
    <row r="656" ht="13.5" customHeight="1">
      <c r="AB656" s="5"/>
    </row>
    <row r="657" ht="13.5" customHeight="1">
      <c r="AB657" s="5"/>
    </row>
    <row r="658" ht="13.5" customHeight="1">
      <c r="AB658" s="5"/>
    </row>
    <row r="659" ht="13.5" customHeight="1">
      <c r="AB659" s="5"/>
    </row>
    <row r="660" ht="13.5" customHeight="1">
      <c r="AB660" s="5"/>
    </row>
    <row r="661" ht="13.5" customHeight="1">
      <c r="AB661" s="5"/>
    </row>
    <row r="662" ht="13.5" customHeight="1">
      <c r="AB662" s="5"/>
    </row>
    <row r="663" ht="13.5" customHeight="1">
      <c r="AB663" s="5"/>
    </row>
    <row r="664" ht="13.5" customHeight="1">
      <c r="AB664" s="5"/>
    </row>
    <row r="665" ht="13.5" customHeight="1">
      <c r="AB665" s="5"/>
    </row>
    <row r="666" ht="13.5" customHeight="1">
      <c r="AB666" s="5"/>
    </row>
    <row r="667" ht="13.5" customHeight="1">
      <c r="AB667" s="5"/>
    </row>
    <row r="668" ht="13.5" customHeight="1">
      <c r="AB668" s="5"/>
    </row>
    <row r="669" ht="13.5" customHeight="1">
      <c r="AB669" s="5"/>
    </row>
    <row r="670" ht="13.5" customHeight="1">
      <c r="AB670" s="5"/>
    </row>
    <row r="671" ht="13.5" customHeight="1">
      <c r="AB671" s="5"/>
    </row>
    <row r="672" ht="13.5" customHeight="1">
      <c r="AB672" s="5"/>
    </row>
    <row r="673" ht="13.5" customHeight="1">
      <c r="AB673" s="5"/>
    </row>
    <row r="674" ht="13.5" customHeight="1">
      <c r="AB674" s="5"/>
    </row>
    <row r="675" ht="13.5" customHeight="1">
      <c r="AB675" s="5"/>
    </row>
    <row r="676" ht="13.5" customHeight="1">
      <c r="AB676" s="5"/>
    </row>
    <row r="677" ht="13.5" customHeight="1">
      <c r="AB677" s="5"/>
    </row>
    <row r="678" ht="13.5" customHeight="1">
      <c r="AB678" s="5"/>
    </row>
    <row r="679" ht="13.5" customHeight="1">
      <c r="AB679" s="5"/>
    </row>
    <row r="680" ht="13.5" customHeight="1">
      <c r="AB680" s="5"/>
    </row>
    <row r="681" ht="13.5" customHeight="1">
      <c r="AB681" s="5"/>
    </row>
    <row r="682" ht="13.5" customHeight="1">
      <c r="AB682" s="5"/>
    </row>
    <row r="683" ht="13.5" customHeight="1">
      <c r="AB683" s="5"/>
    </row>
    <row r="684" ht="13.5" customHeight="1">
      <c r="AB684" s="5"/>
    </row>
    <row r="685" ht="13.5" customHeight="1">
      <c r="AB685" s="5"/>
    </row>
    <row r="686" ht="13.5" customHeight="1">
      <c r="AB686" s="5"/>
    </row>
    <row r="687" ht="13.5" customHeight="1">
      <c r="AB687" s="5"/>
    </row>
    <row r="688" ht="13.5" customHeight="1">
      <c r="AB688" s="5"/>
    </row>
    <row r="689" ht="13.5" customHeight="1">
      <c r="AB689" s="5"/>
    </row>
    <row r="690" ht="13.5" customHeight="1">
      <c r="AB690" s="5"/>
    </row>
    <row r="691" ht="13.5" customHeight="1">
      <c r="AB691" s="5"/>
    </row>
    <row r="692" ht="13.5" customHeight="1">
      <c r="AB692" s="5"/>
    </row>
    <row r="693" ht="13.5" customHeight="1">
      <c r="AB693" s="5"/>
    </row>
    <row r="694" ht="13.5" customHeight="1">
      <c r="AB694" s="5"/>
    </row>
    <row r="695" ht="13.5" customHeight="1">
      <c r="AB695" s="5"/>
    </row>
    <row r="696" ht="13.5" customHeight="1">
      <c r="AB696" s="5"/>
    </row>
    <row r="697" ht="13.5" customHeight="1">
      <c r="AB697" s="5"/>
    </row>
    <row r="698" ht="13.5" customHeight="1">
      <c r="AB698" s="5"/>
    </row>
    <row r="699" ht="13.5" customHeight="1">
      <c r="AB699" s="5"/>
    </row>
    <row r="700" ht="13.5" customHeight="1">
      <c r="AB700" s="5"/>
    </row>
    <row r="701" ht="13.5" customHeight="1">
      <c r="AB701" s="5"/>
    </row>
    <row r="702" ht="13.5" customHeight="1">
      <c r="AB702" s="5"/>
    </row>
    <row r="703" ht="13.5" customHeight="1">
      <c r="AB703" s="5"/>
    </row>
    <row r="704" ht="13.5" customHeight="1">
      <c r="AB704" s="5"/>
    </row>
    <row r="705" ht="13.5" customHeight="1">
      <c r="AB705" s="5"/>
    </row>
    <row r="706" ht="13.5" customHeight="1">
      <c r="AB706" s="5"/>
    </row>
    <row r="707" ht="13.5" customHeight="1">
      <c r="AB707" s="5"/>
    </row>
    <row r="708" ht="13.5" customHeight="1">
      <c r="AB708" s="5"/>
    </row>
    <row r="709" ht="13.5" customHeight="1">
      <c r="AB709" s="5"/>
    </row>
    <row r="710" ht="13.5" customHeight="1">
      <c r="AB710" s="5"/>
    </row>
    <row r="711" ht="13.5" customHeight="1">
      <c r="AB711" s="5"/>
    </row>
    <row r="712" ht="13.5" customHeight="1">
      <c r="AB712" s="5"/>
    </row>
    <row r="713" ht="13.5" customHeight="1">
      <c r="AB713" s="5"/>
    </row>
    <row r="714" ht="13.5" customHeight="1">
      <c r="AB714" s="5"/>
    </row>
    <row r="715" ht="13.5" customHeight="1">
      <c r="AB715" s="5"/>
    </row>
    <row r="716" ht="13.5" customHeight="1">
      <c r="AB716" s="5"/>
    </row>
    <row r="717" ht="13.5" customHeight="1">
      <c r="AB717" s="5"/>
    </row>
    <row r="718" ht="13.5" customHeight="1">
      <c r="AB718" s="5"/>
    </row>
    <row r="719" ht="13.5" customHeight="1">
      <c r="AB719" s="5"/>
    </row>
    <row r="720" ht="13.5" customHeight="1">
      <c r="AB720" s="5"/>
    </row>
    <row r="721" ht="13.5" customHeight="1">
      <c r="AB721" s="5"/>
    </row>
    <row r="722" ht="13.5" customHeight="1">
      <c r="AB722" s="5"/>
    </row>
    <row r="723" ht="13.5" customHeight="1">
      <c r="AB723" s="5"/>
    </row>
    <row r="724" ht="13.5" customHeight="1">
      <c r="AB724" s="5"/>
    </row>
    <row r="725" ht="13.5" customHeight="1">
      <c r="AB725" s="5"/>
    </row>
    <row r="726" ht="13.5" customHeight="1">
      <c r="AB726" s="5"/>
    </row>
    <row r="727" ht="13.5" customHeight="1">
      <c r="AB727" s="5"/>
    </row>
    <row r="728" ht="13.5" customHeight="1">
      <c r="AB728" s="5"/>
    </row>
    <row r="729" ht="13.5" customHeight="1">
      <c r="AB729" s="5"/>
    </row>
    <row r="730" ht="13.5" customHeight="1">
      <c r="AB730" s="5"/>
    </row>
    <row r="731" ht="13.5" customHeight="1">
      <c r="AB731" s="5"/>
    </row>
    <row r="732" ht="13.5" customHeight="1">
      <c r="AB732" s="5"/>
    </row>
    <row r="733" ht="13.5" customHeight="1">
      <c r="AB733" s="5"/>
    </row>
    <row r="734" ht="13.5" customHeight="1">
      <c r="AB734" s="5"/>
    </row>
    <row r="735" ht="13.5" customHeight="1">
      <c r="AB735" s="5"/>
    </row>
    <row r="736" ht="13.5" customHeight="1">
      <c r="AB736" s="5"/>
    </row>
    <row r="737" ht="13.5" customHeight="1">
      <c r="AB737" s="5"/>
    </row>
    <row r="738" ht="13.5" customHeight="1">
      <c r="AB738" s="5"/>
    </row>
    <row r="739" ht="13.5" customHeight="1">
      <c r="AB739" s="5"/>
    </row>
    <row r="740" ht="13.5" customHeight="1">
      <c r="AB740" s="5"/>
    </row>
    <row r="741" ht="13.5" customHeight="1">
      <c r="AB741" s="5"/>
    </row>
    <row r="742" ht="13.5" customHeight="1">
      <c r="AB742" s="5"/>
    </row>
    <row r="743" ht="13.5" customHeight="1">
      <c r="AB743" s="5"/>
    </row>
    <row r="744" ht="13.5" customHeight="1">
      <c r="AB744" s="5"/>
    </row>
    <row r="745" ht="13.5" customHeight="1">
      <c r="AB745" s="5"/>
    </row>
    <row r="746" ht="13.5" customHeight="1">
      <c r="AB746" s="5"/>
    </row>
    <row r="747" ht="13.5" customHeight="1">
      <c r="AB747" s="5"/>
    </row>
    <row r="748" ht="13.5" customHeight="1">
      <c r="AB748" s="5"/>
    </row>
    <row r="749" ht="13.5" customHeight="1">
      <c r="AB749" s="5"/>
    </row>
    <row r="750" ht="13.5" customHeight="1">
      <c r="AB750" s="5"/>
    </row>
    <row r="751" ht="13.5" customHeight="1">
      <c r="AB751" s="5"/>
    </row>
    <row r="752" ht="13.5" customHeight="1">
      <c r="AB752" s="5"/>
    </row>
    <row r="753" ht="13.5" customHeight="1">
      <c r="AB753" s="5"/>
    </row>
    <row r="754" ht="13.5" customHeight="1">
      <c r="AB754" s="5"/>
    </row>
    <row r="755" ht="13.5" customHeight="1">
      <c r="AB755" s="5"/>
    </row>
    <row r="756" ht="13.5" customHeight="1">
      <c r="AB756" s="5"/>
    </row>
    <row r="757" ht="13.5" customHeight="1">
      <c r="AB757" s="5"/>
    </row>
    <row r="758" ht="13.5" customHeight="1">
      <c r="AB758" s="5"/>
    </row>
    <row r="759" ht="13.5" customHeight="1">
      <c r="AB759" s="5"/>
    </row>
    <row r="760" ht="13.5" customHeight="1">
      <c r="AB760" s="5"/>
    </row>
    <row r="761" ht="13.5" customHeight="1">
      <c r="AB761" s="5"/>
    </row>
    <row r="762" ht="13.5" customHeight="1">
      <c r="AB762" s="5"/>
    </row>
    <row r="763" ht="13.5" customHeight="1">
      <c r="AB763" s="5"/>
    </row>
    <row r="764" ht="13.5" customHeight="1">
      <c r="AB764" s="5"/>
    </row>
    <row r="765" ht="13.5" customHeight="1">
      <c r="AB765" s="5"/>
    </row>
    <row r="766" ht="13.5" customHeight="1">
      <c r="AB766" s="5"/>
    </row>
    <row r="767" ht="13.5" customHeight="1">
      <c r="AB767" s="5"/>
    </row>
    <row r="768" ht="13.5" customHeight="1">
      <c r="AB768" s="5"/>
    </row>
    <row r="769" ht="13.5" customHeight="1">
      <c r="AB769" s="5"/>
    </row>
    <row r="770" ht="13.5" customHeight="1">
      <c r="AB770" s="5"/>
    </row>
    <row r="771" ht="13.5" customHeight="1">
      <c r="AB771" s="5"/>
    </row>
    <row r="772" ht="13.5" customHeight="1">
      <c r="AB772" s="5"/>
    </row>
    <row r="773" ht="13.5" customHeight="1">
      <c r="AB773" s="5"/>
    </row>
    <row r="774" ht="13.5" customHeight="1">
      <c r="AB774" s="5"/>
    </row>
    <row r="775" ht="13.5" customHeight="1">
      <c r="AB775" s="5"/>
    </row>
    <row r="776" ht="13.5" customHeight="1">
      <c r="AB776" s="5"/>
    </row>
    <row r="777" ht="13.5" customHeight="1">
      <c r="AB777" s="5"/>
    </row>
    <row r="778" ht="13.5" customHeight="1">
      <c r="AB778" s="5"/>
    </row>
    <row r="779" ht="13.5" customHeight="1">
      <c r="AB779" s="5"/>
    </row>
    <row r="780" ht="13.5" customHeight="1">
      <c r="AB780" s="5"/>
    </row>
    <row r="781" ht="13.5" customHeight="1">
      <c r="AB781" s="5"/>
    </row>
    <row r="782" ht="13.5" customHeight="1">
      <c r="AB782" s="5"/>
    </row>
    <row r="783" ht="13.5" customHeight="1">
      <c r="AB783" s="5"/>
    </row>
    <row r="784" ht="13.5" customHeight="1">
      <c r="AB784" s="5"/>
    </row>
    <row r="785" ht="13.5" customHeight="1">
      <c r="AB785" s="5"/>
    </row>
    <row r="786" ht="13.5" customHeight="1">
      <c r="AB786" s="5"/>
    </row>
    <row r="787" ht="13.5" customHeight="1">
      <c r="AB787" s="5"/>
    </row>
    <row r="788" ht="13.5" customHeight="1">
      <c r="AB788" s="5"/>
    </row>
    <row r="789" ht="13.5" customHeight="1">
      <c r="AB789" s="5"/>
    </row>
    <row r="790" ht="13.5" customHeight="1">
      <c r="AB790" s="5"/>
    </row>
    <row r="791" ht="13.5" customHeight="1">
      <c r="AB791" s="5"/>
    </row>
    <row r="792" ht="13.5" customHeight="1">
      <c r="AB792" s="5"/>
    </row>
    <row r="793" ht="13.5" customHeight="1">
      <c r="AB793" s="5"/>
    </row>
    <row r="794" ht="13.5" customHeight="1">
      <c r="AB794" s="5"/>
    </row>
    <row r="795" ht="13.5" customHeight="1">
      <c r="AB795" s="5"/>
    </row>
    <row r="796" ht="13.5" customHeight="1">
      <c r="AB796" s="5"/>
    </row>
    <row r="797" ht="13.5" customHeight="1">
      <c r="AB797" s="5"/>
    </row>
    <row r="798" ht="13.5" customHeight="1">
      <c r="AB798" s="5"/>
    </row>
    <row r="799" ht="13.5" customHeight="1">
      <c r="AB799" s="5"/>
    </row>
    <row r="800" ht="13.5" customHeight="1">
      <c r="AB800" s="5"/>
    </row>
    <row r="801" ht="13.5" customHeight="1">
      <c r="AB801" s="5"/>
    </row>
    <row r="802" ht="13.5" customHeight="1">
      <c r="AB802" s="5"/>
    </row>
    <row r="803" ht="13.5" customHeight="1">
      <c r="AB803" s="5"/>
    </row>
    <row r="804" ht="13.5" customHeight="1">
      <c r="AB804" s="5"/>
    </row>
    <row r="805" ht="13.5" customHeight="1">
      <c r="AB805" s="5"/>
    </row>
    <row r="806" ht="13.5" customHeight="1">
      <c r="AB806" s="5"/>
    </row>
    <row r="807" ht="13.5" customHeight="1">
      <c r="AB807" s="5"/>
    </row>
    <row r="808" ht="13.5" customHeight="1">
      <c r="AB808" s="5"/>
    </row>
    <row r="809" ht="13.5" customHeight="1">
      <c r="AB809" s="5"/>
    </row>
    <row r="810" ht="13.5" customHeight="1">
      <c r="AB810" s="5"/>
    </row>
    <row r="811" ht="13.5" customHeight="1">
      <c r="AB811" s="5"/>
    </row>
    <row r="812" ht="13.5" customHeight="1">
      <c r="AB812" s="5"/>
    </row>
    <row r="813" ht="13.5" customHeight="1">
      <c r="AB813" s="5"/>
    </row>
    <row r="814" ht="13.5" customHeight="1">
      <c r="AB814" s="5"/>
    </row>
    <row r="815" ht="13.5" customHeight="1">
      <c r="AB815" s="5"/>
    </row>
    <row r="816" ht="13.5" customHeight="1">
      <c r="AB816" s="5"/>
    </row>
    <row r="817" ht="13.5" customHeight="1">
      <c r="AB817" s="5"/>
    </row>
    <row r="818" ht="13.5" customHeight="1">
      <c r="AB818" s="5"/>
    </row>
    <row r="819" ht="13.5" customHeight="1">
      <c r="AB819" s="5"/>
    </row>
    <row r="820" ht="13.5" customHeight="1">
      <c r="AB820" s="5"/>
    </row>
    <row r="821" ht="13.5" customHeight="1">
      <c r="AB821" s="5"/>
    </row>
    <row r="822" ht="13.5" customHeight="1">
      <c r="AB822" s="5"/>
    </row>
    <row r="823" ht="13.5" customHeight="1">
      <c r="AB823" s="5"/>
    </row>
    <row r="824" ht="13.5" customHeight="1">
      <c r="AB824" s="5"/>
    </row>
    <row r="825" ht="13.5" customHeight="1">
      <c r="AB825" s="5"/>
    </row>
    <row r="826" ht="13.5" customHeight="1">
      <c r="AB826" s="5"/>
    </row>
    <row r="827" ht="13.5" customHeight="1">
      <c r="AB827" s="5"/>
    </row>
    <row r="828" ht="13.5" customHeight="1">
      <c r="AB828" s="5"/>
    </row>
    <row r="829" ht="13.5" customHeight="1">
      <c r="AB829" s="5"/>
    </row>
    <row r="830" ht="13.5" customHeight="1">
      <c r="AB830" s="5"/>
    </row>
    <row r="831" ht="13.5" customHeight="1">
      <c r="AB831" s="5"/>
    </row>
    <row r="832" ht="13.5" customHeight="1">
      <c r="AB832" s="5"/>
    </row>
    <row r="833" ht="13.5" customHeight="1">
      <c r="AB833" s="5"/>
    </row>
    <row r="834" ht="13.5" customHeight="1">
      <c r="AB834" s="5"/>
    </row>
    <row r="835" ht="13.5" customHeight="1">
      <c r="AB835" s="5"/>
    </row>
    <row r="836" ht="13.5" customHeight="1">
      <c r="AB836" s="5"/>
    </row>
    <row r="837" ht="13.5" customHeight="1">
      <c r="AB837" s="5"/>
    </row>
    <row r="838" ht="13.5" customHeight="1">
      <c r="AB838" s="5"/>
    </row>
    <row r="839" ht="13.5" customHeight="1">
      <c r="AB839" s="5"/>
    </row>
    <row r="840" ht="13.5" customHeight="1">
      <c r="AB840" s="5"/>
    </row>
    <row r="841" ht="13.5" customHeight="1">
      <c r="AB841" s="5"/>
    </row>
    <row r="842" ht="13.5" customHeight="1">
      <c r="AB842" s="5"/>
    </row>
    <row r="843" ht="13.5" customHeight="1">
      <c r="AB843" s="5"/>
    </row>
    <row r="844" ht="13.5" customHeight="1">
      <c r="AB844" s="5"/>
    </row>
    <row r="845" ht="13.5" customHeight="1">
      <c r="AB845" s="5"/>
    </row>
    <row r="846" ht="13.5" customHeight="1">
      <c r="AB846" s="5"/>
    </row>
    <row r="847" ht="13.5" customHeight="1">
      <c r="AB847" s="5"/>
    </row>
    <row r="848" ht="13.5" customHeight="1">
      <c r="AB848" s="5"/>
    </row>
    <row r="849" ht="13.5" customHeight="1">
      <c r="AB849" s="5"/>
    </row>
    <row r="850" ht="13.5" customHeight="1">
      <c r="AB850" s="5"/>
    </row>
    <row r="851" ht="13.5" customHeight="1">
      <c r="AB851" s="5"/>
    </row>
    <row r="852" ht="13.5" customHeight="1">
      <c r="AB852" s="5"/>
    </row>
    <row r="853" ht="13.5" customHeight="1">
      <c r="AB853" s="5"/>
    </row>
    <row r="854" ht="13.5" customHeight="1">
      <c r="AB854" s="5"/>
    </row>
    <row r="855" ht="13.5" customHeight="1">
      <c r="AB855" s="5"/>
    </row>
    <row r="856" ht="13.5" customHeight="1">
      <c r="AB856" s="5"/>
    </row>
    <row r="857" ht="13.5" customHeight="1">
      <c r="AB857" s="5"/>
    </row>
    <row r="858" ht="13.5" customHeight="1">
      <c r="AB858" s="5"/>
    </row>
    <row r="859" ht="13.5" customHeight="1">
      <c r="AB859" s="5"/>
    </row>
    <row r="860" ht="13.5" customHeight="1">
      <c r="AB860" s="5"/>
    </row>
    <row r="861" ht="13.5" customHeight="1">
      <c r="AB861" s="5"/>
    </row>
    <row r="862" ht="13.5" customHeight="1">
      <c r="AB862" s="5"/>
    </row>
    <row r="863" ht="13.5" customHeight="1">
      <c r="AB863" s="5"/>
    </row>
    <row r="864" ht="13.5" customHeight="1">
      <c r="AB864" s="5"/>
    </row>
    <row r="865" ht="13.5" customHeight="1">
      <c r="AB865" s="5"/>
    </row>
    <row r="866" ht="13.5" customHeight="1">
      <c r="AB866" s="5"/>
    </row>
    <row r="867" ht="13.5" customHeight="1">
      <c r="AB867" s="5"/>
    </row>
    <row r="868" ht="13.5" customHeight="1">
      <c r="AB868" s="5"/>
    </row>
    <row r="869" ht="13.5" customHeight="1">
      <c r="AB869" s="5"/>
    </row>
    <row r="870" ht="13.5" customHeight="1">
      <c r="AB870" s="5"/>
    </row>
    <row r="871" ht="13.5" customHeight="1">
      <c r="AB871" s="5"/>
    </row>
    <row r="872" ht="13.5" customHeight="1">
      <c r="AB872" s="5"/>
    </row>
    <row r="873" ht="13.5" customHeight="1">
      <c r="AB873" s="5"/>
    </row>
    <row r="874" ht="13.5" customHeight="1">
      <c r="AB874" s="5"/>
    </row>
    <row r="875" ht="13.5" customHeight="1">
      <c r="AB875" s="5"/>
    </row>
    <row r="876" ht="13.5" customHeight="1">
      <c r="AB876" s="5"/>
    </row>
    <row r="877" ht="13.5" customHeight="1">
      <c r="AB877" s="5"/>
    </row>
    <row r="878" ht="13.5" customHeight="1">
      <c r="AB878" s="5"/>
    </row>
    <row r="879" ht="13.5" customHeight="1">
      <c r="AB879" s="5"/>
    </row>
    <row r="880" ht="13.5" customHeight="1">
      <c r="AB880" s="5"/>
    </row>
    <row r="881" ht="13.5" customHeight="1">
      <c r="AB881" s="5"/>
    </row>
    <row r="882" ht="13.5" customHeight="1">
      <c r="AB882" s="5"/>
    </row>
    <row r="883" ht="13.5" customHeight="1">
      <c r="AB883" s="5"/>
    </row>
    <row r="884" ht="13.5" customHeight="1">
      <c r="AB884" s="5"/>
    </row>
    <row r="885" ht="13.5" customHeight="1">
      <c r="AB885" s="5"/>
    </row>
    <row r="886" ht="13.5" customHeight="1">
      <c r="AB886" s="5"/>
    </row>
    <row r="887" ht="13.5" customHeight="1">
      <c r="AB887" s="5"/>
    </row>
    <row r="888" ht="13.5" customHeight="1">
      <c r="AB888" s="5"/>
    </row>
    <row r="889" ht="13.5" customHeight="1">
      <c r="AB889" s="5"/>
    </row>
    <row r="890" ht="13.5" customHeight="1">
      <c r="AB890" s="5"/>
    </row>
    <row r="891" ht="13.5" customHeight="1">
      <c r="AB891" s="5"/>
    </row>
    <row r="892" ht="13.5" customHeight="1">
      <c r="AB892" s="5"/>
    </row>
    <row r="893" ht="13.5" customHeight="1">
      <c r="AB893" s="5"/>
    </row>
    <row r="894" ht="13.5" customHeight="1">
      <c r="AB894" s="5"/>
    </row>
    <row r="895" ht="13.5" customHeight="1">
      <c r="AB895" s="5"/>
    </row>
    <row r="896" ht="13.5" customHeight="1">
      <c r="AB896" s="5"/>
    </row>
    <row r="897" ht="13.5" customHeight="1">
      <c r="AB897" s="5"/>
    </row>
    <row r="898" ht="13.5" customHeight="1">
      <c r="AB898" s="5"/>
    </row>
    <row r="899" ht="13.5" customHeight="1">
      <c r="AB899" s="5"/>
    </row>
    <row r="900" ht="13.5" customHeight="1">
      <c r="AB900" s="5"/>
    </row>
    <row r="901" ht="13.5" customHeight="1">
      <c r="AB901" s="5"/>
    </row>
    <row r="902" ht="13.5" customHeight="1">
      <c r="AB902" s="5"/>
    </row>
    <row r="903" ht="13.5" customHeight="1">
      <c r="AB903" s="5"/>
    </row>
    <row r="904" ht="13.5" customHeight="1">
      <c r="AB904" s="5"/>
    </row>
    <row r="905" ht="13.5" customHeight="1">
      <c r="AB905" s="5"/>
    </row>
    <row r="906" ht="13.5" customHeight="1">
      <c r="AB906" s="5"/>
    </row>
    <row r="907" ht="13.5" customHeight="1">
      <c r="AB907" s="5"/>
    </row>
    <row r="908" ht="13.5" customHeight="1">
      <c r="AB908" s="5"/>
    </row>
    <row r="909" ht="13.5" customHeight="1">
      <c r="AB909" s="5"/>
    </row>
    <row r="910" ht="13.5" customHeight="1">
      <c r="AB910" s="5"/>
    </row>
    <row r="911" ht="13.5" customHeight="1">
      <c r="AB911" s="5"/>
    </row>
    <row r="912" ht="13.5" customHeight="1">
      <c r="AB912" s="5"/>
    </row>
    <row r="913" ht="13.5" customHeight="1">
      <c r="AB913" s="5"/>
    </row>
    <row r="914" ht="13.5" customHeight="1">
      <c r="AB914" s="5"/>
    </row>
    <row r="915" ht="13.5" customHeight="1">
      <c r="AB915" s="5"/>
    </row>
    <row r="916" ht="13.5" customHeight="1">
      <c r="AB916" s="5"/>
    </row>
    <row r="917" ht="13.5" customHeight="1">
      <c r="AB917" s="5"/>
    </row>
    <row r="918" ht="13.5" customHeight="1">
      <c r="AB918" s="5"/>
    </row>
    <row r="919" ht="13.5" customHeight="1">
      <c r="AB919" s="5"/>
    </row>
    <row r="920" ht="13.5" customHeight="1">
      <c r="AB920" s="5"/>
    </row>
    <row r="921" ht="13.5" customHeight="1">
      <c r="AB921" s="5"/>
    </row>
    <row r="922" ht="13.5" customHeight="1">
      <c r="AB922" s="5"/>
    </row>
    <row r="923" ht="13.5" customHeight="1">
      <c r="AB923" s="5"/>
    </row>
    <row r="924" ht="13.5" customHeight="1">
      <c r="AB924" s="5"/>
    </row>
    <row r="925" ht="13.5" customHeight="1">
      <c r="AB925" s="5"/>
    </row>
    <row r="926" ht="13.5" customHeight="1">
      <c r="AB926" s="5"/>
    </row>
    <row r="927" ht="13.5" customHeight="1">
      <c r="AB927" s="5"/>
    </row>
    <row r="928" ht="13.5" customHeight="1">
      <c r="AB928" s="5"/>
    </row>
    <row r="929" ht="13.5" customHeight="1">
      <c r="AB929" s="5"/>
    </row>
    <row r="930" ht="13.5" customHeight="1">
      <c r="AB930" s="5"/>
    </row>
    <row r="931" ht="13.5" customHeight="1">
      <c r="AB931" s="5"/>
    </row>
    <row r="932" ht="13.5" customHeight="1">
      <c r="AB932" s="5"/>
    </row>
    <row r="933" ht="13.5" customHeight="1">
      <c r="AB933" s="5"/>
    </row>
    <row r="934" ht="13.5" customHeight="1">
      <c r="AB934" s="5"/>
    </row>
    <row r="935" ht="13.5" customHeight="1">
      <c r="AB935" s="5"/>
    </row>
    <row r="936" ht="13.5" customHeight="1">
      <c r="AB936" s="5"/>
    </row>
    <row r="937" ht="13.5" customHeight="1">
      <c r="AB937" s="5"/>
    </row>
    <row r="938" ht="13.5" customHeight="1">
      <c r="AB938" s="5"/>
    </row>
    <row r="939" ht="13.5" customHeight="1">
      <c r="AB939" s="5"/>
    </row>
    <row r="940" ht="13.5" customHeight="1">
      <c r="AB940" s="5"/>
    </row>
    <row r="941" ht="13.5" customHeight="1">
      <c r="AB941" s="5"/>
    </row>
    <row r="942" ht="13.5" customHeight="1">
      <c r="AB942" s="5"/>
    </row>
    <row r="943" ht="13.5" customHeight="1">
      <c r="AB943" s="5"/>
    </row>
    <row r="944" ht="13.5" customHeight="1">
      <c r="AB944" s="5"/>
    </row>
    <row r="945" ht="13.5" customHeight="1">
      <c r="AB945" s="5"/>
    </row>
    <row r="946" ht="13.5" customHeight="1">
      <c r="AB946" s="5"/>
    </row>
    <row r="947" ht="13.5" customHeight="1">
      <c r="AB947" s="5"/>
    </row>
    <row r="948" ht="13.5" customHeight="1">
      <c r="AB948" s="5"/>
    </row>
    <row r="949" ht="13.5" customHeight="1">
      <c r="AB949" s="5"/>
    </row>
    <row r="950" ht="13.5" customHeight="1">
      <c r="AB950" s="5"/>
    </row>
    <row r="951" ht="13.5" customHeight="1">
      <c r="AB951" s="5"/>
    </row>
    <row r="952" ht="13.5" customHeight="1">
      <c r="AB952" s="5"/>
    </row>
    <row r="953" ht="13.5" customHeight="1">
      <c r="AB953" s="5"/>
    </row>
    <row r="954" ht="13.5" customHeight="1">
      <c r="AB954" s="5"/>
    </row>
    <row r="955" ht="13.5" customHeight="1">
      <c r="AB955" s="5"/>
    </row>
    <row r="956" ht="13.5" customHeight="1">
      <c r="AB956" s="5"/>
    </row>
    <row r="957" ht="13.5" customHeight="1">
      <c r="AB957" s="5"/>
    </row>
    <row r="958" ht="13.5" customHeight="1">
      <c r="AB958" s="5"/>
    </row>
    <row r="959" ht="13.5" customHeight="1">
      <c r="AB959" s="5"/>
    </row>
    <row r="960" ht="13.5" customHeight="1">
      <c r="AB960" s="5"/>
    </row>
    <row r="961" ht="13.5" customHeight="1">
      <c r="AB961" s="5"/>
    </row>
    <row r="962" ht="13.5" customHeight="1">
      <c r="AB962" s="5"/>
    </row>
    <row r="963" ht="13.5" customHeight="1">
      <c r="AB963" s="5"/>
    </row>
    <row r="964" ht="13.5" customHeight="1">
      <c r="AB964" s="5"/>
    </row>
    <row r="965" ht="13.5" customHeight="1">
      <c r="AB965" s="5"/>
    </row>
    <row r="966" ht="13.5" customHeight="1">
      <c r="AB966" s="5"/>
    </row>
    <row r="967" ht="13.5" customHeight="1">
      <c r="AB967" s="5"/>
    </row>
    <row r="968" ht="13.5" customHeight="1">
      <c r="AB968" s="5"/>
    </row>
    <row r="969" ht="13.5" customHeight="1">
      <c r="AB969" s="5"/>
    </row>
    <row r="970" ht="13.5" customHeight="1">
      <c r="AB970" s="5"/>
    </row>
    <row r="971" ht="13.5" customHeight="1">
      <c r="AB971" s="5"/>
    </row>
    <row r="972" ht="13.5" customHeight="1">
      <c r="AB972" s="5"/>
    </row>
    <row r="973" ht="13.5" customHeight="1">
      <c r="AB973" s="5"/>
    </row>
    <row r="974" ht="13.5" customHeight="1">
      <c r="AB974" s="5"/>
    </row>
    <row r="975" ht="13.5" customHeight="1">
      <c r="AB975" s="5"/>
    </row>
    <row r="976" ht="13.5" customHeight="1">
      <c r="AB976" s="5"/>
    </row>
    <row r="977" ht="13.5" customHeight="1">
      <c r="AB977" s="5"/>
    </row>
    <row r="978" ht="13.5" customHeight="1">
      <c r="AB978" s="5"/>
    </row>
    <row r="979" ht="13.5" customHeight="1">
      <c r="AB979" s="5"/>
    </row>
    <row r="980" ht="13.5" customHeight="1">
      <c r="AB980" s="5"/>
    </row>
    <row r="981" ht="13.5" customHeight="1">
      <c r="AB981" s="5"/>
    </row>
    <row r="982" ht="13.5" customHeight="1">
      <c r="AB982" s="5"/>
    </row>
    <row r="983" ht="13.5" customHeight="1">
      <c r="AB983" s="5"/>
    </row>
    <row r="984" ht="13.5" customHeight="1">
      <c r="AB984" s="5"/>
    </row>
    <row r="985" ht="13.5" customHeight="1">
      <c r="AB985" s="5"/>
    </row>
    <row r="986" ht="13.5" customHeight="1">
      <c r="AB986" s="5"/>
    </row>
    <row r="987" ht="13.5" customHeight="1">
      <c r="AB987" s="5"/>
    </row>
    <row r="988" ht="13.5" customHeight="1">
      <c r="AB988" s="5"/>
    </row>
    <row r="989" ht="13.5" customHeight="1">
      <c r="AB989" s="5"/>
    </row>
    <row r="990" ht="13.5" customHeight="1">
      <c r="AB990" s="5"/>
    </row>
    <row r="991" ht="13.5" customHeight="1">
      <c r="AB991" s="5"/>
    </row>
    <row r="992" ht="13.5" customHeight="1">
      <c r="AB992" s="5"/>
    </row>
    <row r="993" ht="13.5" customHeight="1">
      <c r="AB993" s="5"/>
    </row>
    <row r="994" ht="13.5" customHeight="1">
      <c r="AB994" s="5"/>
    </row>
    <row r="995" ht="13.5" customHeight="1">
      <c r="AB995" s="5"/>
    </row>
    <row r="996" ht="13.5" customHeight="1">
      <c r="AB996" s="5"/>
    </row>
    <row r="997" ht="13.5" customHeight="1">
      <c r="AB997" s="5"/>
    </row>
    <row r="998" ht="13.5" customHeight="1">
      <c r="AB998" s="5"/>
    </row>
    <row r="999" ht="13.5" customHeight="1">
      <c r="AB999" s="5"/>
    </row>
    <row r="1000" ht="13.5" customHeight="1">
      <c r="AB1000" s="5"/>
    </row>
  </sheetData>
  <conditionalFormatting sqref="D4:AA33 D34:E34 D35:AA35 D36:O36 D37:AA43 G34:AA34 Q36:AA36">
    <cfRule type="cellIs" dxfId="0" priority="1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3.0"/>
    <col customWidth="1" min="2" max="2" width="26.0"/>
    <col customWidth="1" min="3" max="3" width="17.43"/>
    <col customWidth="1" min="4" max="17" width="8.71"/>
    <col customWidth="1" min="18" max="18" width="10.57"/>
    <col customWidth="1" min="19" max="47" width="8.71"/>
  </cols>
  <sheetData>
    <row r="1" ht="25.5" customHeight="1">
      <c r="A1" s="349" t="s">
        <v>140</v>
      </c>
      <c r="G1" s="350" t="s">
        <v>141</v>
      </c>
      <c r="J1" s="351" t="s">
        <v>159</v>
      </c>
      <c r="M1" s="88" t="s">
        <v>69</v>
      </c>
      <c r="W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ht="13.5" customHeight="1"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20.25" customHeight="1">
      <c r="A3" s="355" t="s">
        <v>143</v>
      </c>
      <c r="B3" s="700"/>
      <c r="C3" s="700"/>
      <c r="D3" s="357" t="s">
        <v>3</v>
      </c>
      <c r="E3" s="357" t="s">
        <v>4</v>
      </c>
      <c r="F3" s="357" t="s">
        <v>5</v>
      </c>
      <c r="G3" s="357" t="s">
        <v>6</v>
      </c>
      <c r="H3" s="357" t="s">
        <v>7</v>
      </c>
      <c r="I3" s="357" t="s">
        <v>8</v>
      </c>
      <c r="J3" s="357" t="s">
        <v>9</v>
      </c>
      <c r="K3" s="357" t="s">
        <v>146</v>
      </c>
      <c r="L3" s="357" t="s">
        <v>11</v>
      </c>
      <c r="M3" s="357" t="s">
        <v>12</v>
      </c>
      <c r="N3" s="357" t="s">
        <v>13</v>
      </c>
      <c r="O3" s="357" t="s">
        <v>14</v>
      </c>
      <c r="P3" s="357" t="s">
        <v>15</v>
      </c>
      <c r="Q3" s="357" t="s">
        <v>16</v>
      </c>
      <c r="R3" s="357" t="s">
        <v>17</v>
      </c>
      <c r="S3" s="357" t="s">
        <v>18</v>
      </c>
      <c r="T3" s="357" t="s">
        <v>19</v>
      </c>
      <c r="U3" s="357" t="s">
        <v>20</v>
      </c>
      <c r="V3" s="357" t="s">
        <v>21</v>
      </c>
      <c r="W3" s="357" t="s">
        <v>22</v>
      </c>
      <c r="X3" s="357" t="s">
        <v>23</v>
      </c>
      <c r="Y3" s="357" t="s">
        <v>24</v>
      </c>
      <c r="Z3" s="357" t="s">
        <v>25</v>
      </c>
      <c r="AA3" s="357" t="s">
        <v>26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8.75" customHeight="1">
      <c r="A4" s="359"/>
      <c r="B4" s="360" t="s">
        <v>29</v>
      </c>
      <c r="C4" s="361" t="s">
        <v>30</v>
      </c>
      <c r="D4" s="392"/>
      <c r="E4" s="363"/>
      <c r="F4" s="363"/>
      <c r="G4" s="365">
        <f>Colorado!P8</f>
        <v>1</v>
      </c>
      <c r="H4" s="363"/>
      <c r="I4" s="363">
        <f>Colorado!P10</f>
        <v>0.005</v>
      </c>
      <c r="J4" s="363"/>
      <c r="K4" s="364">
        <f>Colorado!P12</f>
        <v>0.05</v>
      </c>
      <c r="L4" s="363"/>
      <c r="M4" s="363"/>
      <c r="N4" s="363"/>
      <c r="O4" s="364">
        <f>Colorado!P16</f>
        <v>0.05</v>
      </c>
      <c r="P4" s="363"/>
      <c r="Q4" s="363"/>
      <c r="R4" s="363">
        <f>Colorado!P19</f>
        <v>0.002</v>
      </c>
      <c r="S4" s="363"/>
      <c r="T4" s="363"/>
      <c r="U4" s="363"/>
      <c r="V4" s="363"/>
      <c r="W4" s="366">
        <f>Colorado!P24</f>
        <v>0.1</v>
      </c>
      <c r="X4" s="363"/>
      <c r="Y4" s="394"/>
      <c r="Z4" s="394"/>
      <c r="AA4" s="394"/>
      <c r="AC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8.75" customHeight="1">
      <c r="A5" s="389"/>
      <c r="B5" s="368" t="s">
        <v>45</v>
      </c>
      <c r="C5" s="361" t="s">
        <v>30</v>
      </c>
      <c r="D5" s="363"/>
      <c r="E5" s="363"/>
      <c r="F5" s="366" t="str">
        <f>Colorado!W7</f>
        <v/>
      </c>
      <c r="G5" s="366"/>
      <c r="H5" s="366" t="str">
        <f>Colorado!W9</f>
        <v/>
      </c>
      <c r="I5" s="364" t="str">
        <f>Colorado!W10</f>
        <v/>
      </c>
      <c r="J5" s="363"/>
      <c r="K5" s="366" t="str">
        <f>Colorado!W12</f>
        <v/>
      </c>
      <c r="L5" s="366"/>
      <c r="M5" s="366" t="str">
        <f>Colorado!W14</f>
        <v/>
      </c>
      <c r="N5" s="366"/>
      <c r="O5" s="366" t="str">
        <f>Colorado!W16</f>
        <v/>
      </c>
      <c r="P5" s="366"/>
      <c r="Q5" s="366" t="str">
        <f>Colorado!W18</f>
        <v/>
      </c>
      <c r="R5" s="366"/>
      <c r="S5" s="366" t="str">
        <f>Colorado!W20</f>
        <v/>
      </c>
      <c r="T5" s="366" t="str">
        <f>Colorado!W21</f>
        <v/>
      </c>
      <c r="U5" s="366"/>
      <c r="V5" s="364" t="str">
        <f>Colorado!W23</f>
        <v/>
      </c>
      <c r="W5" s="363"/>
      <c r="X5" s="363"/>
      <c r="Y5" s="363"/>
      <c r="Z5" s="363"/>
      <c r="AA5" s="399" t="str">
        <f>Colorado!W28</f>
        <v/>
      </c>
      <c r="AC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8.75" customHeight="1">
      <c r="A6" s="389"/>
      <c r="B6" s="368" t="s">
        <v>56</v>
      </c>
      <c r="C6" s="361" t="s">
        <v>30</v>
      </c>
      <c r="D6" s="363">
        <f>Colorado!T5</f>
        <v>8.838262915</v>
      </c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C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8.75" customHeight="1">
      <c r="A7" s="704"/>
      <c r="B7" s="368" t="s">
        <v>61</v>
      </c>
      <c r="C7" s="361" t="s">
        <v>30</v>
      </c>
      <c r="D7" s="363">
        <f>Colorado!V5</f>
        <v>1.261738276</v>
      </c>
      <c r="E7" s="363"/>
      <c r="F7" s="363"/>
      <c r="G7" s="363"/>
      <c r="H7" s="363"/>
      <c r="I7" s="363"/>
      <c r="J7" s="363"/>
      <c r="K7" s="363"/>
      <c r="L7" s="363"/>
      <c r="M7" s="363"/>
      <c r="N7" s="365">
        <f>Colorado!V15</f>
        <v>1</v>
      </c>
      <c r="O7" s="363"/>
      <c r="P7" s="363"/>
      <c r="Q7" s="363"/>
      <c r="R7" s="384">
        <f>Colorado!V19</f>
        <v>0.00001</v>
      </c>
      <c r="S7" s="363"/>
      <c r="T7" s="363"/>
      <c r="U7" s="363"/>
      <c r="V7" s="363"/>
      <c r="W7" s="363"/>
      <c r="X7" s="363"/>
      <c r="Y7" s="363"/>
      <c r="Z7" s="363"/>
      <c r="AA7" s="363"/>
      <c r="AC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8.75" customHeight="1">
      <c r="A8" s="396"/>
      <c r="B8" s="368" t="s">
        <v>28</v>
      </c>
      <c r="C8" s="361" t="s">
        <v>35</v>
      </c>
      <c r="D8" s="392"/>
      <c r="E8" s="363">
        <f>Navajo!O6</f>
        <v>0.0056</v>
      </c>
      <c r="F8" s="364">
        <f>Navajo!O7</f>
        <v>0.01</v>
      </c>
      <c r="G8" s="365">
        <f>Navajo!O8</f>
        <v>2</v>
      </c>
      <c r="H8" s="363">
        <f>Navajo!O9</f>
        <v>0.004</v>
      </c>
      <c r="I8" s="363">
        <f>Navajo!O10</f>
        <v>0.005</v>
      </c>
      <c r="J8" s="363"/>
      <c r="K8" s="366">
        <f>Navajo!O12</f>
        <v>0.1</v>
      </c>
      <c r="L8" s="366"/>
      <c r="M8" s="366">
        <f>Navajo!O15</f>
        <v>1.3</v>
      </c>
      <c r="N8" s="363"/>
      <c r="O8" s="363">
        <f>Navajo!O17</f>
        <v>0.015</v>
      </c>
      <c r="P8" s="363"/>
      <c r="Q8" s="363"/>
      <c r="R8" s="363">
        <f>Navajo!O20</f>
        <v>0.002</v>
      </c>
      <c r="S8" s="363"/>
      <c r="T8" s="364">
        <f>Navajo!O22</f>
        <v>0.61</v>
      </c>
      <c r="U8" s="364"/>
      <c r="V8" s="364">
        <f>Navajo!O24</f>
        <v>0.05</v>
      </c>
      <c r="W8" s="363">
        <f>Navajo!O25</f>
        <v>0.035</v>
      </c>
      <c r="X8" s="363"/>
      <c r="Y8" s="363">
        <f>Navajo!O27</f>
        <v>0.002</v>
      </c>
      <c r="Z8" s="394"/>
      <c r="AA8" s="366">
        <f>Navajo!O29</f>
        <v>2.1</v>
      </c>
      <c r="AC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8.75" customHeight="1">
      <c r="A9" s="705"/>
      <c r="B9" s="370" t="s">
        <v>41</v>
      </c>
      <c r="C9" s="371" t="s">
        <v>35</v>
      </c>
      <c r="D9" s="393"/>
      <c r="E9" s="364">
        <f>Navajo!Q6</f>
        <v>0.747</v>
      </c>
      <c r="F9" s="364">
        <f>Navajo!Q7</f>
        <v>0.03</v>
      </c>
      <c r="G9" s="365">
        <f>Navajo!Q8</f>
        <v>98</v>
      </c>
      <c r="H9" s="364">
        <f>Navajo!Q9</f>
        <v>1.87</v>
      </c>
      <c r="I9" s="364">
        <f>Navajo!Q10</f>
        <v>0.47</v>
      </c>
      <c r="J9" s="363"/>
      <c r="K9" s="363"/>
      <c r="L9" s="363"/>
      <c r="M9" s="364">
        <f>Navajo!Q15</f>
        <v>9.33</v>
      </c>
      <c r="N9" s="363"/>
      <c r="O9" s="363">
        <f>Navajo!Q17</f>
        <v>0.015</v>
      </c>
      <c r="P9" s="363"/>
      <c r="Q9" s="363"/>
      <c r="R9" s="364">
        <f>Navajo!Q20</f>
        <v>0.28</v>
      </c>
      <c r="S9" s="364"/>
      <c r="T9" s="364">
        <f>Navajo!Q22</f>
        <v>18.67</v>
      </c>
      <c r="U9" s="364"/>
      <c r="V9" s="364">
        <f>Navajo!Q24</f>
        <v>4.67</v>
      </c>
      <c r="W9" s="364">
        <f>Navajo!Q25</f>
        <v>4.67</v>
      </c>
      <c r="X9" s="363"/>
      <c r="Y9" s="363">
        <f>Navajo!Q27</f>
        <v>0.075</v>
      </c>
      <c r="Z9" s="392"/>
      <c r="AA9" s="365">
        <f>Navajo!Q29</f>
        <v>280</v>
      </c>
      <c r="AC9" s="5"/>
    </row>
    <row r="10" ht="18.75" customHeight="1">
      <c r="A10" s="705"/>
      <c r="B10" s="370" t="s">
        <v>42</v>
      </c>
      <c r="C10" s="371" t="s">
        <v>35</v>
      </c>
      <c r="D10" s="393"/>
      <c r="E10" s="364">
        <f>Navajo!R6</f>
        <v>0.747</v>
      </c>
      <c r="F10" s="364">
        <f>Navajo!R7</f>
        <v>0.28</v>
      </c>
      <c r="G10" s="365">
        <f>Navajo!R8</f>
        <v>98</v>
      </c>
      <c r="H10" s="364">
        <f>Navajo!R9</f>
        <v>1.87</v>
      </c>
      <c r="I10" s="364">
        <f>Navajo!R10</f>
        <v>0.47</v>
      </c>
      <c r="J10" s="363"/>
      <c r="K10" s="363"/>
      <c r="L10" s="363"/>
      <c r="M10" s="364">
        <f>Navajo!R15</f>
        <v>9.33</v>
      </c>
      <c r="N10" s="363"/>
      <c r="O10" s="363">
        <f>Navajo!R17</f>
        <v>0.015</v>
      </c>
      <c r="P10" s="363"/>
      <c r="Q10" s="363"/>
      <c r="R10" s="364">
        <f>Navajo!R20</f>
        <v>0.28</v>
      </c>
      <c r="S10" s="364"/>
      <c r="T10" s="364">
        <f>Navajo!R22</f>
        <v>18.67</v>
      </c>
      <c r="U10" s="364"/>
      <c r="V10" s="364">
        <f>Navajo!R24</f>
        <v>4.67</v>
      </c>
      <c r="W10" s="364">
        <f>Navajo!R25</f>
        <v>4.67</v>
      </c>
      <c r="X10" s="363"/>
      <c r="Y10" s="363">
        <f>Navajo!R27</f>
        <v>0.075</v>
      </c>
      <c r="Z10" s="392"/>
      <c r="AA10" s="365">
        <f>Navajo!R29</f>
        <v>280</v>
      </c>
      <c r="AC10" s="5"/>
    </row>
    <row r="11" ht="18.75" customHeight="1">
      <c r="A11" s="706"/>
      <c r="B11" s="368" t="s">
        <v>51</v>
      </c>
      <c r="C11" s="361" t="s">
        <v>35</v>
      </c>
      <c r="D11" s="363"/>
      <c r="E11" s="363"/>
      <c r="F11" s="365">
        <f>Navajo!U7</f>
        <v>2</v>
      </c>
      <c r="G11" s="363"/>
      <c r="H11" s="363"/>
      <c r="I11" s="364">
        <f>Navajo!U10</f>
        <v>0.05</v>
      </c>
      <c r="J11" s="363"/>
      <c r="K11" s="365" t="str">
        <f>Navajo!#REF!</f>
        <v>#ERROR!</v>
      </c>
      <c r="L11" s="363"/>
      <c r="M11" s="363"/>
      <c r="N11" s="363"/>
      <c r="O11" s="365">
        <f>Navajo!U17</f>
        <v>10</v>
      </c>
      <c r="P11" s="363"/>
      <c r="Q11" s="363"/>
      <c r="R11" s="363"/>
      <c r="S11" s="363"/>
      <c r="T11" s="363"/>
      <c r="U11" s="363"/>
      <c r="V11" s="364">
        <f>Navajo!U24</f>
        <v>0.02</v>
      </c>
      <c r="W11" s="363"/>
      <c r="X11" s="363"/>
      <c r="Y11" s="363"/>
      <c r="Z11" s="363"/>
      <c r="AA11" s="365">
        <f>Navajo!U29</f>
        <v>10</v>
      </c>
      <c r="AC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8.75" customHeight="1">
      <c r="A12" s="369"/>
      <c r="B12" s="368" t="s">
        <v>53</v>
      </c>
      <c r="C12" s="361" t="s">
        <v>35</v>
      </c>
      <c r="D12" s="363"/>
      <c r="E12" s="363"/>
      <c r="F12" s="366">
        <f>Navajo!V7</f>
        <v>0.2</v>
      </c>
      <c r="G12" s="363"/>
      <c r="H12" s="363"/>
      <c r="I12" s="364">
        <f>Navajo!V10</f>
        <v>0.05</v>
      </c>
      <c r="J12" s="363"/>
      <c r="K12" s="365" t="str">
        <f>Navajo!#REF!</f>
        <v>#ERROR!</v>
      </c>
      <c r="L12" s="363"/>
      <c r="M12" s="363"/>
      <c r="N12" s="363"/>
      <c r="O12" s="366">
        <f>Navajo!V17</f>
        <v>0.1</v>
      </c>
      <c r="P12" s="363"/>
      <c r="Q12" s="363"/>
      <c r="R12" s="363"/>
      <c r="S12" s="363"/>
      <c r="T12" s="363"/>
      <c r="U12" s="363"/>
      <c r="V12" s="364">
        <f>Navajo!V24</f>
        <v>0.05</v>
      </c>
      <c r="W12" s="363"/>
      <c r="X12" s="363"/>
      <c r="Y12" s="363"/>
      <c r="Z12" s="363"/>
      <c r="AA12" s="381">
        <f>Navajo!V29</f>
        <v>25</v>
      </c>
      <c r="AC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49"/>
      <c r="AT12" s="49"/>
      <c r="AU12" s="5"/>
    </row>
    <row r="13" ht="18.75" customHeight="1">
      <c r="A13" s="389"/>
      <c r="B13" s="368" t="s">
        <v>154</v>
      </c>
      <c r="C13" s="361" t="s">
        <v>35</v>
      </c>
      <c r="D13" s="364">
        <f>Navajo!S5</f>
        <v>0.75</v>
      </c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85">
        <f>Navajo!S20</f>
        <v>0.0024</v>
      </c>
      <c r="S13" s="363"/>
      <c r="T13" s="363"/>
      <c r="U13" s="363"/>
      <c r="V13" s="363">
        <f>Navajo!S24</f>
        <v>0.033</v>
      </c>
      <c r="W13" s="363"/>
      <c r="X13" s="363"/>
      <c r="Y13" s="363"/>
      <c r="Z13" s="363"/>
      <c r="AA13" s="363"/>
      <c r="AC13" s="5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5"/>
      <c r="AT13" s="5"/>
      <c r="AU13" s="49"/>
    </row>
    <row r="14" ht="18.75" customHeight="1">
      <c r="A14" s="389"/>
      <c r="B14" s="368" t="s">
        <v>157</v>
      </c>
      <c r="C14" s="361" t="s">
        <v>35</v>
      </c>
      <c r="D14" s="363">
        <f>Navajo!T5</f>
        <v>0.087</v>
      </c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86">
        <f>Navajo!T20</f>
        <v>0.000012</v>
      </c>
      <c r="S14" s="363"/>
      <c r="T14" s="363"/>
      <c r="U14" s="363"/>
      <c r="V14" s="363">
        <f>Navajo!T24</f>
        <v>0.002</v>
      </c>
      <c r="W14" s="363"/>
      <c r="X14" s="363"/>
      <c r="Y14" s="363"/>
      <c r="Z14" s="363"/>
      <c r="AA14" s="363"/>
      <c r="AC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8.75" customHeight="1">
      <c r="A15" s="389"/>
      <c r="B15" s="368" t="s">
        <v>31</v>
      </c>
      <c r="C15" s="361" t="s">
        <v>32</v>
      </c>
      <c r="D15" s="392"/>
      <c r="E15" s="363"/>
      <c r="F15" s="363"/>
      <c r="G15" s="363"/>
      <c r="H15" s="363"/>
      <c r="I15" s="363"/>
      <c r="J15" s="363"/>
      <c r="K15" s="393"/>
      <c r="L15" s="363"/>
      <c r="M15" s="393"/>
      <c r="N15" s="363"/>
      <c r="O15" s="393"/>
      <c r="P15" s="363"/>
      <c r="Q15" s="393"/>
      <c r="R15" s="363">
        <f>'New Mexico'!O21</f>
        <v>0.002</v>
      </c>
      <c r="S15" s="363"/>
      <c r="T15" s="393"/>
      <c r="U15" s="393"/>
      <c r="V15" s="393"/>
      <c r="W15" s="393"/>
      <c r="X15" s="363"/>
      <c r="Y15" s="393"/>
      <c r="Z15" s="393"/>
      <c r="AA15" s="393"/>
      <c r="AC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8.75" customHeight="1">
      <c r="A16" s="389"/>
      <c r="B16" s="368" t="s">
        <v>47</v>
      </c>
      <c r="C16" s="361" t="s">
        <v>32</v>
      </c>
      <c r="D16" s="392"/>
      <c r="E16" s="393"/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C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8.75" customHeight="1">
      <c r="A17" s="389"/>
      <c r="B17" s="368" t="s">
        <v>52</v>
      </c>
      <c r="C17" s="361" t="s">
        <v>32</v>
      </c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400">
        <f>'New Mexico'!Q21</f>
        <v>0.01</v>
      </c>
      <c r="S17" s="363"/>
      <c r="T17" s="363"/>
      <c r="U17" s="363"/>
      <c r="V17" s="363"/>
      <c r="W17" s="363"/>
      <c r="X17" s="363"/>
      <c r="Y17" s="363"/>
      <c r="Z17" s="363"/>
      <c r="AA17" s="363"/>
      <c r="AC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8.75" customHeight="1">
      <c r="A18" s="389"/>
      <c r="B18" s="368" t="s">
        <v>54</v>
      </c>
      <c r="C18" s="361" t="s">
        <v>32</v>
      </c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84">
        <f>'New Mexico'!T21</f>
        <v>0.00077</v>
      </c>
      <c r="S18" s="363"/>
      <c r="T18" s="363"/>
      <c r="U18" s="363"/>
      <c r="V18" s="363">
        <f>'New Mexico'!T26</f>
        <v>0.005</v>
      </c>
      <c r="W18" s="363"/>
      <c r="X18" s="363"/>
      <c r="Y18" s="363"/>
      <c r="Z18" s="363"/>
      <c r="AA18" s="363"/>
      <c r="AC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49"/>
      <c r="AT18" s="49"/>
      <c r="AU18" s="5"/>
    </row>
    <row r="19" ht="18.75" customHeight="1">
      <c r="A19" s="704"/>
      <c r="B19" s="379" t="s">
        <v>56</v>
      </c>
      <c r="C19" s="380" t="s">
        <v>32</v>
      </c>
      <c r="D19" s="363">
        <f>'New Mexico'!R5</f>
        <v>15.40011258</v>
      </c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4">
        <f>'New Mexico'!R23</f>
        <v>7.92</v>
      </c>
      <c r="T19" s="363"/>
      <c r="U19" s="363"/>
      <c r="V19" s="364">
        <f>'New Mexico'!R26</f>
        <v>0.02</v>
      </c>
      <c r="W19" s="363"/>
      <c r="X19" s="363"/>
      <c r="Y19" s="363"/>
      <c r="Z19" s="363"/>
      <c r="AA19" s="363"/>
      <c r="AC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8.75" customHeight="1">
      <c r="A20" s="369"/>
      <c r="B20" s="368" t="s">
        <v>61</v>
      </c>
      <c r="C20" s="361" t="s">
        <v>32</v>
      </c>
      <c r="D20" s="363">
        <f>'New Mexico'!S5</f>
        <v>6.169851812</v>
      </c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707"/>
      <c r="S20" s="363">
        <f>'New Mexico'!S23</f>
        <v>1.895</v>
      </c>
      <c r="T20" s="363"/>
      <c r="U20" s="363"/>
      <c r="V20" s="363">
        <f>'New Mexico'!S26</f>
        <v>0.005</v>
      </c>
      <c r="W20" s="363"/>
      <c r="X20" s="363"/>
      <c r="Y20" s="363"/>
      <c r="Z20" s="363"/>
      <c r="AA20" s="363"/>
      <c r="AC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49"/>
      <c r="AT20" s="49"/>
      <c r="AU20" s="5"/>
    </row>
    <row r="21" ht="18.75" customHeight="1">
      <c r="A21" s="389"/>
      <c r="B21" s="368" t="s">
        <v>39</v>
      </c>
      <c r="C21" s="361" t="s">
        <v>40</v>
      </c>
      <c r="D21" s="392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93"/>
      <c r="AC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8.75" customHeight="1">
      <c r="A22" s="389"/>
      <c r="B22" s="368" t="s">
        <v>47</v>
      </c>
      <c r="C22" s="361" t="s">
        <v>40</v>
      </c>
      <c r="D22" s="392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C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8.75" customHeight="1">
      <c r="A23" s="389"/>
      <c r="B23" s="368" t="s">
        <v>52</v>
      </c>
      <c r="C23" s="361" t="s">
        <v>40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506"/>
      <c r="S23" s="363"/>
      <c r="T23" s="363"/>
      <c r="U23" s="363"/>
      <c r="V23" s="363"/>
      <c r="W23" s="363"/>
      <c r="X23" s="363"/>
      <c r="Y23" s="363"/>
      <c r="Z23" s="363"/>
      <c r="AA23" s="363"/>
      <c r="AC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8.75" customHeight="1">
      <c r="A24" s="389"/>
      <c r="B24" s="368" t="s">
        <v>56</v>
      </c>
      <c r="C24" s="361" t="s">
        <v>40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C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8.75" customHeight="1">
      <c r="A25" s="704"/>
      <c r="B25" s="368" t="s">
        <v>61</v>
      </c>
      <c r="C25" s="361" t="s">
        <v>40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3"/>
      <c r="AC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8.75" customHeight="1">
      <c r="A26" s="369"/>
      <c r="B26" s="368" t="s">
        <v>150</v>
      </c>
      <c r="C26" s="361" t="s">
        <v>151</v>
      </c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C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8.75" customHeight="1">
      <c r="A27" s="389"/>
      <c r="B27" s="368" t="s">
        <v>152</v>
      </c>
      <c r="C27" s="361" t="s">
        <v>151</v>
      </c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C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8.75" customHeight="1">
      <c r="A28" s="389"/>
      <c r="B28" s="368" t="s">
        <v>56</v>
      </c>
      <c r="C28" s="361" t="s">
        <v>151</v>
      </c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C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8.75" customHeight="1">
      <c r="A29" s="389"/>
      <c r="B29" s="368" t="s">
        <v>61</v>
      </c>
      <c r="C29" s="361" t="s">
        <v>151</v>
      </c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C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8.75" customHeight="1">
      <c r="A30" s="389"/>
      <c r="B30" s="368" t="s">
        <v>33</v>
      </c>
      <c r="C30" s="361" t="s">
        <v>34</v>
      </c>
      <c r="D30" s="392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94"/>
      <c r="Z30" s="394"/>
      <c r="AA30" s="394"/>
      <c r="AC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8.75" customHeight="1">
      <c r="A31" s="389"/>
      <c r="B31" s="370" t="s">
        <v>149</v>
      </c>
      <c r="C31" s="371" t="s">
        <v>34</v>
      </c>
      <c r="D31" s="397">
        <f>Utah!T5</f>
        <v>620.767</v>
      </c>
      <c r="E31" s="364">
        <f>Utah!T6</f>
        <v>0.248</v>
      </c>
      <c r="F31" s="364">
        <f>Utah!T7</f>
        <v>0.186</v>
      </c>
      <c r="G31" s="365">
        <f>Utah!T8</f>
        <v>124.159</v>
      </c>
      <c r="H31" s="364">
        <f>Utah!T9</f>
        <v>1.242</v>
      </c>
      <c r="I31" s="364">
        <f>Utah!T10</f>
        <v>0.062</v>
      </c>
      <c r="J31" s="363"/>
      <c r="K31" s="363">
        <f>Utah!T12</f>
        <v>0.41</v>
      </c>
      <c r="L31" s="363">
        <f>Utah!T13</f>
        <v>7.931</v>
      </c>
      <c r="M31" s="364">
        <f>Utah!T14</f>
        <v>6.208</v>
      </c>
      <c r="N31" s="365">
        <f>Utah!T15</f>
        <v>851.582</v>
      </c>
      <c r="O31" s="363">
        <f>Utah!T16</f>
        <v>0.91</v>
      </c>
      <c r="P31" s="363"/>
      <c r="Q31" s="365">
        <f>Utah!T18</f>
        <v>31.04</v>
      </c>
      <c r="R31" s="364">
        <f>Utah!T19</f>
        <v>1.242</v>
      </c>
      <c r="S31" s="364">
        <f>Utah!T20</f>
        <v>3.104</v>
      </c>
      <c r="T31" s="365">
        <f>Utah!T21</f>
        <v>17.48</v>
      </c>
      <c r="U31" s="364"/>
      <c r="V31" s="364">
        <f>Utah!T23</f>
        <v>3.104</v>
      </c>
      <c r="W31" s="364">
        <f>Utah!T24</f>
        <v>3.64</v>
      </c>
      <c r="X31" s="363"/>
      <c r="Y31" s="363">
        <f>Utah!T26</f>
        <v>0.025</v>
      </c>
      <c r="Z31" s="398">
        <f>Utah!T27</f>
        <v>6.208</v>
      </c>
      <c r="AA31" s="381">
        <f>Utah!T28</f>
        <v>217.786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8.75" customHeight="1">
      <c r="A32" s="389"/>
      <c r="B32" s="368" t="s">
        <v>48</v>
      </c>
      <c r="C32" s="361" t="s">
        <v>34</v>
      </c>
      <c r="D32" s="392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3"/>
      <c r="W32" s="393"/>
      <c r="X32" s="393"/>
      <c r="Y32" s="393"/>
      <c r="Z32" s="393"/>
      <c r="AA32" s="393"/>
      <c r="AC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8.75" customHeight="1">
      <c r="A33" s="389"/>
      <c r="B33" s="368" t="s">
        <v>49</v>
      </c>
      <c r="C33" s="361" t="s">
        <v>34</v>
      </c>
      <c r="D33" s="392"/>
      <c r="E33" s="393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/>
      <c r="S33" s="393"/>
      <c r="T33" s="393"/>
      <c r="U33" s="393"/>
      <c r="V33" s="393"/>
      <c r="W33" s="393"/>
      <c r="X33" s="393"/>
      <c r="Y33" s="393"/>
      <c r="Z33" s="393"/>
      <c r="AA33" s="393"/>
      <c r="AC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8.75" customHeight="1">
      <c r="A34" s="389"/>
      <c r="B34" s="368" t="s">
        <v>50</v>
      </c>
      <c r="C34" s="361" t="s">
        <v>34</v>
      </c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C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8.75" customHeight="1">
      <c r="A35" s="389"/>
      <c r="B35" s="368" t="s">
        <v>52</v>
      </c>
      <c r="C35" s="361" t="s">
        <v>34</v>
      </c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C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18.75" customHeight="1">
      <c r="A36" s="389"/>
      <c r="B36" s="368" t="s">
        <v>57</v>
      </c>
      <c r="C36" s="361" t="s">
        <v>34</v>
      </c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C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8.75" customHeight="1">
      <c r="A37" s="704"/>
      <c r="B37" s="368" t="s">
        <v>62</v>
      </c>
      <c r="C37" s="361" t="s">
        <v>34</v>
      </c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C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8.75" customHeight="1">
      <c r="A38" s="389"/>
      <c r="B38" s="368" t="s">
        <v>36</v>
      </c>
      <c r="C38" s="361" t="s">
        <v>37</v>
      </c>
      <c r="D38" s="392">
        <f>'UteMountain Tribe_OLD'!L5</f>
        <v>0.2</v>
      </c>
      <c r="E38" s="363">
        <f>'UteMountain Tribe_OLD'!L6</f>
        <v>0.0056</v>
      </c>
      <c r="F38" s="384">
        <f>'UteMountain Tribe_OLD'!L7</f>
        <v>0.000018</v>
      </c>
      <c r="G38" s="365"/>
      <c r="H38" s="363"/>
      <c r="I38" s="363"/>
      <c r="J38" s="363"/>
      <c r="K38" s="366">
        <f>'UteMountain Tribe_OLD'!L12</f>
        <v>0.16</v>
      </c>
      <c r="L38" s="366"/>
      <c r="M38" s="366"/>
      <c r="N38" s="363"/>
      <c r="O38" s="363">
        <f>'UteMountain Tribe_OLD'!L17</f>
        <v>0.05</v>
      </c>
      <c r="P38" s="363"/>
      <c r="Q38" s="363"/>
      <c r="R38" s="363">
        <f>'UteMountain Tribe_OLD'!L20</f>
        <v>0.00005</v>
      </c>
      <c r="S38" s="363"/>
      <c r="T38" s="364">
        <f>'UteMountain Tribe_OLD'!L22</f>
        <v>0.1</v>
      </c>
      <c r="U38" s="364"/>
      <c r="V38" s="364">
        <f>'UteMountain Tribe_OLD'!L24</f>
        <v>0.05</v>
      </c>
      <c r="W38" s="363">
        <f>'UteMountain Tribe_OLD'!L25</f>
        <v>0.1</v>
      </c>
      <c r="X38" s="363"/>
      <c r="Y38" s="363"/>
      <c r="Z38" s="394"/>
      <c r="AA38" s="366">
        <f>'UteMountain Tribe_OLD'!L29</f>
        <v>5</v>
      </c>
      <c r="AC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18.75" customHeight="1">
      <c r="A39" s="705"/>
      <c r="B39" s="370" t="s">
        <v>43</v>
      </c>
      <c r="C39" s="371" t="s">
        <v>37</v>
      </c>
      <c r="D39" s="393"/>
      <c r="E39" s="364">
        <f t="shared" ref="E39:F39" si="1">E38</f>
        <v>0.0056</v>
      </c>
      <c r="F39" s="364">
        <f t="shared" si="1"/>
        <v>0.000018</v>
      </c>
      <c r="G39" s="365"/>
      <c r="H39" s="364"/>
      <c r="I39" s="364"/>
      <c r="J39" s="363"/>
      <c r="K39" s="363">
        <f>'UteMountain Tribe_OLD'!L13</f>
        <v>0.05</v>
      </c>
      <c r="L39" s="363"/>
      <c r="M39" s="364">
        <f>'UteMountain Tribe_OLD'!L15</f>
        <v>1</v>
      </c>
      <c r="N39" s="363"/>
      <c r="O39" s="363">
        <f>O38</f>
        <v>0.05</v>
      </c>
      <c r="P39" s="363"/>
      <c r="Q39" s="363"/>
      <c r="R39" s="364"/>
      <c r="S39" s="364"/>
      <c r="T39" s="364">
        <f>T38</f>
        <v>0.1</v>
      </c>
      <c r="U39" s="364"/>
      <c r="V39" s="364">
        <f>'UteMountain Tribe_OLD'!L24</f>
        <v>0.05</v>
      </c>
      <c r="W39" s="364">
        <f>W38</f>
        <v>0.1</v>
      </c>
      <c r="X39" s="363"/>
      <c r="Y39" s="363"/>
      <c r="Z39" s="392"/>
      <c r="AA39" s="365">
        <f>AA38</f>
        <v>5</v>
      </c>
      <c r="AC39" s="5"/>
    </row>
    <row r="40" ht="18.75" customHeight="1">
      <c r="A40" s="705"/>
      <c r="B40" s="370" t="s">
        <v>44</v>
      </c>
      <c r="C40" s="371" t="s">
        <v>37</v>
      </c>
      <c r="D40" s="393"/>
      <c r="E40" s="364">
        <f>'UteMountain Tribe_OLD'!M6</f>
        <v>0.64</v>
      </c>
      <c r="F40" s="384">
        <f>'UteMountain Tribe_OLD'!M7</f>
        <v>0.000014</v>
      </c>
      <c r="G40" s="365"/>
      <c r="H40" s="364"/>
      <c r="I40" s="364"/>
      <c r="J40" s="363"/>
      <c r="K40" s="363">
        <f>'UteMountain Tribe_OLD'!M13</f>
        <v>3.4</v>
      </c>
      <c r="L40" s="363"/>
      <c r="M40" s="364"/>
      <c r="N40" s="363"/>
      <c r="O40" s="363"/>
      <c r="P40" s="363"/>
      <c r="Q40" s="363"/>
      <c r="R40" s="364">
        <f>'UteMountain Tribe_OLD'!M20</f>
        <v>0.00005</v>
      </c>
      <c r="S40" s="364"/>
      <c r="T40" s="364">
        <f>'UteMountain Tribe_OLD'!M22</f>
        <v>4.6</v>
      </c>
      <c r="U40" s="364"/>
      <c r="V40" s="364">
        <f>'UteMountain Tribe_OLD'!M24</f>
        <v>4.2</v>
      </c>
      <c r="W40" s="364">
        <f>'UteMountain Tribe_OLD'!M25</f>
        <v>110</v>
      </c>
      <c r="X40" s="363"/>
      <c r="Y40" s="363"/>
      <c r="Z40" s="392"/>
      <c r="AA40" s="365">
        <f>'UteMountain Tribe_OLD'!M29</f>
        <v>26</v>
      </c>
      <c r="AC40" s="5"/>
    </row>
    <row r="41" ht="18.75" customHeight="1">
      <c r="A41" s="389"/>
      <c r="B41" s="368" t="s">
        <v>45</v>
      </c>
      <c r="C41" s="361" t="s">
        <v>37</v>
      </c>
      <c r="D41" s="363"/>
      <c r="E41" s="363"/>
      <c r="F41" s="365">
        <f>'UteMountain Tribe_OLD'!N7</f>
        <v>0.1</v>
      </c>
      <c r="G41" s="363">
        <f>'UteMountain Tribe_OLD'!L8</f>
        <v>1</v>
      </c>
      <c r="H41" s="363"/>
      <c r="I41" s="364"/>
      <c r="J41" s="363"/>
      <c r="K41" s="365">
        <f>'UteMountain Tribe_OLD'!N13</f>
        <v>0.1</v>
      </c>
      <c r="L41" s="363"/>
      <c r="M41" s="363">
        <f>'UteMountain Tribe_OLD'!N15</f>
        <v>0.2</v>
      </c>
      <c r="N41" s="363"/>
      <c r="O41" s="365">
        <f>'UteMountain Tribe_OLD'!N17</f>
        <v>0.1</v>
      </c>
      <c r="P41" s="363"/>
      <c r="Q41" s="363"/>
      <c r="R41" s="363">
        <f>'UteMountain Tribe_OLD'!N20</f>
        <v>0.01</v>
      </c>
      <c r="S41" s="363"/>
      <c r="T41" s="363">
        <f>'UteMountain Tribe_OLD'!N22</f>
        <v>0.2</v>
      </c>
      <c r="U41" s="363"/>
      <c r="V41" s="364">
        <f>'UteMountain Tribe_OLD'!N24</f>
        <v>0.02</v>
      </c>
      <c r="W41" s="363"/>
      <c r="X41" s="363"/>
      <c r="Y41" s="363"/>
      <c r="Z41" s="363"/>
      <c r="AA41" s="365">
        <f>'UteMountain Tribe_OLD'!N29</f>
        <v>2</v>
      </c>
      <c r="AC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18.75" customHeight="1">
      <c r="A42" s="389"/>
      <c r="B42" s="368" t="s">
        <v>59</v>
      </c>
      <c r="C42" s="361" t="s">
        <v>37</v>
      </c>
      <c r="D42" s="364">
        <f>'UteMountain Tribe_OLD'!O5</f>
        <v>0.75</v>
      </c>
      <c r="E42" s="363"/>
      <c r="F42" s="363">
        <f>'UteMountain Tribe_OLD'!O7</f>
        <v>0.34</v>
      </c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85">
        <f>'UteMountain Tribe_OLD'!O20</f>
        <v>0.00014</v>
      </c>
      <c r="S42" s="363"/>
      <c r="T42" s="363"/>
      <c r="U42" s="363"/>
      <c r="V42" s="363">
        <f>'UteMountain Tribe_OLD'!O24</f>
        <v>0.02</v>
      </c>
      <c r="W42" s="363"/>
      <c r="X42" s="363"/>
      <c r="Y42" s="363"/>
      <c r="Z42" s="363"/>
      <c r="AA42" s="363"/>
      <c r="AC42" s="5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"/>
      <c r="AT42" s="5"/>
      <c r="AU42" s="49"/>
    </row>
    <row r="43" ht="18.75" customHeight="1">
      <c r="A43" s="389"/>
      <c r="B43" s="368" t="s">
        <v>64</v>
      </c>
      <c r="C43" s="361" t="s">
        <v>37</v>
      </c>
      <c r="D43" s="363"/>
      <c r="E43" s="363"/>
      <c r="F43" s="363">
        <f>'UteMountain Tribe_OLD'!P7</f>
        <v>0.15</v>
      </c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>
        <f>'UteMountain Tribe_OLD'!P20</f>
        <v>0.000012</v>
      </c>
      <c r="S43" s="363"/>
      <c r="T43" s="363"/>
      <c r="U43" s="363"/>
      <c r="V43" s="363">
        <f>'UteMountain Tribe_OLD'!P24</f>
        <v>0.005</v>
      </c>
      <c r="W43" s="363"/>
      <c r="X43" s="363"/>
      <c r="Y43" s="363"/>
      <c r="Z43" s="363"/>
      <c r="AA43" s="363"/>
      <c r="AC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3.5" customHeight="1"/>
    <row r="45" ht="13.5" customHeight="1"/>
    <row r="46" ht="13.5" customHeight="1"/>
    <row r="47" ht="13.5" customHeight="1">
      <c r="C47" s="197" t="s">
        <v>559</v>
      </c>
      <c r="D47" s="202">
        <f t="shared" ref="D47:AA47" si="2">COUNTIF(D4:D43,"")</f>
        <v>31</v>
      </c>
      <c r="E47" s="202">
        <f t="shared" si="2"/>
        <v>33</v>
      </c>
      <c r="F47" s="202">
        <f t="shared" si="2"/>
        <v>28</v>
      </c>
      <c r="G47" s="202">
        <f t="shared" si="2"/>
        <v>34</v>
      </c>
      <c r="H47" s="202">
        <f t="shared" si="2"/>
        <v>36</v>
      </c>
      <c r="I47" s="202">
        <f t="shared" si="2"/>
        <v>33</v>
      </c>
      <c r="J47" s="202">
        <f t="shared" si="2"/>
        <v>40</v>
      </c>
      <c r="K47" s="202">
        <f t="shared" si="2"/>
        <v>31</v>
      </c>
      <c r="L47" s="202">
        <f t="shared" si="2"/>
        <v>39</v>
      </c>
      <c r="M47" s="202">
        <f t="shared" si="2"/>
        <v>34</v>
      </c>
      <c r="N47" s="202">
        <f t="shared" si="2"/>
        <v>38</v>
      </c>
      <c r="O47" s="202">
        <f t="shared" si="2"/>
        <v>30</v>
      </c>
      <c r="P47" s="202">
        <f t="shared" si="2"/>
        <v>40</v>
      </c>
      <c r="Q47" s="202">
        <f t="shared" si="2"/>
        <v>39</v>
      </c>
      <c r="R47" s="202">
        <f t="shared" si="2"/>
        <v>24</v>
      </c>
      <c r="S47" s="202">
        <f t="shared" si="2"/>
        <v>37</v>
      </c>
      <c r="T47" s="202">
        <f t="shared" si="2"/>
        <v>32</v>
      </c>
      <c r="U47" s="202">
        <f t="shared" si="2"/>
        <v>40</v>
      </c>
      <c r="V47" s="202">
        <f t="shared" si="2"/>
        <v>23</v>
      </c>
      <c r="W47" s="202">
        <f t="shared" si="2"/>
        <v>32</v>
      </c>
      <c r="X47" s="202">
        <f t="shared" si="2"/>
        <v>40</v>
      </c>
      <c r="Y47" s="202">
        <f t="shared" si="2"/>
        <v>36</v>
      </c>
      <c r="Z47" s="202">
        <f t="shared" si="2"/>
        <v>39</v>
      </c>
      <c r="AA47" s="202">
        <f t="shared" si="2"/>
        <v>30</v>
      </c>
    </row>
    <row r="48" ht="13.5" customHeight="1">
      <c r="C48" s="197" t="s">
        <v>560</v>
      </c>
      <c r="D48" s="202">
        <v>40.0</v>
      </c>
      <c r="E48" s="202">
        <v>40.0</v>
      </c>
      <c r="F48" s="202">
        <v>40.0</v>
      </c>
      <c r="G48" s="202">
        <v>40.0</v>
      </c>
      <c r="H48" s="202">
        <v>40.0</v>
      </c>
      <c r="I48" s="202">
        <v>40.0</v>
      </c>
      <c r="J48" s="202">
        <v>40.0</v>
      </c>
      <c r="K48" s="202">
        <v>40.0</v>
      </c>
      <c r="L48" s="202">
        <v>40.0</v>
      </c>
      <c r="M48" s="202">
        <v>40.0</v>
      </c>
      <c r="N48" s="202">
        <v>40.0</v>
      </c>
      <c r="O48" s="202">
        <v>40.0</v>
      </c>
      <c r="P48" s="202">
        <v>40.0</v>
      </c>
      <c r="Q48" s="202">
        <v>40.0</v>
      </c>
      <c r="R48" s="202">
        <v>40.0</v>
      </c>
      <c r="S48" s="202">
        <v>40.0</v>
      </c>
      <c r="T48" s="202">
        <v>40.0</v>
      </c>
      <c r="U48" s="202">
        <v>40.0</v>
      </c>
      <c r="V48" s="202">
        <v>40.0</v>
      </c>
      <c r="W48" s="202">
        <v>40.0</v>
      </c>
      <c r="X48" s="202">
        <v>40.0</v>
      </c>
      <c r="Y48" s="202">
        <v>40.0</v>
      </c>
      <c r="Z48" s="202">
        <v>40.0</v>
      </c>
      <c r="AA48" s="202">
        <v>40.0</v>
      </c>
    </row>
    <row r="49" ht="13.5" customHeight="1">
      <c r="C49" s="197" t="s">
        <v>561</v>
      </c>
      <c r="D49" s="202">
        <f t="shared" ref="D49:AA49" si="3">D48-D47</f>
        <v>9</v>
      </c>
      <c r="E49" s="202">
        <f t="shared" si="3"/>
        <v>7</v>
      </c>
      <c r="F49" s="202">
        <f t="shared" si="3"/>
        <v>12</v>
      </c>
      <c r="G49" s="202">
        <f t="shared" si="3"/>
        <v>6</v>
      </c>
      <c r="H49" s="202">
        <f t="shared" si="3"/>
        <v>4</v>
      </c>
      <c r="I49" s="202">
        <f t="shared" si="3"/>
        <v>7</v>
      </c>
      <c r="J49" s="202">
        <f t="shared" si="3"/>
        <v>0</v>
      </c>
      <c r="K49" s="202">
        <f t="shared" si="3"/>
        <v>9</v>
      </c>
      <c r="L49" s="202">
        <f t="shared" si="3"/>
        <v>1</v>
      </c>
      <c r="M49" s="202">
        <f t="shared" si="3"/>
        <v>6</v>
      </c>
      <c r="N49" s="202">
        <f t="shared" si="3"/>
        <v>2</v>
      </c>
      <c r="O49" s="202">
        <f t="shared" si="3"/>
        <v>10</v>
      </c>
      <c r="P49" s="202">
        <f t="shared" si="3"/>
        <v>0</v>
      </c>
      <c r="Q49" s="202">
        <f t="shared" si="3"/>
        <v>1</v>
      </c>
      <c r="R49" s="202">
        <f t="shared" si="3"/>
        <v>16</v>
      </c>
      <c r="S49" s="202">
        <f t="shared" si="3"/>
        <v>3</v>
      </c>
      <c r="T49" s="202">
        <f t="shared" si="3"/>
        <v>8</v>
      </c>
      <c r="U49" s="202">
        <f t="shared" si="3"/>
        <v>0</v>
      </c>
      <c r="V49" s="202">
        <f t="shared" si="3"/>
        <v>17</v>
      </c>
      <c r="W49" s="202">
        <f t="shared" si="3"/>
        <v>8</v>
      </c>
      <c r="X49" s="202">
        <f t="shared" si="3"/>
        <v>0</v>
      </c>
      <c r="Y49" s="202">
        <f t="shared" si="3"/>
        <v>4</v>
      </c>
      <c r="Z49" s="202">
        <f t="shared" si="3"/>
        <v>1</v>
      </c>
      <c r="AA49" s="202">
        <f t="shared" si="3"/>
        <v>10</v>
      </c>
    </row>
    <row r="50" ht="13.5" customHeight="1"/>
    <row r="51" ht="13.5" customHeight="1">
      <c r="D51" s="197">
        <f>SUM(D49:AA49)</f>
        <v>141</v>
      </c>
    </row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D4:AA9 D11:AA19 D20:Q20 D21:AA36 D38:AA43 E37:AA37 S20:AA20">
    <cfRule type="cellIs" dxfId="1" priority="1" operator="greaterThan">
      <formula>0</formula>
    </cfRule>
  </conditionalFormatting>
  <conditionalFormatting sqref="D37">
    <cfRule type="cellIs" dxfId="2" priority="2" operator="greaterThan">
      <formula>0</formula>
    </cfRule>
  </conditionalFormatting>
  <conditionalFormatting sqref="D10:AA10">
    <cfRule type="cellIs" dxfId="1" priority="3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3" max="3" width="12.43"/>
    <col customWidth="1" min="5" max="5" width="18.57"/>
    <col customWidth="1" min="8" max="8" width="22.0"/>
  </cols>
  <sheetData>
    <row r="1">
      <c r="A1" s="89" t="s">
        <v>70</v>
      </c>
      <c r="B1" s="90" t="s">
        <v>71</v>
      </c>
      <c r="C1" s="91" t="s">
        <v>72</v>
      </c>
      <c r="D1" s="91" t="s">
        <v>73</v>
      </c>
      <c r="E1" s="91" t="s">
        <v>74</v>
      </c>
      <c r="F1" s="92" t="s">
        <v>75</v>
      </c>
      <c r="G1" s="92" t="s">
        <v>76</v>
      </c>
      <c r="H1" s="93" t="s">
        <v>77</v>
      </c>
      <c r="I1" s="94" t="s">
        <v>78</v>
      </c>
      <c r="J1" s="94" t="s">
        <v>79</v>
      </c>
      <c r="K1" s="95" t="s">
        <v>80</v>
      </c>
      <c r="L1" s="93" t="s">
        <v>81</v>
      </c>
      <c r="M1" s="96" t="s">
        <v>82</v>
      </c>
      <c r="N1" s="97" t="s">
        <v>83</v>
      </c>
    </row>
    <row r="2">
      <c r="A2" s="98" t="s">
        <v>34</v>
      </c>
      <c r="B2" s="99">
        <v>200.0</v>
      </c>
      <c r="C2" s="100">
        <f>LN(B3)</f>
        <v>5.298317367</v>
      </c>
      <c r="D2" s="101" t="s">
        <v>56</v>
      </c>
      <c r="E2" s="102" t="s">
        <v>84</v>
      </c>
      <c r="F2" s="103">
        <v>1.0166</v>
      </c>
      <c r="G2" s="103">
        <v>-3.924</v>
      </c>
      <c r="H2" s="104">
        <f t="shared" ref="H2:H6" si="1">I2-(C2*J2)</f>
        <v>0.915000998</v>
      </c>
      <c r="I2" s="105">
        <v>1.136672</v>
      </c>
      <c r="J2" s="105">
        <v>0.041838</v>
      </c>
      <c r="K2" s="106">
        <f t="shared" ref="K2:K6" si="2">((F2*C2)+G2)</f>
        <v>1.462269435</v>
      </c>
      <c r="L2" s="107">
        <f t="shared" ref="L2:L6" si="3">EXP(K2)*H2</f>
        <v>3.948908896</v>
      </c>
      <c r="M2" s="108">
        <f t="shared" ref="M2:M94" si="4">L2/1000</f>
        <v>0.003948908896</v>
      </c>
      <c r="N2" s="109" t="s">
        <v>85</v>
      </c>
    </row>
    <row r="3">
      <c r="A3" s="98" t="s">
        <v>34</v>
      </c>
      <c r="B3" s="99">
        <v>200.0</v>
      </c>
      <c r="C3" s="110">
        <f t="shared" ref="C3:C8" si="5">LN(B3)</f>
        <v>5.298317367</v>
      </c>
      <c r="D3" s="111" t="s">
        <v>86</v>
      </c>
      <c r="E3" s="102" t="s">
        <v>84</v>
      </c>
      <c r="F3" s="112">
        <v>0.9789</v>
      </c>
      <c r="G3" s="112">
        <v>-3.866</v>
      </c>
      <c r="H3" s="104">
        <f t="shared" si="1"/>
        <v>0.915000998</v>
      </c>
      <c r="I3" s="113">
        <v>1.136672</v>
      </c>
      <c r="J3" s="113">
        <v>0.041838</v>
      </c>
      <c r="K3" s="114">
        <f t="shared" si="2"/>
        <v>1.32052287</v>
      </c>
      <c r="L3" s="115">
        <f t="shared" si="3"/>
        <v>3.427025717</v>
      </c>
      <c r="M3" s="112">
        <f t="shared" si="4"/>
        <v>0.003427025717</v>
      </c>
      <c r="N3" s="116" t="s">
        <v>87</v>
      </c>
    </row>
    <row r="4">
      <c r="A4" s="117" t="s">
        <v>32</v>
      </c>
      <c r="B4" s="118">
        <v>300.0</v>
      </c>
      <c r="C4" s="100">
        <f t="shared" si="5"/>
        <v>5.703782475</v>
      </c>
      <c r="D4" s="101" t="s">
        <v>56</v>
      </c>
      <c r="E4" s="102" t="s">
        <v>84</v>
      </c>
      <c r="F4" s="103">
        <v>0.8968</v>
      </c>
      <c r="G4" s="103">
        <v>-3.5699</v>
      </c>
      <c r="H4" s="104">
        <f t="shared" si="1"/>
        <v>0.8980371488</v>
      </c>
      <c r="I4" s="105">
        <v>1.136672</v>
      </c>
      <c r="J4" s="105">
        <v>0.041838</v>
      </c>
      <c r="K4" s="106">
        <f t="shared" si="2"/>
        <v>1.545252123</v>
      </c>
      <c r="L4" s="107">
        <f t="shared" si="3"/>
        <v>4.21103424</v>
      </c>
      <c r="M4" s="108">
        <f t="shared" si="4"/>
        <v>0.00421103424</v>
      </c>
      <c r="N4" s="102"/>
    </row>
    <row r="5">
      <c r="A5" s="117" t="s">
        <v>30</v>
      </c>
      <c r="B5" s="119">
        <v>200.0</v>
      </c>
      <c r="C5" s="120">
        <f t="shared" si="5"/>
        <v>5.298317367</v>
      </c>
      <c r="D5" s="101" t="s">
        <v>56</v>
      </c>
      <c r="E5" s="102" t="s">
        <v>84</v>
      </c>
      <c r="F5" s="121">
        <v>0.9151</v>
      </c>
      <c r="G5" s="121">
        <v>-3.1485</v>
      </c>
      <c r="H5" s="122">
        <f t="shared" si="1"/>
        <v>0.915000998</v>
      </c>
      <c r="I5" s="123">
        <v>1.136672</v>
      </c>
      <c r="J5" s="105">
        <v>0.041838</v>
      </c>
      <c r="K5" s="106">
        <f t="shared" si="2"/>
        <v>1.699990222</v>
      </c>
      <c r="L5" s="107">
        <f t="shared" si="3"/>
        <v>5.008618353</v>
      </c>
      <c r="M5" s="124">
        <f t="shared" si="4"/>
        <v>0.005008618353</v>
      </c>
    </row>
    <row r="6">
      <c r="A6" s="117" t="s">
        <v>88</v>
      </c>
      <c r="B6" s="125">
        <v>300.0</v>
      </c>
      <c r="C6" s="120">
        <f t="shared" si="5"/>
        <v>5.703782475</v>
      </c>
      <c r="D6" s="101" t="s">
        <v>56</v>
      </c>
      <c r="E6" s="102" t="s">
        <v>84</v>
      </c>
      <c r="F6" s="121">
        <v>0.9789</v>
      </c>
      <c r="G6" s="121">
        <v>-3.866</v>
      </c>
      <c r="H6" s="122">
        <f t="shared" si="1"/>
        <v>0.8980371488</v>
      </c>
      <c r="I6" s="123">
        <v>1.136672</v>
      </c>
      <c r="J6" s="105">
        <v>0.041838</v>
      </c>
      <c r="K6" s="106">
        <f t="shared" si="2"/>
        <v>1.717432664</v>
      </c>
      <c r="L6" s="126">
        <f t="shared" si="3"/>
        <v>5.002255053</v>
      </c>
      <c r="M6" s="124">
        <f t="shared" si="4"/>
        <v>0.005002255053</v>
      </c>
    </row>
    <row r="7">
      <c r="A7" s="117" t="s">
        <v>37</v>
      </c>
      <c r="B7" s="127">
        <v>300.0</v>
      </c>
      <c r="C7" s="128">
        <f t="shared" si="5"/>
        <v>5.703782475</v>
      </c>
      <c r="D7" s="101" t="s">
        <v>56</v>
      </c>
      <c r="E7" s="102" t="s">
        <v>84</v>
      </c>
      <c r="F7" s="121">
        <v>1.0166</v>
      </c>
      <c r="G7" s="121">
        <v>-3.924</v>
      </c>
      <c r="H7" s="129">
        <f>((F7*C7)+G7)</f>
        <v>1.874465264</v>
      </c>
      <c r="I7" s="122">
        <v>1.136672</v>
      </c>
      <c r="J7" s="122">
        <v>0.041838</v>
      </c>
      <c r="K7" s="130">
        <f>I7-(C7*J7)</f>
        <v>0.8980371488</v>
      </c>
      <c r="L7" s="131">
        <f>(EXP(H7))*K7</f>
        <v>5.852807266</v>
      </c>
      <c r="M7" s="108">
        <f t="shared" si="4"/>
        <v>0.005852807266</v>
      </c>
    </row>
    <row r="8">
      <c r="A8" s="117" t="s">
        <v>89</v>
      </c>
      <c r="B8" s="127">
        <v>300.0</v>
      </c>
      <c r="C8" s="132">
        <f t="shared" si="5"/>
        <v>5.703782475</v>
      </c>
      <c r="D8" s="133" t="s">
        <v>56</v>
      </c>
      <c r="E8" s="91" t="s">
        <v>84</v>
      </c>
      <c r="F8" s="134">
        <v>1.0166</v>
      </c>
      <c r="G8" s="134">
        <v>-3.924</v>
      </c>
      <c r="H8" s="135">
        <f>I8-(C8*J8)</f>
        <v>0.8980371488</v>
      </c>
      <c r="I8" s="135">
        <v>1.136672</v>
      </c>
      <c r="J8" s="135">
        <v>0.041838</v>
      </c>
      <c r="K8" s="136">
        <f t="shared" ref="K8:K9" si="6">((F8*C8)+G8)</f>
        <v>1.874465264</v>
      </c>
      <c r="L8" s="132">
        <f>(EXP(K8))*H8</f>
        <v>5.852807266</v>
      </c>
      <c r="M8" s="137">
        <f t="shared" si="4"/>
        <v>0.005852807266</v>
      </c>
      <c r="N8" s="138"/>
    </row>
    <row r="9">
      <c r="A9" s="98" t="s">
        <v>34</v>
      </c>
      <c r="B9" s="99">
        <v>200.0</v>
      </c>
      <c r="C9" s="100">
        <f>LN(B10)</f>
        <v>5.703782475</v>
      </c>
      <c r="D9" s="101" t="s">
        <v>56</v>
      </c>
      <c r="E9" s="139" t="s">
        <v>90</v>
      </c>
      <c r="F9" s="121">
        <v>0.819</v>
      </c>
      <c r="G9" s="121">
        <v>3.7256</v>
      </c>
      <c r="H9" s="104">
        <v>0.316</v>
      </c>
      <c r="I9" s="140"/>
      <c r="J9" s="140"/>
      <c r="K9" s="106">
        <f t="shared" si="6"/>
        <v>8.396997847</v>
      </c>
      <c r="L9" s="107">
        <f>EXP(K9)*H9</f>
        <v>1401.060574</v>
      </c>
      <c r="M9" s="108">
        <f t="shared" si="4"/>
        <v>1.401060574</v>
      </c>
      <c r="N9" s="141"/>
    </row>
    <row r="10">
      <c r="A10" s="117" t="s">
        <v>37</v>
      </c>
      <c r="B10" s="127">
        <v>300.0</v>
      </c>
      <c r="C10" s="128">
        <f t="shared" ref="C10:C14" si="7">LN(B10)</f>
        <v>5.703782475</v>
      </c>
      <c r="D10" s="101" t="s">
        <v>56</v>
      </c>
      <c r="E10" s="139" t="s">
        <v>90</v>
      </c>
      <c r="F10" s="121">
        <v>0.819</v>
      </c>
      <c r="G10" s="121">
        <v>3.7256</v>
      </c>
      <c r="H10" s="129">
        <f>((F10*C10)+G10)</f>
        <v>8.396997847</v>
      </c>
      <c r="I10" s="142"/>
      <c r="J10" s="142"/>
      <c r="K10" s="130">
        <v>0.316</v>
      </c>
      <c r="L10" s="131">
        <f>(EXP(H10))*K10</f>
        <v>1401.060574</v>
      </c>
      <c r="M10" s="108">
        <f t="shared" si="4"/>
        <v>1.401060574</v>
      </c>
    </row>
    <row r="11">
      <c r="A11" s="117" t="s">
        <v>89</v>
      </c>
      <c r="B11" s="127">
        <v>300.0</v>
      </c>
      <c r="C11" s="128">
        <f t="shared" si="7"/>
        <v>5.703782475</v>
      </c>
      <c r="D11" s="101" t="s">
        <v>56</v>
      </c>
      <c r="E11" s="139" t="s">
        <v>90</v>
      </c>
      <c r="F11" s="121">
        <v>0.819</v>
      </c>
      <c r="G11" s="121">
        <v>3.7256</v>
      </c>
      <c r="H11" s="122">
        <v>0.316</v>
      </c>
      <c r="I11" s="142"/>
      <c r="J11" s="142"/>
      <c r="K11" s="143">
        <f t="shared" ref="K11:K18" si="8">((F11*C11)+G11)</f>
        <v>8.396997847</v>
      </c>
      <c r="L11" s="128">
        <f>(EXP(K11))*H11</f>
        <v>1401.060574</v>
      </c>
      <c r="M11" s="108">
        <f t="shared" si="4"/>
        <v>1.401060574</v>
      </c>
    </row>
    <row r="12">
      <c r="A12" s="117" t="s">
        <v>30</v>
      </c>
      <c r="B12" s="119">
        <v>200.0</v>
      </c>
      <c r="C12" s="120">
        <f t="shared" si="7"/>
        <v>5.298317367</v>
      </c>
      <c r="D12" s="101" t="s">
        <v>56</v>
      </c>
      <c r="E12" s="102" t="s">
        <v>90</v>
      </c>
      <c r="F12" s="121">
        <v>0.819</v>
      </c>
      <c r="G12" s="121">
        <v>2.5736</v>
      </c>
      <c r="H12" s="122">
        <v>1.0</v>
      </c>
      <c r="I12" s="140"/>
      <c r="J12" s="144"/>
      <c r="K12" s="106">
        <f t="shared" si="8"/>
        <v>6.912921923</v>
      </c>
      <c r="L12" s="145">
        <f t="shared" ref="L12:L18" si="9">EXP(K12)*H12</f>
        <v>1005.180014</v>
      </c>
      <c r="M12" s="124">
        <f t="shared" si="4"/>
        <v>1.005180014</v>
      </c>
    </row>
    <row r="13">
      <c r="A13" s="117" t="s">
        <v>88</v>
      </c>
      <c r="B13" s="125">
        <v>300.0</v>
      </c>
      <c r="C13" s="100">
        <f t="shared" si="7"/>
        <v>5.703782475</v>
      </c>
      <c r="D13" s="101" t="s">
        <v>56</v>
      </c>
      <c r="E13" s="102" t="s">
        <v>90</v>
      </c>
      <c r="F13" s="121">
        <v>0.819</v>
      </c>
      <c r="G13" s="121">
        <v>3.7256</v>
      </c>
      <c r="H13" s="122">
        <v>0.316</v>
      </c>
      <c r="I13" s="140"/>
      <c r="J13" s="144"/>
      <c r="K13" s="106">
        <f t="shared" si="8"/>
        <v>8.396997847</v>
      </c>
      <c r="L13" s="145">
        <f t="shared" si="9"/>
        <v>1401.060574</v>
      </c>
      <c r="M13" s="124">
        <f t="shared" si="4"/>
        <v>1.401060574</v>
      </c>
    </row>
    <row r="14">
      <c r="A14" s="117" t="s">
        <v>32</v>
      </c>
      <c r="B14" s="118">
        <v>300.0</v>
      </c>
      <c r="C14" s="100">
        <f t="shared" si="7"/>
        <v>5.703782475</v>
      </c>
      <c r="D14" s="101" t="s">
        <v>56</v>
      </c>
      <c r="E14" s="102" t="s">
        <v>90</v>
      </c>
      <c r="F14" s="121">
        <v>0.819</v>
      </c>
      <c r="G14" s="121">
        <v>3.7256</v>
      </c>
      <c r="H14" s="104">
        <v>0.316</v>
      </c>
      <c r="I14" s="140"/>
      <c r="J14" s="140"/>
      <c r="K14" s="106">
        <f t="shared" si="8"/>
        <v>8.396997847</v>
      </c>
      <c r="L14" s="107">
        <f t="shared" si="9"/>
        <v>1401.060574</v>
      </c>
      <c r="M14" s="108">
        <f t="shared" si="4"/>
        <v>1.401060574</v>
      </c>
      <c r="N14" s="102"/>
    </row>
    <row r="15">
      <c r="A15" s="98" t="s">
        <v>34</v>
      </c>
      <c r="B15" s="99">
        <v>200.0</v>
      </c>
      <c r="C15" s="100">
        <f>LN(B16)</f>
        <v>5.703782475</v>
      </c>
      <c r="D15" s="101" t="s">
        <v>56</v>
      </c>
      <c r="E15" s="102" t="s">
        <v>91</v>
      </c>
      <c r="F15" s="121">
        <v>0.9422</v>
      </c>
      <c r="G15" s="121">
        <v>-1.7</v>
      </c>
      <c r="H15" s="104">
        <v>0.96</v>
      </c>
      <c r="I15" s="140"/>
      <c r="J15" s="140"/>
      <c r="K15" s="106">
        <f t="shared" si="8"/>
        <v>3.674103848</v>
      </c>
      <c r="L15" s="107">
        <f t="shared" si="9"/>
        <v>37.83678786</v>
      </c>
      <c r="M15" s="108">
        <f t="shared" si="4"/>
        <v>0.03783678786</v>
      </c>
      <c r="N15" s="141"/>
    </row>
    <row r="16">
      <c r="A16" s="117" t="s">
        <v>32</v>
      </c>
      <c r="B16" s="118">
        <v>300.0</v>
      </c>
      <c r="C16" s="100">
        <f t="shared" ref="C16:C20" si="10">LN(B16)</f>
        <v>5.703782475</v>
      </c>
      <c r="D16" s="101" t="s">
        <v>56</v>
      </c>
      <c r="E16" s="102" t="s">
        <v>91</v>
      </c>
      <c r="F16" s="121">
        <v>0.9422</v>
      </c>
      <c r="G16" s="121">
        <v>-1.7</v>
      </c>
      <c r="H16" s="104">
        <v>0.96</v>
      </c>
      <c r="I16" s="140"/>
      <c r="J16" s="140"/>
      <c r="K16" s="106">
        <f t="shared" si="8"/>
        <v>3.674103848</v>
      </c>
      <c r="L16" s="107">
        <f t="shared" si="9"/>
        <v>37.83678786</v>
      </c>
      <c r="M16" s="108">
        <f t="shared" si="4"/>
        <v>0.03783678786</v>
      </c>
      <c r="N16" s="102"/>
    </row>
    <row r="17">
      <c r="A17" s="117" t="s">
        <v>30</v>
      </c>
      <c r="B17" s="146">
        <v>200.0</v>
      </c>
      <c r="C17" s="147">
        <f t="shared" si="10"/>
        <v>5.298317367</v>
      </c>
      <c r="D17" s="148" t="s">
        <v>56</v>
      </c>
      <c r="E17" s="149" t="s">
        <v>91</v>
      </c>
      <c r="F17" s="150">
        <v>0.9422</v>
      </c>
      <c r="G17" s="150">
        <v>-1.7408</v>
      </c>
      <c r="H17" s="151">
        <v>1.0</v>
      </c>
      <c r="I17" s="152"/>
      <c r="J17" s="153"/>
      <c r="K17" s="154">
        <f t="shared" si="8"/>
        <v>3.251274623</v>
      </c>
      <c r="L17" s="155">
        <f t="shared" si="9"/>
        <v>25.82323383</v>
      </c>
      <c r="M17" s="156">
        <f t="shared" si="4"/>
        <v>0.02582323383</v>
      </c>
    </row>
    <row r="18">
      <c r="A18" s="117" t="s">
        <v>88</v>
      </c>
      <c r="B18" s="157">
        <v>300.0</v>
      </c>
      <c r="C18" s="100">
        <f t="shared" si="10"/>
        <v>5.703782475</v>
      </c>
      <c r="D18" s="101" t="s">
        <v>56</v>
      </c>
      <c r="E18" s="102" t="s">
        <v>91</v>
      </c>
      <c r="F18" s="121">
        <v>0.9422</v>
      </c>
      <c r="G18" s="121">
        <v>-1.7</v>
      </c>
      <c r="H18" s="122">
        <v>0.96</v>
      </c>
      <c r="I18" s="140"/>
      <c r="J18" s="144"/>
      <c r="K18" s="106">
        <f t="shared" si="8"/>
        <v>3.674103848</v>
      </c>
      <c r="L18" s="107">
        <f t="shared" si="9"/>
        <v>37.83678786</v>
      </c>
      <c r="M18" s="124">
        <f t="shared" si="4"/>
        <v>0.03783678786</v>
      </c>
    </row>
    <row r="19">
      <c r="A19" s="117" t="s">
        <v>37</v>
      </c>
      <c r="B19" s="158">
        <v>300.0</v>
      </c>
      <c r="C19" s="128">
        <f t="shared" si="10"/>
        <v>5.703782475</v>
      </c>
      <c r="D19" s="101" t="s">
        <v>56</v>
      </c>
      <c r="E19" s="102" t="s">
        <v>91</v>
      </c>
      <c r="F19" s="121">
        <v>0.9422</v>
      </c>
      <c r="G19" s="121">
        <v>-1.7</v>
      </c>
      <c r="H19" s="129">
        <f>((F19*C19)+G19)</f>
        <v>3.674103848</v>
      </c>
      <c r="I19" s="142"/>
      <c r="J19" s="142"/>
      <c r="K19" s="130">
        <v>0.96</v>
      </c>
      <c r="L19" s="131">
        <f>(EXP(H19))*K19</f>
        <v>37.83678786</v>
      </c>
      <c r="M19" s="108">
        <f t="shared" si="4"/>
        <v>0.03783678786</v>
      </c>
    </row>
    <row r="20">
      <c r="A20" s="117" t="s">
        <v>89</v>
      </c>
      <c r="B20" s="158">
        <v>300.0</v>
      </c>
      <c r="C20" s="128">
        <f t="shared" si="10"/>
        <v>5.703782475</v>
      </c>
      <c r="D20" s="101" t="s">
        <v>56</v>
      </c>
      <c r="E20" s="102" t="s">
        <v>91</v>
      </c>
      <c r="F20" s="121">
        <v>0.9422</v>
      </c>
      <c r="G20" s="121">
        <v>-1.7</v>
      </c>
      <c r="H20" s="122">
        <v>0.96</v>
      </c>
      <c r="I20" s="142"/>
      <c r="J20" s="142"/>
      <c r="K20" s="143">
        <f t="shared" ref="K20:K24" si="11">((F20*C20)+G20)</f>
        <v>3.674103848</v>
      </c>
      <c r="L20" s="128">
        <f>(EXP(K20))*H20</f>
        <v>37.83678786</v>
      </c>
      <c r="M20" s="108">
        <f t="shared" si="4"/>
        <v>0.03783678786</v>
      </c>
    </row>
    <row r="21">
      <c r="A21" s="98" t="s">
        <v>34</v>
      </c>
      <c r="B21" s="159">
        <v>200.0</v>
      </c>
      <c r="C21" s="100">
        <f>LN(B22)</f>
        <v>5.703782475</v>
      </c>
      <c r="D21" s="101" t="s">
        <v>56</v>
      </c>
      <c r="E21" s="102" t="s">
        <v>92</v>
      </c>
      <c r="F21" s="121">
        <v>1.273</v>
      </c>
      <c r="G21" s="121">
        <v>-1.46</v>
      </c>
      <c r="H21" s="104">
        <f t="shared" ref="H21:H24" si="12">I21-(C21*J21)</f>
        <v>0.6309204481</v>
      </c>
      <c r="I21" s="123">
        <v>1.46203</v>
      </c>
      <c r="J21" s="105">
        <v>0.145712</v>
      </c>
      <c r="K21" s="106">
        <f t="shared" si="11"/>
        <v>5.80091509</v>
      </c>
      <c r="L21" s="107">
        <f t="shared" ref="L21:L24" si="13">EXP(K21)*H21</f>
        <v>208.5835318</v>
      </c>
      <c r="M21" s="108">
        <f t="shared" si="4"/>
        <v>0.2085835318</v>
      </c>
      <c r="N21" s="160"/>
    </row>
    <row r="22">
      <c r="A22" s="117" t="s">
        <v>32</v>
      </c>
      <c r="B22" s="161">
        <v>300.0</v>
      </c>
      <c r="C22" s="100">
        <f t="shared" ref="C22:C28" si="14">LN(B22)</f>
        <v>5.703782475</v>
      </c>
      <c r="D22" s="101" t="s">
        <v>56</v>
      </c>
      <c r="E22" s="102" t="s">
        <v>92</v>
      </c>
      <c r="F22" s="121">
        <v>1.273</v>
      </c>
      <c r="G22" s="121">
        <v>-1.46</v>
      </c>
      <c r="H22" s="104">
        <f t="shared" si="12"/>
        <v>0.6309204481</v>
      </c>
      <c r="I22" s="123">
        <v>1.46203</v>
      </c>
      <c r="J22" s="105">
        <v>0.145712</v>
      </c>
      <c r="K22" s="106">
        <f t="shared" si="11"/>
        <v>5.80091509</v>
      </c>
      <c r="L22" s="107">
        <f t="shared" si="13"/>
        <v>208.5835318</v>
      </c>
      <c r="M22" s="108">
        <f t="shared" si="4"/>
        <v>0.2085835318</v>
      </c>
      <c r="N22" s="102"/>
    </row>
    <row r="23">
      <c r="A23" s="117" t="s">
        <v>30</v>
      </c>
      <c r="B23" s="146">
        <v>200.0</v>
      </c>
      <c r="C23" s="120">
        <f t="shared" si="14"/>
        <v>5.298317367</v>
      </c>
      <c r="D23" s="101" t="s">
        <v>56</v>
      </c>
      <c r="E23" s="102" t="s">
        <v>92</v>
      </c>
      <c r="F23" s="121">
        <v>1.273</v>
      </c>
      <c r="G23" s="121">
        <v>-1.46</v>
      </c>
      <c r="H23" s="122">
        <f t="shared" si="12"/>
        <v>0.6900015799</v>
      </c>
      <c r="I23" s="123">
        <v>1.46203</v>
      </c>
      <c r="J23" s="105">
        <v>0.145712</v>
      </c>
      <c r="K23" s="106">
        <f t="shared" si="11"/>
        <v>5.284758008</v>
      </c>
      <c r="L23" s="145">
        <f t="shared" si="13"/>
        <v>136.1417491</v>
      </c>
      <c r="M23" s="124">
        <f t="shared" si="4"/>
        <v>0.1361417491</v>
      </c>
    </row>
    <row r="24">
      <c r="A24" s="117" t="s">
        <v>88</v>
      </c>
      <c r="B24" s="157">
        <v>300.0</v>
      </c>
      <c r="C24" s="100">
        <f t="shared" si="14"/>
        <v>5.703782475</v>
      </c>
      <c r="D24" s="101" t="s">
        <v>56</v>
      </c>
      <c r="E24" s="102" t="s">
        <v>92</v>
      </c>
      <c r="F24" s="121">
        <v>1.273</v>
      </c>
      <c r="G24" s="121">
        <v>-1.46</v>
      </c>
      <c r="H24" s="122">
        <f t="shared" si="12"/>
        <v>0.6309204481</v>
      </c>
      <c r="I24" s="123">
        <v>1.46203</v>
      </c>
      <c r="J24" s="105">
        <v>0.145712</v>
      </c>
      <c r="K24" s="106">
        <f t="shared" si="11"/>
        <v>5.80091509</v>
      </c>
      <c r="L24" s="107">
        <f t="shared" si="13"/>
        <v>208.5835318</v>
      </c>
      <c r="M24" s="124">
        <f t="shared" si="4"/>
        <v>0.2085835318</v>
      </c>
    </row>
    <row r="25">
      <c r="A25" s="117" t="s">
        <v>37</v>
      </c>
      <c r="B25" s="158">
        <v>300.0</v>
      </c>
      <c r="C25" s="132">
        <f t="shared" si="14"/>
        <v>5.703782475</v>
      </c>
      <c r="D25" s="133" t="s">
        <v>56</v>
      </c>
      <c r="E25" s="91" t="s">
        <v>92</v>
      </c>
      <c r="F25" s="134">
        <v>1.273</v>
      </c>
      <c r="G25" s="134">
        <v>-1.46</v>
      </c>
      <c r="H25" s="162">
        <f>((F25*C25)+G25)</f>
        <v>5.80091509</v>
      </c>
      <c r="I25" s="135">
        <v>1.46203</v>
      </c>
      <c r="J25" s="135">
        <v>0.14572</v>
      </c>
      <c r="K25" s="163">
        <f>I25-(C25*J25)</f>
        <v>0.6308748178</v>
      </c>
      <c r="L25" s="164">
        <f>(EXP(H25))*K25</f>
        <v>208.5684463</v>
      </c>
      <c r="M25" s="137">
        <f t="shared" si="4"/>
        <v>0.2085684463</v>
      </c>
      <c r="N25" s="138"/>
    </row>
    <row r="26">
      <c r="A26" s="117" t="s">
        <v>89</v>
      </c>
      <c r="B26" s="158">
        <v>300.0</v>
      </c>
      <c r="C26" s="128">
        <f t="shared" si="14"/>
        <v>5.703782475</v>
      </c>
      <c r="D26" s="101" t="s">
        <v>56</v>
      </c>
      <c r="E26" s="102" t="s">
        <v>92</v>
      </c>
      <c r="F26" s="121">
        <v>1.273</v>
      </c>
      <c r="G26" s="121">
        <v>-1.46</v>
      </c>
      <c r="H26" s="122">
        <f>I26-(C26*J26)</f>
        <v>0.6308748178</v>
      </c>
      <c r="I26" s="122">
        <v>1.46203</v>
      </c>
      <c r="J26" s="122">
        <v>0.14572</v>
      </c>
      <c r="K26" s="143">
        <f t="shared" ref="K26:K32" si="15">((F26*C26)+G26)</f>
        <v>5.80091509</v>
      </c>
      <c r="L26" s="128">
        <f>(EXP(K26))*H26</f>
        <v>208.5684463</v>
      </c>
      <c r="M26" s="108">
        <f t="shared" si="4"/>
        <v>0.2085684463</v>
      </c>
    </row>
    <row r="27">
      <c r="A27" s="117" t="s">
        <v>32</v>
      </c>
      <c r="B27" s="161">
        <v>300.0</v>
      </c>
      <c r="C27" s="100">
        <f t="shared" si="14"/>
        <v>5.703782475</v>
      </c>
      <c r="D27" s="101" t="s">
        <v>56</v>
      </c>
      <c r="E27" s="102" t="s">
        <v>93</v>
      </c>
      <c r="F27" s="121">
        <v>0.3331</v>
      </c>
      <c r="G27" s="121">
        <v>6.4676</v>
      </c>
      <c r="H27" s="104">
        <v>1.0</v>
      </c>
      <c r="I27" s="140"/>
      <c r="J27" s="140"/>
      <c r="K27" s="106">
        <f t="shared" si="15"/>
        <v>8.367529942</v>
      </c>
      <c r="L27" s="107">
        <f t="shared" ref="L27:L32" si="16">EXP(K27)*H27</f>
        <v>4304.989347</v>
      </c>
      <c r="M27" s="108">
        <f t="shared" si="4"/>
        <v>4.304989347</v>
      </c>
      <c r="N27" s="102"/>
    </row>
    <row r="28">
      <c r="A28" s="117" t="s">
        <v>30</v>
      </c>
      <c r="B28" s="146">
        <v>200.0</v>
      </c>
      <c r="C28" s="120">
        <f t="shared" si="14"/>
        <v>5.298317367</v>
      </c>
      <c r="D28" s="101" t="s">
        <v>56</v>
      </c>
      <c r="E28" s="102" t="s">
        <v>93</v>
      </c>
      <c r="F28" s="121">
        <v>0.3331</v>
      </c>
      <c r="G28" s="121">
        <v>6.4676</v>
      </c>
      <c r="H28" s="122">
        <v>1.0</v>
      </c>
      <c r="I28" s="140"/>
      <c r="J28" s="144"/>
      <c r="K28" s="106">
        <f t="shared" si="15"/>
        <v>8.232469515</v>
      </c>
      <c r="L28" s="145">
        <f t="shared" si="16"/>
        <v>3761.110411</v>
      </c>
      <c r="M28" s="124">
        <f t="shared" si="4"/>
        <v>3.761110411</v>
      </c>
    </row>
    <row r="29">
      <c r="A29" s="98" t="s">
        <v>34</v>
      </c>
      <c r="B29" s="159">
        <v>200.0</v>
      </c>
      <c r="C29" s="100">
        <f>LN(B30)</f>
        <v>5.703782475</v>
      </c>
      <c r="D29" s="101" t="s">
        <v>56</v>
      </c>
      <c r="E29" s="102" t="s">
        <v>94</v>
      </c>
      <c r="F29" s="121">
        <v>0.846</v>
      </c>
      <c r="G29" s="121">
        <v>2.255</v>
      </c>
      <c r="H29" s="104">
        <v>0.998</v>
      </c>
      <c r="I29" s="140"/>
      <c r="J29" s="140"/>
      <c r="K29" s="106">
        <f t="shared" si="15"/>
        <v>7.080399974</v>
      </c>
      <c r="L29" s="107">
        <f t="shared" si="16"/>
        <v>1186.066882</v>
      </c>
      <c r="M29" s="108">
        <f t="shared" si="4"/>
        <v>1.186066882</v>
      </c>
      <c r="N29" s="141"/>
    </row>
    <row r="30">
      <c r="A30" s="117" t="s">
        <v>32</v>
      </c>
      <c r="B30" s="161">
        <v>300.0</v>
      </c>
      <c r="C30" s="100">
        <f t="shared" ref="C30:C34" si="17">LN(B30)</f>
        <v>5.703782475</v>
      </c>
      <c r="D30" s="101" t="s">
        <v>56</v>
      </c>
      <c r="E30" s="102" t="s">
        <v>94</v>
      </c>
      <c r="F30" s="121">
        <v>0.846</v>
      </c>
      <c r="G30" s="121">
        <v>2.255</v>
      </c>
      <c r="H30" s="104">
        <v>0.998</v>
      </c>
      <c r="I30" s="140"/>
      <c r="J30" s="140"/>
      <c r="K30" s="106">
        <f t="shared" si="15"/>
        <v>7.080399974</v>
      </c>
      <c r="L30" s="107">
        <f t="shared" si="16"/>
        <v>1186.066882</v>
      </c>
      <c r="M30" s="108">
        <f t="shared" si="4"/>
        <v>1.186066882</v>
      </c>
      <c r="N30" s="102"/>
    </row>
    <row r="31">
      <c r="A31" s="117" t="s">
        <v>30</v>
      </c>
      <c r="B31" s="146">
        <v>200.0</v>
      </c>
      <c r="C31" s="120">
        <f t="shared" si="17"/>
        <v>5.298317367</v>
      </c>
      <c r="D31" s="101" t="s">
        <v>56</v>
      </c>
      <c r="E31" s="102" t="s">
        <v>94</v>
      </c>
      <c r="F31" s="121">
        <v>0.846</v>
      </c>
      <c r="G31" s="121">
        <v>2.253</v>
      </c>
      <c r="H31" s="122">
        <v>1.0</v>
      </c>
      <c r="I31" s="140"/>
      <c r="J31" s="144"/>
      <c r="K31" s="106">
        <f t="shared" si="15"/>
        <v>6.735376492</v>
      </c>
      <c r="L31" s="145">
        <f t="shared" si="16"/>
        <v>841.6603029</v>
      </c>
      <c r="M31" s="124">
        <f t="shared" si="4"/>
        <v>0.8416603029</v>
      </c>
    </row>
    <row r="32">
      <c r="A32" s="117" t="s">
        <v>88</v>
      </c>
      <c r="B32" s="157">
        <v>300.0</v>
      </c>
      <c r="C32" s="100">
        <f t="shared" si="17"/>
        <v>5.703782475</v>
      </c>
      <c r="D32" s="101" t="s">
        <v>56</v>
      </c>
      <c r="E32" s="102" t="s">
        <v>94</v>
      </c>
      <c r="F32" s="121">
        <v>0.846</v>
      </c>
      <c r="G32" s="121">
        <v>2.255</v>
      </c>
      <c r="H32" s="122">
        <v>0.998</v>
      </c>
      <c r="I32" s="140"/>
      <c r="J32" s="144"/>
      <c r="K32" s="106">
        <f t="shared" si="15"/>
        <v>7.080399974</v>
      </c>
      <c r="L32" s="145">
        <f t="shared" si="16"/>
        <v>1186.066882</v>
      </c>
      <c r="M32" s="124">
        <f t="shared" si="4"/>
        <v>1.186066882</v>
      </c>
    </row>
    <row r="33">
      <c r="A33" s="117" t="s">
        <v>37</v>
      </c>
      <c r="B33" s="158">
        <v>300.0</v>
      </c>
      <c r="C33" s="128">
        <f t="shared" si="17"/>
        <v>5.703782475</v>
      </c>
      <c r="D33" s="101" t="s">
        <v>56</v>
      </c>
      <c r="E33" s="102" t="s">
        <v>94</v>
      </c>
      <c r="F33" s="121">
        <v>0.846</v>
      </c>
      <c r="G33" s="121">
        <v>2.255</v>
      </c>
      <c r="H33" s="129">
        <f>((F33*C33)+G33)</f>
        <v>7.080399974</v>
      </c>
      <c r="I33" s="142"/>
      <c r="J33" s="142"/>
      <c r="K33" s="130">
        <v>0.998</v>
      </c>
      <c r="L33" s="131">
        <f>(EXP(H33))*K33</f>
        <v>1186.066882</v>
      </c>
      <c r="M33" s="108">
        <f t="shared" si="4"/>
        <v>1.186066882</v>
      </c>
    </row>
    <row r="34">
      <c r="A34" s="117" t="s">
        <v>89</v>
      </c>
      <c r="B34" s="127">
        <v>300.0</v>
      </c>
      <c r="C34" s="165">
        <f t="shared" si="17"/>
        <v>5.703782475</v>
      </c>
      <c r="D34" s="148" t="s">
        <v>56</v>
      </c>
      <c r="E34" s="149" t="s">
        <v>94</v>
      </c>
      <c r="F34" s="150">
        <v>0.846</v>
      </c>
      <c r="G34" s="150">
        <v>2.255</v>
      </c>
      <c r="H34" s="151">
        <v>0.998</v>
      </c>
      <c r="I34" s="166"/>
      <c r="J34" s="166"/>
      <c r="K34" s="167">
        <f t="shared" ref="K34:K38" si="18">((F34*C34)+G34)</f>
        <v>7.080399974</v>
      </c>
      <c r="L34" s="165">
        <f>(EXP(K34))*H34</f>
        <v>1186.066882</v>
      </c>
      <c r="M34" s="168">
        <f t="shared" si="4"/>
        <v>1.186066882</v>
      </c>
    </row>
    <row r="35">
      <c r="A35" s="98" t="s">
        <v>34</v>
      </c>
      <c r="B35" s="99">
        <v>200.0</v>
      </c>
      <c r="C35" s="169">
        <f>LN(B36)</f>
        <v>5.703782475</v>
      </c>
      <c r="D35" s="101" t="s">
        <v>56</v>
      </c>
      <c r="E35" s="102" t="s">
        <v>95</v>
      </c>
      <c r="F35" s="121">
        <v>1.72</v>
      </c>
      <c r="G35" s="121">
        <v>-6.59</v>
      </c>
      <c r="H35" s="104">
        <v>0.85</v>
      </c>
      <c r="I35" s="140"/>
      <c r="J35" s="140"/>
      <c r="K35" s="106">
        <f t="shared" si="18"/>
        <v>3.220505856</v>
      </c>
      <c r="L35" s="107">
        <f t="shared" ref="L35:L38" si="19">EXP(K35)*H35</f>
        <v>21.28466642</v>
      </c>
      <c r="M35" s="108">
        <f t="shared" si="4"/>
        <v>0.02128466642</v>
      </c>
      <c r="N35" s="141"/>
    </row>
    <row r="36">
      <c r="A36" s="117" t="s">
        <v>32</v>
      </c>
      <c r="B36" s="118">
        <v>300.0</v>
      </c>
      <c r="C36" s="169">
        <f t="shared" ref="C36:C41" si="20">LN(B36)</f>
        <v>5.703782475</v>
      </c>
      <c r="D36" s="101" t="s">
        <v>56</v>
      </c>
      <c r="E36" s="102" t="s">
        <v>95</v>
      </c>
      <c r="F36" s="121">
        <v>1.72</v>
      </c>
      <c r="G36" s="121">
        <v>-6.59</v>
      </c>
      <c r="H36" s="104">
        <v>0.85</v>
      </c>
      <c r="I36" s="140"/>
      <c r="J36" s="140"/>
      <c r="K36" s="106">
        <f t="shared" si="18"/>
        <v>3.220505856</v>
      </c>
      <c r="L36" s="107">
        <f t="shared" si="19"/>
        <v>21.28466642</v>
      </c>
      <c r="M36" s="108">
        <f t="shared" si="4"/>
        <v>0.02128466642</v>
      </c>
      <c r="N36" s="102"/>
    </row>
    <row r="37">
      <c r="A37" s="117" t="s">
        <v>30</v>
      </c>
      <c r="B37" s="119">
        <v>200.0</v>
      </c>
      <c r="C37" s="147">
        <f t="shared" si="20"/>
        <v>5.298317367</v>
      </c>
      <c r="D37" s="101" t="s">
        <v>56</v>
      </c>
      <c r="E37" s="102" t="s">
        <v>95</v>
      </c>
      <c r="F37" s="121">
        <v>1.72</v>
      </c>
      <c r="G37" s="121">
        <v>-6.52</v>
      </c>
      <c r="H37" s="122">
        <v>0.5</v>
      </c>
      <c r="I37" s="140"/>
      <c r="J37" s="144"/>
      <c r="K37" s="106">
        <f t="shared" si="18"/>
        <v>2.59310587</v>
      </c>
      <c r="L37" s="145">
        <f t="shared" si="19"/>
        <v>6.685618253</v>
      </c>
      <c r="M37" s="108">
        <f t="shared" si="4"/>
        <v>0.006685618253</v>
      </c>
    </row>
    <row r="38">
      <c r="A38" s="117" t="s">
        <v>88</v>
      </c>
      <c r="B38" s="125">
        <v>300.0</v>
      </c>
      <c r="C38" s="169">
        <f t="shared" si="20"/>
        <v>5.703782475</v>
      </c>
      <c r="D38" s="101" t="s">
        <v>56</v>
      </c>
      <c r="E38" s="102" t="s">
        <v>95</v>
      </c>
      <c r="F38" s="121">
        <v>1.72</v>
      </c>
      <c r="G38" s="121">
        <v>-6.59</v>
      </c>
      <c r="H38" s="122">
        <v>0.85</v>
      </c>
      <c r="I38" s="140"/>
      <c r="J38" s="144"/>
      <c r="K38" s="106">
        <f t="shared" si="18"/>
        <v>3.220505856</v>
      </c>
      <c r="L38" s="107">
        <f t="shared" si="19"/>
        <v>21.28466642</v>
      </c>
      <c r="M38" s="108">
        <f t="shared" si="4"/>
        <v>0.02128466642</v>
      </c>
    </row>
    <row r="39">
      <c r="A39" s="117" t="s">
        <v>37</v>
      </c>
      <c r="B39" s="127">
        <v>300.0</v>
      </c>
      <c r="C39" s="165">
        <f t="shared" si="20"/>
        <v>5.703782475</v>
      </c>
      <c r="D39" s="101" t="s">
        <v>56</v>
      </c>
      <c r="E39" s="102" t="s">
        <v>95</v>
      </c>
      <c r="F39" s="121">
        <v>1.72</v>
      </c>
      <c r="G39" s="121">
        <v>-6.52</v>
      </c>
      <c r="H39" s="129">
        <f>((F39*C39)+G39)</f>
        <v>3.290505856</v>
      </c>
      <c r="I39" s="142"/>
      <c r="J39" s="142"/>
      <c r="K39" s="130">
        <v>0.85</v>
      </c>
      <c r="L39" s="131">
        <f>(EXP(H39))*K39</f>
        <v>22.82797887</v>
      </c>
      <c r="M39" s="108">
        <f t="shared" si="4"/>
        <v>0.02282797887</v>
      </c>
    </row>
    <row r="40">
      <c r="A40" s="117" t="s">
        <v>89</v>
      </c>
      <c r="B40" s="127">
        <v>300.0</v>
      </c>
      <c r="C40" s="165">
        <f t="shared" si="20"/>
        <v>5.703782475</v>
      </c>
      <c r="D40" s="101" t="s">
        <v>56</v>
      </c>
      <c r="E40" s="102" t="s">
        <v>95</v>
      </c>
      <c r="F40" s="121">
        <v>1.72</v>
      </c>
      <c r="G40" s="121">
        <v>-6.59</v>
      </c>
      <c r="H40" s="122">
        <v>0.85</v>
      </c>
      <c r="I40" s="142"/>
      <c r="J40" s="142"/>
      <c r="K40" s="143">
        <f t="shared" ref="K40:K45" si="21">((F40*C40)+G40)</f>
        <v>3.220505856</v>
      </c>
      <c r="L40" s="128">
        <f>(EXP(K40))*H40</f>
        <v>21.28466642</v>
      </c>
      <c r="M40" s="108">
        <f t="shared" si="4"/>
        <v>0.02128466642</v>
      </c>
    </row>
    <row r="41">
      <c r="A41" s="117" t="s">
        <v>30</v>
      </c>
      <c r="B41" s="119">
        <v>200.0</v>
      </c>
      <c r="C41" s="147">
        <f t="shared" si="20"/>
        <v>5.298317367</v>
      </c>
      <c r="D41" s="101" t="s">
        <v>56</v>
      </c>
      <c r="E41" s="102" t="s">
        <v>96</v>
      </c>
      <c r="F41" s="121">
        <v>1.1021</v>
      </c>
      <c r="G41" s="121">
        <v>2.7088</v>
      </c>
      <c r="H41" s="122">
        <v>1.0</v>
      </c>
      <c r="I41" s="140"/>
      <c r="J41" s="144"/>
      <c r="K41" s="106">
        <f t="shared" si="21"/>
        <v>8.54807557</v>
      </c>
      <c r="L41" s="145">
        <f t="shared" ref="L41:L45" si="22">EXP(K41)*H41</f>
        <v>5156.820929</v>
      </c>
      <c r="M41" s="108">
        <f t="shared" si="4"/>
        <v>5.156820929</v>
      </c>
    </row>
    <row r="42">
      <c r="A42" s="98" t="s">
        <v>34</v>
      </c>
      <c r="B42" s="99">
        <v>200.0</v>
      </c>
      <c r="C42" s="169">
        <f>LN(B43)</f>
        <v>5.703782475</v>
      </c>
      <c r="D42" s="101" t="s">
        <v>56</v>
      </c>
      <c r="E42" s="102" t="s">
        <v>97</v>
      </c>
      <c r="F42" s="121">
        <v>0.8473</v>
      </c>
      <c r="G42" s="121">
        <v>0.884</v>
      </c>
      <c r="H42" s="104">
        <v>0.978</v>
      </c>
      <c r="I42" s="140"/>
      <c r="J42" s="140"/>
      <c r="K42" s="106">
        <f t="shared" si="21"/>
        <v>5.716814891</v>
      </c>
      <c r="L42" s="107">
        <f t="shared" si="22"/>
        <v>297.2487356</v>
      </c>
      <c r="M42" s="108">
        <f t="shared" si="4"/>
        <v>0.2972487356</v>
      </c>
      <c r="N42" s="160"/>
    </row>
    <row r="43">
      <c r="A43" s="117" t="s">
        <v>32</v>
      </c>
      <c r="B43" s="118">
        <v>300.0</v>
      </c>
      <c r="C43" s="169">
        <f t="shared" ref="C43:C50" si="23">LN(B43)</f>
        <v>5.703782475</v>
      </c>
      <c r="D43" s="101" t="s">
        <v>56</v>
      </c>
      <c r="E43" s="102" t="s">
        <v>97</v>
      </c>
      <c r="F43" s="121">
        <v>0.9094</v>
      </c>
      <c r="G43" s="121">
        <v>0.9095</v>
      </c>
      <c r="H43" s="104">
        <v>0.978</v>
      </c>
      <c r="I43" s="140"/>
      <c r="J43" s="140"/>
      <c r="K43" s="106">
        <f t="shared" si="21"/>
        <v>6.096519782</v>
      </c>
      <c r="L43" s="107">
        <f t="shared" si="22"/>
        <v>434.5339917</v>
      </c>
      <c r="M43" s="108">
        <f t="shared" si="4"/>
        <v>0.4345339917</v>
      </c>
      <c r="N43" s="102"/>
    </row>
    <row r="44">
      <c r="A44" s="117" t="s">
        <v>30</v>
      </c>
      <c r="B44" s="119">
        <v>200.0</v>
      </c>
      <c r="C44" s="147">
        <f t="shared" si="23"/>
        <v>5.298317367</v>
      </c>
      <c r="D44" s="133" t="s">
        <v>56</v>
      </c>
      <c r="E44" s="91" t="s">
        <v>97</v>
      </c>
      <c r="F44" s="134">
        <v>0.9094</v>
      </c>
      <c r="G44" s="134">
        <v>0.9095</v>
      </c>
      <c r="H44" s="135">
        <v>0.978</v>
      </c>
      <c r="I44" s="170"/>
      <c r="J44" s="171"/>
      <c r="K44" s="172">
        <f t="shared" si="21"/>
        <v>5.727789813</v>
      </c>
      <c r="L44" s="173">
        <f t="shared" si="22"/>
        <v>300.5289847</v>
      </c>
      <c r="M44" s="137">
        <f t="shared" si="4"/>
        <v>0.3005289847</v>
      </c>
    </row>
    <row r="45">
      <c r="A45" s="117" t="s">
        <v>88</v>
      </c>
      <c r="B45" s="125">
        <v>300.0</v>
      </c>
      <c r="C45" s="169">
        <f t="shared" si="23"/>
        <v>5.703782475</v>
      </c>
      <c r="D45" s="101" t="s">
        <v>56</v>
      </c>
      <c r="E45" s="102" t="s">
        <v>97</v>
      </c>
      <c r="F45" s="121">
        <v>0.8473</v>
      </c>
      <c r="G45" s="121">
        <v>0.884</v>
      </c>
      <c r="H45" s="122">
        <v>0.978</v>
      </c>
      <c r="I45" s="140"/>
      <c r="J45" s="144"/>
      <c r="K45" s="106">
        <f t="shared" si="21"/>
        <v>5.716814891</v>
      </c>
      <c r="L45" s="145">
        <f t="shared" si="22"/>
        <v>297.2487356</v>
      </c>
      <c r="M45" s="108">
        <f t="shared" si="4"/>
        <v>0.2972487356</v>
      </c>
    </row>
    <row r="46">
      <c r="A46" s="117" t="s">
        <v>37</v>
      </c>
      <c r="B46" s="127">
        <v>300.0</v>
      </c>
      <c r="C46" s="165">
        <f t="shared" si="23"/>
        <v>5.703782475</v>
      </c>
      <c r="D46" s="101" t="s">
        <v>56</v>
      </c>
      <c r="E46" s="174" t="s">
        <v>97</v>
      </c>
      <c r="F46" s="175">
        <v>0.8473</v>
      </c>
      <c r="G46" s="175">
        <v>0.884</v>
      </c>
      <c r="H46" s="129">
        <f>((F46*C46)+G46)</f>
        <v>5.716814891</v>
      </c>
      <c r="I46" s="142"/>
      <c r="J46" s="142"/>
      <c r="K46" s="130">
        <v>0.85</v>
      </c>
      <c r="L46" s="131">
        <f>(EXP(H46))*K46</f>
        <v>258.3450156</v>
      </c>
      <c r="M46" s="108">
        <f t="shared" si="4"/>
        <v>0.2583450156</v>
      </c>
    </row>
    <row r="47">
      <c r="A47" s="117" t="s">
        <v>89</v>
      </c>
      <c r="B47" s="127">
        <v>300.0</v>
      </c>
      <c r="C47" s="165">
        <f t="shared" si="23"/>
        <v>5.703782475</v>
      </c>
      <c r="D47" s="101" t="s">
        <v>56</v>
      </c>
      <c r="E47" s="102" t="s">
        <v>97</v>
      </c>
      <c r="F47" s="121">
        <v>0.8473</v>
      </c>
      <c r="G47" s="121">
        <v>0.884</v>
      </c>
      <c r="H47" s="122">
        <v>0.978</v>
      </c>
      <c r="I47" s="142"/>
      <c r="J47" s="142"/>
      <c r="K47" s="143">
        <f t="shared" ref="K47:K55" si="24">((F47*C47)+G47)</f>
        <v>5.716814891</v>
      </c>
      <c r="L47" s="128">
        <f>(EXP(K47))*H47</f>
        <v>297.2487356</v>
      </c>
      <c r="M47" s="108">
        <f t="shared" si="4"/>
        <v>0.2972487356</v>
      </c>
    </row>
    <row r="48">
      <c r="A48" s="117" t="s">
        <v>32</v>
      </c>
      <c r="B48" s="118">
        <v>300.0</v>
      </c>
      <c r="C48" s="169">
        <f t="shared" si="23"/>
        <v>5.703782475</v>
      </c>
      <c r="D48" s="101" t="s">
        <v>56</v>
      </c>
      <c r="E48" s="176" t="s">
        <v>98</v>
      </c>
      <c r="F48" s="121">
        <v>1.3695</v>
      </c>
      <c r="G48" s="121">
        <v>1.8308</v>
      </c>
      <c r="H48" s="104">
        <v>1.0</v>
      </c>
      <c r="I48" s="140"/>
      <c r="J48" s="140"/>
      <c r="K48" s="106">
        <f t="shared" si="24"/>
        <v>9.642130099</v>
      </c>
      <c r="L48" s="177">
        <f t="shared" ref="L48:L55" si="25">EXP(K48)*H48</f>
        <v>15400.11258</v>
      </c>
      <c r="M48" s="178">
        <f t="shared" si="4"/>
        <v>15.40011258</v>
      </c>
      <c r="N48" s="102"/>
    </row>
    <row r="49">
      <c r="A49" s="117" t="s">
        <v>30</v>
      </c>
      <c r="B49" s="119">
        <v>200.0</v>
      </c>
      <c r="C49" s="147">
        <f t="shared" si="23"/>
        <v>5.298317367</v>
      </c>
      <c r="D49" s="101" t="s">
        <v>56</v>
      </c>
      <c r="E49" s="176" t="s">
        <v>98</v>
      </c>
      <c r="F49" s="121">
        <v>1.3695</v>
      </c>
      <c r="G49" s="121">
        <v>1.8308</v>
      </c>
      <c r="H49" s="122">
        <v>1.0</v>
      </c>
      <c r="I49" s="142"/>
      <c r="J49" s="142"/>
      <c r="K49" s="106">
        <f t="shared" si="24"/>
        <v>9.086845633</v>
      </c>
      <c r="L49" s="179">
        <f t="shared" si="25"/>
        <v>8838.262915</v>
      </c>
      <c r="M49" s="180">
        <f t="shared" si="4"/>
        <v>8.838262915</v>
      </c>
    </row>
    <row r="50">
      <c r="A50" s="117" t="s">
        <v>30</v>
      </c>
      <c r="B50" s="119">
        <v>200.0</v>
      </c>
      <c r="C50" s="147">
        <f t="shared" si="23"/>
        <v>5.298317367</v>
      </c>
      <c r="D50" s="181" t="s">
        <v>99</v>
      </c>
      <c r="E50" s="102" t="s">
        <v>100</v>
      </c>
      <c r="F50" s="121">
        <v>1.102</v>
      </c>
      <c r="G50" s="121">
        <v>2.2382</v>
      </c>
      <c r="H50" s="122">
        <v>1.0</v>
      </c>
      <c r="I50" s="142"/>
      <c r="J50" s="142"/>
      <c r="K50" s="106">
        <f t="shared" si="24"/>
        <v>8.076945738</v>
      </c>
      <c r="L50" s="145">
        <f t="shared" si="25"/>
        <v>3219.385359</v>
      </c>
      <c r="M50" s="124">
        <f t="shared" si="4"/>
        <v>3.219385359</v>
      </c>
    </row>
    <row r="51">
      <c r="A51" s="98" t="s">
        <v>34</v>
      </c>
      <c r="B51" s="99">
        <v>200.0</v>
      </c>
      <c r="C51" s="169">
        <f>LN(B52)</f>
        <v>5.298317367</v>
      </c>
      <c r="D51" s="181" t="s">
        <v>99</v>
      </c>
      <c r="E51" s="102" t="s">
        <v>84</v>
      </c>
      <c r="F51" s="121">
        <v>0.7409</v>
      </c>
      <c r="G51" s="121">
        <v>-4.719</v>
      </c>
      <c r="H51" s="104">
        <f t="shared" ref="H51:H55" si="26">I51-(C51*J51)</f>
        <v>0.880000998</v>
      </c>
      <c r="I51" s="105">
        <v>1.101672</v>
      </c>
      <c r="J51" s="105">
        <v>0.041838</v>
      </c>
      <c r="K51" s="106">
        <f t="shared" si="24"/>
        <v>-0.7934766631</v>
      </c>
      <c r="L51" s="107">
        <f t="shared" si="25"/>
        <v>0.3979977605</v>
      </c>
      <c r="M51" s="108">
        <f t="shared" si="4"/>
        <v>0.0003979977605</v>
      </c>
      <c r="N51" s="109" t="s">
        <v>85</v>
      </c>
    </row>
    <row r="52">
      <c r="A52" s="98" t="s">
        <v>34</v>
      </c>
      <c r="B52" s="99">
        <v>200.0</v>
      </c>
      <c r="C52" s="182">
        <f t="shared" ref="C52:C57" si="27">LN(B52)</f>
        <v>5.298317367</v>
      </c>
      <c r="D52" s="111" t="s">
        <v>99</v>
      </c>
      <c r="E52" s="102" t="s">
        <v>84</v>
      </c>
      <c r="F52" s="112">
        <v>0.7977</v>
      </c>
      <c r="G52" s="112">
        <v>-3.909</v>
      </c>
      <c r="H52" s="104">
        <f t="shared" si="26"/>
        <v>0.880000998</v>
      </c>
      <c r="I52" s="113">
        <v>1.101672</v>
      </c>
      <c r="J52" s="113">
        <v>0.041838</v>
      </c>
      <c r="K52" s="114">
        <f t="shared" si="24"/>
        <v>0.3174677633</v>
      </c>
      <c r="L52" s="115">
        <f t="shared" si="25"/>
        <v>1.208808938</v>
      </c>
      <c r="M52" s="112">
        <f t="shared" si="4"/>
        <v>0.001208808938</v>
      </c>
      <c r="N52" s="116" t="s">
        <v>87</v>
      </c>
    </row>
    <row r="53">
      <c r="A53" s="117" t="s">
        <v>32</v>
      </c>
      <c r="B53" s="118">
        <v>300.0</v>
      </c>
      <c r="C53" s="169">
        <f t="shared" si="27"/>
        <v>5.703782475</v>
      </c>
      <c r="D53" s="181" t="s">
        <v>99</v>
      </c>
      <c r="E53" s="102" t="s">
        <v>84</v>
      </c>
      <c r="F53" s="121">
        <v>0.7647</v>
      </c>
      <c r="G53" s="121">
        <v>-4.218</v>
      </c>
      <c r="H53" s="104">
        <f t="shared" si="26"/>
        <v>0.8630371488</v>
      </c>
      <c r="I53" s="105">
        <v>1.101672</v>
      </c>
      <c r="J53" s="105">
        <v>0.041838</v>
      </c>
      <c r="K53" s="106">
        <f t="shared" si="24"/>
        <v>0.1436824584</v>
      </c>
      <c r="L53" s="107">
        <f t="shared" si="25"/>
        <v>0.9963914422</v>
      </c>
      <c r="M53" s="108">
        <f t="shared" si="4"/>
        <v>0.0009963914422</v>
      </c>
      <c r="N53" s="102"/>
    </row>
    <row r="54">
      <c r="A54" s="117" t="s">
        <v>30</v>
      </c>
      <c r="B54" s="119">
        <v>200.0</v>
      </c>
      <c r="C54" s="147">
        <f t="shared" si="27"/>
        <v>5.298317367</v>
      </c>
      <c r="D54" s="181" t="s">
        <v>99</v>
      </c>
      <c r="E54" s="102" t="s">
        <v>84</v>
      </c>
      <c r="F54" s="121">
        <v>0.7998</v>
      </c>
      <c r="G54" s="121">
        <v>-4.4451</v>
      </c>
      <c r="H54" s="122">
        <f t="shared" si="26"/>
        <v>0.880000998</v>
      </c>
      <c r="I54" s="123">
        <v>1.101672</v>
      </c>
      <c r="J54" s="105">
        <v>0.041838</v>
      </c>
      <c r="K54" s="106">
        <f t="shared" si="24"/>
        <v>-0.2075057702</v>
      </c>
      <c r="L54" s="107">
        <f t="shared" si="25"/>
        <v>0.7150963375</v>
      </c>
      <c r="M54" s="108">
        <f t="shared" si="4"/>
        <v>0.0007150963375</v>
      </c>
    </row>
    <row r="55">
      <c r="A55" s="117" t="s">
        <v>88</v>
      </c>
      <c r="B55" s="157">
        <v>300.0</v>
      </c>
      <c r="C55" s="169">
        <f t="shared" si="27"/>
        <v>5.703782475</v>
      </c>
      <c r="D55" s="183" t="s">
        <v>99</v>
      </c>
      <c r="E55" s="149" t="s">
        <v>84</v>
      </c>
      <c r="F55" s="150">
        <v>0.7977</v>
      </c>
      <c r="G55" s="150">
        <v>-3.909</v>
      </c>
      <c r="H55" s="151">
        <f t="shared" si="26"/>
        <v>0.8630371488</v>
      </c>
      <c r="I55" s="184">
        <v>1.101672</v>
      </c>
      <c r="J55" s="185">
        <v>0.041838</v>
      </c>
      <c r="K55" s="154">
        <f t="shared" si="24"/>
        <v>0.64090728</v>
      </c>
      <c r="L55" s="186">
        <f t="shared" si="25"/>
        <v>1.6382191</v>
      </c>
      <c r="M55" s="168">
        <f t="shared" si="4"/>
        <v>0.0016382191</v>
      </c>
    </row>
    <row r="56">
      <c r="A56" s="117" t="s">
        <v>37</v>
      </c>
      <c r="B56" s="158">
        <v>300.0</v>
      </c>
      <c r="C56" s="128">
        <f t="shared" si="27"/>
        <v>5.703782475</v>
      </c>
      <c r="D56" s="181" t="s">
        <v>99</v>
      </c>
      <c r="E56" s="102" t="s">
        <v>84</v>
      </c>
      <c r="F56" s="121">
        <v>0.7409</v>
      </c>
      <c r="G56" s="121">
        <v>-4.719</v>
      </c>
      <c r="H56" s="129">
        <f>((F56*C56)+G56)</f>
        <v>-0.4930675645</v>
      </c>
      <c r="I56" s="122">
        <v>1.101672</v>
      </c>
      <c r="J56" s="122">
        <v>0.041838</v>
      </c>
      <c r="K56" s="130">
        <f>I56-(C56*J56)</f>
        <v>0.8630371488</v>
      </c>
      <c r="L56" s="131">
        <f>(EXP(H56))*K56</f>
        <v>0.5270999409</v>
      </c>
      <c r="M56" s="108">
        <f t="shared" si="4"/>
        <v>0.0005270999409</v>
      </c>
    </row>
    <row r="57">
      <c r="A57" s="117" t="s">
        <v>89</v>
      </c>
      <c r="B57" s="158">
        <v>300.0</v>
      </c>
      <c r="C57" s="128">
        <f t="shared" si="27"/>
        <v>5.703782475</v>
      </c>
      <c r="D57" s="181" t="s">
        <v>99</v>
      </c>
      <c r="E57" s="102" t="s">
        <v>84</v>
      </c>
      <c r="F57" s="121">
        <v>0.7409</v>
      </c>
      <c r="G57" s="121">
        <v>-4.719</v>
      </c>
      <c r="H57" s="122">
        <f>I57-(C57*J57)</f>
        <v>0.8630371488</v>
      </c>
      <c r="I57" s="122">
        <v>1.101672</v>
      </c>
      <c r="J57" s="122">
        <v>0.041838</v>
      </c>
      <c r="K57" s="143">
        <f t="shared" ref="K57:K61" si="28">((F57*C57)+G57)</f>
        <v>-0.4930675645</v>
      </c>
      <c r="L57" s="128">
        <f>(EXP(K57))*H57</f>
        <v>0.5270999409</v>
      </c>
      <c r="M57" s="108">
        <f t="shared" si="4"/>
        <v>0.0005270999409</v>
      </c>
    </row>
    <row r="58">
      <c r="A58" s="98" t="s">
        <v>34</v>
      </c>
      <c r="B58" s="159">
        <v>200.0</v>
      </c>
      <c r="C58" s="100">
        <f>LN(B59)</f>
        <v>5.703782475</v>
      </c>
      <c r="D58" s="181" t="s">
        <v>99</v>
      </c>
      <c r="E58" s="139" t="s">
        <v>90</v>
      </c>
      <c r="F58" s="121">
        <v>0.819</v>
      </c>
      <c r="G58" s="121">
        <v>0.6848</v>
      </c>
      <c r="H58" s="104">
        <v>0.86</v>
      </c>
      <c r="I58" s="140"/>
      <c r="J58" s="140"/>
      <c r="K58" s="106">
        <f t="shared" si="28"/>
        <v>5.356197847</v>
      </c>
      <c r="L58" s="107">
        <f t="shared" ref="L58:L61" si="29">EXP(K58)*H58</f>
        <v>182.2491956</v>
      </c>
      <c r="M58" s="108">
        <f t="shared" si="4"/>
        <v>0.1822491956</v>
      </c>
      <c r="N58" s="141"/>
    </row>
    <row r="59">
      <c r="A59" s="117" t="s">
        <v>32</v>
      </c>
      <c r="B59" s="161">
        <v>300.0</v>
      </c>
      <c r="C59" s="100">
        <f t="shared" ref="C59:C63" si="30">LN(B59)</f>
        <v>5.703782475</v>
      </c>
      <c r="D59" s="181" t="s">
        <v>99</v>
      </c>
      <c r="E59" s="102" t="s">
        <v>90</v>
      </c>
      <c r="F59" s="121">
        <v>0.819</v>
      </c>
      <c r="G59" s="121">
        <v>0.6848</v>
      </c>
      <c r="H59" s="104">
        <v>0.86</v>
      </c>
      <c r="I59" s="140"/>
      <c r="J59" s="140"/>
      <c r="K59" s="106">
        <f t="shared" si="28"/>
        <v>5.356197847</v>
      </c>
      <c r="L59" s="107">
        <f t="shared" si="29"/>
        <v>182.2491956</v>
      </c>
      <c r="M59" s="108">
        <f t="shared" si="4"/>
        <v>0.1822491956</v>
      </c>
      <c r="N59" s="102"/>
    </row>
    <row r="60">
      <c r="A60" s="117" t="s">
        <v>30</v>
      </c>
      <c r="B60" s="146">
        <v>200.0</v>
      </c>
      <c r="C60" s="120">
        <f t="shared" si="30"/>
        <v>5.298317367</v>
      </c>
      <c r="D60" s="181" t="s">
        <v>99</v>
      </c>
      <c r="E60" s="187" t="s">
        <v>90</v>
      </c>
      <c r="F60" s="121">
        <v>0.819</v>
      </c>
      <c r="G60" s="121">
        <v>0.534</v>
      </c>
      <c r="H60" s="122">
        <v>1.0</v>
      </c>
      <c r="I60" s="140"/>
      <c r="J60" s="144"/>
      <c r="K60" s="106">
        <f t="shared" si="28"/>
        <v>4.873321923</v>
      </c>
      <c r="L60" s="145">
        <f t="shared" si="29"/>
        <v>130.7545528</v>
      </c>
      <c r="M60" s="108">
        <f t="shared" si="4"/>
        <v>0.1307545528</v>
      </c>
    </row>
    <row r="61">
      <c r="A61" s="117" t="s">
        <v>88</v>
      </c>
      <c r="B61" s="157">
        <v>300.0</v>
      </c>
      <c r="C61" s="100">
        <f t="shared" si="30"/>
        <v>5.703782475</v>
      </c>
      <c r="D61" s="181" t="s">
        <v>99</v>
      </c>
      <c r="E61" s="139" t="s">
        <v>90</v>
      </c>
      <c r="F61" s="134">
        <v>0.819</v>
      </c>
      <c r="G61" s="134">
        <v>0.6848</v>
      </c>
      <c r="H61" s="135">
        <v>0.86</v>
      </c>
      <c r="I61" s="170"/>
      <c r="J61" s="171"/>
      <c r="K61" s="172">
        <f t="shared" si="28"/>
        <v>5.356197847</v>
      </c>
      <c r="L61" s="173">
        <f t="shared" si="29"/>
        <v>182.2491956</v>
      </c>
      <c r="M61" s="137">
        <f t="shared" si="4"/>
        <v>0.1822491956</v>
      </c>
    </row>
    <row r="62">
      <c r="A62" s="117" t="s">
        <v>37</v>
      </c>
      <c r="B62" s="158">
        <v>300.0</v>
      </c>
      <c r="C62" s="128">
        <f t="shared" si="30"/>
        <v>5.703782475</v>
      </c>
      <c r="D62" s="181" t="s">
        <v>99</v>
      </c>
      <c r="E62" s="139" t="s">
        <v>90</v>
      </c>
      <c r="F62" s="121">
        <v>0.819</v>
      </c>
      <c r="G62" s="121">
        <v>0.6848</v>
      </c>
      <c r="H62" s="129">
        <f>((F62*C62)+G62)</f>
        <v>5.356197847</v>
      </c>
      <c r="I62" s="142"/>
      <c r="J62" s="142"/>
      <c r="K62" s="130">
        <v>0.86</v>
      </c>
      <c r="L62" s="131">
        <f>(EXP(H62))*K62</f>
        <v>182.2491956</v>
      </c>
      <c r="M62" s="108">
        <f t="shared" si="4"/>
        <v>0.1822491956</v>
      </c>
    </row>
    <row r="63">
      <c r="A63" s="117" t="s">
        <v>89</v>
      </c>
      <c r="B63" s="158">
        <v>300.0</v>
      </c>
      <c r="C63" s="128">
        <f t="shared" si="30"/>
        <v>5.703782475</v>
      </c>
      <c r="D63" s="181" t="s">
        <v>99</v>
      </c>
      <c r="E63" s="139" t="s">
        <v>90</v>
      </c>
      <c r="F63" s="121">
        <v>0.819</v>
      </c>
      <c r="G63" s="121">
        <v>0.6848</v>
      </c>
      <c r="H63" s="122">
        <v>0.86</v>
      </c>
      <c r="I63" s="142"/>
      <c r="J63" s="142"/>
      <c r="K63" s="143">
        <f t="shared" ref="K63:K67" si="31">((F63*C63)+G63)</f>
        <v>5.356197847</v>
      </c>
      <c r="L63" s="128">
        <f>(EXP(K63))*H63</f>
        <v>182.2491956</v>
      </c>
      <c r="M63" s="108">
        <f t="shared" si="4"/>
        <v>0.1822491956</v>
      </c>
    </row>
    <row r="64">
      <c r="A64" s="98" t="s">
        <v>34</v>
      </c>
      <c r="B64" s="159">
        <v>200.0</v>
      </c>
      <c r="C64" s="100">
        <f>LN(B65)</f>
        <v>5.703782475</v>
      </c>
      <c r="D64" s="181" t="s">
        <v>99</v>
      </c>
      <c r="E64" s="102" t="s">
        <v>91</v>
      </c>
      <c r="F64" s="121">
        <v>0.8545</v>
      </c>
      <c r="G64" s="121">
        <v>-1.702</v>
      </c>
      <c r="H64" s="104">
        <v>0.96</v>
      </c>
      <c r="I64" s="140"/>
      <c r="J64" s="140"/>
      <c r="K64" s="106">
        <f t="shared" si="31"/>
        <v>3.171882125</v>
      </c>
      <c r="L64" s="107">
        <f t="shared" ref="L64:L67" si="32">EXP(K64)*H64</f>
        <v>22.89824179</v>
      </c>
      <c r="M64" s="108">
        <f t="shared" si="4"/>
        <v>0.02289824179</v>
      </c>
      <c r="N64" s="141"/>
    </row>
    <row r="65">
      <c r="A65" s="117" t="s">
        <v>32</v>
      </c>
      <c r="B65" s="161">
        <v>300.0</v>
      </c>
      <c r="C65" s="100">
        <f t="shared" ref="C65:C69" si="33">LN(B65)</f>
        <v>5.703782475</v>
      </c>
      <c r="D65" s="181" t="s">
        <v>99</v>
      </c>
      <c r="E65" s="102" t="s">
        <v>91</v>
      </c>
      <c r="F65" s="121">
        <v>0.8545</v>
      </c>
      <c r="G65" s="121">
        <v>-1.702</v>
      </c>
      <c r="H65" s="104">
        <v>0.96</v>
      </c>
      <c r="I65" s="140"/>
      <c r="J65" s="140"/>
      <c r="K65" s="106">
        <f t="shared" si="31"/>
        <v>3.171882125</v>
      </c>
      <c r="L65" s="107">
        <f t="shared" si="32"/>
        <v>22.89824179</v>
      </c>
      <c r="M65" s="108">
        <f t="shared" si="4"/>
        <v>0.02289824179</v>
      </c>
      <c r="N65" s="102"/>
    </row>
    <row r="66">
      <c r="A66" s="117" t="s">
        <v>30</v>
      </c>
      <c r="B66" s="146">
        <v>200.0</v>
      </c>
      <c r="C66" s="120">
        <f t="shared" si="33"/>
        <v>5.298317367</v>
      </c>
      <c r="D66" s="181" t="s">
        <v>99</v>
      </c>
      <c r="E66" s="102" t="s">
        <v>91</v>
      </c>
      <c r="F66" s="121">
        <v>0.8545</v>
      </c>
      <c r="G66" s="121">
        <v>-1.7428</v>
      </c>
      <c r="H66" s="122">
        <v>1.0</v>
      </c>
      <c r="I66" s="140"/>
      <c r="J66" s="144"/>
      <c r="K66" s="106">
        <f t="shared" si="31"/>
        <v>2.78461219</v>
      </c>
      <c r="L66" s="145">
        <f t="shared" si="32"/>
        <v>16.19353664</v>
      </c>
      <c r="M66" s="108">
        <f t="shared" si="4"/>
        <v>0.01619353664</v>
      </c>
    </row>
    <row r="67">
      <c r="A67" s="117" t="s">
        <v>88</v>
      </c>
      <c r="B67" s="157">
        <v>300.0</v>
      </c>
      <c r="C67" s="100">
        <f t="shared" si="33"/>
        <v>5.703782475</v>
      </c>
      <c r="D67" s="181" t="s">
        <v>99</v>
      </c>
      <c r="E67" s="102" t="s">
        <v>91</v>
      </c>
      <c r="F67" s="121">
        <v>0.8545</v>
      </c>
      <c r="G67" s="121">
        <v>-1.702</v>
      </c>
      <c r="H67" s="122">
        <v>0.96</v>
      </c>
      <c r="I67" s="140"/>
      <c r="J67" s="144"/>
      <c r="K67" s="106">
        <f t="shared" si="31"/>
        <v>3.171882125</v>
      </c>
      <c r="L67" s="107">
        <f t="shared" si="32"/>
        <v>22.89824179</v>
      </c>
      <c r="M67" s="108">
        <f t="shared" si="4"/>
        <v>0.02289824179</v>
      </c>
    </row>
    <row r="68">
      <c r="A68" s="117" t="s">
        <v>37</v>
      </c>
      <c r="B68" s="158">
        <v>300.0</v>
      </c>
      <c r="C68" s="165">
        <f t="shared" si="33"/>
        <v>5.703782475</v>
      </c>
      <c r="D68" s="183" t="s">
        <v>99</v>
      </c>
      <c r="E68" s="149" t="s">
        <v>91</v>
      </c>
      <c r="F68" s="150">
        <v>0.8545</v>
      </c>
      <c r="G68" s="150">
        <v>-1.702</v>
      </c>
      <c r="H68" s="188">
        <f>((F68*C68)+G68)</f>
        <v>3.171882125</v>
      </c>
      <c r="I68" s="166"/>
      <c r="J68" s="166"/>
      <c r="K68" s="189">
        <v>0.96</v>
      </c>
      <c r="L68" s="190">
        <f>(EXP(H68))*K68</f>
        <v>22.89824179</v>
      </c>
      <c r="M68" s="168">
        <f t="shared" si="4"/>
        <v>0.02289824179</v>
      </c>
    </row>
    <row r="69">
      <c r="A69" s="117" t="s">
        <v>89</v>
      </c>
      <c r="B69" s="158">
        <v>300.0</v>
      </c>
      <c r="C69" s="128">
        <f t="shared" si="33"/>
        <v>5.703782475</v>
      </c>
      <c r="D69" s="181" t="s">
        <v>99</v>
      </c>
      <c r="E69" s="102" t="s">
        <v>91</v>
      </c>
      <c r="F69" s="121">
        <v>0.8545</v>
      </c>
      <c r="G69" s="121">
        <v>-1.702</v>
      </c>
      <c r="H69" s="122">
        <v>0.96</v>
      </c>
      <c r="I69" s="142"/>
      <c r="J69" s="142"/>
      <c r="K69" s="143">
        <f t="shared" ref="K69:K73" si="34">((F69*C69)+G69)</f>
        <v>3.171882125</v>
      </c>
      <c r="L69" s="128">
        <f>(EXP(K69))*H69</f>
        <v>22.89824179</v>
      </c>
      <c r="M69" s="108">
        <f t="shared" si="4"/>
        <v>0.02289824179</v>
      </c>
    </row>
    <row r="70">
      <c r="A70" s="98" t="s">
        <v>34</v>
      </c>
      <c r="B70" s="159">
        <v>200.0</v>
      </c>
      <c r="C70" s="100">
        <f>LN(B71)</f>
        <v>5.703782475</v>
      </c>
      <c r="D70" s="181" t="s">
        <v>99</v>
      </c>
      <c r="E70" s="102" t="s">
        <v>92</v>
      </c>
      <c r="F70" s="121">
        <v>1.273</v>
      </c>
      <c r="G70" s="121">
        <v>-4.705</v>
      </c>
      <c r="H70" s="104">
        <f t="shared" ref="H70:H73" si="35">I70-(C70*J70)</f>
        <v>0.6309204481</v>
      </c>
      <c r="I70" s="123">
        <v>1.46203</v>
      </c>
      <c r="J70" s="105">
        <v>0.145712</v>
      </c>
      <c r="K70" s="106">
        <f t="shared" si="34"/>
        <v>2.55591509</v>
      </c>
      <c r="L70" s="107">
        <f t="shared" ref="L70:L73" si="36">EXP(K70)*H70</f>
        <v>8.128200782</v>
      </c>
      <c r="M70" s="108">
        <f t="shared" si="4"/>
        <v>0.008128200782</v>
      </c>
      <c r="N70" s="160"/>
    </row>
    <row r="71">
      <c r="A71" s="117" t="s">
        <v>32</v>
      </c>
      <c r="B71" s="161">
        <v>300.0</v>
      </c>
      <c r="C71" s="100">
        <f t="shared" ref="C71:C77" si="37">LN(B71)</f>
        <v>5.703782475</v>
      </c>
      <c r="D71" s="181" t="s">
        <v>99</v>
      </c>
      <c r="E71" s="102" t="s">
        <v>92</v>
      </c>
      <c r="F71" s="121">
        <v>1.273</v>
      </c>
      <c r="G71" s="121">
        <v>-4.705</v>
      </c>
      <c r="H71" s="104">
        <f t="shared" si="35"/>
        <v>0.6309204481</v>
      </c>
      <c r="I71" s="123">
        <v>1.46203</v>
      </c>
      <c r="J71" s="105">
        <v>0.145712</v>
      </c>
      <c r="K71" s="106">
        <f t="shared" si="34"/>
        <v>2.55591509</v>
      </c>
      <c r="L71" s="107">
        <f t="shared" si="36"/>
        <v>8.128200782</v>
      </c>
      <c r="M71" s="108">
        <f t="shared" si="4"/>
        <v>0.008128200782</v>
      </c>
      <c r="N71" s="102"/>
    </row>
    <row r="72">
      <c r="A72" s="117" t="s">
        <v>30</v>
      </c>
      <c r="B72" s="146">
        <v>200.0</v>
      </c>
      <c r="C72" s="120">
        <f t="shared" si="37"/>
        <v>5.298317367</v>
      </c>
      <c r="D72" s="181" t="s">
        <v>99</v>
      </c>
      <c r="E72" s="102" t="s">
        <v>92</v>
      </c>
      <c r="F72" s="121">
        <v>1.273</v>
      </c>
      <c r="G72" s="121">
        <v>-4.705</v>
      </c>
      <c r="H72" s="122">
        <f t="shared" si="35"/>
        <v>0.6900015799</v>
      </c>
      <c r="I72" s="123">
        <v>1.46203</v>
      </c>
      <c r="J72" s="105">
        <v>0.145712</v>
      </c>
      <c r="K72" s="106">
        <f t="shared" si="34"/>
        <v>2.039758008</v>
      </c>
      <c r="L72" s="107">
        <f t="shared" si="36"/>
        <v>5.305248512</v>
      </c>
      <c r="M72" s="108">
        <f t="shared" si="4"/>
        <v>0.005305248512</v>
      </c>
    </row>
    <row r="73">
      <c r="A73" s="117" t="s">
        <v>88</v>
      </c>
      <c r="B73" s="157">
        <v>300.0</v>
      </c>
      <c r="C73" s="100">
        <f t="shared" si="37"/>
        <v>5.703782475</v>
      </c>
      <c r="D73" s="181" t="s">
        <v>99</v>
      </c>
      <c r="E73" s="102" t="s">
        <v>92</v>
      </c>
      <c r="F73" s="121">
        <v>1.273</v>
      </c>
      <c r="G73" s="121">
        <v>-4.705</v>
      </c>
      <c r="H73" s="122">
        <f t="shared" si="35"/>
        <v>0.6309204481</v>
      </c>
      <c r="I73" s="123">
        <v>1.46203</v>
      </c>
      <c r="J73" s="105">
        <v>0.145712</v>
      </c>
      <c r="K73" s="106">
        <f t="shared" si="34"/>
        <v>2.55591509</v>
      </c>
      <c r="L73" s="107">
        <f t="shared" si="36"/>
        <v>8.128200782</v>
      </c>
      <c r="M73" s="108">
        <f t="shared" si="4"/>
        <v>0.008128200782</v>
      </c>
    </row>
    <row r="74">
      <c r="A74" s="117" t="s">
        <v>37</v>
      </c>
      <c r="B74" s="158">
        <v>300.0</v>
      </c>
      <c r="C74" s="132">
        <f t="shared" si="37"/>
        <v>5.703782475</v>
      </c>
      <c r="D74" s="191" t="s">
        <v>99</v>
      </c>
      <c r="E74" s="91" t="s">
        <v>92</v>
      </c>
      <c r="F74" s="134">
        <v>1.273</v>
      </c>
      <c r="G74" s="134">
        <v>-4.705</v>
      </c>
      <c r="H74" s="162">
        <f>((F74*C74)+G74)</f>
        <v>2.55591509</v>
      </c>
      <c r="I74" s="135">
        <v>1.46203</v>
      </c>
      <c r="J74" s="135">
        <v>0.145712</v>
      </c>
      <c r="K74" s="163">
        <f>I74-(C74*J74)</f>
        <v>0.6309204481</v>
      </c>
      <c r="L74" s="131">
        <f>(EXP(H74))*K74</f>
        <v>8.128200782</v>
      </c>
      <c r="M74" s="137">
        <f t="shared" si="4"/>
        <v>0.008128200782</v>
      </c>
    </row>
    <row r="75">
      <c r="A75" s="117" t="s">
        <v>89</v>
      </c>
      <c r="B75" s="158">
        <v>300.0</v>
      </c>
      <c r="C75" s="128">
        <f t="shared" si="37"/>
        <v>5.703782475</v>
      </c>
      <c r="D75" s="181" t="s">
        <v>99</v>
      </c>
      <c r="E75" s="102" t="s">
        <v>92</v>
      </c>
      <c r="F75" s="121">
        <v>1.273</v>
      </c>
      <c r="G75" s="121">
        <v>-4.705</v>
      </c>
      <c r="H75" s="122">
        <f>I75-(C75*J75)</f>
        <v>0.6309204481</v>
      </c>
      <c r="I75" s="122">
        <v>1.46203</v>
      </c>
      <c r="J75" s="122">
        <v>0.145712</v>
      </c>
      <c r="K75" s="143">
        <f t="shared" ref="K75:K81" si="38">((F75*C75)+G75)</f>
        <v>2.55591509</v>
      </c>
      <c r="L75" s="128">
        <f>(EXP(K75))*H75</f>
        <v>8.128200782</v>
      </c>
      <c r="M75" s="108">
        <f t="shared" si="4"/>
        <v>0.008128200782</v>
      </c>
    </row>
    <row r="76">
      <c r="A76" s="117" t="s">
        <v>32</v>
      </c>
      <c r="B76" s="161">
        <v>300.0</v>
      </c>
      <c r="C76" s="100">
        <f t="shared" si="37"/>
        <v>5.703782475</v>
      </c>
      <c r="D76" s="181" t="s">
        <v>99</v>
      </c>
      <c r="E76" s="102" t="s">
        <v>93</v>
      </c>
      <c r="F76" s="121">
        <v>0.3331</v>
      </c>
      <c r="G76" s="121">
        <v>5.8743</v>
      </c>
      <c r="H76" s="104">
        <v>1.0</v>
      </c>
      <c r="I76" s="140"/>
      <c r="J76" s="140"/>
      <c r="K76" s="106">
        <f t="shared" si="38"/>
        <v>7.774229942</v>
      </c>
      <c r="L76" s="107">
        <f t="shared" ref="L76:L81" si="39">EXP(K76)*H76</f>
        <v>2378.511004</v>
      </c>
      <c r="M76" s="108">
        <f t="shared" si="4"/>
        <v>2.378511004</v>
      </c>
      <c r="N76" s="102"/>
    </row>
    <row r="77">
      <c r="A77" s="117" t="s">
        <v>30</v>
      </c>
      <c r="B77" s="146">
        <v>200.0</v>
      </c>
      <c r="C77" s="120">
        <f t="shared" si="37"/>
        <v>5.298317367</v>
      </c>
      <c r="D77" s="181" t="s">
        <v>99</v>
      </c>
      <c r="E77" s="102" t="s">
        <v>93</v>
      </c>
      <c r="F77" s="121">
        <v>0.3331</v>
      </c>
      <c r="G77" s="121">
        <v>5.8743</v>
      </c>
      <c r="H77" s="122">
        <v>1.0</v>
      </c>
      <c r="I77" s="142"/>
      <c r="J77" s="142"/>
      <c r="K77" s="106">
        <f t="shared" si="38"/>
        <v>7.639169515</v>
      </c>
      <c r="L77" s="145">
        <f t="shared" si="39"/>
        <v>2078.017337</v>
      </c>
      <c r="M77" s="108">
        <f t="shared" si="4"/>
        <v>2.078017337</v>
      </c>
    </row>
    <row r="78">
      <c r="A78" s="98" t="s">
        <v>34</v>
      </c>
      <c r="B78" s="159">
        <v>200.0</v>
      </c>
      <c r="C78" s="100">
        <f>LN(B79)</f>
        <v>5.703782475</v>
      </c>
      <c r="D78" s="181" t="s">
        <v>99</v>
      </c>
      <c r="E78" s="102" t="s">
        <v>94</v>
      </c>
      <c r="F78" s="121">
        <v>0.846</v>
      </c>
      <c r="G78" s="121">
        <v>0.0584</v>
      </c>
      <c r="H78" s="104">
        <v>0.997</v>
      </c>
      <c r="I78" s="140"/>
      <c r="J78" s="140"/>
      <c r="K78" s="106">
        <f t="shared" si="38"/>
        <v>4.883799974</v>
      </c>
      <c r="L78" s="107">
        <f t="shared" si="39"/>
        <v>131.7354131</v>
      </c>
      <c r="M78" s="108">
        <f t="shared" si="4"/>
        <v>0.1317354131</v>
      </c>
      <c r="N78" s="141"/>
    </row>
    <row r="79">
      <c r="A79" s="117" t="s">
        <v>32</v>
      </c>
      <c r="B79" s="161">
        <v>300.0</v>
      </c>
      <c r="C79" s="100">
        <f t="shared" ref="C79:C94" si="40">LN(B79)</f>
        <v>5.703782475</v>
      </c>
      <c r="D79" s="181" t="s">
        <v>99</v>
      </c>
      <c r="E79" s="102" t="s">
        <v>94</v>
      </c>
      <c r="F79" s="121">
        <v>0.846</v>
      </c>
      <c r="G79" s="121">
        <v>0.0584</v>
      </c>
      <c r="H79" s="104">
        <v>0.997</v>
      </c>
      <c r="I79" s="140"/>
      <c r="J79" s="140"/>
      <c r="K79" s="106">
        <f t="shared" si="38"/>
        <v>4.883799974</v>
      </c>
      <c r="L79" s="107">
        <f t="shared" si="39"/>
        <v>131.7354131</v>
      </c>
      <c r="M79" s="108">
        <f t="shared" si="4"/>
        <v>0.1317354131</v>
      </c>
      <c r="N79" s="102"/>
    </row>
    <row r="80">
      <c r="A80" s="117" t="s">
        <v>30</v>
      </c>
      <c r="B80" s="146">
        <v>200.0</v>
      </c>
      <c r="C80" s="120">
        <f t="shared" si="40"/>
        <v>5.298317367</v>
      </c>
      <c r="D80" s="181" t="s">
        <v>99</v>
      </c>
      <c r="E80" s="102" t="s">
        <v>94</v>
      </c>
      <c r="F80" s="121">
        <v>0.846</v>
      </c>
      <c r="G80" s="121">
        <v>0.0554</v>
      </c>
      <c r="H80" s="122">
        <v>1.0</v>
      </c>
      <c r="I80" s="142"/>
      <c r="J80" s="142"/>
      <c r="K80" s="106">
        <f t="shared" si="38"/>
        <v>4.537776492</v>
      </c>
      <c r="L80" s="145">
        <f t="shared" si="39"/>
        <v>93.48270932</v>
      </c>
      <c r="M80" s="108">
        <f t="shared" si="4"/>
        <v>0.09348270932</v>
      </c>
    </row>
    <row r="81">
      <c r="A81" s="117" t="s">
        <v>88</v>
      </c>
      <c r="B81" s="157">
        <v>300.0</v>
      </c>
      <c r="C81" s="100">
        <f t="shared" si="40"/>
        <v>5.703782475</v>
      </c>
      <c r="D81" s="181" t="s">
        <v>99</v>
      </c>
      <c r="E81" s="102" t="s">
        <v>94</v>
      </c>
      <c r="F81" s="121">
        <v>0.846</v>
      </c>
      <c r="G81" s="121">
        <v>0.0584</v>
      </c>
      <c r="H81" s="122">
        <v>0.997</v>
      </c>
      <c r="I81" s="142"/>
      <c r="J81" s="142"/>
      <c r="K81" s="106">
        <f t="shared" si="38"/>
        <v>4.883799974</v>
      </c>
      <c r="L81" s="145">
        <f t="shared" si="39"/>
        <v>131.7354131</v>
      </c>
      <c r="M81" s="108">
        <f t="shared" si="4"/>
        <v>0.1317354131</v>
      </c>
    </row>
    <row r="82">
      <c r="A82" s="117" t="s">
        <v>37</v>
      </c>
      <c r="B82" s="158">
        <v>300.0</v>
      </c>
      <c r="C82" s="165">
        <f t="shared" si="40"/>
        <v>5.703782475</v>
      </c>
      <c r="D82" s="183" t="s">
        <v>99</v>
      </c>
      <c r="E82" s="149" t="s">
        <v>94</v>
      </c>
      <c r="F82" s="150">
        <v>0.846</v>
      </c>
      <c r="G82" s="150">
        <v>0.0584</v>
      </c>
      <c r="H82" s="188">
        <f>((F82*C82)+G82)</f>
        <v>4.883799974</v>
      </c>
      <c r="I82" s="166"/>
      <c r="J82" s="166"/>
      <c r="K82" s="189">
        <v>0.997</v>
      </c>
      <c r="L82" s="190">
        <f>(EXP(H82))*K82</f>
        <v>131.7354131</v>
      </c>
      <c r="M82" s="168">
        <f t="shared" si="4"/>
        <v>0.1317354131</v>
      </c>
    </row>
    <row r="83">
      <c r="A83" s="117" t="s">
        <v>89</v>
      </c>
      <c r="B83" s="158">
        <v>300.0</v>
      </c>
      <c r="C83" s="128">
        <f t="shared" si="40"/>
        <v>5.703782475</v>
      </c>
      <c r="D83" s="181" t="s">
        <v>99</v>
      </c>
      <c r="E83" s="102" t="s">
        <v>94</v>
      </c>
      <c r="F83" s="121">
        <v>0.846</v>
      </c>
      <c r="G83" s="121">
        <v>0.0584</v>
      </c>
      <c r="H83" s="122">
        <v>0.997</v>
      </c>
      <c r="I83" s="142"/>
      <c r="J83" s="142"/>
      <c r="K83" s="143">
        <f t="shared" ref="K83:K84" si="41">((F83*C83)+G83)</f>
        <v>4.883799974</v>
      </c>
      <c r="L83" s="128">
        <f>(EXP(K83))*H83</f>
        <v>131.7354131</v>
      </c>
      <c r="M83" s="108">
        <f t="shared" si="4"/>
        <v>0.1317354131</v>
      </c>
    </row>
    <row r="84">
      <c r="A84" s="117" t="s">
        <v>30</v>
      </c>
      <c r="B84" s="146">
        <v>200.0</v>
      </c>
      <c r="C84" s="120">
        <f t="shared" si="40"/>
        <v>5.298317367</v>
      </c>
      <c r="D84" s="181" t="s">
        <v>99</v>
      </c>
      <c r="E84" s="102" t="s">
        <v>95</v>
      </c>
      <c r="F84" s="121">
        <v>1.72</v>
      </c>
      <c r="G84" s="121">
        <v>-9.06</v>
      </c>
      <c r="H84" s="122">
        <v>1.0</v>
      </c>
      <c r="I84" s="142"/>
      <c r="J84" s="142"/>
      <c r="K84" s="106">
        <f t="shared" si="41"/>
        <v>0.05310587046</v>
      </c>
      <c r="L84" s="126">
        <f>EXP(K84)*H84</f>
        <v>1.054541284</v>
      </c>
      <c r="M84" s="192">
        <f t="shared" si="4"/>
        <v>0.001054541284</v>
      </c>
    </row>
    <row r="85">
      <c r="A85" s="117" t="s">
        <v>37</v>
      </c>
      <c r="B85" s="158">
        <v>300.0</v>
      </c>
      <c r="C85" s="128">
        <f t="shared" si="40"/>
        <v>5.703782475</v>
      </c>
      <c r="D85" s="181" t="s">
        <v>99</v>
      </c>
      <c r="E85" s="193" t="s">
        <v>95</v>
      </c>
      <c r="F85" s="121">
        <v>1.72</v>
      </c>
      <c r="G85" s="121">
        <v>-9.06</v>
      </c>
      <c r="H85" s="129">
        <f>((F85*C85)+G85)</f>
        <v>0.7505058564</v>
      </c>
      <c r="I85" s="142"/>
      <c r="J85" s="142"/>
      <c r="K85" s="130">
        <v>0.85</v>
      </c>
      <c r="L85" s="131">
        <f>(EXP(H85))*K85</f>
        <v>1.800360508</v>
      </c>
      <c r="M85" s="108">
        <f t="shared" si="4"/>
        <v>0.001800360508</v>
      </c>
    </row>
    <row r="86">
      <c r="A86" s="98" t="s">
        <v>34</v>
      </c>
      <c r="B86" s="159">
        <v>200.0</v>
      </c>
      <c r="C86" s="100">
        <f t="shared" si="40"/>
        <v>5.298317367</v>
      </c>
      <c r="D86" s="181" t="s">
        <v>99</v>
      </c>
      <c r="E86" s="102" t="s">
        <v>97</v>
      </c>
      <c r="F86" s="121">
        <v>0.8473</v>
      </c>
      <c r="G86" s="121">
        <v>0.884</v>
      </c>
      <c r="H86" s="104">
        <v>0.986</v>
      </c>
      <c r="I86" s="140"/>
      <c r="J86" s="140"/>
      <c r="K86" s="106">
        <f t="shared" ref="K86:K89" si="42">((F86*C86)+G86)</f>
        <v>5.373264305</v>
      </c>
      <c r="L86" s="107">
        <f t="shared" ref="L86:L89" si="43">EXP(K86)*H86</f>
        <v>212.5474761</v>
      </c>
      <c r="M86" s="108">
        <f t="shared" si="4"/>
        <v>0.2125474761</v>
      </c>
      <c r="N86" s="160"/>
    </row>
    <row r="87">
      <c r="A87" s="117" t="s">
        <v>32</v>
      </c>
      <c r="B87" s="161">
        <v>300.0</v>
      </c>
      <c r="C87" s="100">
        <f t="shared" si="40"/>
        <v>5.703782475</v>
      </c>
      <c r="D87" s="181" t="s">
        <v>99</v>
      </c>
      <c r="E87" s="102" t="s">
        <v>97</v>
      </c>
      <c r="F87" s="121">
        <v>0.9094</v>
      </c>
      <c r="G87" s="121">
        <v>0.6235</v>
      </c>
      <c r="H87" s="104">
        <v>0.986</v>
      </c>
      <c r="I87" s="140"/>
      <c r="J87" s="140"/>
      <c r="K87" s="106">
        <f t="shared" si="42"/>
        <v>5.810519782</v>
      </c>
      <c r="L87" s="107">
        <f t="shared" si="43"/>
        <v>329.119484</v>
      </c>
      <c r="M87" s="108">
        <f t="shared" si="4"/>
        <v>0.329119484</v>
      </c>
      <c r="N87" s="102"/>
    </row>
    <row r="88">
      <c r="A88" s="117" t="s">
        <v>30</v>
      </c>
      <c r="B88" s="146">
        <v>200.0</v>
      </c>
      <c r="C88" s="194">
        <f t="shared" si="40"/>
        <v>5.298317367</v>
      </c>
      <c r="D88" s="191" t="s">
        <v>99</v>
      </c>
      <c r="E88" s="91" t="s">
        <v>97</v>
      </c>
      <c r="F88" s="134">
        <v>0.9094</v>
      </c>
      <c r="G88" s="134">
        <v>0.6235</v>
      </c>
      <c r="H88" s="135">
        <v>0.986</v>
      </c>
      <c r="I88" s="195"/>
      <c r="J88" s="195"/>
      <c r="K88" s="172">
        <f t="shared" si="42"/>
        <v>5.441789813</v>
      </c>
      <c r="L88" s="145">
        <f t="shared" si="43"/>
        <v>227.6230312</v>
      </c>
      <c r="M88" s="196">
        <f t="shared" si="4"/>
        <v>0.2276230312</v>
      </c>
    </row>
    <row r="89">
      <c r="A89" s="117" t="s">
        <v>88</v>
      </c>
      <c r="B89" s="157">
        <v>300.0</v>
      </c>
      <c r="C89" s="100">
        <f t="shared" si="40"/>
        <v>5.703782475</v>
      </c>
      <c r="D89" s="181" t="s">
        <v>99</v>
      </c>
      <c r="E89" s="102" t="s">
        <v>97</v>
      </c>
      <c r="F89" s="121">
        <v>0.8473</v>
      </c>
      <c r="G89" s="121">
        <v>0.884</v>
      </c>
      <c r="H89" s="122">
        <v>0.986</v>
      </c>
      <c r="I89" s="142"/>
      <c r="J89" s="142"/>
      <c r="K89" s="106">
        <f t="shared" si="42"/>
        <v>5.716814891</v>
      </c>
      <c r="L89" s="145">
        <f t="shared" si="43"/>
        <v>299.6802181</v>
      </c>
      <c r="M89" s="124">
        <f t="shared" si="4"/>
        <v>0.2996802181</v>
      </c>
    </row>
    <row r="90">
      <c r="A90" s="117" t="s">
        <v>37</v>
      </c>
      <c r="B90" s="158">
        <v>300.0</v>
      </c>
      <c r="C90" s="128">
        <f t="shared" si="40"/>
        <v>5.703782475</v>
      </c>
      <c r="D90" s="181" t="s">
        <v>99</v>
      </c>
      <c r="E90" s="102" t="s">
        <v>97</v>
      </c>
      <c r="F90" s="121">
        <v>0.8473</v>
      </c>
      <c r="G90" s="121">
        <v>0.884</v>
      </c>
      <c r="H90" s="129">
        <f>((F90*C90)+G90)</f>
        <v>5.716814891</v>
      </c>
      <c r="I90" s="142"/>
      <c r="J90" s="142"/>
      <c r="K90" s="130">
        <v>0.986</v>
      </c>
      <c r="L90" s="131">
        <f>(EXP(H90))*K90</f>
        <v>299.6802181</v>
      </c>
      <c r="M90" s="108">
        <f t="shared" si="4"/>
        <v>0.2996802181</v>
      </c>
    </row>
    <row r="91">
      <c r="A91" s="117" t="s">
        <v>89</v>
      </c>
      <c r="B91" s="158">
        <v>300.0</v>
      </c>
      <c r="C91" s="128">
        <f t="shared" si="40"/>
        <v>5.703782475</v>
      </c>
      <c r="D91" s="181" t="s">
        <v>99</v>
      </c>
      <c r="E91" s="102" t="s">
        <v>97</v>
      </c>
      <c r="F91" s="121">
        <v>0.8473</v>
      </c>
      <c r="G91" s="121">
        <v>0.884</v>
      </c>
      <c r="H91" s="122">
        <v>0.986</v>
      </c>
      <c r="I91" s="142"/>
      <c r="J91" s="142"/>
      <c r="K91" s="143">
        <f t="shared" ref="K91:K94" si="44">((F91*C91)+G91)</f>
        <v>5.716814891</v>
      </c>
      <c r="L91" s="128">
        <f>(EXP(K91))*H91</f>
        <v>299.6802181</v>
      </c>
      <c r="M91" s="108">
        <f t="shared" si="4"/>
        <v>0.2996802181</v>
      </c>
    </row>
    <row r="92">
      <c r="A92" s="117" t="s">
        <v>32</v>
      </c>
      <c r="B92" s="161">
        <v>300.0</v>
      </c>
      <c r="C92" s="100">
        <f t="shared" si="40"/>
        <v>5.703782475</v>
      </c>
      <c r="D92" s="181" t="s">
        <v>99</v>
      </c>
      <c r="E92" s="102" t="s">
        <v>101</v>
      </c>
      <c r="F92" s="121">
        <v>1.3695</v>
      </c>
      <c r="G92" s="121">
        <v>0.9161</v>
      </c>
      <c r="H92" s="104">
        <v>1.0</v>
      </c>
      <c r="I92" s="140"/>
      <c r="J92" s="140"/>
      <c r="K92" s="106">
        <f t="shared" si="44"/>
        <v>8.727430099</v>
      </c>
      <c r="L92" s="177">
        <f t="shared" ref="L92:L94" si="45">EXP(K92)*H92</f>
        <v>6169.851812</v>
      </c>
      <c r="M92" s="178">
        <f t="shared" si="4"/>
        <v>6.169851812</v>
      </c>
      <c r="N92" s="102"/>
    </row>
    <row r="93">
      <c r="A93" s="117" t="s">
        <v>30</v>
      </c>
      <c r="B93" s="146">
        <v>200.0</v>
      </c>
      <c r="C93" s="120">
        <f t="shared" si="40"/>
        <v>5.298317367</v>
      </c>
      <c r="D93" s="181" t="s">
        <v>99</v>
      </c>
      <c r="E93" s="102" t="s">
        <v>101</v>
      </c>
      <c r="F93" s="121">
        <v>1.3695</v>
      </c>
      <c r="G93" s="121">
        <v>-0.1158</v>
      </c>
      <c r="H93" s="122">
        <v>1.0</v>
      </c>
      <c r="I93" s="140"/>
      <c r="J93" s="144"/>
      <c r="K93" s="106">
        <f t="shared" si="44"/>
        <v>7.140245633</v>
      </c>
      <c r="L93" s="179">
        <f t="shared" si="45"/>
        <v>1261.738276</v>
      </c>
      <c r="M93" s="178">
        <f t="shared" si="4"/>
        <v>1.261738276</v>
      </c>
    </row>
    <row r="94">
      <c r="A94" s="117" t="s">
        <v>30</v>
      </c>
      <c r="B94" s="146">
        <v>200.0</v>
      </c>
      <c r="C94" s="120">
        <f t="shared" si="40"/>
        <v>5.298317367</v>
      </c>
      <c r="D94" s="101" t="s">
        <v>102</v>
      </c>
      <c r="E94" s="102" t="s">
        <v>84</v>
      </c>
      <c r="F94" s="121">
        <v>0.9151</v>
      </c>
      <c r="G94" s="121">
        <v>-3.6236</v>
      </c>
      <c r="H94" s="122">
        <f>I94-(C94*J94)</f>
        <v>0.915000998</v>
      </c>
      <c r="I94" s="123">
        <v>1.136672</v>
      </c>
      <c r="J94" s="105">
        <v>0.041838</v>
      </c>
      <c r="K94" s="106">
        <f t="shared" si="44"/>
        <v>1.224890222</v>
      </c>
      <c r="L94" s="107">
        <f t="shared" si="45"/>
        <v>3.114473444</v>
      </c>
      <c r="M94" s="124">
        <f t="shared" si="4"/>
        <v>0.003114473444</v>
      </c>
    </row>
  </sheetData>
  <autoFilter ref="$A$1:$N$94">
    <sortState ref="A1:N94">
      <sortCondition ref="D1:D94"/>
      <sortCondition ref="E1:E94"/>
    </sortState>
  </autoFil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0.29"/>
    <col customWidth="1" min="3" max="3" width="12.57"/>
    <col customWidth="1" min="4" max="17" width="9.29"/>
    <col customWidth="1" min="18" max="18" width="9.57"/>
    <col customWidth="1" min="19" max="20" width="9.29"/>
    <col customWidth="1" min="21" max="21" width="8.71"/>
    <col customWidth="1" min="22" max="23" width="9.29"/>
    <col customWidth="1" min="24" max="24" width="9.43"/>
    <col customWidth="1" min="25" max="26" width="9.29"/>
    <col customWidth="1" min="27" max="27" width="7.71"/>
    <col customWidth="1" min="28" max="28" width="9.14"/>
    <col customWidth="1" min="29" max="47" width="8.71"/>
  </cols>
  <sheetData>
    <row r="1" ht="25.5" customHeight="1">
      <c r="A1" s="708" t="s">
        <v>140</v>
      </c>
      <c r="B1" s="68"/>
      <c r="C1" s="68"/>
      <c r="D1" s="68"/>
      <c r="E1" s="68"/>
      <c r="F1" s="68"/>
      <c r="G1" s="709" t="s">
        <v>141</v>
      </c>
      <c r="H1" s="68"/>
      <c r="I1" s="68"/>
      <c r="J1" s="710"/>
      <c r="K1" s="68"/>
      <c r="L1" s="68"/>
      <c r="M1" s="711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ht="13.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20.25" customHeight="1">
      <c r="A3" s="712"/>
      <c r="B3" s="713"/>
      <c r="C3" s="406" t="s">
        <v>3</v>
      </c>
      <c r="D3" s="406" t="s">
        <v>4</v>
      </c>
      <c r="E3" s="406" t="s">
        <v>5</v>
      </c>
      <c r="F3" s="406" t="s">
        <v>6</v>
      </c>
      <c r="G3" s="406" t="s">
        <v>7</v>
      </c>
      <c r="H3" s="406" t="s">
        <v>8</v>
      </c>
      <c r="I3" s="406" t="s">
        <v>9</v>
      </c>
      <c r="J3" s="406" t="s">
        <v>146</v>
      </c>
      <c r="K3" s="406" t="s">
        <v>11</v>
      </c>
      <c r="L3" s="406" t="s">
        <v>12</v>
      </c>
      <c r="M3" s="406" t="s">
        <v>13</v>
      </c>
      <c r="N3" s="406" t="s">
        <v>14</v>
      </c>
      <c r="O3" s="406" t="s">
        <v>15</v>
      </c>
      <c r="P3" s="406" t="s">
        <v>16</v>
      </c>
      <c r="Q3" s="406" t="s">
        <v>17</v>
      </c>
      <c r="R3" s="406" t="s">
        <v>18</v>
      </c>
      <c r="S3" s="406" t="s">
        <v>19</v>
      </c>
      <c r="T3" s="406" t="s">
        <v>20</v>
      </c>
      <c r="U3" s="406" t="s">
        <v>21</v>
      </c>
      <c r="V3" s="406" t="s">
        <v>22</v>
      </c>
      <c r="W3" s="406" t="s">
        <v>23</v>
      </c>
      <c r="X3" s="406" t="s">
        <v>24</v>
      </c>
      <c r="Y3" s="406" t="s">
        <v>25</v>
      </c>
      <c r="Z3" s="406" t="s">
        <v>26</v>
      </c>
      <c r="AA3" s="714" t="s">
        <v>562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8.75" customHeight="1">
      <c r="A4" s="360" t="s">
        <v>45</v>
      </c>
      <c r="B4" s="361" t="s">
        <v>30</v>
      </c>
      <c r="C4" s="715"/>
      <c r="D4" s="364"/>
      <c r="E4" s="716" t="str">
        <f>Colorado!W7</f>
        <v/>
      </c>
      <c r="F4" s="366"/>
      <c r="G4" s="716" t="str">
        <f>Colorado!W9</f>
        <v/>
      </c>
      <c r="H4" s="420" t="str">
        <f>Colorado!W10</f>
        <v/>
      </c>
      <c r="I4" s="364"/>
      <c r="J4" s="716" t="str">
        <f>Colorado!W12</f>
        <v/>
      </c>
      <c r="K4" s="366"/>
      <c r="L4" s="716" t="str">
        <f>Colorado!W14</f>
        <v/>
      </c>
      <c r="M4" s="366"/>
      <c r="N4" s="716" t="str">
        <f>Colorado!W16</f>
        <v/>
      </c>
      <c r="O4" s="364"/>
      <c r="P4" s="716" t="str">
        <f>Colorado!W18</f>
        <v/>
      </c>
      <c r="Q4" s="366"/>
      <c r="R4" s="716" t="str">
        <f>Colorado!W20</f>
        <v/>
      </c>
      <c r="S4" s="716" t="str">
        <f>Colorado!W21</f>
        <v/>
      </c>
      <c r="T4" s="364"/>
      <c r="U4" s="420" t="str">
        <f>Colorado!W23</f>
        <v/>
      </c>
      <c r="V4" s="364"/>
      <c r="W4" s="364"/>
      <c r="X4" s="364"/>
      <c r="Y4" s="364"/>
      <c r="Z4" s="419" t="str">
        <f>Colorado!W28</f>
        <v/>
      </c>
      <c r="AA4" s="717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8.75" customHeight="1">
      <c r="A5" s="368" t="s">
        <v>56</v>
      </c>
      <c r="B5" s="361" t="s">
        <v>30</v>
      </c>
      <c r="C5" s="718">
        <f>Colorado!T5</f>
        <v>8.838262915</v>
      </c>
      <c r="D5" s="363"/>
      <c r="E5" s="422">
        <f>Colorado!T7</f>
        <v>0.34</v>
      </c>
      <c r="F5" s="363"/>
      <c r="G5" s="363"/>
      <c r="H5" s="422">
        <f>Colorado!T10</f>
        <v>0.005008618353</v>
      </c>
      <c r="I5" s="363"/>
      <c r="J5" s="422">
        <f>Colorado!T12</f>
        <v>0.016</v>
      </c>
      <c r="K5" s="363"/>
      <c r="L5" s="422">
        <f>Colorado!T14</f>
        <v>0.02582323383</v>
      </c>
      <c r="M5" s="363"/>
      <c r="N5" s="422">
        <f>Colorado!T16</f>
        <v>0.1361417491</v>
      </c>
      <c r="O5" s="363"/>
      <c r="P5" s="422">
        <f>Colorado!T18</f>
        <v>3.761110411</v>
      </c>
      <c r="Q5" s="363"/>
      <c r="R5" s="363"/>
      <c r="S5" s="422">
        <f>Colorado!T21</f>
        <v>0.8416603029</v>
      </c>
      <c r="T5" s="363"/>
      <c r="U5" s="719">
        <f>Colorado!T23</f>
        <v>0.0184</v>
      </c>
      <c r="V5" s="719">
        <f>Colorado!T24</f>
        <v>0.006685618253</v>
      </c>
      <c r="W5" s="363"/>
      <c r="X5" s="408"/>
      <c r="Y5" s="408"/>
      <c r="Z5" s="422">
        <f>Colorado!T28</f>
        <v>0.3005289847</v>
      </c>
      <c r="AA5" s="410">
        <f>Colorado!$I$44</f>
        <v>200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8.75" customHeight="1">
      <c r="A6" s="368" t="s">
        <v>61</v>
      </c>
      <c r="B6" s="361" t="s">
        <v>30</v>
      </c>
      <c r="C6" s="718">
        <f>Colorado!V5</f>
        <v>1.261738276</v>
      </c>
      <c r="D6" s="364"/>
      <c r="E6" s="720">
        <f>Colorado!V7</f>
        <v>0.15</v>
      </c>
      <c r="F6" s="364"/>
      <c r="G6" s="364"/>
      <c r="H6" s="426">
        <f>Colorado!V10</f>
        <v>0.0007150963375</v>
      </c>
      <c r="I6" s="364"/>
      <c r="J6" s="422">
        <f>Colorado!V12</f>
        <v>0.011</v>
      </c>
      <c r="K6" s="364"/>
      <c r="L6" s="422">
        <f>Colorado!V14</f>
        <v>0.01619353664</v>
      </c>
      <c r="M6" s="419">
        <f>Colorado!V15</f>
        <v>1</v>
      </c>
      <c r="N6" s="719">
        <f>Colorado!V16</f>
        <v>0.005305248512</v>
      </c>
      <c r="O6" s="363"/>
      <c r="P6" s="422">
        <f>Colorado!V18</f>
        <v>2.078017337</v>
      </c>
      <c r="Q6" s="721">
        <f>Colorado!V19</f>
        <v>0.00001</v>
      </c>
      <c r="R6" s="363"/>
      <c r="S6" s="422">
        <f>Colorado!V21</f>
        <v>0.09348270932</v>
      </c>
      <c r="T6" s="363"/>
      <c r="U6" s="719">
        <f>Colorado!V23</f>
        <v>0.0046</v>
      </c>
      <c r="V6" s="422">
        <f>Colorado!V24</f>
        <v>0.001054541284</v>
      </c>
      <c r="W6" s="363"/>
      <c r="X6" s="422">
        <f>Colorado!V26</f>
        <v>0.015</v>
      </c>
      <c r="Y6" s="363"/>
      <c r="Z6" s="422">
        <f>Colorado!V28</f>
        <v>0.2276230312</v>
      </c>
      <c r="AA6" s="410">
        <f>Colorado!$I$44</f>
        <v>200</v>
      </c>
    </row>
    <row r="7" ht="18.75" customHeight="1">
      <c r="A7" s="368" t="s">
        <v>29</v>
      </c>
      <c r="B7" s="361" t="s">
        <v>30</v>
      </c>
      <c r="C7" s="392"/>
      <c r="D7" s="363"/>
      <c r="E7" s="363"/>
      <c r="F7" s="419">
        <f>Colorado!P8</f>
        <v>1</v>
      </c>
      <c r="G7" s="363"/>
      <c r="H7" s="718">
        <f>Colorado!P10</f>
        <v>0.005</v>
      </c>
      <c r="I7" s="363"/>
      <c r="J7" s="420">
        <f>Colorado!P12</f>
        <v>0.05</v>
      </c>
      <c r="K7" s="363"/>
      <c r="L7" s="363"/>
      <c r="M7" s="363"/>
      <c r="N7" s="720">
        <f>Colorado!P16</f>
        <v>0.05</v>
      </c>
      <c r="O7" s="363"/>
      <c r="P7" s="363"/>
      <c r="Q7" s="718">
        <f>Colorado!P19</f>
        <v>0.002</v>
      </c>
      <c r="R7" s="363"/>
      <c r="S7" s="365"/>
      <c r="T7" s="363"/>
      <c r="U7" s="363"/>
      <c r="V7" s="716">
        <f>Colorado!P24</f>
        <v>0.1</v>
      </c>
      <c r="W7" s="363"/>
      <c r="X7" s="394"/>
      <c r="Y7" s="394"/>
      <c r="Z7" s="394"/>
      <c r="AA7" s="717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8.75" customHeight="1">
      <c r="A8" s="368" t="s">
        <v>154</v>
      </c>
      <c r="B8" s="361" t="s">
        <v>35</v>
      </c>
      <c r="C8" s="420">
        <f>Navajo!S5</f>
        <v>0.75</v>
      </c>
      <c r="D8" s="720">
        <f>Navajo!S6</f>
        <v>0.088</v>
      </c>
      <c r="E8" s="720">
        <f>Navajo!S7</f>
        <v>0.34</v>
      </c>
      <c r="F8" s="364"/>
      <c r="G8" s="364"/>
      <c r="H8" s="422">
        <f>Navajo!S10</f>
        <v>0.005852807266</v>
      </c>
      <c r="I8" s="364"/>
      <c r="J8" s="364"/>
      <c r="K8" s="364"/>
      <c r="L8" s="422">
        <f>Navajo!S15</f>
        <v>0.03783678786</v>
      </c>
      <c r="M8" s="364"/>
      <c r="N8" s="422">
        <f>Navajo!S17</f>
        <v>0.2085684463</v>
      </c>
      <c r="O8" s="364"/>
      <c r="P8" s="364"/>
      <c r="Q8" s="718">
        <f>Navajo!S20</f>
        <v>0.0024</v>
      </c>
      <c r="R8" s="364"/>
      <c r="S8" s="422">
        <f>Navajo!S22</f>
        <v>1.186066882</v>
      </c>
      <c r="T8" s="364"/>
      <c r="U8" s="718">
        <f>Navajo!S24</f>
        <v>0.033</v>
      </c>
      <c r="V8" s="422">
        <f>Navajo!S25</f>
        <v>0.02128466642</v>
      </c>
      <c r="W8" s="364"/>
      <c r="X8" s="722">
        <f>Navajo!S27</f>
        <v>0.7</v>
      </c>
      <c r="Y8" s="362"/>
      <c r="Z8" s="422">
        <f>Navajo!S29</f>
        <v>0.2972487356</v>
      </c>
      <c r="AA8" s="573">
        <f>Navajo!$Y$7</f>
        <v>300</v>
      </c>
      <c r="AB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8.75" customHeight="1">
      <c r="A9" s="368" t="s">
        <v>51</v>
      </c>
      <c r="B9" s="361" t="s">
        <v>35</v>
      </c>
      <c r="C9" s="419">
        <f>Navajo!U5</f>
        <v>20</v>
      </c>
      <c r="D9" s="365"/>
      <c r="E9" s="419">
        <f>Navajo!U7</f>
        <v>2</v>
      </c>
      <c r="F9" s="364"/>
      <c r="G9" s="364"/>
      <c r="H9" s="720">
        <f>Navajo!U10</f>
        <v>0.05</v>
      </c>
      <c r="I9" s="364"/>
      <c r="J9" s="418" t="str">
        <f>Navajo!#REF!</f>
        <v>#ERROR!</v>
      </c>
      <c r="K9" s="720">
        <f>Navajo!U14</f>
        <v>5</v>
      </c>
      <c r="L9" s="722">
        <f>Navajo!U15</f>
        <v>5</v>
      </c>
      <c r="M9" s="364"/>
      <c r="N9" s="418">
        <f>Navajo!U17</f>
        <v>10</v>
      </c>
      <c r="O9" s="365"/>
      <c r="P9" s="365"/>
      <c r="Q9" s="365"/>
      <c r="R9" s="418">
        <f>Navajo!U21</f>
        <v>0.05</v>
      </c>
      <c r="S9" s="364"/>
      <c r="T9" s="364"/>
      <c r="U9" s="420">
        <f>Navajo!U24</f>
        <v>0.02</v>
      </c>
      <c r="V9" s="364"/>
      <c r="W9" s="364"/>
      <c r="X9" s="362"/>
      <c r="Y9" s="722">
        <f>Navajo!U28</f>
        <v>1</v>
      </c>
      <c r="Z9" s="419">
        <f>Navajo!U29</f>
        <v>10</v>
      </c>
      <c r="AA9" s="717"/>
      <c r="AB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8.75" customHeight="1">
      <c r="A10" s="368" t="s">
        <v>157</v>
      </c>
      <c r="B10" s="361" t="s">
        <v>35</v>
      </c>
      <c r="C10" s="422">
        <f>Navajo!T5</f>
        <v>0.087</v>
      </c>
      <c r="D10" s="720">
        <f>Navajo!T6</f>
        <v>0.03</v>
      </c>
      <c r="E10" s="720">
        <f>Navajo!T7</f>
        <v>0.15</v>
      </c>
      <c r="F10" s="364"/>
      <c r="G10" s="364"/>
      <c r="H10" s="422">
        <f>Navajo!T10</f>
        <v>0.0005270999409</v>
      </c>
      <c r="I10" s="364"/>
      <c r="J10" s="364"/>
      <c r="K10" s="364"/>
      <c r="L10" s="422">
        <f>Navajo!T15</f>
        <v>0.02289824179</v>
      </c>
      <c r="M10" s="364"/>
      <c r="N10" s="422">
        <f>Navajo!T17</f>
        <v>0.008128200782</v>
      </c>
      <c r="O10" s="364"/>
      <c r="P10" s="364"/>
      <c r="Q10" s="721">
        <f>Navajo!T20</f>
        <v>0.000012</v>
      </c>
      <c r="R10" s="364"/>
      <c r="S10" s="422">
        <f>Navajo!T22</f>
        <v>0.1317354131</v>
      </c>
      <c r="T10" s="364"/>
      <c r="U10" s="718">
        <f>Navajo!T24</f>
        <v>0.002</v>
      </c>
      <c r="V10" s="364"/>
      <c r="W10" s="364"/>
      <c r="X10" s="720">
        <f>Navajo!T27</f>
        <v>0.15</v>
      </c>
      <c r="Y10" s="362"/>
      <c r="Z10" s="422">
        <f>Navajo!T29</f>
        <v>0.2996802181</v>
      </c>
      <c r="AA10" s="573">
        <f>Navajo!$Y$7</f>
        <v>300</v>
      </c>
      <c r="AB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9"/>
      <c r="AS10" s="49"/>
      <c r="AT10" s="5"/>
      <c r="AU10" s="5"/>
    </row>
    <row r="11" ht="18.75" customHeight="1">
      <c r="A11" s="368" t="s">
        <v>28</v>
      </c>
      <c r="B11" s="361" t="s">
        <v>35</v>
      </c>
      <c r="C11" s="392"/>
      <c r="D11" s="427">
        <f>Navajo!O6</f>
        <v>0.0056</v>
      </c>
      <c r="E11" s="423">
        <f>Navajo!O7</f>
        <v>0.01</v>
      </c>
      <c r="F11" s="416">
        <f>Navajo!O8</f>
        <v>2</v>
      </c>
      <c r="G11" s="424">
        <f>Navajo!O9</f>
        <v>0.004</v>
      </c>
      <c r="H11" s="424">
        <f>Navajo!O10</f>
        <v>0.005</v>
      </c>
      <c r="I11" s="363"/>
      <c r="J11" s="417">
        <f>Navajo!O12</f>
        <v>0.1</v>
      </c>
      <c r="K11" s="363"/>
      <c r="L11" s="417">
        <f>Navajo!O15</f>
        <v>1.3</v>
      </c>
      <c r="M11" s="363"/>
      <c r="N11" s="424">
        <f>Navajo!O17</f>
        <v>0.015</v>
      </c>
      <c r="O11" s="363"/>
      <c r="P11" s="363"/>
      <c r="Q11" s="424">
        <f>Navajo!O20</f>
        <v>0.002</v>
      </c>
      <c r="R11" s="363"/>
      <c r="S11" s="416">
        <f>Navajo!O22</f>
        <v>0.61</v>
      </c>
      <c r="T11" s="364"/>
      <c r="U11" s="423">
        <f>Navajo!O24</f>
        <v>0.05</v>
      </c>
      <c r="V11" s="424">
        <f>Navajo!O25</f>
        <v>0.035</v>
      </c>
      <c r="W11" s="363"/>
      <c r="X11" s="424">
        <f>Navajo!O27</f>
        <v>0.002</v>
      </c>
      <c r="Y11" s="394"/>
      <c r="Z11" s="417">
        <f>Navajo!O29</f>
        <v>2.1</v>
      </c>
      <c r="AA11" s="723"/>
      <c r="AB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8.75" customHeight="1">
      <c r="A12" s="368" t="s">
        <v>53</v>
      </c>
      <c r="B12" s="361" t="s">
        <v>35</v>
      </c>
      <c r="C12" s="362"/>
      <c r="D12" s="364"/>
      <c r="E12" s="417">
        <f>Navajo!V7</f>
        <v>0.2</v>
      </c>
      <c r="F12" s="364"/>
      <c r="G12" s="364"/>
      <c r="H12" s="423">
        <f>Navajo!V10</f>
        <v>0.05</v>
      </c>
      <c r="I12" s="364"/>
      <c r="J12" s="416" t="str">
        <f>Navajo!#REF!</f>
        <v>#ERROR!</v>
      </c>
      <c r="K12" s="416">
        <f>Navajo!V14</f>
        <v>1</v>
      </c>
      <c r="L12" s="417">
        <f>Navajo!V15</f>
        <v>0.5</v>
      </c>
      <c r="M12" s="366"/>
      <c r="N12" s="417">
        <f>Navajo!V17</f>
        <v>0.1</v>
      </c>
      <c r="O12" s="364"/>
      <c r="P12" s="364"/>
      <c r="Q12" s="364"/>
      <c r="R12" s="364"/>
      <c r="S12" s="364"/>
      <c r="T12" s="364"/>
      <c r="U12" s="423">
        <f>Navajo!V24</f>
        <v>0.05</v>
      </c>
      <c r="V12" s="364"/>
      <c r="W12" s="364"/>
      <c r="X12" s="362"/>
      <c r="Y12" s="417">
        <f>Navajo!V28</f>
        <v>0.1</v>
      </c>
      <c r="Z12" s="416">
        <f>Navajo!V29</f>
        <v>25</v>
      </c>
      <c r="AA12" s="723"/>
      <c r="AB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49"/>
      <c r="AS12" s="49"/>
      <c r="AT12" s="5"/>
      <c r="AU12" s="5"/>
    </row>
    <row r="13" ht="18.75" customHeight="1">
      <c r="A13" s="370" t="s">
        <v>41</v>
      </c>
      <c r="B13" s="371" t="s">
        <v>35</v>
      </c>
      <c r="C13" s="393"/>
      <c r="D13" s="423">
        <f>Navajo!Q6</f>
        <v>0.747</v>
      </c>
      <c r="E13" s="423">
        <f>Navajo!Q7</f>
        <v>0.03</v>
      </c>
      <c r="F13" s="416">
        <f>Navajo!Q8</f>
        <v>98</v>
      </c>
      <c r="G13" s="423">
        <f>Navajo!Q9</f>
        <v>1.87</v>
      </c>
      <c r="H13" s="423">
        <f>Navajo!Q10</f>
        <v>0.47</v>
      </c>
      <c r="I13" s="363"/>
      <c r="J13" s="363"/>
      <c r="K13" s="363"/>
      <c r="L13" s="423">
        <f>Navajo!Q15</f>
        <v>9.33</v>
      </c>
      <c r="M13" s="363"/>
      <c r="N13" s="424">
        <f>Navajo!Q17</f>
        <v>0.015</v>
      </c>
      <c r="O13" s="363"/>
      <c r="P13" s="363"/>
      <c r="Q13" s="423">
        <f>Navajo!Q20</f>
        <v>0.28</v>
      </c>
      <c r="R13" s="363"/>
      <c r="S13" s="416">
        <f>Navajo!Q22</f>
        <v>18.67</v>
      </c>
      <c r="T13" s="364"/>
      <c r="U13" s="423">
        <f>Navajo!Q24</f>
        <v>4.67</v>
      </c>
      <c r="V13" s="423">
        <f>Navajo!Q25</f>
        <v>4.67</v>
      </c>
      <c r="W13" s="363"/>
      <c r="X13" s="424">
        <f>Navajo!Q27</f>
        <v>0.075</v>
      </c>
      <c r="Y13" s="392"/>
      <c r="Z13" s="416">
        <f>Navajo!Q29</f>
        <v>280</v>
      </c>
      <c r="AA13" s="723"/>
      <c r="AB13" s="5"/>
    </row>
    <row r="14" ht="18.75" customHeight="1">
      <c r="A14" s="370" t="s">
        <v>42</v>
      </c>
      <c r="B14" s="371" t="s">
        <v>35</v>
      </c>
      <c r="C14" s="393"/>
      <c r="D14" s="423">
        <f>Navajo!R6</f>
        <v>0.747</v>
      </c>
      <c r="E14" s="423">
        <f>Navajo!R7</f>
        <v>0.28</v>
      </c>
      <c r="F14" s="416">
        <f>Navajo!R8</f>
        <v>98</v>
      </c>
      <c r="G14" s="423">
        <f>Navajo!R9</f>
        <v>1.87</v>
      </c>
      <c r="H14" s="423">
        <f>Navajo!R10</f>
        <v>0.47</v>
      </c>
      <c r="I14" s="363"/>
      <c r="J14" s="363"/>
      <c r="K14" s="363"/>
      <c r="L14" s="423">
        <f>Navajo!R15</f>
        <v>9.33</v>
      </c>
      <c r="M14" s="363"/>
      <c r="N14" s="424">
        <f>Navajo!R17</f>
        <v>0.015</v>
      </c>
      <c r="O14" s="363"/>
      <c r="P14" s="363"/>
      <c r="Q14" s="423">
        <f>Navajo!R20</f>
        <v>0.28</v>
      </c>
      <c r="R14" s="363"/>
      <c r="S14" s="416">
        <f>Navajo!R22</f>
        <v>18.67</v>
      </c>
      <c r="T14" s="364"/>
      <c r="U14" s="423">
        <f>Navajo!R24</f>
        <v>4.67</v>
      </c>
      <c r="V14" s="423">
        <f>Navajo!R25</f>
        <v>4.67</v>
      </c>
      <c r="W14" s="363"/>
      <c r="X14" s="424">
        <f>Navajo!R27</f>
        <v>0.075</v>
      </c>
      <c r="Y14" s="392"/>
      <c r="Z14" s="416">
        <f>Navajo!R29</f>
        <v>280</v>
      </c>
      <c r="AA14" s="723"/>
      <c r="AB14" s="5"/>
    </row>
    <row r="15" ht="18.75" customHeight="1">
      <c r="A15" s="368" t="s">
        <v>56</v>
      </c>
      <c r="B15" s="361" t="s">
        <v>32</v>
      </c>
      <c r="C15" s="718">
        <f>'New Mexico'!R5</f>
        <v>15.40011258</v>
      </c>
      <c r="D15" s="364"/>
      <c r="E15" s="720">
        <f>'New Mexico'!R7</f>
        <v>0.34</v>
      </c>
      <c r="F15" s="364"/>
      <c r="G15" s="364"/>
      <c r="H15" s="426">
        <f>'New Mexico'!R10</f>
        <v>0.00421103424</v>
      </c>
      <c r="I15" s="364"/>
      <c r="J15" s="422">
        <f>'New Mexico'!R14</f>
        <v>0.016</v>
      </c>
      <c r="K15" s="364"/>
      <c r="L15" s="422">
        <f>'New Mexico'!R16</f>
        <v>0.03783678786</v>
      </c>
      <c r="M15" s="364"/>
      <c r="N15" s="720">
        <f>'New Mexico'!R18</f>
        <v>0.2085835318</v>
      </c>
      <c r="O15" s="364"/>
      <c r="P15" s="422">
        <f>'New Mexico'!R20</f>
        <v>4.304989347</v>
      </c>
      <c r="Q15" s="422">
        <f>'New Mexico'!R22</f>
        <v>0.0014</v>
      </c>
      <c r="R15" s="420">
        <f>'New Mexico'!R23</f>
        <v>7.92</v>
      </c>
      <c r="S15" s="720">
        <f>'New Mexico'!R24</f>
        <v>1.186066882</v>
      </c>
      <c r="T15" s="364"/>
      <c r="U15" s="420">
        <f>'New Mexico'!R26</f>
        <v>0.02</v>
      </c>
      <c r="V15" s="422">
        <f>'New Mexico'!R27</f>
        <v>0.02128466642</v>
      </c>
      <c r="W15" s="364"/>
      <c r="X15" s="413"/>
      <c r="Y15" s="413"/>
      <c r="Z15" s="422">
        <f>'New Mexico'!R31</f>
        <v>0.4345339917</v>
      </c>
      <c r="AA15" s="724">
        <f>'New Mexico'!$X$10</f>
        <v>300</v>
      </c>
      <c r="AB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8.75" customHeight="1">
      <c r="A16" s="368" t="s">
        <v>61</v>
      </c>
      <c r="B16" s="361" t="s">
        <v>32</v>
      </c>
      <c r="C16" s="718">
        <f>'New Mexico'!S5</f>
        <v>6.169851812</v>
      </c>
      <c r="D16" s="364"/>
      <c r="E16" s="720">
        <f>'New Mexico'!S7</f>
        <v>0.15</v>
      </c>
      <c r="F16" s="364"/>
      <c r="G16" s="364"/>
      <c r="H16" s="426">
        <f>'New Mexico'!S10</f>
        <v>0.0009963914422</v>
      </c>
      <c r="I16" s="364"/>
      <c r="J16" s="422">
        <f>'New Mexico'!S14</f>
        <v>0.011</v>
      </c>
      <c r="K16" s="364"/>
      <c r="L16" s="422">
        <f>'New Mexico'!S16</f>
        <v>0.02289824179</v>
      </c>
      <c r="M16" s="364"/>
      <c r="N16" s="422">
        <f>'New Mexico'!S18</f>
        <v>0.008128200782</v>
      </c>
      <c r="O16" s="364"/>
      <c r="P16" s="422">
        <f>'New Mexico'!S20</f>
        <v>2.378511004</v>
      </c>
      <c r="Q16" s="426">
        <f>'New Mexico'!S22</f>
        <v>0.00077</v>
      </c>
      <c r="R16" s="718">
        <f>'New Mexico'!S23</f>
        <v>1.895</v>
      </c>
      <c r="S16" s="720">
        <f>'New Mexico'!S24</f>
        <v>0.1317354131</v>
      </c>
      <c r="T16" s="364"/>
      <c r="U16" s="718">
        <f>'New Mexico'!S26</f>
        <v>0.005</v>
      </c>
      <c r="V16" s="364"/>
      <c r="W16" s="364"/>
      <c r="X16" s="372"/>
      <c r="Y16" s="372"/>
      <c r="Z16" s="422">
        <f>'New Mexico'!S31</f>
        <v>0.329119484</v>
      </c>
      <c r="AA16" s="724">
        <f>'New Mexico'!$X$10</f>
        <v>300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8.75" customHeight="1">
      <c r="A17" s="368" t="s">
        <v>31</v>
      </c>
      <c r="B17" s="361" t="s">
        <v>32</v>
      </c>
      <c r="C17" s="408"/>
      <c r="D17" s="422">
        <f>'New Mexico'!O6</f>
        <v>0.006</v>
      </c>
      <c r="E17" s="720">
        <f>'New Mexico'!O7</f>
        <v>0.01</v>
      </c>
      <c r="F17" s="418">
        <f>'New Mexico'!O8</f>
        <v>2</v>
      </c>
      <c r="G17" s="422">
        <f>'New Mexico'!O9</f>
        <v>0.004</v>
      </c>
      <c r="H17" s="422">
        <f>'New Mexico'!O10</f>
        <v>0.005</v>
      </c>
      <c r="I17" s="363"/>
      <c r="J17" s="722">
        <f>'New Mexico'!O12</f>
        <v>0.1</v>
      </c>
      <c r="K17" s="363"/>
      <c r="L17" s="722">
        <f>'New Mexico'!O16</f>
        <v>1.3</v>
      </c>
      <c r="M17" s="363"/>
      <c r="N17" s="422">
        <f>'New Mexico'!O18</f>
        <v>0.015</v>
      </c>
      <c r="O17" s="363"/>
      <c r="P17" s="363"/>
      <c r="Q17" s="718">
        <f>'New Mexico'!O21</f>
        <v>0.002</v>
      </c>
      <c r="R17" s="363"/>
      <c r="S17" s="418">
        <f>'New Mexico'!O24</f>
        <v>0.7</v>
      </c>
      <c r="T17" s="409"/>
      <c r="U17" s="720">
        <f>'New Mexico'!O26</f>
        <v>0.05</v>
      </c>
      <c r="V17" s="409"/>
      <c r="W17" s="409"/>
      <c r="X17" s="720">
        <f>'New Mexico'!O29</f>
        <v>0.002</v>
      </c>
      <c r="Y17" s="410"/>
      <c r="Z17" s="722">
        <f>'New Mexico'!O31</f>
        <v>10.5</v>
      </c>
      <c r="AA17" s="717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8.75" customHeight="1">
      <c r="A18" s="368" t="s">
        <v>47</v>
      </c>
      <c r="B18" s="361" t="s">
        <v>32</v>
      </c>
      <c r="C18" s="418">
        <f>'New Mexico'!P5</f>
        <v>5</v>
      </c>
      <c r="D18" s="364"/>
      <c r="E18" s="722">
        <f>'New Mexico'!P7</f>
        <v>0.1</v>
      </c>
      <c r="F18" s="364"/>
      <c r="G18" s="364"/>
      <c r="H18" s="720">
        <f>'New Mexico'!P10</f>
        <v>0.01</v>
      </c>
      <c r="I18" s="364"/>
      <c r="J18" s="722">
        <f>'New Mexico'!P12</f>
        <v>0.1</v>
      </c>
      <c r="K18" s="720">
        <f>'New Mexico'!P15</f>
        <v>0.05</v>
      </c>
      <c r="L18" s="722">
        <f>'New Mexico'!P16</f>
        <v>0.2</v>
      </c>
      <c r="M18" s="364"/>
      <c r="N18" s="418">
        <f>'New Mexico'!P18</f>
        <v>5</v>
      </c>
      <c r="O18" s="364"/>
      <c r="P18" s="364"/>
      <c r="Q18" s="364"/>
      <c r="R18" s="418">
        <f>'New Mexico'!P23</f>
        <v>1</v>
      </c>
      <c r="S18" s="364"/>
      <c r="T18" s="364"/>
      <c r="U18" s="720">
        <f>'New Mexico'!P26</f>
        <v>0.13</v>
      </c>
      <c r="V18" s="364"/>
      <c r="W18" s="364"/>
      <c r="X18" s="372"/>
      <c r="Y18" s="722">
        <f>'New Mexico'!P30</f>
        <v>0.1</v>
      </c>
      <c r="Z18" s="418">
        <f>'New Mexico'!P31</f>
        <v>2</v>
      </c>
      <c r="AA18" s="717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18.75" customHeight="1">
      <c r="A19" s="379" t="s">
        <v>52</v>
      </c>
      <c r="B19" s="380" t="s">
        <v>32</v>
      </c>
      <c r="C19" s="362"/>
      <c r="D19" s="364"/>
      <c r="E19" s="722">
        <f>'New Mexico'!Q7</f>
        <v>0.2</v>
      </c>
      <c r="F19" s="364"/>
      <c r="G19" s="364"/>
      <c r="H19" s="720">
        <f>'New Mexico'!Q10</f>
        <v>0.05</v>
      </c>
      <c r="I19" s="364"/>
      <c r="J19" s="418">
        <f>'New Mexico'!Q12</f>
        <v>1</v>
      </c>
      <c r="K19" s="418">
        <f>'New Mexico'!Q15</f>
        <v>1</v>
      </c>
      <c r="L19" s="722">
        <f>'New Mexico'!Q16</f>
        <v>0.5</v>
      </c>
      <c r="M19" s="366"/>
      <c r="N19" s="722">
        <f>'New Mexico'!Q18</f>
        <v>0.1</v>
      </c>
      <c r="O19" s="364"/>
      <c r="P19" s="364"/>
      <c r="Q19" s="420">
        <f>'New Mexico'!Q21</f>
        <v>0.01</v>
      </c>
      <c r="R19" s="364"/>
      <c r="S19" s="364"/>
      <c r="T19" s="364"/>
      <c r="U19" s="720">
        <f>'New Mexico'!Q26</f>
        <v>0.05</v>
      </c>
      <c r="V19" s="364"/>
      <c r="W19" s="364"/>
      <c r="X19" s="372"/>
      <c r="Y19" s="722">
        <f>'New Mexico'!Q30</f>
        <v>0.1</v>
      </c>
      <c r="Z19" s="418">
        <f>'New Mexico'!Q31</f>
        <v>25</v>
      </c>
      <c r="AA19" s="717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8.75" customHeight="1">
      <c r="A20" s="368" t="s">
        <v>54</v>
      </c>
      <c r="B20" s="361" t="s">
        <v>32</v>
      </c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721">
        <f>'New Mexico'!T21</f>
        <v>0.00077</v>
      </c>
      <c r="R20" s="364"/>
      <c r="S20" s="364"/>
      <c r="T20" s="364"/>
      <c r="U20" s="420">
        <f>'New Mexico'!T26</f>
        <v>0.005</v>
      </c>
      <c r="V20" s="364"/>
      <c r="W20" s="364"/>
      <c r="X20" s="364"/>
      <c r="Y20" s="364"/>
      <c r="Z20" s="364"/>
      <c r="AA20" s="717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"/>
      <c r="AS20" s="5"/>
      <c r="AT20" s="49"/>
      <c r="AU20" s="49"/>
    </row>
    <row r="21" ht="18.75" customHeight="1">
      <c r="A21" s="368" t="s">
        <v>56</v>
      </c>
      <c r="B21" s="361" t="s">
        <v>40</v>
      </c>
      <c r="C21" s="362"/>
      <c r="D21" s="720">
        <f>'EPA REGION'!G6</f>
        <v>8.358</v>
      </c>
      <c r="E21" s="720">
        <f>'EPA REGION'!G7</f>
        <v>0.34</v>
      </c>
      <c r="F21" s="364"/>
      <c r="G21" s="364"/>
      <c r="H21" s="426">
        <f>'EPA REGION'!G10</f>
        <v>0.00288</v>
      </c>
      <c r="I21" s="363"/>
      <c r="J21" s="422">
        <f>'EPA REGION'!G12</f>
        <v>0.972</v>
      </c>
      <c r="K21" s="363"/>
      <c r="L21" s="422">
        <f>'EPA REGION'!G14</f>
        <v>0.025</v>
      </c>
      <c r="M21" s="364"/>
      <c r="N21" s="720">
        <f>'EPA REGION'!G16</f>
        <v>0.13</v>
      </c>
      <c r="O21" s="364"/>
      <c r="P21" s="720">
        <f>'EPA REGION'!G18</f>
        <v>3.71</v>
      </c>
      <c r="Q21" s="719">
        <f>'EPA REGION'!G19</f>
        <v>0.0014</v>
      </c>
      <c r="R21" s="363"/>
      <c r="S21" s="422">
        <f>'EPA REGION'!G21</f>
        <v>0.813</v>
      </c>
      <c r="T21" s="364"/>
      <c r="U21" s="720">
        <f>'EPA REGION'!G23</f>
        <v>0.02</v>
      </c>
      <c r="V21" s="719">
        <f>'EPA REGION'!G24</f>
        <v>0.0099</v>
      </c>
      <c r="W21" s="364"/>
      <c r="X21" s="372"/>
      <c r="Y21" s="372"/>
      <c r="Z21" s="720">
        <f>'EPA REGION'!G28</f>
        <v>0.29</v>
      </c>
      <c r="AA21" s="717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8.75" customHeight="1">
      <c r="A22" s="368" t="s">
        <v>61</v>
      </c>
      <c r="B22" s="361" t="s">
        <v>40</v>
      </c>
      <c r="C22" s="362"/>
      <c r="D22" s="422">
        <f>'EPA REGION'!I6</f>
        <v>3.348</v>
      </c>
      <c r="E22" s="720">
        <f>'EPA REGION'!I7</f>
        <v>0.15</v>
      </c>
      <c r="F22" s="364"/>
      <c r="G22" s="364"/>
      <c r="H22" s="426">
        <f>'EPA REGION'!I10</f>
        <v>0.00072</v>
      </c>
      <c r="I22" s="364"/>
      <c r="J22" s="422">
        <f>'EPA REGION'!I12</f>
        <v>0.126</v>
      </c>
      <c r="K22" s="720">
        <f>'EPA REGION'!I13</f>
        <v>0.05</v>
      </c>
      <c r="L22" s="422">
        <f>'EPA REGION'!I14</f>
        <v>0.016</v>
      </c>
      <c r="M22" s="363"/>
      <c r="N22" s="422">
        <f>'EPA REGION'!I16</f>
        <v>0.005</v>
      </c>
      <c r="O22" s="364"/>
      <c r="P22" s="720">
        <f>'EPA REGION'!I18</f>
        <v>2.05</v>
      </c>
      <c r="Q22" s="426">
        <f>'EPA REGION'!I19</f>
        <v>0.00077</v>
      </c>
      <c r="R22" s="364"/>
      <c r="S22" s="720">
        <f>'EPA REGION'!I21</f>
        <v>0.09</v>
      </c>
      <c r="T22" s="364"/>
      <c r="U22" s="422">
        <f>'EPA REGION'!I23</f>
        <v>0.005</v>
      </c>
      <c r="V22" s="364"/>
      <c r="W22" s="364"/>
      <c r="X22" s="372"/>
      <c r="Y22" s="372"/>
      <c r="Z22" s="422">
        <f>'EPA REGION'!I28</f>
        <v>0.219</v>
      </c>
      <c r="AA22" s="717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8.75" customHeight="1">
      <c r="A23" s="368" t="s">
        <v>47</v>
      </c>
      <c r="B23" s="361" t="s">
        <v>40</v>
      </c>
      <c r="C23" s="362"/>
      <c r="D23" s="418">
        <f>'EPA REGION'!C6</f>
        <v>5</v>
      </c>
      <c r="E23" s="364"/>
      <c r="F23" s="364"/>
      <c r="G23" s="364"/>
      <c r="H23" s="720">
        <f>'EPA REGION'!C10</f>
        <v>0.01</v>
      </c>
      <c r="I23" s="364"/>
      <c r="J23" s="722">
        <f>'EPA REGION'!C12</f>
        <v>0.1</v>
      </c>
      <c r="K23" s="418">
        <f>'EPA REGION'!C13</f>
        <v>1</v>
      </c>
      <c r="L23" s="722">
        <f>'EPA REGION'!C14</f>
        <v>0.2</v>
      </c>
      <c r="M23" s="364"/>
      <c r="N23" s="418">
        <f>'EPA REGION'!C16</f>
        <v>5</v>
      </c>
      <c r="O23" s="364"/>
      <c r="P23" s="722">
        <f>'EPA REGION'!C18</f>
        <v>0.2</v>
      </c>
      <c r="Q23" s="364"/>
      <c r="R23" s="364"/>
      <c r="S23" s="722">
        <f>'EPA REGION'!C21</f>
        <v>0.2</v>
      </c>
      <c r="T23" s="364"/>
      <c r="U23" s="720">
        <f>'EPA REGION'!C23</f>
        <v>0.13</v>
      </c>
      <c r="V23" s="364"/>
      <c r="W23" s="364"/>
      <c r="X23" s="364"/>
      <c r="Y23" s="722">
        <f>'EPA REGION'!C27</f>
        <v>0.1</v>
      </c>
      <c r="Z23" s="418">
        <f>'EPA REGION'!C28</f>
        <v>2</v>
      </c>
      <c r="AA23" s="717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8.75" customHeight="1">
      <c r="A24" s="368" t="s">
        <v>52</v>
      </c>
      <c r="B24" s="361" t="s">
        <v>40</v>
      </c>
      <c r="C24" s="362"/>
      <c r="D24" s="364"/>
      <c r="E24" s="364"/>
      <c r="F24" s="364"/>
      <c r="G24" s="722">
        <f>'EPA REGION'!E9</f>
        <v>0.1</v>
      </c>
      <c r="H24" s="720">
        <f>'EPA REGION'!E10</f>
        <v>0.05</v>
      </c>
      <c r="I24" s="364"/>
      <c r="J24" s="418">
        <f>'EPA REGION'!E12</f>
        <v>1</v>
      </c>
      <c r="K24" s="364"/>
      <c r="L24" s="722">
        <f>'EPA REGION'!E14</f>
        <v>0.5</v>
      </c>
      <c r="M24" s="366"/>
      <c r="N24" s="722">
        <f>'EPA REGION'!E16</f>
        <v>0.1</v>
      </c>
      <c r="O24" s="364"/>
      <c r="P24" s="364"/>
      <c r="Q24" s="720">
        <f>'EPA REGION'!E19</f>
        <v>0.01</v>
      </c>
      <c r="R24" s="364"/>
      <c r="S24" s="418">
        <f>'EPA REGION'!E21</f>
        <v>1</v>
      </c>
      <c r="T24" s="364"/>
      <c r="U24" s="720">
        <f>'EPA REGION'!E23</f>
        <v>0.25</v>
      </c>
      <c r="V24" s="364"/>
      <c r="W24" s="364"/>
      <c r="X24" s="372"/>
      <c r="Y24" s="722">
        <f>'EPA REGION'!E27</f>
        <v>0.1</v>
      </c>
      <c r="Z24" s="418">
        <f>'EPA REGION'!E28</f>
        <v>25</v>
      </c>
      <c r="AA24" s="717"/>
      <c r="AB24" s="5"/>
      <c r="AC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8.75" customHeight="1">
      <c r="A25" s="368" t="s">
        <v>39</v>
      </c>
      <c r="B25" s="361" t="s">
        <v>40</v>
      </c>
      <c r="C25" s="418">
        <f>'EPA REGION'!B5</f>
        <v>170</v>
      </c>
      <c r="D25" s="422">
        <f>'EPA REGION'!B6</f>
        <v>0.067</v>
      </c>
      <c r="E25" s="720">
        <f>'EPA REGION'!B7</f>
        <v>0.05</v>
      </c>
      <c r="F25" s="418">
        <f>'EPA REGION'!B8</f>
        <v>33</v>
      </c>
      <c r="G25" s="720">
        <f>'EPA REGION'!B9</f>
        <v>0.33</v>
      </c>
      <c r="H25" s="422">
        <f>'EPA REGION'!B10</f>
        <v>0.083</v>
      </c>
      <c r="I25" s="364"/>
      <c r="J25" s="418">
        <f>'EPA REGION'!B12</f>
        <v>220</v>
      </c>
      <c r="K25" s="720">
        <f>'EPA REGION'!B13</f>
        <v>0.05</v>
      </c>
      <c r="L25" s="722">
        <f>'EPA REGION'!B14</f>
        <v>6.7</v>
      </c>
      <c r="M25" s="419">
        <f>'EPA REGION'!B15</f>
        <v>120</v>
      </c>
      <c r="N25" s="722">
        <f>'EPA REGION'!B16</f>
        <v>0.2</v>
      </c>
      <c r="O25" s="366"/>
      <c r="P25" s="722">
        <f>'EPA REGION'!B18</f>
        <v>7.8</v>
      </c>
      <c r="Q25" s="720">
        <f>'EPA REGION'!B19</f>
        <v>0.05</v>
      </c>
      <c r="R25" s="720">
        <f>'EPA REGION'!B20</f>
        <v>0.83</v>
      </c>
      <c r="S25" s="722">
        <f>'EPA REGION'!B21</f>
        <v>3.3</v>
      </c>
      <c r="T25" s="364"/>
      <c r="U25" s="720">
        <f>'EPA REGION'!B23</f>
        <v>0.83</v>
      </c>
      <c r="V25" s="364"/>
      <c r="W25" s="364"/>
      <c r="X25" s="422">
        <f>'EPA REGION'!B26</f>
        <v>0.002</v>
      </c>
      <c r="Y25" s="722">
        <f>'EPA REGION'!B27</f>
        <v>0.83</v>
      </c>
      <c r="Z25" s="418">
        <f>'EPA REGION'!B28</f>
        <v>50</v>
      </c>
      <c r="AA25" s="717"/>
      <c r="AC25" s="33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8.75" customHeight="1">
      <c r="A26" s="368" t="s">
        <v>56</v>
      </c>
      <c r="B26" s="361" t="s">
        <v>151</v>
      </c>
      <c r="C26" s="362"/>
      <c r="D26" s="422">
        <f>'EPA REGION'!H6</f>
        <v>8.358</v>
      </c>
      <c r="E26" s="364"/>
      <c r="F26" s="364"/>
      <c r="G26" s="720">
        <f>'EPA REGION'!H9</f>
        <v>0.34</v>
      </c>
      <c r="H26" s="426">
        <f>'EPA REGION'!H10</f>
        <v>0.00288</v>
      </c>
      <c r="I26" s="363"/>
      <c r="J26" s="422">
        <f>'EPA REGION'!H12</f>
        <v>0.972</v>
      </c>
      <c r="K26" s="363"/>
      <c r="L26" s="422">
        <f>'EPA REGION'!H14</f>
        <v>0.025</v>
      </c>
      <c r="M26" s="364"/>
      <c r="N26" s="720">
        <f>'EPA REGION'!H16</f>
        <v>0.13</v>
      </c>
      <c r="O26" s="364"/>
      <c r="P26" s="720">
        <f>'EPA REGION'!H18</f>
        <v>3.71</v>
      </c>
      <c r="Q26" s="422">
        <f>'EPA REGION'!H19</f>
        <v>0.104</v>
      </c>
      <c r="R26" s="363"/>
      <c r="S26" s="422">
        <f>'EPA REGION'!H21</f>
        <v>0.813</v>
      </c>
      <c r="T26" s="364"/>
      <c r="U26" s="720">
        <f>'EPA REGION'!H23</f>
        <v>0.02</v>
      </c>
      <c r="V26" s="719">
        <f>'EPA REGION'!H24</f>
        <v>0.0099</v>
      </c>
      <c r="W26" s="364"/>
      <c r="X26" s="372"/>
      <c r="Y26" s="372"/>
      <c r="Z26" s="720">
        <f>'EPA REGION'!H28</f>
        <v>0.29</v>
      </c>
      <c r="AA26" s="717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8.75" customHeight="1">
      <c r="A27" s="368" t="s">
        <v>61</v>
      </c>
      <c r="B27" s="361" t="s">
        <v>151</v>
      </c>
      <c r="C27" s="362"/>
      <c r="D27" s="422">
        <f>'EPA REGION'!J6</f>
        <v>3.348</v>
      </c>
      <c r="E27" s="506"/>
      <c r="F27" s="364"/>
      <c r="G27" s="720">
        <f>'EPA REGION'!J9</f>
        <v>0.15</v>
      </c>
      <c r="H27" s="426">
        <f>'EPA REGION'!J10</f>
        <v>0.00072</v>
      </c>
      <c r="I27" s="364"/>
      <c r="J27" s="422">
        <f>'EPA REGION'!J12</f>
        <v>0.126</v>
      </c>
      <c r="K27" s="364"/>
      <c r="L27" s="422">
        <f>'EPA REGION'!J14</f>
        <v>0.016</v>
      </c>
      <c r="M27" s="363"/>
      <c r="N27" s="422">
        <f>'EPA REGION'!J16</f>
        <v>0.005</v>
      </c>
      <c r="O27" s="364"/>
      <c r="P27" s="720">
        <f>'EPA REGION'!J18</f>
        <v>2.05</v>
      </c>
      <c r="Q27" s="426">
        <f>'EPA REGION'!J19</f>
        <v>0.00077</v>
      </c>
      <c r="R27" s="364"/>
      <c r="S27" s="720">
        <f>'EPA REGION'!J21</f>
        <v>0.09</v>
      </c>
      <c r="T27" s="364"/>
      <c r="U27" s="422">
        <f>'EPA REGION'!J23</f>
        <v>0.005</v>
      </c>
      <c r="V27" s="364"/>
      <c r="W27" s="364"/>
      <c r="X27" s="372"/>
      <c r="Y27" s="372"/>
      <c r="Z27" s="422">
        <f>'EPA REGION'!J28</f>
        <v>0.219</v>
      </c>
      <c r="AA27" s="717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8.75" customHeight="1">
      <c r="A28" s="368" t="s">
        <v>152</v>
      </c>
      <c r="B28" s="361" t="s">
        <v>151</v>
      </c>
      <c r="C28" s="362"/>
      <c r="D28" s="364"/>
      <c r="E28" s="722">
        <f>'EPA REGION'!F7</f>
        <v>0.2</v>
      </c>
      <c r="F28" s="364"/>
      <c r="G28" s="364"/>
      <c r="H28" s="720">
        <f>'EPA REGION'!F10</f>
        <v>0.05</v>
      </c>
      <c r="I28" s="364"/>
      <c r="J28" s="418">
        <f>'EPA REGION'!F12</f>
        <v>1</v>
      </c>
      <c r="K28" s="418">
        <f>'EPA REGION'!F13</f>
        <v>1</v>
      </c>
      <c r="L28" s="722">
        <f>'EPA REGION'!F14</f>
        <v>0.5</v>
      </c>
      <c r="M28" s="366"/>
      <c r="N28" s="722">
        <f>'EPA REGION'!F16</f>
        <v>0.1</v>
      </c>
      <c r="O28" s="364"/>
      <c r="P28" s="364"/>
      <c r="Q28" s="364"/>
      <c r="R28" s="364"/>
      <c r="S28" s="364"/>
      <c r="T28" s="364"/>
      <c r="U28" s="720">
        <f>'EPA REGION'!F23</f>
        <v>0.05</v>
      </c>
      <c r="V28" s="364"/>
      <c r="W28" s="364"/>
      <c r="X28" s="372"/>
      <c r="Y28" s="722">
        <f>'EPA REGION'!F27</f>
        <v>0.1</v>
      </c>
      <c r="Z28" s="418">
        <f>'EPA REGION'!F28</f>
        <v>25</v>
      </c>
      <c r="AA28" s="717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8.75" customHeight="1">
      <c r="A29" s="368" t="s">
        <v>150</v>
      </c>
      <c r="B29" s="361" t="s">
        <v>151</v>
      </c>
      <c r="C29" s="418">
        <f>'EPA REGION'!D5</f>
        <v>5</v>
      </c>
      <c r="D29" s="365"/>
      <c r="E29" s="418">
        <f>'EPA REGION'!D7</f>
        <v>2</v>
      </c>
      <c r="F29" s="364"/>
      <c r="G29" s="364"/>
      <c r="H29" s="720">
        <f>'EPA REGION'!D10</f>
        <v>0.05</v>
      </c>
      <c r="I29" s="364"/>
      <c r="J29" s="418">
        <f>'EPA REGION'!D12</f>
        <v>1</v>
      </c>
      <c r="K29" s="720">
        <f>'EPA REGION'!D13</f>
        <v>0.05</v>
      </c>
      <c r="L29" s="722">
        <f>'EPA REGION'!D14</f>
        <v>0.2</v>
      </c>
      <c r="M29" s="364"/>
      <c r="N29" s="418">
        <f>'EPA REGION'!D16</f>
        <v>10</v>
      </c>
      <c r="O29" s="365"/>
      <c r="P29" s="365"/>
      <c r="Q29" s="365"/>
      <c r="R29" s="418">
        <f>'EPA REGION'!D20</f>
        <v>1</v>
      </c>
      <c r="S29" s="364"/>
      <c r="T29" s="364"/>
      <c r="U29" s="720">
        <f>'EPA REGION'!D23</f>
        <v>0.02</v>
      </c>
      <c r="V29" s="364"/>
      <c r="W29" s="364"/>
      <c r="X29" s="362"/>
      <c r="Y29" s="722">
        <f>'EPA REGION'!D27</f>
        <v>0.1</v>
      </c>
      <c r="Z29" s="418">
        <f>'EPA REGION'!D28</f>
        <v>10</v>
      </c>
      <c r="AA29" s="717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8.75" customHeight="1">
      <c r="A30" s="368" t="s">
        <v>50</v>
      </c>
      <c r="B30" s="361" t="s">
        <v>34</v>
      </c>
      <c r="C30" s="362"/>
      <c r="D30" s="364"/>
      <c r="E30" s="722">
        <f>Utah!N7</f>
        <v>0.1</v>
      </c>
      <c r="F30" s="364"/>
      <c r="G30" s="364"/>
      <c r="H30" s="720">
        <f>Utah!N10</f>
        <v>0.01</v>
      </c>
      <c r="I30" s="364"/>
      <c r="J30" s="722">
        <f>Utah!N12</f>
        <v>0.1</v>
      </c>
      <c r="K30" s="364"/>
      <c r="L30" s="722">
        <f>Utah!N14</f>
        <v>0.2</v>
      </c>
      <c r="M30" s="364"/>
      <c r="N30" s="722">
        <f>Utah!N16</f>
        <v>0.1</v>
      </c>
      <c r="O30" s="364"/>
      <c r="P30" s="364"/>
      <c r="Q30" s="364"/>
      <c r="R30" s="364"/>
      <c r="S30" s="364"/>
      <c r="T30" s="364"/>
      <c r="U30" s="720">
        <f>Utah!N23</f>
        <v>0.05</v>
      </c>
      <c r="V30" s="364"/>
      <c r="W30" s="364"/>
      <c r="X30" s="372"/>
      <c r="Y30" s="372"/>
      <c r="Z30" s="372"/>
      <c r="AA30" s="717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8.75" customHeight="1">
      <c r="A31" s="368" t="s">
        <v>33</v>
      </c>
      <c r="B31" s="361" t="s">
        <v>34</v>
      </c>
      <c r="C31" s="412"/>
      <c r="D31" s="364"/>
      <c r="E31" s="720">
        <f>Utah!M7</f>
        <v>0.01</v>
      </c>
      <c r="F31" s="418">
        <f>Utah!M8</f>
        <v>1</v>
      </c>
      <c r="G31" s="422">
        <f>Utah!M9</f>
        <v>0.004</v>
      </c>
      <c r="H31" s="720">
        <f>Utah!M10</f>
        <v>0.01</v>
      </c>
      <c r="I31" s="364"/>
      <c r="J31" s="720">
        <f>Utah!M12</f>
        <v>0.05</v>
      </c>
      <c r="K31" s="364"/>
      <c r="L31" s="364"/>
      <c r="M31" s="364"/>
      <c r="N31" s="422">
        <f>Utah!M16</f>
        <v>0.015</v>
      </c>
      <c r="O31" s="364"/>
      <c r="P31" s="364"/>
      <c r="Q31" s="422">
        <f>Utah!M19</f>
        <v>0.002</v>
      </c>
      <c r="R31" s="364"/>
      <c r="S31" s="365"/>
      <c r="T31" s="364"/>
      <c r="U31" s="720">
        <f>Utah!M23</f>
        <v>0.05</v>
      </c>
      <c r="V31" s="720">
        <f>Utah!M24</f>
        <v>0.05</v>
      </c>
      <c r="W31" s="364"/>
      <c r="X31" s="413"/>
      <c r="Y31" s="413"/>
      <c r="Z31" s="413"/>
      <c r="AA31" s="717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8.75" customHeight="1">
      <c r="A32" s="368" t="s">
        <v>49</v>
      </c>
      <c r="B32" s="361" t="s">
        <v>34</v>
      </c>
      <c r="C32" s="418">
        <f>Utah!Q5</f>
        <v>5</v>
      </c>
      <c r="D32" s="364"/>
      <c r="E32" s="722">
        <f>Utah!Q7</f>
        <v>0.1</v>
      </c>
      <c r="F32" s="364"/>
      <c r="G32" s="364"/>
      <c r="H32" s="720">
        <f>Utah!Q10</f>
        <v>0.01</v>
      </c>
      <c r="I32" s="364"/>
      <c r="J32" s="722">
        <f>Utah!Q12</f>
        <v>0.1</v>
      </c>
      <c r="K32" s="720">
        <f>Utah!Q13</f>
        <v>0.05</v>
      </c>
      <c r="L32" s="722">
        <f>Utah!Q14</f>
        <v>0.2</v>
      </c>
      <c r="M32" s="418">
        <f>Utah!Q15</f>
        <v>5</v>
      </c>
      <c r="N32" s="418">
        <f>Utah!Q16</f>
        <v>5</v>
      </c>
      <c r="O32" s="364"/>
      <c r="P32" s="722">
        <f>Utah!Q18</f>
        <v>0.2</v>
      </c>
      <c r="Q32" s="364"/>
      <c r="R32" s="720">
        <f>Utah!Q20</f>
        <v>0.01</v>
      </c>
      <c r="S32" s="722">
        <f>Utah!Q21</f>
        <v>0.2</v>
      </c>
      <c r="T32" s="364"/>
      <c r="U32" s="720">
        <f>Utah!Q23</f>
        <v>0.02</v>
      </c>
      <c r="V32" s="364"/>
      <c r="W32" s="364"/>
      <c r="X32" s="372"/>
      <c r="Y32" s="722">
        <f>Utah!Q27</f>
        <v>0.1</v>
      </c>
      <c r="Z32" s="418">
        <f>Utah!Q28</f>
        <v>2</v>
      </c>
      <c r="AA32" s="72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8.75" customHeight="1">
      <c r="A33" s="368" t="s">
        <v>48</v>
      </c>
      <c r="B33" s="361" t="s">
        <v>34</v>
      </c>
      <c r="C33" s="418">
        <f>Utah!P5</f>
        <v>20</v>
      </c>
      <c r="D33" s="364"/>
      <c r="E33" s="418">
        <f>Utah!P7</f>
        <v>2</v>
      </c>
      <c r="F33" s="364"/>
      <c r="G33" s="364"/>
      <c r="H33" s="720">
        <f>Utah!P10</f>
        <v>0.05</v>
      </c>
      <c r="I33" s="364"/>
      <c r="J33" s="418">
        <f>Utah!P12</f>
        <v>1</v>
      </c>
      <c r="K33" s="418">
        <f>Utah!P13</f>
        <v>5</v>
      </c>
      <c r="L33" s="418">
        <f>Utah!P14</f>
        <v>5</v>
      </c>
      <c r="M33" s="418">
        <f>Utah!P15</f>
        <v>20</v>
      </c>
      <c r="N33" s="418">
        <f>Utah!P16</f>
        <v>10</v>
      </c>
      <c r="O33" s="365"/>
      <c r="P33" s="418">
        <f>Utah!P18</f>
        <v>10</v>
      </c>
      <c r="Q33" s="364"/>
      <c r="R33" s="720">
        <f>Utah!P20</f>
        <v>0.05</v>
      </c>
      <c r="S33" s="418">
        <f>Utah!P21</f>
        <v>2</v>
      </c>
      <c r="T33" s="364"/>
      <c r="U33" s="720">
        <f>Utah!P23</f>
        <v>0.02</v>
      </c>
      <c r="V33" s="364"/>
      <c r="W33" s="364"/>
      <c r="X33" s="372"/>
      <c r="Y33" s="418">
        <f>Utah!P27</f>
        <v>1</v>
      </c>
      <c r="Z33" s="418">
        <f>Utah!P28</f>
        <v>10</v>
      </c>
      <c r="AA33" s="72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8.75" customHeight="1">
      <c r="A34" s="368" t="s">
        <v>52</v>
      </c>
      <c r="B34" s="361" t="s">
        <v>34</v>
      </c>
      <c r="C34" s="418">
        <f>Utah!O5</f>
        <v>5</v>
      </c>
      <c r="D34" s="364"/>
      <c r="E34" s="726">
        <f>Utah!O7</f>
        <v>0.2</v>
      </c>
      <c r="F34" s="364"/>
      <c r="G34" s="364"/>
      <c r="H34" s="720">
        <f>Utah!O10</f>
        <v>0.05</v>
      </c>
      <c r="I34" s="418">
        <f>Utah!O11</f>
        <v>500</v>
      </c>
      <c r="J34" s="418">
        <f>Utah!O12</f>
        <v>1</v>
      </c>
      <c r="K34" s="418">
        <f>Utah!O13</f>
        <v>1</v>
      </c>
      <c r="L34" s="722">
        <f>Utah!O14</f>
        <v>0.5</v>
      </c>
      <c r="M34" s="364"/>
      <c r="N34" s="722">
        <f>Utah!O16</f>
        <v>0.1</v>
      </c>
      <c r="O34" s="418">
        <f>Utah!O17</f>
        <v>250</v>
      </c>
      <c r="P34" s="364"/>
      <c r="Q34" s="720">
        <f>Utah!O19</f>
        <v>0.01</v>
      </c>
      <c r="R34" s="364"/>
      <c r="S34" s="364"/>
      <c r="T34" s="364"/>
      <c r="U34" s="720">
        <f>Utah!O23</f>
        <v>0.05</v>
      </c>
      <c r="V34" s="364"/>
      <c r="W34" s="418">
        <f>Utah!O25</f>
        <v>1000</v>
      </c>
      <c r="X34" s="372"/>
      <c r="Y34" s="722">
        <f>Utah!O27</f>
        <v>0.1</v>
      </c>
      <c r="Z34" s="418">
        <f>Utah!O28</f>
        <v>25</v>
      </c>
      <c r="AA34" s="71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49"/>
      <c r="AS34" s="49"/>
      <c r="AT34" s="5"/>
      <c r="AU34" s="5"/>
    </row>
    <row r="35" ht="18.75" customHeight="1">
      <c r="A35" s="370" t="s">
        <v>39</v>
      </c>
      <c r="B35" s="371" t="s">
        <v>34</v>
      </c>
      <c r="C35" s="727">
        <v>620.767</v>
      </c>
      <c r="D35" s="423">
        <v>0.248</v>
      </c>
      <c r="E35" s="423">
        <v>0.186</v>
      </c>
      <c r="F35" s="416">
        <v>124.159</v>
      </c>
      <c r="G35" s="423">
        <v>1.242</v>
      </c>
      <c r="H35" s="423">
        <v>0.062</v>
      </c>
      <c r="I35" s="424"/>
      <c r="J35" s="424">
        <v>0.41</v>
      </c>
      <c r="K35" s="424">
        <v>7.931</v>
      </c>
      <c r="L35" s="423">
        <v>6.208</v>
      </c>
      <c r="M35" s="416">
        <v>851.582</v>
      </c>
      <c r="N35" s="424">
        <v>0.91</v>
      </c>
      <c r="O35" s="424"/>
      <c r="P35" s="416">
        <v>31.04</v>
      </c>
      <c r="Q35" s="423">
        <v>1.242</v>
      </c>
      <c r="R35" s="423">
        <v>3.104</v>
      </c>
      <c r="S35" s="416">
        <v>17.48</v>
      </c>
      <c r="T35" s="423"/>
      <c r="U35" s="423">
        <v>3.104</v>
      </c>
      <c r="V35" s="423">
        <v>3.63</v>
      </c>
      <c r="W35" s="424"/>
      <c r="X35" s="424">
        <v>0.025</v>
      </c>
      <c r="Y35" s="728">
        <v>6.208</v>
      </c>
      <c r="Z35" s="416">
        <v>217.786</v>
      </c>
      <c r="AA35" s="72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18.75" customHeight="1">
      <c r="A36" s="368" t="s">
        <v>57</v>
      </c>
      <c r="B36" s="361" t="s">
        <v>34</v>
      </c>
      <c r="C36" s="720">
        <f>Utah!R5</f>
        <v>0.75</v>
      </c>
      <c r="D36" s="364"/>
      <c r="E36" s="720">
        <f>Utah!R7</f>
        <v>0.34</v>
      </c>
      <c r="F36" s="364"/>
      <c r="G36" s="364"/>
      <c r="H36" s="422">
        <f>Utah!R10</f>
        <v>0.002</v>
      </c>
      <c r="I36" s="364"/>
      <c r="J36" s="720">
        <f>Utah!R12</f>
        <v>0.016</v>
      </c>
      <c r="K36" s="364"/>
      <c r="L36" s="422">
        <f>Utah!R14</f>
        <v>0.013</v>
      </c>
      <c r="M36" s="418">
        <f>Utah!R15</f>
        <v>1</v>
      </c>
      <c r="N36" s="422">
        <f>Utah!R16</f>
        <v>0.065</v>
      </c>
      <c r="O36" s="364"/>
      <c r="P36" s="364"/>
      <c r="Q36" s="364"/>
      <c r="R36" s="364"/>
      <c r="S36" s="422">
        <f>Utah!R21</f>
        <v>0.468</v>
      </c>
      <c r="T36" s="364"/>
      <c r="U36" s="719">
        <f>Utah!R23</f>
        <v>0.0184</v>
      </c>
      <c r="V36" s="719">
        <f>Utah!R24</f>
        <v>0.01059716954</v>
      </c>
      <c r="W36" s="364"/>
      <c r="X36" s="362"/>
      <c r="Y36" s="362"/>
      <c r="Z36" s="720">
        <f>Utah!S28</f>
        <v>0.12</v>
      </c>
      <c r="AA36" s="724">
        <f>Utah!$B$64</f>
        <v>200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.0" customHeight="1">
      <c r="A37" s="368" t="s">
        <v>62</v>
      </c>
      <c r="B37" s="361" t="s">
        <v>34</v>
      </c>
      <c r="C37" s="422">
        <f>Utah!S5</f>
        <v>0.087</v>
      </c>
      <c r="D37" s="364"/>
      <c r="E37" s="720">
        <f>Utah!S7</f>
        <v>0.15</v>
      </c>
      <c r="F37" s="364"/>
      <c r="G37" s="364"/>
      <c r="H37" s="422">
        <f>Utah!S10</f>
        <v>0.00025</v>
      </c>
      <c r="I37" s="364"/>
      <c r="J37" s="422">
        <f>Utah!S12</f>
        <v>0.011</v>
      </c>
      <c r="K37" s="364"/>
      <c r="L37" s="422">
        <f>Utah!S14</f>
        <v>0.009</v>
      </c>
      <c r="M37" s="418">
        <f>Utah!S15</f>
        <v>1</v>
      </c>
      <c r="N37" s="719">
        <f>Utah!S16</f>
        <v>0.025</v>
      </c>
      <c r="O37" s="364"/>
      <c r="P37" s="364"/>
      <c r="Q37" s="729">
        <f>Utah!S19</f>
        <v>0.000012</v>
      </c>
      <c r="R37" s="364"/>
      <c r="S37" s="720">
        <f>Utah!S21</f>
        <v>0.052</v>
      </c>
      <c r="T37" s="364"/>
      <c r="U37" s="719">
        <f>Utah!S23</f>
        <v>0.0046</v>
      </c>
      <c r="V37" s="364"/>
      <c r="W37" s="364"/>
      <c r="X37" s="362"/>
      <c r="Y37" s="362"/>
      <c r="Z37" s="720">
        <f>Utah!S28</f>
        <v>0.12</v>
      </c>
      <c r="AA37" s="724">
        <f>Utah!$B$64</f>
        <v>200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3.5" customHeight="1">
      <c r="A38" s="368" t="s">
        <v>36</v>
      </c>
      <c r="B38" s="361" t="s">
        <v>37</v>
      </c>
      <c r="C38" s="553" t="str">
        <f>'Total Table Filled In'!D37</f>
        <v/>
      </c>
      <c r="D38" s="553">
        <f>'Total Table Filled In'!E37</f>
        <v>0.64</v>
      </c>
      <c r="E38" s="570">
        <f>'Total Table Filled In'!F37</f>
        <v>0.0076</v>
      </c>
      <c r="F38" s="506"/>
      <c r="G38" s="506"/>
      <c r="H38" s="468"/>
      <c r="I38" s="506"/>
      <c r="J38" s="730" t="str">
        <f>'Total Table Filled In'!K37</f>
        <v/>
      </c>
      <c r="K38" s="506"/>
      <c r="L38" s="410"/>
      <c r="M38" s="506"/>
      <c r="N38" s="553" t="str">
        <f>'Total Table Filled In'!O37</f>
        <v/>
      </c>
      <c r="O38" s="506"/>
      <c r="P38" s="506"/>
      <c r="Q38" s="553" t="str">
        <f>'Total Table Filled In'!R37</f>
        <v/>
      </c>
      <c r="R38" s="506"/>
      <c r="S38" s="569" t="str">
        <f>'Total Table Filled In'!T37</f>
        <v/>
      </c>
      <c r="T38" s="506"/>
      <c r="U38" s="569" t="str">
        <f>'Total Table Filled In'!V37</f>
        <v/>
      </c>
      <c r="V38" s="553" t="str">
        <f>'Total Table Filled In'!W37</f>
        <v/>
      </c>
      <c r="W38" s="506"/>
      <c r="X38" s="506"/>
      <c r="Y38" s="506"/>
      <c r="Z38" s="730" t="str">
        <f>'Total Table Filled In'!AA37</f>
        <v/>
      </c>
      <c r="AA38" s="717"/>
      <c r="AB38" s="5"/>
    </row>
    <row r="39" ht="13.5" customHeight="1">
      <c r="A39" s="370" t="s">
        <v>43</v>
      </c>
      <c r="B39" s="371" t="s">
        <v>37</v>
      </c>
      <c r="C39" s="410"/>
      <c r="D39" s="569">
        <f>'Total Table Filled In'!E38</f>
        <v>0.64</v>
      </c>
      <c r="E39" s="569">
        <f>'Total Table Filled In'!F38</f>
        <v>0.08</v>
      </c>
      <c r="F39" s="506"/>
      <c r="G39" s="506"/>
      <c r="H39" s="468"/>
      <c r="I39" s="506"/>
      <c r="J39" s="553">
        <f>'Total Table Filled In'!K38</f>
        <v>0.15</v>
      </c>
      <c r="K39" s="506"/>
      <c r="L39" s="569" t="str">
        <f>'Total Table Filled In'!M38</f>
        <v/>
      </c>
      <c r="M39" s="506"/>
      <c r="N39" s="553" t="str">
        <f>'Total Table Filled In'!O38</f>
        <v/>
      </c>
      <c r="O39" s="506"/>
      <c r="P39" s="506"/>
      <c r="Q39" s="410"/>
      <c r="R39" s="506"/>
      <c r="S39" s="569">
        <f>'Total Table Filled In'!T38</f>
        <v>4.6</v>
      </c>
      <c r="T39" s="506"/>
      <c r="U39" s="569">
        <f>'Total Table Filled In'!V38</f>
        <v>0.67</v>
      </c>
      <c r="V39" s="569">
        <f>'Total Table Filled In'!W38</f>
        <v>8</v>
      </c>
      <c r="W39" s="506"/>
      <c r="X39" s="506"/>
      <c r="Y39" s="506"/>
      <c r="Z39" s="731">
        <f>'Total Table Filled In'!AA38</f>
        <v>5.1</v>
      </c>
      <c r="AA39" s="717"/>
      <c r="AB39" s="5"/>
    </row>
    <row r="40" ht="13.5" customHeight="1">
      <c r="A40" s="370" t="s">
        <v>44</v>
      </c>
      <c r="B40" s="371" t="s">
        <v>37</v>
      </c>
      <c r="C40" s="410"/>
      <c r="D40" s="569" t="str">
        <f>'Total Table Filled In'!E39</f>
        <v/>
      </c>
      <c r="E40" s="570" t="str">
        <f>'Total Table Filled In'!F39</f>
        <v/>
      </c>
      <c r="F40" s="506"/>
      <c r="G40" s="506"/>
      <c r="H40" s="468"/>
      <c r="I40" s="506"/>
      <c r="J40" s="553" t="str">
        <f>'Total Table Filled In'!K39</f>
        <v/>
      </c>
      <c r="K40" s="506"/>
      <c r="L40" s="410"/>
      <c r="M40" s="506"/>
      <c r="N40" s="410"/>
      <c r="O40" s="506"/>
      <c r="P40" s="506"/>
      <c r="Q40" s="569" t="str">
        <f>'Total Table Filled In'!R39</f>
        <v/>
      </c>
      <c r="R40" s="506"/>
      <c r="S40" s="569" t="str">
        <f>'Total Table Filled In'!T39</f>
        <v/>
      </c>
      <c r="T40" s="506"/>
      <c r="U40" s="569" t="str">
        <f>'Total Table Filled In'!V39</f>
        <v/>
      </c>
      <c r="V40" s="569" t="str">
        <f>'Total Table Filled In'!W39</f>
        <v/>
      </c>
      <c r="W40" s="506"/>
      <c r="X40" s="506"/>
      <c r="Y40" s="506"/>
      <c r="Z40" s="731" t="str">
        <f>'Total Table Filled In'!AA39</f>
        <v/>
      </c>
      <c r="AA40" s="717"/>
      <c r="AB40" s="5"/>
    </row>
    <row r="41" ht="13.5" customHeight="1">
      <c r="A41" s="368" t="s">
        <v>45</v>
      </c>
      <c r="B41" s="361" t="s">
        <v>37</v>
      </c>
      <c r="C41" s="410"/>
      <c r="D41" s="410"/>
      <c r="E41" s="731" t="str">
        <f>'Total Table Filled In'!F40</f>
        <v/>
      </c>
      <c r="F41" s="553" t="str">
        <f>'Total Table Filled In'!G40</f>
        <v/>
      </c>
      <c r="G41" s="506"/>
      <c r="H41" s="468"/>
      <c r="I41" s="506"/>
      <c r="J41" s="731" t="str">
        <f>'Total Table Filled In'!K40</f>
        <v/>
      </c>
      <c r="K41" s="506"/>
      <c r="L41" s="553" t="str">
        <f>'Total Table Filled In'!M40</f>
        <v/>
      </c>
      <c r="M41" s="506"/>
      <c r="N41" s="731" t="str">
        <f>'Total Table Filled In'!O40</f>
        <v/>
      </c>
      <c r="O41" s="506"/>
      <c r="P41" s="506"/>
      <c r="Q41" s="553" t="str">
        <f>'Total Table Filled In'!R40</f>
        <v/>
      </c>
      <c r="R41" s="506"/>
      <c r="S41" s="553" t="str">
        <f>'Total Table Filled In'!T40</f>
        <v/>
      </c>
      <c r="T41" s="506"/>
      <c r="U41" s="569" t="str">
        <f>'Total Table Filled In'!V40</f>
        <v/>
      </c>
      <c r="V41" s="410"/>
      <c r="W41" s="506"/>
      <c r="X41" s="506"/>
      <c r="Y41" s="506"/>
      <c r="Z41" s="731" t="str">
        <f>'Total Table Filled In'!AA40</f>
        <v/>
      </c>
      <c r="AA41" s="410"/>
      <c r="AB41" s="5"/>
    </row>
    <row r="42" ht="13.5" customHeight="1">
      <c r="A42" s="368" t="s">
        <v>59</v>
      </c>
      <c r="B42" s="361" t="s">
        <v>37</v>
      </c>
      <c r="C42" s="569" t="str">
        <f>'Total Table Filled In'!D41</f>
        <v/>
      </c>
      <c r="D42" s="410"/>
      <c r="E42" s="553" t="str">
        <f>'Total Table Filled In'!F41</f>
        <v/>
      </c>
      <c r="F42" s="506"/>
      <c r="G42" s="506"/>
      <c r="H42" s="557" t="str">
        <f>'Dissolved Table Filled In'!I42</f>
        <v/>
      </c>
      <c r="I42" s="506"/>
      <c r="J42" s="556" t="str">
        <f>'Dissolved Table Filled In'!K42</f>
        <v/>
      </c>
      <c r="K42" s="372"/>
      <c r="L42" s="556" t="str">
        <f>'Dissolved Table Filled In'!M42</f>
        <v/>
      </c>
      <c r="M42" s="372"/>
      <c r="N42" s="556" t="str">
        <f>'Dissolved Table Filled In'!O42</f>
        <v/>
      </c>
      <c r="O42" s="506"/>
      <c r="P42" s="506"/>
      <c r="Q42" s="732" t="str">
        <f>'Total Table Filled In'!R41</f>
        <v/>
      </c>
      <c r="R42" s="506"/>
      <c r="S42" s="556" t="str">
        <f>'Dissolved Table Filled In'!T42</f>
        <v/>
      </c>
      <c r="T42" s="506"/>
      <c r="U42" s="553" t="str">
        <f>'Total Table Filled In'!V41</f>
        <v/>
      </c>
      <c r="V42" s="556" t="str">
        <f>'Dissolved Table Filled In'!W42</f>
        <v/>
      </c>
      <c r="W42" s="506"/>
      <c r="X42" s="506"/>
      <c r="Y42" s="506"/>
      <c r="Z42" s="556" t="str">
        <f>'Dissolved Table Filled In'!AA42</f>
        <v/>
      </c>
      <c r="AA42" s="410"/>
      <c r="AB42" s="5"/>
    </row>
    <row r="43" ht="13.5" customHeight="1">
      <c r="A43" s="368" t="s">
        <v>64</v>
      </c>
      <c r="B43" s="361" t="s">
        <v>37</v>
      </c>
      <c r="C43" s="410"/>
      <c r="D43" s="410"/>
      <c r="E43" s="553">
        <f>'Total Table Filled In'!F42</f>
        <v>0.000014</v>
      </c>
      <c r="F43" s="506"/>
      <c r="G43" s="506"/>
      <c r="H43" s="557">
        <f>'Dissolved Table Filled In'!I43</f>
        <v>0.084</v>
      </c>
      <c r="I43" s="506"/>
      <c r="J43" s="556">
        <f>'Dissolved Table Filled In'!K43</f>
        <v>3.4</v>
      </c>
      <c r="K43" s="372"/>
      <c r="L43" s="556" t="str">
        <f>'Dissolved Table Filled In'!M43</f>
        <v/>
      </c>
      <c r="M43" s="372"/>
      <c r="N43" s="556" t="str">
        <f>'Dissolved Table Filled In'!O43</f>
        <v/>
      </c>
      <c r="O43" s="506"/>
      <c r="P43" s="506"/>
      <c r="Q43" s="553">
        <f>'Total Table Filled In'!R42</f>
        <v>0.000051</v>
      </c>
      <c r="R43" s="506"/>
      <c r="S43" s="556">
        <f>'Dissolved Table Filled In'!T43</f>
        <v>4.6</v>
      </c>
      <c r="T43" s="506"/>
      <c r="U43" s="553">
        <f>'Total Table Filled In'!V42</f>
        <v>4.2</v>
      </c>
      <c r="V43" s="556">
        <f>'Dissolved Table Filled In'!W43</f>
        <v>110</v>
      </c>
      <c r="W43" s="506"/>
      <c r="X43" s="506"/>
      <c r="Y43" s="506"/>
      <c r="Z43" s="556">
        <f>'Dissolved Table Filled In'!AA43</f>
        <v>26</v>
      </c>
      <c r="AA43" s="573">
        <f>'UteMountain Tribe_OLD'!Y2</f>
        <v>300</v>
      </c>
      <c r="AB43" s="5"/>
    </row>
    <row r="44" ht="13.5" customHeight="1">
      <c r="A44" s="5"/>
      <c r="B44" s="733"/>
      <c r="AB44" s="5"/>
    </row>
    <row r="45" ht="13.5" customHeight="1">
      <c r="AB45" s="5"/>
    </row>
    <row r="46" ht="13.5" customHeight="1">
      <c r="AB46" s="5"/>
    </row>
    <row r="47" ht="13.5" customHeight="1">
      <c r="AB47" s="5"/>
    </row>
    <row r="48" ht="13.5" customHeight="1">
      <c r="AB48" s="5"/>
    </row>
    <row r="49" ht="13.5" customHeight="1">
      <c r="AB49" s="5"/>
    </row>
    <row r="50" ht="13.5" customHeight="1">
      <c r="AB50" s="5"/>
    </row>
    <row r="51" ht="13.5" customHeight="1">
      <c r="AB51" s="5"/>
    </row>
    <row r="52" ht="13.5" customHeight="1">
      <c r="AB52" s="5"/>
    </row>
    <row r="53" ht="13.5" customHeight="1">
      <c r="AB53" s="5"/>
    </row>
    <row r="54" ht="13.5" customHeight="1">
      <c r="AB54" s="5"/>
    </row>
    <row r="55" ht="13.5" customHeight="1">
      <c r="AB55" s="5"/>
    </row>
    <row r="56" ht="13.5" customHeight="1">
      <c r="AB56" s="5"/>
    </row>
    <row r="57" ht="13.5" customHeight="1">
      <c r="AB57" s="5"/>
    </row>
    <row r="58" ht="13.5" customHeight="1">
      <c r="AB58" s="5"/>
    </row>
    <row r="59" ht="13.5" customHeight="1">
      <c r="AB59" s="5"/>
    </row>
    <row r="60" ht="13.5" customHeight="1">
      <c r="AB60" s="5"/>
    </row>
    <row r="61" ht="13.5" customHeight="1">
      <c r="AB61" s="5"/>
    </row>
    <row r="62" ht="13.5" customHeight="1">
      <c r="AB62" s="5"/>
    </row>
    <row r="63" ht="13.5" customHeight="1">
      <c r="AB63" s="5"/>
    </row>
    <row r="64" ht="13.5" customHeight="1">
      <c r="AB64" s="5"/>
    </row>
    <row r="65" ht="13.5" customHeight="1">
      <c r="AB65" s="5"/>
    </row>
    <row r="66" ht="13.5" customHeight="1">
      <c r="AB66" s="5"/>
    </row>
    <row r="67" ht="13.5" customHeight="1">
      <c r="AB67" s="5"/>
    </row>
    <row r="68" ht="13.5" customHeight="1">
      <c r="AB68" s="5"/>
    </row>
    <row r="69" ht="13.5" customHeight="1">
      <c r="AB69" s="5"/>
    </row>
    <row r="70" ht="13.5" customHeight="1">
      <c r="AB70" s="5"/>
    </row>
    <row r="71" ht="13.5" customHeight="1">
      <c r="AB71" s="5"/>
    </row>
    <row r="72" ht="13.5" customHeight="1">
      <c r="AB72" s="5"/>
    </row>
    <row r="73" ht="13.5" customHeight="1">
      <c r="AB73" s="5"/>
    </row>
    <row r="74" ht="13.5" customHeight="1">
      <c r="AB74" s="5"/>
    </row>
    <row r="75" ht="13.5" customHeight="1">
      <c r="AB75" s="5"/>
    </row>
    <row r="76" ht="13.5" customHeight="1">
      <c r="AB76" s="5"/>
    </row>
    <row r="77" ht="13.5" customHeight="1">
      <c r="AB77" s="5"/>
    </row>
    <row r="78" ht="13.5" customHeight="1">
      <c r="AB78" s="5"/>
    </row>
    <row r="79" ht="13.5" customHeight="1">
      <c r="AB79" s="5"/>
    </row>
    <row r="80" ht="13.5" customHeight="1">
      <c r="AB80" s="5"/>
    </row>
    <row r="81" ht="13.5" customHeight="1">
      <c r="AB81" s="5"/>
    </row>
    <row r="82" ht="13.5" customHeight="1">
      <c r="AB82" s="5"/>
    </row>
    <row r="83" ht="13.5" customHeight="1">
      <c r="AB83" s="5"/>
    </row>
    <row r="84" ht="13.5" customHeight="1">
      <c r="AB84" s="5"/>
    </row>
    <row r="85" ht="13.5" customHeight="1">
      <c r="AB85" s="5"/>
    </row>
    <row r="86" ht="13.5" customHeight="1">
      <c r="AB86" s="5"/>
    </row>
    <row r="87" ht="13.5" customHeight="1">
      <c r="AB87" s="5"/>
    </row>
    <row r="88" ht="13.5" customHeight="1">
      <c r="AB88" s="5"/>
    </row>
    <row r="89" ht="13.5" customHeight="1">
      <c r="AB89" s="5"/>
    </row>
    <row r="90" ht="13.5" customHeight="1">
      <c r="AB90" s="5"/>
    </row>
    <row r="91" ht="13.5" customHeight="1">
      <c r="AB91" s="5"/>
    </row>
    <row r="92" ht="13.5" customHeight="1">
      <c r="AB92" s="5"/>
    </row>
    <row r="93" ht="13.5" customHeight="1">
      <c r="AB93" s="5"/>
    </row>
    <row r="94" ht="13.5" customHeight="1">
      <c r="AB94" s="5"/>
    </row>
    <row r="95" ht="13.5" customHeight="1">
      <c r="AB95" s="5"/>
    </row>
    <row r="96" ht="13.5" customHeight="1">
      <c r="AB96" s="5"/>
    </row>
    <row r="97" ht="13.5" customHeight="1">
      <c r="AB97" s="5"/>
    </row>
    <row r="98" ht="13.5" customHeight="1">
      <c r="AB98" s="5"/>
    </row>
    <row r="99" ht="13.5" customHeight="1">
      <c r="AB99" s="5"/>
    </row>
    <row r="100" ht="13.5" customHeight="1">
      <c r="AB100" s="5"/>
    </row>
    <row r="101" ht="13.5" customHeight="1">
      <c r="AB101" s="5"/>
    </row>
    <row r="102" ht="13.5" customHeight="1">
      <c r="AB102" s="5"/>
    </row>
    <row r="103" ht="13.5" customHeight="1">
      <c r="AB103" s="5"/>
    </row>
    <row r="104" ht="13.5" customHeight="1">
      <c r="AB104" s="5"/>
    </row>
    <row r="105" ht="13.5" customHeight="1">
      <c r="AB105" s="5"/>
    </row>
    <row r="106" ht="13.5" customHeight="1">
      <c r="AB106" s="5"/>
    </row>
    <row r="107" ht="13.5" customHeight="1">
      <c r="AB107" s="5"/>
    </row>
    <row r="108" ht="13.5" customHeight="1">
      <c r="AB108" s="5"/>
    </row>
    <row r="109" ht="13.5" customHeight="1">
      <c r="AB109" s="5"/>
    </row>
    <row r="110" ht="13.5" customHeight="1">
      <c r="AB110" s="5"/>
    </row>
    <row r="111" ht="13.5" customHeight="1">
      <c r="AB111" s="5"/>
    </row>
    <row r="112" ht="13.5" customHeight="1">
      <c r="AB112" s="5"/>
    </row>
    <row r="113" ht="13.5" customHeight="1">
      <c r="AB113" s="5"/>
    </row>
    <row r="114" ht="13.5" customHeight="1">
      <c r="AB114" s="5"/>
    </row>
    <row r="115" ht="13.5" customHeight="1">
      <c r="AB115" s="5"/>
    </row>
    <row r="116" ht="13.5" customHeight="1">
      <c r="AB116" s="5"/>
    </row>
    <row r="117" ht="13.5" customHeight="1">
      <c r="AB117" s="5"/>
    </row>
    <row r="118" ht="13.5" customHeight="1">
      <c r="AB118" s="5"/>
    </row>
    <row r="119" ht="13.5" customHeight="1">
      <c r="AB119" s="5"/>
    </row>
    <row r="120" ht="13.5" customHeight="1">
      <c r="AB120" s="5"/>
    </row>
    <row r="121" ht="13.5" customHeight="1">
      <c r="AB121" s="5"/>
    </row>
    <row r="122" ht="13.5" customHeight="1">
      <c r="AB122" s="5"/>
    </row>
    <row r="123" ht="13.5" customHeight="1">
      <c r="AB123" s="5"/>
    </row>
    <row r="124" ht="13.5" customHeight="1">
      <c r="AB124" s="5"/>
    </row>
    <row r="125" ht="13.5" customHeight="1">
      <c r="AB125" s="5"/>
    </row>
    <row r="126" ht="13.5" customHeight="1">
      <c r="AB126" s="5"/>
    </row>
    <row r="127" ht="13.5" customHeight="1">
      <c r="AB127" s="5"/>
    </row>
    <row r="128" ht="13.5" customHeight="1">
      <c r="AB128" s="5"/>
    </row>
    <row r="129" ht="13.5" customHeight="1">
      <c r="AB129" s="5"/>
    </row>
    <row r="130" ht="13.5" customHeight="1">
      <c r="AB130" s="5"/>
    </row>
    <row r="131" ht="13.5" customHeight="1">
      <c r="AB131" s="5"/>
    </row>
    <row r="132" ht="13.5" customHeight="1">
      <c r="AB132" s="5"/>
    </row>
    <row r="133" ht="13.5" customHeight="1">
      <c r="AB133" s="5"/>
    </row>
    <row r="134" ht="13.5" customHeight="1">
      <c r="AB134" s="5"/>
    </row>
    <row r="135" ht="13.5" customHeight="1">
      <c r="AB135" s="5"/>
    </row>
    <row r="136" ht="13.5" customHeight="1">
      <c r="AB136" s="5"/>
    </row>
    <row r="137" ht="13.5" customHeight="1">
      <c r="AB137" s="5"/>
    </row>
    <row r="138" ht="13.5" customHeight="1">
      <c r="AB138" s="5"/>
    </row>
    <row r="139" ht="13.5" customHeight="1">
      <c r="AB139" s="5"/>
    </row>
    <row r="140" ht="13.5" customHeight="1">
      <c r="AB140" s="5"/>
    </row>
    <row r="141" ht="13.5" customHeight="1">
      <c r="AB141" s="5"/>
    </row>
    <row r="142" ht="13.5" customHeight="1">
      <c r="AB142" s="5"/>
    </row>
    <row r="143" ht="13.5" customHeight="1">
      <c r="AB143" s="5"/>
    </row>
    <row r="144" ht="13.5" customHeight="1">
      <c r="AB144" s="5"/>
    </row>
    <row r="145" ht="13.5" customHeight="1">
      <c r="AB145" s="5"/>
    </row>
    <row r="146" ht="13.5" customHeight="1">
      <c r="AB146" s="5"/>
    </row>
    <row r="147" ht="13.5" customHeight="1">
      <c r="AB147" s="5"/>
    </row>
    <row r="148" ht="13.5" customHeight="1">
      <c r="AB148" s="5"/>
    </row>
    <row r="149" ht="13.5" customHeight="1">
      <c r="AB149" s="5"/>
    </row>
    <row r="150" ht="13.5" customHeight="1">
      <c r="AB150" s="5"/>
    </row>
    <row r="151" ht="13.5" customHeight="1">
      <c r="AB151" s="5"/>
    </row>
    <row r="152" ht="13.5" customHeight="1">
      <c r="AB152" s="5"/>
    </row>
    <row r="153" ht="13.5" customHeight="1">
      <c r="AB153" s="5"/>
    </row>
    <row r="154" ht="13.5" customHeight="1">
      <c r="AB154" s="5"/>
    </row>
    <row r="155" ht="13.5" customHeight="1">
      <c r="AB155" s="5"/>
    </row>
    <row r="156" ht="13.5" customHeight="1">
      <c r="AB156" s="5"/>
    </row>
    <row r="157" ht="13.5" customHeight="1">
      <c r="AB157" s="5"/>
    </row>
    <row r="158" ht="13.5" customHeight="1">
      <c r="AB158" s="5"/>
    </row>
    <row r="159" ht="13.5" customHeight="1">
      <c r="AB159" s="5"/>
    </row>
    <row r="160" ht="13.5" customHeight="1">
      <c r="AB160" s="5"/>
    </row>
    <row r="161" ht="13.5" customHeight="1">
      <c r="AB161" s="5"/>
    </row>
    <row r="162" ht="13.5" customHeight="1">
      <c r="AB162" s="5"/>
    </row>
    <row r="163" ht="13.5" customHeight="1">
      <c r="AB163" s="5"/>
    </row>
    <row r="164" ht="13.5" customHeight="1">
      <c r="AB164" s="5"/>
    </row>
    <row r="165" ht="13.5" customHeight="1">
      <c r="AB165" s="5"/>
    </row>
    <row r="166" ht="13.5" customHeight="1">
      <c r="AB166" s="5"/>
    </row>
    <row r="167" ht="13.5" customHeight="1">
      <c r="AB167" s="5"/>
    </row>
    <row r="168" ht="13.5" customHeight="1">
      <c r="AB168" s="5"/>
    </row>
    <row r="169" ht="13.5" customHeight="1">
      <c r="AB169" s="5"/>
    </row>
    <row r="170" ht="13.5" customHeight="1">
      <c r="AB170" s="5"/>
    </row>
    <row r="171" ht="13.5" customHeight="1">
      <c r="AB171" s="5"/>
    </row>
    <row r="172" ht="13.5" customHeight="1">
      <c r="AB172" s="5"/>
    </row>
    <row r="173" ht="13.5" customHeight="1">
      <c r="AB173" s="5"/>
    </row>
    <row r="174" ht="13.5" customHeight="1">
      <c r="AB174" s="5"/>
    </row>
    <row r="175" ht="13.5" customHeight="1">
      <c r="AB175" s="5"/>
    </row>
    <row r="176" ht="13.5" customHeight="1">
      <c r="AB176" s="5"/>
    </row>
    <row r="177" ht="13.5" customHeight="1">
      <c r="AB177" s="5"/>
    </row>
    <row r="178" ht="13.5" customHeight="1">
      <c r="AB178" s="5"/>
    </row>
    <row r="179" ht="13.5" customHeight="1">
      <c r="AB179" s="5"/>
    </row>
    <row r="180" ht="13.5" customHeight="1">
      <c r="AB180" s="5"/>
    </row>
    <row r="181" ht="13.5" customHeight="1">
      <c r="AB181" s="5"/>
    </row>
    <row r="182" ht="13.5" customHeight="1">
      <c r="AB182" s="5"/>
    </row>
    <row r="183" ht="13.5" customHeight="1">
      <c r="AB183" s="5"/>
    </row>
    <row r="184" ht="13.5" customHeight="1">
      <c r="AB184" s="5"/>
    </row>
    <row r="185" ht="13.5" customHeight="1">
      <c r="AB185" s="5"/>
    </row>
    <row r="186" ht="13.5" customHeight="1">
      <c r="AB186" s="5"/>
    </row>
    <row r="187" ht="13.5" customHeight="1">
      <c r="AB187" s="5"/>
    </row>
    <row r="188" ht="13.5" customHeight="1">
      <c r="AB188" s="5"/>
    </row>
    <row r="189" ht="13.5" customHeight="1">
      <c r="AB189" s="5"/>
    </row>
    <row r="190" ht="13.5" customHeight="1">
      <c r="AB190" s="5"/>
    </row>
    <row r="191" ht="13.5" customHeight="1">
      <c r="AB191" s="5"/>
    </row>
    <row r="192" ht="13.5" customHeight="1">
      <c r="AB192" s="5"/>
    </row>
    <row r="193" ht="13.5" customHeight="1">
      <c r="AB193" s="5"/>
    </row>
    <row r="194" ht="13.5" customHeight="1">
      <c r="AB194" s="5"/>
    </row>
    <row r="195" ht="13.5" customHeight="1">
      <c r="AB195" s="5"/>
    </row>
    <row r="196" ht="13.5" customHeight="1">
      <c r="AB196" s="5"/>
    </row>
    <row r="197" ht="13.5" customHeight="1">
      <c r="AB197" s="5"/>
    </row>
    <row r="198" ht="13.5" customHeight="1">
      <c r="AB198" s="5"/>
    </row>
    <row r="199" ht="13.5" customHeight="1">
      <c r="AB199" s="5"/>
    </row>
    <row r="200" ht="13.5" customHeight="1">
      <c r="AB200" s="5"/>
    </row>
    <row r="201" ht="13.5" customHeight="1">
      <c r="AB201" s="5"/>
    </row>
    <row r="202" ht="13.5" customHeight="1">
      <c r="AB202" s="5"/>
    </row>
    <row r="203" ht="13.5" customHeight="1">
      <c r="AB203" s="5"/>
    </row>
    <row r="204" ht="13.5" customHeight="1">
      <c r="AB204" s="5"/>
    </row>
    <row r="205" ht="13.5" customHeight="1">
      <c r="AB205" s="5"/>
    </row>
    <row r="206" ht="13.5" customHeight="1">
      <c r="AB206" s="5"/>
    </row>
    <row r="207" ht="13.5" customHeight="1">
      <c r="AB207" s="5"/>
    </row>
    <row r="208" ht="13.5" customHeight="1">
      <c r="AB208" s="5"/>
    </row>
    <row r="209" ht="13.5" customHeight="1">
      <c r="AB209" s="5"/>
    </row>
    <row r="210" ht="13.5" customHeight="1">
      <c r="AB210" s="5"/>
    </row>
    <row r="211" ht="13.5" customHeight="1">
      <c r="AB211" s="5"/>
    </row>
    <row r="212" ht="13.5" customHeight="1">
      <c r="AB212" s="5"/>
    </row>
    <row r="213" ht="13.5" customHeight="1">
      <c r="AB213" s="5"/>
    </row>
    <row r="214" ht="13.5" customHeight="1">
      <c r="AB214" s="5"/>
    </row>
    <row r="215" ht="13.5" customHeight="1">
      <c r="AB215" s="5"/>
    </row>
    <row r="216" ht="13.5" customHeight="1">
      <c r="AB216" s="5"/>
    </row>
    <row r="217" ht="13.5" customHeight="1">
      <c r="AB217" s="5"/>
    </row>
    <row r="218" ht="13.5" customHeight="1">
      <c r="AB218" s="5"/>
    </row>
    <row r="219" ht="13.5" customHeight="1">
      <c r="AB219" s="5"/>
    </row>
    <row r="220" ht="13.5" customHeight="1">
      <c r="AB220" s="5"/>
    </row>
    <row r="221" ht="13.5" customHeight="1">
      <c r="AB221" s="5"/>
    </row>
    <row r="222" ht="13.5" customHeight="1">
      <c r="AB222" s="5"/>
    </row>
    <row r="223" ht="13.5" customHeight="1">
      <c r="AB223" s="5"/>
    </row>
    <row r="224" ht="13.5" customHeight="1">
      <c r="AB224" s="5"/>
    </row>
    <row r="225" ht="13.5" customHeight="1">
      <c r="AB225" s="5"/>
    </row>
    <row r="226" ht="13.5" customHeight="1">
      <c r="AB226" s="5"/>
    </row>
    <row r="227" ht="13.5" customHeight="1">
      <c r="AB227" s="5"/>
    </row>
    <row r="228" ht="13.5" customHeight="1">
      <c r="AB228" s="5"/>
    </row>
    <row r="229" ht="13.5" customHeight="1">
      <c r="AB229" s="5"/>
    </row>
    <row r="230" ht="13.5" customHeight="1">
      <c r="AB230" s="5"/>
    </row>
    <row r="231" ht="13.5" customHeight="1">
      <c r="AB231" s="5"/>
    </row>
    <row r="232" ht="13.5" customHeight="1">
      <c r="AB232" s="5"/>
    </row>
    <row r="233" ht="13.5" customHeight="1">
      <c r="AB233" s="5"/>
    </row>
    <row r="234" ht="13.5" customHeight="1">
      <c r="AB234" s="5"/>
    </row>
    <row r="235" ht="13.5" customHeight="1">
      <c r="AB235" s="5"/>
    </row>
    <row r="236" ht="13.5" customHeight="1">
      <c r="AB236" s="5"/>
    </row>
    <row r="237" ht="13.5" customHeight="1">
      <c r="AB237" s="5"/>
    </row>
    <row r="238" ht="13.5" customHeight="1">
      <c r="AB238" s="5"/>
    </row>
    <row r="239" ht="13.5" customHeight="1">
      <c r="AB239" s="5"/>
    </row>
    <row r="240" ht="13.5" customHeight="1">
      <c r="AB240" s="5"/>
    </row>
    <row r="241" ht="13.5" customHeight="1">
      <c r="AB241" s="5"/>
    </row>
    <row r="242" ht="13.5" customHeight="1">
      <c r="AB242" s="5"/>
    </row>
    <row r="243" ht="13.5" customHeight="1">
      <c r="AB243" s="5"/>
    </row>
    <row r="244" ht="13.5" customHeight="1">
      <c r="AB244" s="5"/>
    </row>
    <row r="245" ht="13.5" customHeight="1">
      <c r="AB245" s="5"/>
    </row>
    <row r="246" ht="13.5" customHeight="1">
      <c r="AB246" s="5"/>
    </row>
    <row r="247" ht="13.5" customHeight="1">
      <c r="AB247" s="5"/>
    </row>
    <row r="248" ht="13.5" customHeight="1">
      <c r="AB248" s="5"/>
    </row>
    <row r="249" ht="13.5" customHeight="1">
      <c r="AB249" s="5"/>
    </row>
    <row r="250" ht="13.5" customHeight="1">
      <c r="AB250" s="5"/>
    </row>
    <row r="251" ht="13.5" customHeight="1">
      <c r="AB251" s="5"/>
    </row>
    <row r="252" ht="13.5" customHeight="1">
      <c r="AB252" s="5"/>
    </row>
    <row r="253" ht="13.5" customHeight="1">
      <c r="AB253" s="5"/>
    </row>
    <row r="254" ht="13.5" customHeight="1">
      <c r="AB254" s="5"/>
    </row>
    <row r="255" ht="13.5" customHeight="1">
      <c r="AB255" s="5"/>
    </row>
    <row r="256" ht="13.5" customHeight="1">
      <c r="AB256" s="5"/>
    </row>
    <row r="257" ht="13.5" customHeight="1">
      <c r="AB257" s="5"/>
    </row>
    <row r="258" ht="13.5" customHeight="1">
      <c r="AB258" s="5"/>
    </row>
    <row r="259" ht="13.5" customHeight="1">
      <c r="AB259" s="5"/>
    </row>
    <row r="260" ht="13.5" customHeight="1">
      <c r="AB260" s="5"/>
    </row>
    <row r="261" ht="13.5" customHeight="1">
      <c r="AB261" s="5"/>
    </row>
    <row r="262" ht="13.5" customHeight="1">
      <c r="AB262" s="5"/>
    </row>
    <row r="263" ht="13.5" customHeight="1">
      <c r="AB263" s="5"/>
    </row>
    <row r="264" ht="13.5" customHeight="1">
      <c r="AB264" s="5"/>
    </row>
    <row r="265" ht="13.5" customHeight="1">
      <c r="AB265" s="5"/>
    </row>
    <row r="266" ht="13.5" customHeight="1">
      <c r="AB266" s="5"/>
    </row>
    <row r="267" ht="13.5" customHeight="1">
      <c r="AB267" s="5"/>
    </row>
    <row r="268" ht="13.5" customHeight="1">
      <c r="AB268" s="5"/>
    </row>
    <row r="269" ht="13.5" customHeight="1">
      <c r="AB269" s="5"/>
    </row>
    <row r="270" ht="13.5" customHeight="1">
      <c r="AB270" s="5"/>
    </row>
    <row r="271" ht="13.5" customHeight="1">
      <c r="AB271" s="5"/>
    </row>
    <row r="272" ht="13.5" customHeight="1">
      <c r="AB272" s="5"/>
    </row>
    <row r="273" ht="13.5" customHeight="1">
      <c r="AB273" s="5"/>
    </row>
    <row r="274" ht="13.5" customHeight="1">
      <c r="AB274" s="5"/>
    </row>
    <row r="275" ht="13.5" customHeight="1">
      <c r="AB275" s="5"/>
    </row>
    <row r="276" ht="13.5" customHeight="1">
      <c r="AB276" s="5"/>
    </row>
    <row r="277" ht="13.5" customHeight="1">
      <c r="AB277" s="5"/>
    </row>
    <row r="278" ht="13.5" customHeight="1">
      <c r="AB278" s="5"/>
    </row>
    <row r="279" ht="13.5" customHeight="1">
      <c r="AB279" s="5"/>
    </row>
    <row r="280" ht="13.5" customHeight="1">
      <c r="AB280" s="5"/>
    </row>
    <row r="281" ht="13.5" customHeight="1">
      <c r="AB281" s="5"/>
    </row>
    <row r="282" ht="13.5" customHeight="1">
      <c r="AB282" s="5"/>
    </row>
    <row r="283" ht="13.5" customHeight="1">
      <c r="AB283" s="5"/>
    </row>
    <row r="284" ht="13.5" customHeight="1">
      <c r="AB284" s="5"/>
    </row>
    <row r="285" ht="13.5" customHeight="1">
      <c r="AB285" s="5"/>
    </row>
    <row r="286" ht="13.5" customHeight="1">
      <c r="AB286" s="5"/>
    </row>
    <row r="287" ht="13.5" customHeight="1">
      <c r="AB287" s="5"/>
    </row>
    <row r="288" ht="13.5" customHeight="1">
      <c r="AB288" s="5"/>
    </row>
    <row r="289" ht="13.5" customHeight="1">
      <c r="AB289" s="5"/>
    </row>
    <row r="290" ht="13.5" customHeight="1">
      <c r="AB290" s="5"/>
    </row>
    <row r="291" ht="13.5" customHeight="1">
      <c r="AB291" s="5"/>
    </row>
    <row r="292" ht="13.5" customHeight="1">
      <c r="AB292" s="5"/>
    </row>
    <row r="293" ht="13.5" customHeight="1">
      <c r="AB293" s="5"/>
    </row>
    <row r="294" ht="13.5" customHeight="1">
      <c r="AB294" s="5"/>
    </row>
    <row r="295" ht="13.5" customHeight="1">
      <c r="AB295" s="5"/>
    </row>
    <row r="296" ht="13.5" customHeight="1">
      <c r="AB296" s="5"/>
    </row>
    <row r="297" ht="13.5" customHeight="1">
      <c r="AB297" s="5"/>
    </row>
    <row r="298" ht="13.5" customHeight="1">
      <c r="AB298" s="5"/>
    </row>
    <row r="299" ht="13.5" customHeight="1">
      <c r="AB299" s="5"/>
    </row>
    <row r="300" ht="13.5" customHeight="1">
      <c r="AB300" s="5"/>
    </row>
    <row r="301" ht="13.5" customHeight="1">
      <c r="AB301" s="5"/>
    </row>
    <row r="302" ht="13.5" customHeight="1">
      <c r="AB302" s="5"/>
    </row>
    <row r="303" ht="13.5" customHeight="1">
      <c r="AB303" s="5"/>
    </row>
    <row r="304" ht="13.5" customHeight="1">
      <c r="AB304" s="5"/>
    </row>
    <row r="305" ht="13.5" customHeight="1">
      <c r="AB305" s="5"/>
    </row>
    <row r="306" ht="13.5" customHeight="1">
      <c r="AB306" s="5"/>
    </row>
    <row r="307" ht="13.5" customHeight="1">
      <c r="AB307" s="5"/>
    </row>
    <row r="308" ht="13.5" customHeight="1">
      <c r="AB308" s="5"/>
    </row>
    <row r="309" ht="13.5" customHeight="1">
      <c r="AB309" s="5"/>
    </row>
    <row r="310" ht="13.5" customHeight="1">
      <c r="AB310" s="5"/>
    </row>
    <row r="311" ht="13.5" customHeight="1">
      <c r="AB311" s="5"/>
    </row>
    <row r="312" ht="13.5" customHeight="1">
      <c r="AB312" s="5"/>
    </row>
    <row r="313" ht="13.5" customHeight="1">
      <c r="AB313" s="5"/>
    </row>
    <row r="314" ht="13.5" customHeight="1">
      <c r="AB314" s="5"/>
    </row>
    <row r="315" ht="13.5" customHeight="1">
      <c r="AB315" s="5"/>
    </row>
    <row r="316" ht="13.5" customHeight="1">
      <c r="AB316" s="5"/>
    </row>
    <row r="317" ht="13.5" customHeight="1">
      <c r="AB317" s="5"/>
    </row>
    <row r="318" ht="13.5" customHeight="1">
      <c r="AB318" s="5"/>
    </row>
    <row r="319" ht="13.5" customHeight="1">
      <c r="AB319" s="5"/>
    </row>
    <row r="320" ht="13.5" customHeight="1">
      <c r="AB320" s="5"/>
    </row>
    <row r="321" ht="13.5" customHeight="1">
      <c r="AB321" s="5"/>
    </row>
    <row r="322" ht="13.5" customHeight="1">
      <c r="AB322" s="5"/>
    </row>
    <row r="323" ht="13.5" customHeight="1">
      <c r="AB323" s="5"/>
    </row>
    <row r="324" ht="13.5" customHeight="1">
      <c r="AB324" s="5"/>
    </row>
    <row r="325" ht="13.5" customHeight="1">
      <c r="AB325" s="5"/>
    </row>
    <row r="326" ht="13.5" customHeight="1">
      <c r="AB326" s="5"/>
    </row>
    <row r="327" ht="13.5" customHeight="1">
      <c r="AB327" s="5"/>
    </row>
    <row r="328" ht="13.5" customHeight="1">
      <c r="AB328" s="5"/>
    </row>
    <row r="329" ht="13.5" customHeight="1">
      <c r="AB329" s="5"/>
    </row>
    <row r="330" ht="13.5" customHeight="1">
      <c r="AB330" s="5"/>
    </row>
    <row r="331" ht="13.5" customHeight="1">
      <c r="AB331" s="5"/>
    </row>
    <row r="332" ht="13.5" customHeight="1">
      <c r="AB332" s="5"/>
    </row>
    <row r="333" ht="13.5" customHeight="1">
      <c r="AB333" s="5"/>
    </row>
    <row r="334" ht="13.5" customHeight="1">
      <c r="AB334" s="5"/>
    </row>
    <row r="335" ht="13.5" customHeight="1">
      <c r="AB335" s="5"/>
    </row>
    <row r="336" ht="13.5" customHeight="1">
      <c r="AB336" s="5"/>
    </row>
    <row r="337" ht="13.5" customHeight="1">
      <c r="AB337" s="5"/>
    </row>
    <row r="338" ht="13.5" customHeight="1">
      <c r="AB338" s="5"/>
    </row>
    <row r="339" ht="13.5" customHeight="1">
      <c r="AB339" s="5"/>
    </row>
    <row r="340" ht="13.5" customHeight="1">
      <c r="AB340" s="5"/>
    </row>
    <row r="341" ht="13.5" customHeight="1">
      <c r="AB341" s="5"/>
    </row>
    <row r="342" ht="13.5" customHeight="1">
      <c r="AB342" s="5"/>
    </row>
    <row r="343" ht="13.5" customHeight="1">
      <c r="AB343" s="5"/>
    </row>
    <row r="344" ht="13.5" customHeight="1">
      <c r="AB344" s="5"/>
    </row>
    <row r="345" ht="13.5" customHeight="1">
      <c r="AB345" s="5"/>
    </row>
    <row r="346" ht="13.5" customHeight="1">
      <c r="AB346" s="5"/>
    </row>
    <row r="347" ht="13.5" customHeight="1">
      <c r="AB347" s="5"/>
    </row>
    <row r="348" ht="13.5" customHeight="1">
      <c r="AB348" s="5"/>
    </row>
    <row r="349" ht="13.5" customHeight="1">
      <c r="AB349" s="5"/>
    </row>
    <row r="350" ht="13.5" customHeight="1">
      <c r="AB350" s="5"/>
    </row>
    <row r="351" ht="13.5" customHeight="1">
      <c r="AB351" s="5"/>
    </row>
    <row r="352" ht="13.5" customHeight="1">
      <c r="AB352" s="5"/>
    </row>
    <row r="353" ht="13.5" customHeight="1">
      <c r="AB353" s="5"/>
    </row>
    <row r="354" ht="13.5" customHeight="1">
      <c r="AB354" s="5"/>
    </row>
    <row r="355" ht="13.5" customHeight="1">
      <c r="AB355" s="5"/>
    </row>
    <row r="356" ht="13.5" customHeight="1">
      <c r="AB356" s="5"/>
    </row>
    <row r="357" ht="13.5" customHeight="1">
      <c r="AB357" s="5"/>
    </row>
    <row r="358" ht="13.5" customHeight="1">
      <c r="AB358" s="5"/>
    </row>
    <row r="359" ht="13.5" customHeight="1">
      <c r="AB359" s="5"/>
    </row>
    <row r="360" ht="13.5" customHeight="1">
      <c r="AB360" s="5"/>
    </row>
    <row r="361" ht="13.5" customHeight="1">
      <c r="AB361" s="5"/>
    </row>
    <row r="362" ht="13.5" customHeight="1">
      <c r="AB362" s="5"/>
    </row>
    <row r="363" ht="13.5" customHeight="1">
      <c r="AB363" s="5"/>
    </row>
    <row r="364" ht="13.5" customHeight="1">
      <c r="AB364" s="5"/>
    </row>
    <row r="365" ht="13.5" customHeight="1">
      <c r="AB365" s="5"/>
    </row>
    <row r="366" ht="13.5" customHeight="1">
      <c r="AB366" s="5"/>
    </row>
    <row r="367" ht="13.5" customHeight="1">
      <c r="AB367" s="5"/>
    </row>
    <row r="368" ht="13.5" customHeight="1">
      <c r="AB368" s="5"/>
    </row>
    <row r="369" ht="13.5" customHeight="1">
      <c r="AB369" s="5"/>
    </row>
    <row r="370" ht="13.5" customHeight="1">
      <c r="AB370" s="5"/>
    </row>
    <row r="371" ht="13.5" customHeight="1">
      <c r="AB371" s="5"/>
    </row>
    <row r="372" ht="13.5" customHeight="1">
      <c r="AB372" s="5"/>
    </row>
    <row r="373" ht="13.5" customHeight="1">
      <c r="AB373" s="5"/>
    </row>
    <row r="374" ht="13.5" customHeight="1">
      <c r="AB374" s="5"/>
    </row>
    <row r="375" ht="13.5" customHeight="1">
      <c r="AB375" s="5"/>
    </row>
    <row r="376" ht="13.5" customHeight="1">
      <c r="AB376" s="5"/>
    </row>
    <row r="377" ht="13.5" customHeight="1">
      <c r="AB377" s="5"/>
    </row>
    <row r="378" ht="13.5" customHeight="1">
      <c r="AB378" s="5"/>
    </row>
    <row r="379" ht="13.5" customHeight="1">
      <c r="AB379" s="5"/>
    </row>
    <row r="380" ht="13.5" customHeight="1">
      <c r="AB380" s="5"/>
    </row>
    <row r="381" ht="13.5" customHeight="1">
      <c r="AB381" s="5"/>
    </row>
    <row r="382" ht="13.5" customHeight="1">
      <c r="AB382" s="5"/>
    </row>
    <row r="383" ht="13.5" customHeight="1">
      <c r="AB383" s="5"/>
    </row>
    <row r="384" ht="13.5" customHeight="1">
      <c r="AB384" s="5"/>
    </row>
    <row r="385" ht="13.5" customHeight="1">
      <c r="AB385" s="5"/>
    </row>
    <row r="386" ht="13.5" customHeight="1">
      <c r="AB386" s="5"/>
    </row>
    <row r="387" ht="13.5" customHeight="1">
      <c r="AB387" s="5"/>
    </row>
    <row r="388" ht="13.5" customHeight="1">
      <c r="AB388" s="5"/>
    </row>
    <row r="389" ht="13.5" customHeight="1">
      <c r="AB389" s="5"/>
    </row>
    <row r="390" ht="13.5" customHeight="1">
      <c r="AB390" s="5"/>
    </row>
    <row r="391" ht="13.5" customHeight="1">
      <c r="AB391" s="5"/>
    </row>
    <row r="392" ht="13.5" customHeight="1">
      <c r="AB392" s="5"/>
    </row>
    <row r="393" ht="13.5" customHeight="1">
      <c r="AB393" s="5"/>
    </row>
    <row r="394" ht="13.5" customHeight="1">
      <c r="AB394" s="5"/>
    </row>
    <row r="395" ht="13.5" customHeight="1">
      <c r="AB395" s="5"/>
    </row>
    <row r="396" ht="13.5" customHeight="1">
      <c r="AB396" s="5"/>
    </row>
    <row r="397" ht="13.5" customHeight="1">
      <c r="AB397" s="5"/>
    </row>
    <row r="398" ht="13.5" customHeight="1">
      <c r="AB398" s="5"/>
    </row>
    <row r="399" ht="13.5" customHeight="1">
      <c r="AB399" s="5"/>
    </row>
    <row r="400" ht="13.5" customHeight="1">
      <c r="AB400" s="5"/>
    </row>
    <row r="401" ht="13.5" customHeight="1">
      <c r="AB401" s="5"/>
    </row>
    <row r="402" ht="13.5" customHeight="1">
      <c r="AB402" s="5"/>
    </row>
    <row r="403" ht="13.5" customHeight="1">
      <c r="AB403" s="5"/>
    </row>
    <row r="404" ht="13.5" customHeight="1">
      <c r="AB404" s="5"/>
    </row>
    <row r="405" ht="13.5" customHeight="1">
      <c r="AB405" s="5"/>
    </row>
    <row r="406" ht="13.5" customHeight="1">
      <c r="AB406" s="5"/>
    </row>
    <row r="407" ht="13.5" customHeight="1">
      <c r="AB407" s="5"/>
    </row>
    <row r="408" ht="13.5" customHeight="1">
      <c r="AB408" s="5"/>
    </row>
    <row r="409" ht="13.5" customHeight="1">
      <c r="AB409" s="5"/>
    </row>
    <row r="410" ht="13.5" customHeight="1">
      <c r="AB410" s="5"/>
    </row>
    <row r="411" ht="13.5" customHeight="1">
      <c r="AB411" s="5"/>
    </row>
    <row r="412" ht="13.5" customHeight="1">
      <c r="AB412" s="5"/>
    </row>
    <row r="413" ht="13.5" customHeight="1">
      <c r="AB413" s="5"/>
    </row>
    <row r="414" ht="13.5" customHeight="1">
      <c r="AB414" s="5"/>
    </row>
    <row r="415" ht="13.5" customHeight="1">
      <c r="AB415" s="5"/>
    </row>
    <row r="416" ht="13.5" customHeight="1">
      <c r="AB416" s="5"/>
    </row>
    <row r="417" ht="13.5" customHeight="1">
      <c r="AB417" s="5"/>
    </row>
    <row r="418" ht="13.5" customHeight="1">
      <c r="AB418" s="5"/>
    </row>
    <row r="419" ht="13.5" customHeight="1">
      <c r="AB419" s="5"/>
    </row>
    <row r="420" ht="13.5" customHeight="1">
      <c r="AB420" s="5"/>
    </row>
    <row r="421" ht="13.5" customHeight="1">
      <c r="AB421" s="5"/>
    </row>
    <row r="422" ht="13.5" customHeight="1">
      <c r="AB422" s="5"/>
    </row>
    <row r="423" ht="13.5" customHeight="1">
      <c r="AB423" s="5"/>
    </row>
    <row r="424" ht="13.5" customHeight="1">
      <c r="AB424" s="5"/>
    </row>
    <row r="425" ht="13.5" customHeight="1">
      <c r="AB425" s="5"/>
    </row>
    <row r="426" ht="13.5" customHeight="1">
      <c r="AB426" s="5"/>
    </row>
    <row r="427" ht="13.5" customHeight="1">
      <c r="AB427" s="5"/>
    </row>
    <row r="428" ht="13.5" customHeight="1">
      <c r="AB428" s="5"/>
    </row>
    <row r="429" ht="13.5" customHeight="1">
      <c r="AB429" s="5"/>
    </row>
    <row r="430" ht="13.5" customHeight="1">
      <c r="AB430" s="5"/>
    </row>
    <row r="431" ht="13.5" customHeight="1">
      <c r="AB431" s="5"/>
    </row>
    <row r="432" ht="13.5" customHeight="1">
      <c r="AB432" s="5"/>
    </row>
    <row r="433" ht="13.5" customHeight="1">
      <c r="AB433" s="5"/>
    </row>
    <row r="434" ht="13.5" customHeight="1">
      <c r="AB434" s="5"/>
    </row>
    <row r="435" ht="13.5" customHeight="1">
      <c r="AB435" s="5"/>
    </row>
    <row r="436" ht="13.5" customHeight="1">
      <c r="AB436" s="5"/>
    </row>
    <row r="437" ht="13.5" customHeight="1">
      <c r="AB437" s="5"/>
    </row>
    <row r="438" ht="13.5" customHeight="1">
      <c r="AB438" s="5"/>
    </row>
    <row r="439" ht="13.5" customHeight="1">
      <c r="AB439" s="5"/>
    </row>
    <row r="440" ht="13.5" customHeight="1">
      <c r="AB440" s="5"/>
    </row>
    <row r="441" ht="13.5" customHeight="1">
      <c r="AB441" s="5"/>
    </row>
    <row r="442" ht="13.5" customHeight="1">
      <c r="AB442" s="5"/>
    </row>
    <row r="443" ht="13.5" customHeight="1">
      <c r="AB443" s="5"/>
    </row>
    <row r="444" ht="13.5" customHeight="1">
      <c r="AB444" s="5"/>
    </row>
    <row r="445" ht="13.5" customHeight="1">
      <c r="AB445" s="5"/>
    </row>
    <row r="446" ht="13.5" customHeight="1">
      <c r="AB446" s="5"/>
    </row>
    <row r="447" ht="13.5" customHeight="1">
      <c r="AB447" s="5"/>
    </row>
    <row r="448" ht="13.5" customHeight="1">
      <c r="AB448" s="5"/>
    </row>
    <row r="449" ht="13.5" customHeight="1">
      <c r="AB449" s="5"/>
    </row>
    <row r="450" ht="13.5" customHeight="1">
      <c r="AB450" s="5"/>
    </row>
    <row r="451" ht="13.5" customHeight="1">
      <c r="AB451" s="5"/>
    </row>
    <row r="452" ht="13.5" customHeight="1">
      <c r="AB452" s="5"/>
    </row>
    <row r="453" ht="13.5" customHeight="1">
      <c r="AB453" s="5"/>
    </row>
    <row r="454" ht="13.5" customHeight="1">
      <c r="AB454" s="5"/>
    </row>
    <row r="455" ht="13.5" customHeight="1">
      <c r="AB455" s="5"/>
    </row>
    <row r="456" ht="13.5" customHeight="1">
      <c r="AB456" s="5"/>
    </row>
    <row r="457" ht="13.5" customHeight="1">
      <c r="AB457" s="5"/>
    </row>
    <row r="458" ht="13.5" customHeight="1">
      <c r="AB458" s="5"/>
    </row>
    <row r="459" ht="13.5" customHeight="1">
      <c r="AB459" s="5"/>
    </row>
    <row r="460" ht="13.5" customHeight="1">
      <c r="AB460" s="5"/>
    </row>
    <row r="461" ht="13.5" customHeight="1">
      <c r="AB461" s="5"/>
    </row>
    <row r="462" ht="13.5" customHeight="1">
      <c r="AB462" s="5"/>
    </row>
    <row r="463" ht="13.5" customHeight="1">
      <c r="AB463" s="5"/>
    </row>
    <row r="464" ht="13.5" customHeight="1">
      <c r="AB464" s="5"/>
    </row>
    <row r="465" ht="13.5" customHeight="1">
      <c r="AB465" s="5"/>
    </row>
    <row r="466" ht="13.5" customHeight="1">
      <c r="AB466" s="5"/>
    </row>
    <row r="467" ht="13.5" customHeight="1">
      <c r="AB467" s="5"/>
    </row>
    <row r="468" ht="13.5" customHeight="1">
      <c r="AB468" s="5"/>
    </row>
    <row r="469" ht="13.5" customHeight="1">
      <c r="AB469" s="5"/>
    </row>
    <row r="470" ht="13.5" customHeight="1">
      <c r="AB470" s="5"/>
    </row>
    <row r="471" ht="13.5" customHeight="1">
      <c r="AB471" s="5"/>
    </row>
    <row r="472" ht="13.5" customHeight="1">
      <c r="AB472" s="5"/>
    </row>
    <row r="473" ht="13.5" customHeight="1">
      <c r="AB473" s="5"/>
    </row>
    <row r="474" ht="13.5" customHeight="1">
      <c r="AB474" s="5"/>
    </row>
    <row r="475" ht="13.5" customHeight="1">
      <c r="AB475" s="5"/>
    </row>
    <row r="476" ht="13.5" customHeight="1">
      <c r="AB476" s="5"/>
    </row>
    <row r="477" ht="13.5" customHeight="1">
      <c r="AB477" s="5"/>
    </row>
    <row r="478" ht="13.5" customHeight="1">
      <c r="AB478" s="5"/>
    </row>
    <row r="479" ht="13.5" customHeight="1">
      <c r="AB479" s="5"/>
    </row>
    <row r="480" ht="13.5" customHeight="1">
      <c r="AB480" s="5"/>
    </row>
    <row r="481" ht="13.5" customHeight="1">
      <c r="AB481" s="5"/>
    </row>
    <row r="482" ht="13.5" customHeight="1">
      <c r="AB482" s="5"/>
    </row>
    <row r="483" ht="13.5" customHeight="1">
      <c r="AB483" s="5"/>
    </row>
    <row r="484" ht="13.5" customHeight="1">
      <c r="AB484" s="5"/>
    </row>
    <row r="485" ht="13.5" customHeight="1">
      <c r="AB485" s="5"/>
    </row>
    <row r="486" ht="13.5" customHeight="1">
      <c r="AB486" s="5"/>
    </row>
    <row r="487" ht="13.5" customHeight="1">
      <c r="AB487" s="5"/>
    </row>
    <row r="488" ht="13.5" customHeight="1">
      <c r="AB488" s="5"/>
    </row>
    <row r="489" ht="13.5" customHeight="1">
      <c r="AB489" s="5"/>
    </row>
    <row r="490" ht="13.5" customHeight="1">
      <c r="AB490" s="5"/>
    </row>
    <row r="491" ht="13.5" customHeight="1">
      <c r="AB491" s="5"/>
    </row>
    <row r="492" ht="13.5" customHeight="1">
      <c r="AB492" s="5"/>
    </row>
    <row r="493" ht="13.5" customHeight="1">
      <c r="AB493" s="5"/>
    </row>
    <row r="494" ht="13.5" customHeight="1">
      <c r="AB494" s="5"/>
    </row>
    <row r="495" ht="13.5" customHeight="1">
      <c r="AB495" s="5"/>
    </row>
    <row r="496" ht="13.5" customHeight="1">
      <c r="AB496" s="5"/>
    </row>
    <row r="497" ht="13.5" customHeight="1">
      <c r="AB497" s="5"/>
    </row>
    <row r="498" ht="13.5" customHeight="1">
      <c r="AB498" s="5"/>
    </row>
    <row r="499" ht="13.5" customHeight="1">
      <c r="AB499" s="5"/>
    </row>
    <row r="500" ht="13.5" customHeight="1">
      <c r="AB500" s="5"/>
    </row>
    <row r="501" ht="13.5" customHeight="1">
      <c r="AB501" s="5"/>
    </row>
    <row r="502" ht="13.5" customHeight="1">
      <c r="AB502" s="5"/>
    </row>
    <row r="503" ht="13.5" customHeight="1">
      <c r="AB503" s="5"/>
    </row>
    <row r="504" ht="13.5" customHeight="1">
      <c r="AB504" s="5"/>
    </row>
    <row r="505" ht="13.5" customHeight="1">
      <c r="AB505" s="5"/>
    </row>
    <row r="506" ht="13.5" customHeight="1">
      <c r="AB506" s="5"/>
    </row>
    <row r="507" ht="13.5" customHeight="1">
      <c r="AB507" s="5"/>
    </row>
    <row r="508" ht="13.5" customHeight="1">
      <c r="AB508" s="5"/>
    </row>
    <row r="509" ht="13.5" customHeight="1">
      <c r="AB509" s="5"/>
    </row>
    <row r="510" ht="13.5" customHeight="1">
      <c r="AB510" s="5"/>
    </row>
    <row r="511" ht="13.5" customHeight="1">
      <c r="AB511" s="5"/>
    </row>
    <row r="512" ht="13.5" customHeight="1">
      <c r="AB512" s="5"/>
    </row>
    <row r="513" ht="13.5" customHeight="1">
      <c r="AB513" s="5"/>
    </row>
    <row r="514" ht="13.5" customHeight="1">
      <c r="AB514" s="5"/>
    </row>
    <row r="515" ht="13.5" customHeight="1">
      <c r="AB515" s="5"/>
    </row>
    <row r="516" ht="13.5" customHeight="1">
      <c r="AB516" s="5"/>
    </row>
    <row r="517" ht="13.5" customHeight="1">
      <c r="AB517" s="5"/>
    </row>
    <row r="518" ht="13.5" customHeight="1">
      <c r="AB518" s="5"/>
    </row>
    <row r="519" ht="13.5" customHeight="1">
      <c r="AB519" s="5"/>
    </row>
    <row r="520" ht="13.5" customHeight="1">
      <c r="AB520" s="5"/>
    </row>
    <row r="521" ht="13.5" customHeight="1">
      <c r="AB521" s="5"/>
    </row>
    <row r="522" ht="13.5" customHeight="1">
      <c r="AB522" s="5"/>
    </row>
    <row r="523" ht="13.5" customHeight="1">
      <c r="AB523" s="5"/>
    </row>
    <row r="524" ht="13.5" customHeight="1">
      <c r="AB524" s="5"/>
    </row>
    <row r="525" ht="13.5" customHeight="1">
      <c r="AB525" s="5"/>
    </row>
    <row r="526" ht="13.5" customHeight="1">
      <c r="AB526" s="5"/>
    </row>
    <row r="527" ht="13.5" customHeight="1">
      <c r="AB527" s="5"/>
    </row>
    <row r="528" ht="13.5" customHeight="1">
      <c r="AB528" s="5"/>
    </row>
    <row r="529" ht="13.5" customHeight="1">
      <c r="AB529" s="5"/>
    </row>
    <row r="530" ht="13.5" customHeight="1">
      <c r="AB530" s="5"/>
    </row>
    <row r="531" ht="13.5" customHeight="1">
      <c r="AB531" s="5"/>
    </row>
    <row r="532" ht="13.5" customHeight="1">
      <c r="AB532" s="5"/>
    </row>
    <row r="533" ht="13.5" customHeight="1">
      <c r="AB533" s="5"/>
    </row>
    <row r="534" ht="13.5" customHeight="1">
      <c r="AB534" s="5"/>
    </row>
    <row r="535" ht="13.5" customHeight="1">
      <c r="AB535" s="5"/>
    </row>
    <row r="536" ht="13.5" customHeight="1">
      <c r="AB536" s="5"/>
    </row>
    <row r="537" ht="13.5" customHeight="1">
      <c r="AB537" s="5"/>
    </row>
    <row r="538" ht="13.5" customHeight="1">
      <c r="AB538" s="5"/>
    </row>
    <row r="539" ht="13.5" customHeight="1">
      <c r="AB539" s="5"/>
    </row>
    <row r="540" ht="13.5" customHeight="1">
      <c r="AB540" s="5"/>
    </row>
    <row r="541" ht="13.5" customHeight="1">
      <c r="AB541" s="5"/>
    </row>
    <row r="542" ht="13.5" customHeight="1">
      <c r="AB542" s="5"/>
    </row>
    <row r="543" ht="13.5" customHeight="1">
      <c r="AB543" s="5"/>
    </row>
    <row r="544" ht="13.5" customHeight="1">
      <c r="AB544" s="5"/>
    </row>
    <row r="545" ht="13.5" customHeight="1">
      <c r="AB545" s="5"/>
    </row>
    <row r="546" ht="13.5" customHeight="1">
      <c r="AB546" s="5"/>
    </row>
    <row r="547" ht="13.5" customHeight="1">
      <c r="AB547" s="5"/>
    </row>
    <row r="548" ht="13.5" customHeight="1">
      <c r="AB548" s="5"/>
    </row>
    <row r="549" ht="13.5" customHeight="1">
      <c r="AB549" s="5"/>
    </row>
    <row r="550" ht="13.5" customHeight="1">
      <c r="AB550" s="5"/>
    </row>
    <row r="551" ht="13.5" customHeight="1">
      <c r="AB551" s="5"/>
    </row>
    <row r="552" ht="13.5" customHeight="1">
      <c r="AB552" s="5"/>
    </row>
    <row r="553" ht="13.5" customHeight="1">
      <c r="AB553" s="5"/>
    </row>
    <row r="554" ht="13.5" customHeight="1">
      <c r="AB554" s="5"/>
    </row>
    <row r="555" ht="13.5" customHeight="1">
      <c r="AB555" s="5"/>
    </row>
    <row r="556" ht="13.5" customHeight="1">
      <c r="AB556" s="5"/>
    </row>
    <row r="557" ht="13.5" customHeight="1">
      <c r="AB557" s="5"/>
    </row>
    <row r="558" ht="13.5" customHeight="1">
      <c r="AB558" s="5"/>
    </row>
    <row r="559" ht="13.5" customHeight="1">
      <c r="AB559" s="5"/>
    </row>
    <row r="560" ht="13.5" customHeight="1">
      <c r="AB560" s="5"/>
    </row>
    <row r="561" ht="13.5" customHeight="1">
      <c r="AB561" s="5"/>
    </row>
    <row r="562" ht="13.5" customHeight="1">
      <c r="AB562" s="5"/>
    </row>
    <row r="563" ht="13.5" customHeight="1">
      <c r="AB563" s="5"/>
    </row>
    <row r="564" ht="13.5" customHeight="1">
      <c r="AB564" s="5"/>
    </row>
    <row r="565" ht="13.5" customHeight="1">
      <c r="AB565" s="5"/>
    </row>
    <row r="566" ht="13.5" customHeight="1">
      <c r="AB566" s="5"/>
    </row>
    <row r="567" ht="13.5" customHeight="1">
      <c r="AB567" s="5"/>
    </row>
    <row r="568" ht="13.5" customHeight="1">
      <c r="AB568" s="5"/>
    </row>
    <row r="569" ht="13.5" customHeight="1">
      <c r="AB569" s="5"/>
    </row>
    <row r="570" ht="13.5" customHeight="1">
      <c r="AB570" s="5"/>
    </row>
    <row r="571" ht="13.5" customHeight="1">
      <c r="AB571" s="5"/>
    </row>
    <row r="572" ht="13.5" customHeight="1">
      <c r="AB572" s="5"/>
    </row>
    <row r="573" ht="13.5" customHeight="1">
      <c r="AB573" s="5"/>
    </row>
    <row r="574" ht="13.5" customHeight="1">
      <c r="AB574" s="5"/>
    </row>
    <row r="575" ht="13.5" customHeight="1">
      <c r="AB575" s="5"/>
    </row>
    <row r="576" ht="13.5" customHeight="1">
      <c r="AB576" s="5"/>
    </row>
    <row r="577" ht="13.5" customHeight="1">
      <c r="AB577" s="5"/>
    </row>
    <row r="578" ht="13.5" customHeight="1">
      <c r="AB578" s="5"/>
    </row>
    <row r="579" ht="13.5" customHeight="1">
      <c r="AB579" s="5"/>
    </row>
    <row r="580" ht="13.5" customHeight="1">
      <c r="AB580" s="5"/>
    </row>
    <row r="581" ht="13.5" customHeight="1">
      <c r="AB581" s="5"/>
    </row>
    <row r="582" ht="13.5" customHeight="1">
      <c r="AB582" s="5"/>
    </row>
    <row r="583" ht="13.5" customHeight="1">
      <c r="AB583" s="5"/>
    </row>
    <row r="584" ht="13.5" customHeight="1">
      <c r="AB584" s="5"/>
    </row>
    <row r="585" ht="13.5" customHeight="1">
      <c r="AB585" s="5"/>
    </row>
    <row r="586" ht="13.5" customHeight="1">
      <c r="AB586" s="5"/>
    </row>
    <row r="587" ht="13.5" customHeight="1">
      <c r="AB587" s="5"/>
    </row>
    <row r="588" ht="13.5" customHeight="1">
      <c r="AB588" s="5"/>
    </row>
    <row r="589" ht="13.5" customHeight="1">
      <c r="AB589" s="5"/>
    </row>
    <row r="590" ht="13.5" customHeight="1">
      <c r="AB590" s="5"/>
    </row>
    <row r="591" ht="13.5" customHeight="1">
      <c r="AB591" s="5"/>
    </row>
    <row r="592" ht="13.5" customHeight="1">
      <c r="AB592" s="5"/>
    </row>
    <row r="593" ht="13.5" customHeight="1">
      <c r="AB593" s="5"/>
    </row>
    <row r="594" ht="13.5" customHeight="1">
      <c r="AB594" s="5"/>
    </row>
    <row r="595" ht="13.5" customHeight="1">
      <c r="AB595" s="5"/>
    </row>
    <row r="596" ht="13.5" customHeight="1">
      <c r="AB596" s="5"/>
    </row>
    <row r="597" ht="13.5" customHeight="1">
      <c r="AB597" s="5"/>
    </row>
    <row r="598" ht="13.5" customHeight="1">
      <c r="AB598" s="5"/>
    </row>
    <row r="599" ht="13.5" customHeight="1">
      <c r="AB599" s="5"/>
    </row>
    <row r="600" ht="13.5" customHeight="1">
      <c r="AB600" s="5"/>
    </row>
    <row r="601" ht="13.5" customHeight="1">
      <c r="AB601" s="5"/>
    </row>
    <row r="602" ht="13.5" customHeight="1">
      <c r="AB602" s="5"/>
    </row>
    <row r="603" ht="13.5" customHeight="1">
      <c r="AB603" s="5"/>
    </row>
    <row r="604" ht="13.5" customHeight="1">
      <c r="AB604" s="5"/>
    </row>
    <row r="605" ht="13.5" customHeight="1">
      <c r="AB605" s="5"/>
    </row>
    <row r="606" ht="13.5" customHeight="1">
      <c r="AB606" s="5"/>
    </row>
    <row r="607" ht="13.5" customHeight="1">
      <c r="AB607" s="5"/>
    </row>
    <row r="608" ht="13.5" customHeight="1">
      <c r="AB608" s="5"/>
    </row>
    <row r="609" ht="13.5" customHeight="1">
      <c r="AB609" s="5"/>
    </row>
    <row r="610" ht="13.5" customHeight="1">
      <c r="AB610" s="5"/>
    </row>
    <row r="611" ht="13.5" customHeight="1">
      <c r="AB611" s="5"/>
    </row>
    <row r="612" ht="13.5" customHeight="1">
      <c r="AB612" s="5"/>
    </row>
    <row r="613" ht="13.5" customHeight="1">
      <c r="AB613" s="5"/>
    </row>
    <row r="614" ht="13.5" customHeight="1">
      <c r="AB614" s="5"/>
    </row>
    <row r="615" ht="13.5" customHeight="1">
      <c r="AB615" s="5"/>
    </row>
    <row r="616" ht="13.5" customHeight="1">
      <c r="AB616" s="5"/>
    </row>
    <row r="617" ht="13.5" customHeight="1">
      <c r="AB617" s="5"/>
    </row>
    <row r="618" ht="13.5" customHeight="1">
      <c r="AB618" s="5"/>
    </row>
    <row r="619" ht="13.5" customHeight="1">
      <c r="AB619" s="5"/>
    </row>
    <row r="620" ht="13.5" customHeight="1">
      <c r="AB620" s="5"/>
    </row>
    <row r="621" ht="13.5" customHeight="1">
      <c r="AB621" s="5"/>
    </row>
    <row r="622" ht="13.5" customHeight="1">
      <c r="AB622" s="5"/>
    </row>
    <row r="623" ht="13.5" customHeight="1">
      <c r="AB623" s="5"/>
    </row>
    <row r="624" ht="13.5" customHeight="1">
      <c r="AB624" s="5"/>
    </row>
    <row r="625" ht="13.5" customHeight="1">
      <c r="AB625" s="5"/>
    </row>
    <row r="626" ht="13.5" customHeight="1">
      <c r="AB626" s="5"/>
    </row>
    <row r="627" ht="13.5" customHeight="1">
      <c r="AB627" s="5"/>
    </row>
    <row r="628" ht="13.5" customHeight="1">
      <c r="AB628" s="5"/>
    </row>
    <row r="629" ht="13.5" customHeight="1">
      <c r="AB629" s="5"/>
    </row>
    <row r="630" ht="13.5" customHeight="1">
      <c r="AB630" s="5"/>
    </row>
    <row r="631" ht="13.5" customHeight="1">
      <c r="AB631" s="5"/>
    </row>
    <row r="632" ht="13.5" customHeight="1">
      <c r="AB632" s="5"/>
    </row>
    <row r="633" ht="13.5" customHeight="1">
      <c r="AB633" s="5"/>
    </row>
    <row r="634" ht="13.5" customHeight="1">
      <c r="AB634" s="5"/>
    </row>
    <row r="635" ht="13.5" customHeight="1">
      <c r="AB635" s="5"/>
    </row>
    <row r="636" ht="13.5" customHeight="1">
      <c r="AB636" s="5"/>
    </row>
    <row r="637" ht="13.5" customHeight="1">
      <c r="AB637" s="5"/>
    </row>
    <row r="638" ht="13.5" customHeight="1">
      <c r="AB638" s="5"/>
    </row>
    <row r="639" ht="13.5" customHeight="1">
      <c r="AB639" s="5"/>
    </row>
    <row r="640" ht="13.5" customHeight="1">
      <c r="AB640" s="5"/>
    </row>
    <row r="641" ht="13.5" customHeight="1">
      <c r="AB641" s="5"/>
    </row>
    <row r="642" ht="13.5" customHeight="1">
      <c r="AB642" s="5"/>
    </row>
    <row r="643" ht="13.5" customHeight="1">
      <c r="AB643" s="5"/>
    </row>
    <row r="644" ht="13.5" customHeight="1">
      <c r="AB644" s="5"/>
    </row>
    <row r="645" ht="13.5" customHeight="1">
      <c r="AB645" s="5"/>
    </row>
    <row r="646" ht="13.5" customHeight="1">
      <c r="AB646" s="5"/>
    </row>
    <row r="647" ht="13.5" customHeight="1">
      <c r="AB647" s="5"/>
    </row>
    <row r="648" ht="13.5" customHeight="1">
      <c r="AB648" s="5"/>
    </row>
    <row r="649" ht="13.5" customHeight="1">
      <c r="AB649" s="5"/>
    </row>
    <row r="650" ht="13.5" customHeight="1">
      <c r="AB650" s="5"/>
    </row>
    <row r="651" ht="13.5" customHeight="1">
      <c r="AB651" s="5"/>
    </row>
    <row r="652" ht="13.5" customHeight="1">
      <c r="AB652" s="5"/>
    </row>
    <row r="653" ht="13.5" customHeight="1">
      <c r="AB653" s="5"/>
    </row>
    <row r="654" ht="13.5" customHeight="1">
      <c r="AB654" s="5"/>
    </row>
    <row r="655" ht="13.5" customHeight="1">
      <c r="AB655" s="5"/>
    </row>
    <row r="656" ht="13.5" customHeight="1">
      <c r="AB656" s="5"/>
    </row>
    <row r="657" ht="13.5" customHeight="1">
      <c r="AB657" s="5"/>
    </row>
    <row r="658" ht="13.5" customHeight="1">
      <c r="AB658" s="5"/>
    </row>
    <row r="659" ht="13.5" customHeight="1">
      <c r="AB659" s="5"/>
    </row>
    <row r="660" ht="13.5" customHeight="1">
      <c r="AB660" s="5"/>
    </row>
    <row r="661" ht="13.5" customHeight="1">
      <c r="AB661" s="5"/>
    </row>
    <row r="662" ht="13.5" customHeight="1">
      <c r="AB662" s="5"/>
    </row>
    <row r="663" ht="13.5" customHeight="1">
      <c r="AB663" s="5"/>
    </row>
    <row r="664" ht="13.5" customHeight="1">
      <c r="AB664" s="5"/>
    </row>
    <row r="665" ht="13.5" customHeight="1">
      <c r="AB665" s="5"/>
    </row>
    <row r="666" ht="13.5" customHeight="1">
      <c r="AB666" s="5"/>
    </row>
    <row r="667" ht="13.5" customHeight="1">
      <c r="AB667" s="5"/>
    </row>
    <row r="668" ht="13.5" customHeight="1">
      <c r="AB668" s="5"/>
    </row>
    <row r="669" ht="13.5" customHeight="1">
      <c r="AB669" s="5"/>
    </row>
    <row r="670" ht="13.5" customHeight="1">
      <c r="AB670" s="5"/>
    </row>
    <row r="671" ht="13.5" customHeight="1">
      <c r="AB671" s="5"/>
    </row>
    <row r="672" ht="13.5" customHeight="1">
      <c r="AB672" s="5"/>
    </row>
    <row r="673" ht="13.5" customHeight="1">
      <c r="AB673" s="5"/>
    </row>
    <row r="674" ht="13.5" customHeight="1">
      <c r="AB674" s="5"/>
    </row>
    <row r="675" ht="13.5" customHeight="1">
      <c r="AB675" s="5"/>
    </row>
    <row r="676" ht="13.5" customHeight="1">
      <c r="AB676" s="5"/>
    </row>
    <row r="677" ht="13.5" customHeight="1">
      <c r="AB677" s="5"/>
    </row>
    <row r="678" ht="13.5" customHeight="1">
      <c r="AB678" s="5"/>
    </row>
    <row r="679" ht="13.5" customHeight="1">
      <c r="AB679" s="5"/>
    </row>
    <row r="680" ht="13.5" customHeight="1">
      <c r="AB680" s="5"/>
    </row>
    <row r="681" ht="13.5" customHeight="1">
      <c r="AB681" s="5"/>
    </row>
    <row r="682" ht="13.5" customHeight="1">
      <c r="AB682" s="5"/>
    </row>
    <row r="683" ht="13.5" customHeight="1">
      <c r="AB683" s="5"/>
    </row>
    <row r="684" ht="13.5" customHeight="1">
      <c r="AB684" s="5"/>
    </row>
    <row r="685" ht="13.5" customHeight="1">
      <c r="AB685" s="5"/>
    </row>
    <row r="686" ht="13.5" customHeight="1">
      <c r="AB686" s="5"/>
    </row>
    <row r="687" ht="13.5" customHeight="1">
      <c r="AB687" s="5"/>
    </row>
    <row r="688" ht="13.5" customHeight="1">
      <c r="AB688" s="5"/>
    </row>
    <row r="689" ht="13.5" customHeight="1">
      <c r="AB689" s="5"/>
    </row>
    <row r="690" ht="13.5" customHeight="1">
      <c r="AB690" s="5"/>
    </row>
    <row r="691" ht="13.5" customHeight="1">
      <c r="AB691" s="5"/>
    </row>
    <row r="692" ht="13.5" customHeight="1">
      <c r="AB692" s="5"/>
    </row>
    <row r="693" ht="13.5" customHeight="1">
      <c r="AB693" s="5"/>
    </row>
    <row r="694" ht="13.5" customHeight="1">
      <c r="AB694" s="5"/>
    </row>
    <row r="695" ht="13.5" customHeight="1">
      <c r="AB695" s="5"/>
    </row>
    <row r="696" ht="13.5" customHeight="1">
      <c r="AB696" s="5"/>
    </row>
    <row r="697" ht="13.5" customHeight="1">
      <c r="AB697" s="5"/>
    </row>
    <row r="698" ht="13.5" customHeight="1">
      <c r="AB698" s="5"/>
    </row>
    <row r="699" ht="13.5" customHeight="1">
      <c r="AB699" s="5"/>
    </row>
    <row r="700" ht="13.5" customHeight="1">
      <c r="AB700" s="5"/>
    </row>
    <row r="701" ht="13.5" customHeight="1">
      <c r="AB701" s="5"/>
    </row>
    <row r="702" ht="13.5" customHeight="1">
      <c r="AB702" s="5"/>
    </row>
    <row r="703" ht="13.5" customHeight="1">
      <c r="AB703" s="5"/>
    </row>
    <row r="704" ht="13.5" customHeight="1">
      <c r="AB704" s="5"/>
    </row>
    <row r="705" ht="13.5" customHeight="1">
      <c r="AB705" s="5"/>
    </row>
    <row r="706" ht="13.5" customHeight="1">
      <c r="AB706" s="5"/>
    </row>
    <row r="707" ht="13.5" customHeight="1">
      <c r="AB707" s="5"/>
    </row>
    <row r="708" ht="13.5" customHeight="1">
      <c r="AB708" s="5"/>
    </row>
    <row r="709" ht="13.5" customHeight="1">
      <c r="AB709" s="5"/>
    </row>
    <row r="710" ht="13.5" customHeight="1">
      <c r="AB710" s="5"/>
    </row>
    <row r="711" ht="13.5" customHeight="1">
      <c r="AB711" s="5"/>
    </row>
    <row r="712" ht="13.5" customHeight="1">
      <c r="AB712" s="5"/>
    </row>
    <row r="713" ht="13.5" customHeight="1">
      <c r="AB713" s="5"/>
    </row>
    <row r="714" ht="13.5" customHeight="1">
      <c r="AB714" s="5"/>
    </row>
    <row r="715" ht="13.5" customHeight="1">
      <c r="AB715" s="5"/>
    </row>
    <row r="716" ht="13.5" customHeight="1">
      <c r="AB716" s="5"/>
    </row>
    <row r="717" ht="13.5" customHeight="1">
      <c r="AB717" s="5"/>
    </row>
    <row r="718" ht="13.5" customHeight="1">
      <c r="AB718" s="5"/>
    </row>
    <row r="719" ht="13.5" customHeight="1">
      <c r="AB719" s="5"/>
    </row>
    <row r="720" ht="13.5" customHeight="1">
      <c r="AB720" s="5"/>
    </row>
    <row r="721" ht="13.5" customHeight="1">
      <c r="AB721" s="5"/>
    </row>
    <row r="722" ht="13.5" customHeight="1">
      <c r="AB722" s="5"/>
    </row>
    <row r="723" ht="13.5" customHeight="1">
      <c r="AB723" s="5"/>
    </row>
    <row r="724" ht="13.5" customHeight="1">
      <c r="AB724" s="5"/>
    </row>
    <row r="725" ht="13.5" customHeight="1">
      <c r="AB725" s="5"/>
    </row>
    <row r="726" ht="13.5" customHeight="1">
      <c r="AB726" s="5"/>
    </row>
    <row r="727" ht="13.5" customHeight="1">
      <c r="AB727" s="5"/>
    </row>
    <row r="728" ht="13.5" customHeight="1">
      <c r="AB728" s="5"/>
    </row>
    <row r="729" ht="13.5" customHeight="1">
      <c r="AB729" s="5"/>
    </row>
    <row r="730" ht="13.5" customHeight="1">
      <c r="AB730" s="5"/>
    </row>
    <row r="731" ht="13.5" customHeight="1">
      <c r="AB731" s="5"/>
    </row>
    <row r="732" ht="13.5" customHeight="1">
      <c r="AB732" s="5"/>
    </row>
    <row r="733" ht="13.5" customHeight="1">
      <c r="AB733" s="5"/>
    </row>
    <row r="734" ht="13.5" customHeight="1">
      <c r="AB734" s="5"/>
    </row>
    <row r="735" ht="13.5" customHeight="1">
      <c r="AB735" s="5"/>
    </row>
    <row r="736" ht="13.5" customHeight="1">
      <c r="AB736" s="5"/>
    </row>
    <row r="737" ht="13.5" customHeight="1">
      <c r="AB737" s="5"/>
    </row>
    <row r="738" ht="13.5" customHeight="1">
      <c r="AB738" s="5"/>
    </row>
    <row r="739" ht="13.5" customHeight="1">
      <c r="AB739" s="5"/>
    </row>
    <row r="740" ht="13.5" customHeight="1">
      <c r="AB740" s="5"/>
    </row>
    <row r="741" ht="13.5" customHeight="1">
      <c r="AB741" s="5"/>
    </row>
    <row r="742" ht="13.5" customHeight="1">
      <c r="AB742" s="5"/>
    </row>
    <row r="743" ht="13.5" customHeight="1">
      <c r="AB743" s="5"/>
    </row>
    <row r="744" ht="13.5" customHeight="1">
      <c r="AB744" s="5"/>
    </row>
    <row r="745" ht="13.5" customHeight="1">
      <c r="AB745" s="5"/>
    </row>
    <row r="746" ht="13.5" customHeight="1">
      <c r="AB746" s="5"/>
    </row>
    <row r="747" ht="13.5" customHeight="1">
      <c r="AB747" s="5"/>
    </row>
    <row r="748" ht="13.5" customHeight="1">
      <c r="AB748" s="5"/>
    </row>
    <row r="749" ht="13.5" customHeight="1">
      <c r="AB749" s="5"/>
    </row>
    <row r="750" ht="13.5" customHeight="1">
      <c r="AB750" s="5"/>
    </row>
    <row r="751" ht="13.5" customHeight="1">
      <c r="AB751" s="5"/>
    </row>
    <row r="752" ht="13.5" customHeight="1">
      <c r="AB752" s="5"/>
    </row>
    <row r="753" ht="13.5" customHeight="1">
      <c r="AB753" s="5"/>
    </row>
    <row r="754" ht="13.5" customHeight="1">
      <c r="AB754" s="5"/>
    </row>
    <row r="755" ht="13.5" customHeight="1">
      <c r="AB755" s="5"/>
    </row>
    <row r="756" ht="13.5" customHeight="1">
      <c r="AB756" s="5"/>
    </row>
    <row r="757" ht="13.5" customHeight="1">
      <c r="AB757" s="5"/>
    </row>
    <row r="758" ht="13.5" customHeight="1">
      <c r="AB758" s="5"/>
    </row>
    <row r="759" ht="13.5" customHeight="1">
      <c r="AB759" s="5"/>
    </row>
    <row r="760" ht="13.5" customHeight="1">
      <c r="AB760" s="5"/>
    </row>
    <row r="761" ht="13.5" customHeight="1">
      <c r="AB761" s="5"/>
    </row>
    <row r="762" ht="13.5" customHeight="1">
      <c r="AB762" s="5"/>
    </row>
    <row r="763" ht="13.5" customHeight="1">
      <c r="AB763" s="5"/>
    </row>
    <row r="764" ht="13.5" customHeight="1">
      <c r="AB764" s="5"/>
    </row>
    <row r="765" ht="13.5" customHeight="1">
      <c r="AB765" s="5"/>
    </row>
    <row r="766" ht="13.5" customHeight="1">
      <c r="AB766" s="5"/>
    </row>
    <row r="767" ht="13.5" customHeight="1">
      <c r="AB767" s="5"/>
    </row>
    <row r="768" ht="13.5" customHeight="1">
      <c r="AB768" s="5"/>
    </row>
    <row r="769" ht="13.5" customHeight="1">
      <c r="AB769" s="5"/>
    </row>
    <row r="770" ht="13.5" customHeight="1">
      <c r="AB770" s="5"/>
    </row>
    <row r="771" ht="13.5" customHeight="1">
      <c r="AB771" s="5"/>
    </row>
    <row r="772" ht="13.5" customHeight="1">
      <c r="AB772" s="5"/>
    </row>
    <row r="773" ht="13.5" customHeight="1">
      <c r="AB773" s="5"/>
    </row>
    <row r="774" ht="13.5" customHeight="1">
      <c r="AB774" s="5"/>
    </row>
    <row r="775" ht="13.5" customHeight="1">
      <c r="AB775" s="5"/>
    </row>
    <row r="776" ht="13.5" customHeight="1">
      <c r="AB776" s="5"/>
    </row>
    <row r="777" ht="13.5" customHeight="1">
      <c r="AB777" s="5"/>
    </row>
    <row r="778" ht="13.5" customHeight="1">
      <c r="AB778" s="5"/>
    </row>
    <row r="779" ht="13.5" customHeight="1">
      <c r="AB779" s="5"/>
    </row>
    <row r="780" ht="13.5" customHeight="1">
      <c r="AB780" s="5"/>
    </row>
    <row r="781" ht="13.5" customHeight="1">
      <c r="AB781" s="5"/>
    </row>
    <row r="782" ht="13.5" customHeight="1">
      <c r="AB782" s="5"/>
    </row>
    <row r="783" ht="13.5" customHeight="1">
      <c r="AB783" s="5"/>
    </row>
    <row r="784" ht="13.5" customHeight="1">
      <c r="AB784" s="5"/>
    </row>
    <row r="785" ht="13.5" customHeight="1">
      <c r="AB785" s="5"/>
    </row>
    <row r="786" ht="13.5" customHeight="1">
      <c r="AB786" s="5"/>
    </row>
    <row r="787" ht="13.5" customHeight="1">
      <c r="AB787" s="5"/>
    </row>
    <row r="788" ht="13.5" customHeight="1">
      <c r="AB788" s="5"/>
    </row>
    <row r="789" ht="13.5" customHeight="1">
      <c r="AB789" s="5"/>
    </row>
    <row r="790" ht="13.5" customHeight="1">
      <c r="AB790" s="5"/>
    </row>
    <row r="791" ht="13.5" customHeight="1">
      <c r="AB791" s="5"/>
    </row>
    <row r="792" ht="13.5" customHeight="1">
      <c r="AB792" s="5"/>
    </row>
    <row r="793" ht="13.5" customHeight="1">
      <c r="AB793" s="5"/>
    </row>
    <row r="794" ht="13.5" customHeight="1">
      <c r="AB794" s="5"/>
    </row>
    <row r="795" ht="13.5" customHeight="1">
      <c r="AB795" s="5"/>
    </row>
    <row r="796" ht="13.5" customHeight="1">
      <c r="AB796" s="5"/>
    </row>
    <row r="797" ht="13.5" customHeight="1">
      <c r="AB797" s="5"/>
    </row>
    <row r="798" ht="13.5" customHeight="1">
      <c r="AB798" s="5"/>
    </row>
    <row r="799" ht="13.5" customHeight="1">
      <c r="AB799" s="5"/>
    </row>
    <row r="800" ht="13.5" customHeight="1">
      <c r="AB800" s="5"/>
    </row>
    <row r="801" ht="13.5" customHeight="1">
      <c r="AB801" s="5"/>
    </row>
    <row r="802" ht="13.5" customHeight="1">
      <c r="AB802" s="5"/>
    </row>
    <row r="803" ht="13.5" customHeight="1">
      <c r="AB803" s="5"/>
    </row>
    <row r="804" ht="13.5" customHeight="1">
      <c r="AB804" s="5"/>
    </row>
    <row r="805" ht="13.5" customHeight="1">
      <c r="AB805" s="5"/>
    </row>
    <row r="806" ht="13.5" customHeight="1">
      <c r="AB806" s="5"/>
    </row>
    <row r="807" ht="13.5" customHeight="1">
      <c r="AB807" s="5"/>
    </row>
    <row r="808" ht="13.5" customHeight="1">
      <c r="AB808" s="5"/>
    </row>
    <row r="809" ht="13.5" customHeight="1">
      <c r="AB809" s="5"/>
    </row>
    <row r="810" ht="13.5" customHeight="1">
      <c r="AB810" s="5"/>
    </row>
    <row r="811" ht="13.5" customHeight="1">
      <c r="AB811" s="5"/>
    </row>
    <row r="812" ht="13.5" customHeight="1">
      <c r="AB812" s="5"/>
    </row>
    <row r="813" ht="13.5" customHeight="1">
      <c r="AB813" s="5"/>
    </row>
    <row r="814" ht="13.5" customHeight="1">
      <c r="AB814" s="5"/>
    </row>
    <row r="815" ht="13.5" customHeight="1">
      <c r="AB815" s="5"/>
    </row>
    <row r="816" ht="13.5" customHeight="1">
      <c r="AB816" s="5"/>
    </row>
    <row r="817" ht="13.5" customHeight="1">
      <c r="AB817" s="5"/>
    </row>
    <row r="818" ht="13.5" customHeight="1">
      <c r="AB818" s="5"/>
    </row>
    <row r="819" ht="13.5" customHeight="1">
      <c r="AB819" s="5"/>
    </row>
    <row r="820" ht="13.5" customHeight="1">
      <c r="AB820" s="5"/>
    </row>
    <row r="821" ht="13.5" customHeight="1">
      <c r="AB821" s="5"/>
    </row>
    <row r="822" ht="13.5" customHeight="1">
      <c r="AB822" s="5"/>
    </row>
    <row r="823" ht="13.5" customHeight="1">
      <c r="AB823" s="5"/>
    </row>
    <row r="824" ht="13.5" customHeight="1">
      <c r="AB824" s="5"/>
    </row>
    <row r="825" ht="13.5" customHeight="1">
      <c r="AB825" s="5"/>
    </row>
    <row r="826" ht="13.5" customHeight="1">
      <c r="AB826" s="5"/>
    </row>
    <row r="827" ht="13.5" customHeight="1">
      <c r="AB827" s="5"/>
    </row>
    <row r="828" ht="13.5" customHeight="1">
      <c r="AB828" s="5"/>
    </row>
    <row r="829" ht="13.5" customHeight="1">
      <c r="AB829" s="5"/>
    </row>
    <row r="830" ht="13.5" customHeight="1">
      <c r="AB830" s="5"/>
    </row>
    <row r="831" ht="13.5" customHeight="1">
      <c r="AB831" s="5"/>
    </row>
    <row r="832" ht="13.5" customHeight="1">
      <c r="AB832" s="5"/>
    </row>
    <row r="833" ht="13.5" customHeight="1">
      <c r="AB833" s="5"/>
    </row>
    <row r="834" ht="13.5" customHeight="1">
      <c r="AB834" s="5"/>
    </row>
    <row r="835" ht="13.5" customHeight="1">
      <c r="AB835" s="5"/>
    </row>
    <row r="836" ht="13.5" customHeight="1">
      <c r="AB836" s="5"/>
    </row>
    <row r="837" ht="13.5" customHeight="1">
      <c r="AB837" s="5"/>
    </row>
    <row r="838" ht="13.5" customHeight="1">
      <c r="AB838" s="5"/>
    </row>
    <row r="839" ht="13.5" customHeight="1">
      <c r="AB839" s="5"/>
    </row>
    <row r="840" ht="13.5" customHeight="1">
      <c r="AB840" s="5"/>
    </row>
    <row r="841" ht="13.5" customHeight="1">
      <c r="AB841" s="5"/>
    </row>
    <row r="842" ht="13.5" customHeight="1">
      <c r="AB842" s="5"/>
    </row>
    <row r="843" ht="13.5" customHeight="1">
      <c r="AB843" s="5"/>
    </row>
    <row r="844" ht="13.5" customHeight="1">
      <c r="AB844" s="5"/>
    </row>
    <row r="845" ht="13.5" customHeight="1">
      <c r="AB845" s="5"/>
    </row>
    <row r="846" ht="13.5" customHeight="1">
      <c r="AB846" s="5"/>
    </row>
    <row r="847" ht="13.5" customHeight="1">
      <c r="AB847" s="5"/>
    </row>
    <row r="848" ht="13.5" customHeight="1">
      <c r="AB848" s="5"/>
    </row>
    <row r="849" ht="13.5" customHeight="1">
      <c r="AB849" s="5"/>
    </row>
    <row r="850" ht="13.5" customHeight="1">
      <c r="AB850" s="5"/>
    </row>
    <row r="851" ht="13.5" customHeight="1">
      <c r="AB851" s="5"/>
    </row>
    <row r="852" ht="13.5" customHeight="1">
      <c r="AB852" s="5"/>
    </row>
    <row r="853" ht="13.5" customHeight="1">
      <c r="AB853" s="5"/>
    </row>
    <row r="854" ht="13.5" customHeight="1">
      <c r="AB854" s="5"/>
    </row>
    <row r="855" ht="13.5" customHeight="1">
      <c r="AB855" s="5"/>
    </row>
    <row r="856" ht="13.5" customHeight="1">
      <c r="AB856" s="5"/>
    </row>
    <row r="857" ht="13.5" customHeight="1">
      <c r="AB857" s="5"/>
    </row>
    <row r="858" ht="13.5" customHeight="1">
      <c r="AB858" s="5"/>
    </row>
    <row r="859" ht="13.5" customHeight="1">
      <c r="AB859" s="5"/>
    </row>
    <row r="860" ht="13.5" customHeight="1">
      <c r="AB860" s="5"/>
    </row>
    <row r="861" ht="13.5" customHeight="1">
      <c r="AB861" s="5"/>
    </row>
    <row r="862" ht="13.5" customHeight="1">
      <c r="AB862" s="5"/>
    </row>
    <row r="863" ht="13.5" customHeight="1">
      <c r="AB863" s="5"/>
    </row>
    <row r="864" ht="13.5" customHeight="1">
      <c r="AB864" s="5"/>
    </row>
    <row r="865" ht="13.5" customHeight="1">
      <c r="AB865" s="5"/>
    </row>
    <row r="866" ht="13.5" customHeight="1">
      <c r="AB866" s="5"/>
    </row>
    <row r="867" ht="13.5" customHeight="1">
      <c r="AB867" s="5"/>
    </row>
    <row r="868" ht="13.5" customHeight="1">
      <c r="AB868" s="5"/>
    </row>
    <row r="869" ht="13.5" customHeight="1">
      <c r="AB869" s="5"/>
    </row>
    <row r="870" ht="13.5" customHeight="1">
      <c r="AB870" s="5"/>
    </row>
    <row r="871" ht="13.5" customHeight="1">
      <c r="AB871" s="5"/>
    </row>
    <row r="872" ht="13.5" customHeight="1">
      <c r="AB872" s="5"/>
    </row>
    <row r="873" ht="13.5" customHeight="1">
      <c r="AB873" s="5"/>
    </row>
    <row r="874" ht="13.5" customHeight="1">
      <c r="AB874" s="5"/>
    </row>
    <row r="875" ht="13.5" customHeight="1">
      <c r="AB875" s="5"/>
    </row>
    <row r="876" ht="13.5" customHeight="1">
      <c r="AB876" s="5"/>
    </row>
    <row r="877" ht="13.5" customHeight="1">
      <c r="AB877" s="5"/>
    </row>
    <row r="878" ht="13.5" customHeight="1">
      <c r="AB878" s="5"/>
    </row>
    <row r="879" ht="13.5" customHeight="1">
      <c r="AB879" s="5"/>
    </row>
    <row r="880" ht="13.5" customHeight="1">
      <c r="AB880" s="5"/>
    </row>
    <row r="881" ht="13.5" customHeight="1">
      <c r="AB881" s="5"/>
    </row>
    <row r="882" ht="13.5" customHeight="1">
      <c r="AB882" s="5"/>
    </row>
    <row r="883" ht="13.5" customHeight="1">
      <c r="AB883" s="5"/>
    </row>
    <row r="884" ht="13.5" customHeight="1">
      <c r="AB884" s="5"/>
    </row>
    <row r="885" ht="13.5" customHeight="1">
      <c r="AB885" s="5"/>
    </row>
    <row r="886" ht="13.5" customHeight="1">
      <c r="AB886" s="5"/>
    </row>
    <row r="887" ht="13.5" customHeight="1">
      <c r="AB887" s="5"/>
    </row>
    <row r="888" ht="13.5" customHeight="1">
      <c r="AB888" s="5"/>
    </row>
    <row r="889" ht="13.5" customHeight="1">
      <c r="AB889" s="5"/>
    </row>
    <row r="890" ht="13.5" customHeight="1">
      <c r="AB890" s="5"/>
    </row>
    <row r="891" ht="13.5" customHeight="1">
      <c r="AB891" s="5"/>
    </row>
    <row r="892" ht="13.5" customHeight="1">
      <c r="AB892" s="5"/>
    </row>
    <row r="893" ht="13.5" customHeight="1">
      <c r="AB893" s="5"/>
    </row>
    <row r="894" ht="13.5" customHeight="1">
      <c r="AB894" s="5"/>
    </row>
    <row r="895" ht="13.5" customHeight="1">
      <c r="AB895" s="5"/>
    </row>
    <row r="896" ht="13.5" customHeight="1">
      <c r="AB896" s="5"/>
    </row>
    <row r="897" ht="13.5" customHeight="1">
      <c r="AB897" s="5"/>
    </row>
    <row r="898" ht="13.5" customHeight="1">
      <c r="AB898" s="5"/>
    </row>
    <row r="899" ht="13.5" customHeight="1">
      <c r="AB899" s="5"/>
    </row>
    <row r="900" ht="13.5" customHeight="1">
      <c r="AB900" s="5"/>
    </row>
    <row r="901" ht="13.5" customHeight="1">
      <c r="AB901" s="5"/>
    </row>
    <row r="902" ht="13.5" customHeight="1">
      <c r="AB902" s="5"/>
    </row>
    <row r="903" ht="13.5" customHeight="1">
      <c r="AB903" s="5"/>
    </row>
    <row r="904" ht="13.5" customHeight="1">
      <c r="AB904" s="5"/>
    </row>
    <row r="905" ht="13.5" customHeight="1">
      <c r="AB905" s="5"/>
    </row>
    <row r="906" ht="13.5" customHeight="1">
      <c r="AB906" s="5"/>
    </row>
    <row r="907" ht="13.5" customHeight="1">
      <c r="AB907" s="5"/>
    </row>
    <row r="908" ht="13.5" customHeight="1">
      <c r="AB908" s="5"/>
    </row>
    <row r="909" ht="13.5" customHeight="1">
      <c r="AB909" s="5"/>
    </row>
    <row r="910" ht="13.5" customHeight="1">
      <c r="AB910" s="5"/>
    </row>
    <row r="911" ht="13.5" customHeight="1">
      <c r="AB911" s="5"/>
    </row>
    <row r="912" ht="13.5" customHeight="1">
      <c r="AB912" s="5"/>
    </row>
    <row r="913" ht="13.5" customHeight="1">
      <c r="AB913" s="5"/>
    </row>
    <row r="914" ht="13.5" customHeight="1">
      <c r="AB914" s="5"/>
    </row>
    <row r="915" ht="13.5" customHeight="1">
      <c r="AB915" s="5"/>
    </row>
    <row r="916" ht="13.5" customHeight="1">
      <c r="AB916" s="5"/>
    </row>
    <row r="917" ht="13.5" customHeight="1">
      <c r="AB917" s="5"/>
    </row>
    <row r="918" ht="13.5" customHeight="1">
      <c r="AB918" s="5"/>
    </row>
    <row r="919" ht="13.5" customHeight="1">
      <c r="AB919" s="5"/>
    </row>
    <row r="920" ht="13.5" customHeight="1">
      <c r="AB920" s="5"/>
    </row>
    <row r="921" ht="13.5" customHeight="1">
      <c r="AB921" s="5"/>
    </row>
    <row r="922" ht="13.5" customHeight="1">
      <c r="AB922" s="5"/>
    </row>
    <row r="923" ht="13.5" customHeight="1">
      <c r="AB923" s="5"/>
    </row>
    <row r="924" ht="13.5" customHeight="1">
      <c r="AB924" s="5"/>
    </row>
    <row r="925" ht="13.5" customHeight="1">
      <c r="AB925" s="5"/>
    </row>
    <row r="926" ht="13.5" customHeight="1">
      <c r="AB926" s="5"/>
    </row>
    <row r="927" ht="13.5" customHeight="1">
      <c r="AB927" s="5"/>
    </row>
    <row r="928" ht="13.5" customHeight="1">
      <c r="AB928" s="5"/>
    </row>
    <row r="929" ht="13.5" customHeight="1">
      <c r="AB929" s="5"/>
    </row>
    <row r="930" ht="13.5" customHeight="1">
      <c r="AB930" s="5"/>
    </row>
    <row r="931" ht="13.5" customHeight="1">
      <c r="AB931" s="5"/>
    </row>
    <row r="932" ht="13.5" customHeight="1">
      <c r="AB932" s="5"/>
    </row>
    <row r="933" ht="13.5" customHeight="1">
      <c r="AB933" s="5"/>
    </row>
    <row r="934" ht="13.5" customHeight="1">
      <c r="AB934" s="5"/>
    </row>
    <row r="935" ht="13.5" customHeight="1">
      <c r="AB935" s="5"/>
    </row>
    <row r="936" ht="13.5" customHeight="1">
      <c r="AB936" s="5"/>
    </row>
    <row r="937" ht="13.5" customHeight="1">
      <c r="AB937" s="5"/>
    </row>
    <row r="938" ht="13.5" customHeight="1">
      <c r="AB938" s="5"/>
    </row>
    <row r="939" ht="13.5" customHeight="1">
      <c r="AB939" s="5"/>
    </row>
    <row r="940" ht="13.5" customHeight="1">
      <c r="AB940" s="5"/>
    </row>
    <row r="941" ht="13.5" customHeight="1">
      <c r="AB941" s="5"/>
    </row>
    <row r="942" ht="13.5" customHeight="1">
      <c r="AB942" s="5"/>
    </row>
    <row r="943" ht="13.5" customHeight="1">
      <c r="AB943" s="5"/>
    </row>
    <row r="944" ht="13.5" customHeight="1">
      <c r="AB944" s="5"/>
    </row>
    <row r="945" ht="13.5" customHeight="1">
      <c r="AB945" s="5"/>
    </row>
    <row r="946" ht="13.5" customHeight="1">
      <c r="AB946" s="5"/>
    </row>
    <row r="947" ht="13.5" customHeight="1">
      <c r="AB947" s="5"/>
    </row>
    <row r="948" ht="13.5" customHeight="1">
      <c r="AB948" s="5"/>
    </row>
    <row r="949" ht="13.5" customHeight="1">
      <c r="AB949" s="5"/>
    </row>
    <row r="950" ht="13.5" customHeight="1">
      <c r="AB950" s="5"/>
    </row>
    <row r="951" ht="13.5" customHeight="1">
      <c r="AB951" s="5"/>
    </row>
    <row r="952" ht="13.5" customHeight="1">
      <c r="AB952" s="5"/>
    </row>
    <row r="953" ht="13.5" customHeight="1">
      <c r="AB953" s="5"/>
    </row>
    <row r="954" ht="13.5" customHeight="1">
      <c r="AB954" s="5"/>
    </row>
    <row r="955" ht="13.5" customHeight="1">
      <c r="AB955" s="5"/>
    </row>
    <row r="956" ht="13.5" customHeight="1">
      <c r="AB956" s="5"/>
    </row>
    <row r="957" ht="13.5" customHeight="1">
      <c r="AB957" s="5"/>
    </row>
    <row r="958" ht="13.5" customHeight="1">
      <c r="AB958" s="5"/>
    </row>
    <row r="959" ht="13.5" customHeight="1">
      <c r="AB959" s="5"/>
    </row>
    <row r="960" ht="13.5" customHeight="1">
      <c r="AB960" s="5"/>
    </row>
    <row r="961" ht="13.5" customHeight="1">
      <c r="AB961" s="5"/>
    </row>
    <row r="962" ht="13.5" customHeight="1">
      <c r="AB962" s="5"/>
    </row>
    <row r="963" ht="13.5" customHeight="1">
      <c r="AB963" s="5"/>
    </row>
    <row r="964" ht="13.5" customHeight="1">
      <c r="AB964" s="5"/>
    </row>
    <row r="965" ht="13.5" customHeight="1">
      <c r="AB965" s="5"/>
    </row>
    <row r="966" ht="13.5" customHeight="1">
      <c r="AB966" s="5"/>
    </row>
    <row r="967" ht="13.5" customHeight="1">
      <c r="AB967" s="5"/>
    </row>
    <row r="968" ht="13.5" customHeight="1">
      <c r="AB968" s="5"/>
    </row>
    <row r="969" ht="13.5" customHeight="1">
      <c r="AB969" s="5"/>
    </row>
    <row r="970" ht="13.5" customHeight="1">
      <c r="AB970" s="5"/>
    </row>
    <row r="971" ht="13.5" customHeight="1">
      <c r="AB971" s="5"/>
    </row>
    <row r="972" ht="13.5" customHeight="1">
      <c r="AB972" s="5"/>
    </row>
    <row r="973" ht="13.5" customHeight="1">
      <c r="AB973" s="5"/>
    </row>
    <row r="974" ht="13.5" customHeight="1">
      <c r="AB974" s="5"/>
    </row>
    <row r="975" ht="13.5" customHeight="1">
      <c r="AB975" s="5"/>
    </row>
    <row r="976" ht="13.5" customHeight="1">
      <c r="AB976" s="5"/>
    </row>
    <row r="977" ht="13.5" customHeight="1">
      <c r="AB977" s="5"/>
    </row>
    <row r="978" ht="13.5" customHeight="1">
      <c r="AB978" s="5"/>
    </row>
    <row r="979" ht="13.5" customHeight="1">
      <c r="AB979" s="5"/>
    </row>
    <row r="980" ht="13.5" customHeight="1">
      <c r="AB980" s="5"/>
    </row>
    <row r="981" ht="13.5" customHeight="1">
      <c r="AB981" s="5"/>
    </row>
    <row r="982" ht="13.5" customHeight="1">
      <c r="AB982" s="5"/>
    </row>
    <row r="983" ht="13.5" customHeight="1">
      <c r="AB983" s="5"/>
    </row>
    <row r="984" ht="13.5" customHeight="1">
      <c r="AB984" s="5"/>
    </row>
    <row r="985" ht="13.5" customHeight="1">
      <c r="AB985" s="5"/>
    </row>
    <row r="986" ht="13.5" customHeight="1">
      <c r="AB986" s="5"/>
    </row>
    <row r="987" ht="13.5" customHeight="1">
      <c r="AB987" s="5"/>
    </row>
    <row r="988" ht="13.5" customHeight="1">
      <c r="AB988" s="5"/>
    </row>
    <row r="989" ht="13.5" customHeight="1">
      <c r="AB989" s="5"/>
    </row>
    <row r="990" ht="13.5" customHeight="1">
      <c r="AB990" s="5"/>
    </row>
    <row r="991" ht="13.5" customHeight="1">
      <c r="AB991" s="5"/>
    </row>
    <row r="992" ht="13.5" customHeight="1">
      <c r="AB992" s="5"/>
    </row>
    <row r="993" ht="13.5" customHeight="1">
      <c r="AB993" s="5"/>
    </row>
    <row r="994" ht="13.5" customHeight="1">
      <c r="AB994" s="5"/>
    </row>
    <row r="995" ht="13.5" customHeight="1">
      <c r="AB995" s="5"/>
    </row>
    <row r="996" ht="13.5" customHeight="1">
      <c r="AB996" s="5"/>
    </row>
    <row r="997" ht="13.5" customHeight="1">
      <c r="AB997" s="5"/>
    </row>
    <row r="998" ht="13.5" customHeight="1">
      <c r="AB998" s="5"/>
    </row>
    <row r="999" ht="13.5" customHeight="1">
      <c r="AB999" s="5"/>
    </row>
    <row r="1000" ht="13.5" customHeight="1">
      <c r="AB1000" s="5"/>
    </row>
  </sheetData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6.43"/>
    <col customWidth="1" min="3" max="4" width="8.71"/>
    <col customWidth="1" min="5" max="6" width="17.86"/>
    <col customWidth="1" min="7" max="36" width="8.71"/>
  </cols>
  <sheetData>
    <row r="1" ht="13.5" customHeight="1"/>
    <row r="2" ht="13.5" customHeight="1">
      <c r="A2" s="349" t="s">
        <v>563</v>
      </c>
      <c r="AE2" s="202"/>
      <c r="AF2" s="5"/>
      <c r="AG2" s="5"/>
    </row>
    <row r="3" ht="13.5" customHeight="1">
      <c r="I3" s="437" t="s">
        <v>141</v>
      </c>
      <c r="AE3" s="202"/>
      <c r="AF3" s="5"/>
      <c r="AG3" s="5"/>
    </row>
    <row r="4" ht="13.5" customHeight="1">
      <c r="A4" s="734" t="s">
        <v>143</v>
      </c>
      <c r="B4" s="735"/>
      <c r="C4" s="735"/>
      <c r="D4" s="735"/>
      <c r="E4" s="736"/>
      <c r="F4" s="735"/>
      <c r="G4" s="737" t="s">
        <v>3</v>
      </c>
      <c r="H4" s="737" t="s">
        <v>4</v>
      </c>
      <c r="I4" s="737" t="s">
        <v>5</v>
      </c>
      <c r="J4" s="737" t="s">
        <v>6</v>
      </c>
      <c r="K4" s="737" t="s">
        <v>7</v>
      </c>
      <c r="L4" s="737" t="s">
        <v>8</v>
      </c>
      <c r="M4" s="737" t="s">
        <v>9</v>
      </c>
      <c r="N4" s="737" t="s">
        <v>146</v>
      </c>
      <c r="O4" s="737" t="s">
        <v>11</v>
      </c>
      <c r="P4" s="737" t="s">
        <v>12</v>
      </c>
      <c r="Q4" s="737" t="s">
        <v>13</v>
      </c>
      <c r="R4" s="737" t="s">
        <v>14</v>
      </c>
      <c r="S4" s="737" t="s">
        <v>15</v>
      </c>
      <c r="T4" s="737" t="s">
        <v>16</v>
      </c>
      <c r="U4" s="737" t="s">
        <v>17</v>
      </c>
      <c r="V4" s="737" t="s">
        <v>18</v>
      </c>
      <c r="W4" s="737" t="s">
        <v>19</v>
      </c>
      <c r="X4" s="737" t="s">
        <v>20</v>
      </c>
      <c r="Y4" s="737" t="s">
        <v>21</v>
      </c>
      <c r="Z4" s="737" t="s">
        <v>22</v>
      </c>
      <c r="AA4" s="737" t="s">
        <v>23</v>
      </c>
      <c r="AB4" s="737" t="s">
        <v>24</v>
      </c>
      <c r="AC4" s="737" t="s">
        <v>25</v>
      </c>
      <c r="AD4" s="737" t="s">
        <v>26</v>
      </c>
      <c r="AE4" s="693"/>
      <c r="AF4" s="738"/>
      <c r="AG4" s="738"/>
      <c r="AH4" s="738"/>
      <c r="AI4" s="738"/>
      <c r="AJ4" s="738"/>
    </row>
    <row r="5" ht="13.5" customHeight="1">
      <c r="A5" s="739" t="s">
        <v>31</v>
      </c>
      <c r="B5" s="371" t="s">
        <v>32</v>
      </c>
      <c r="C5" s="740"/>
      <c r="D5" s="740"/>
      <c r="E5" s="739" t="s">
        <v>31</v>
      </c>
      <c r="F5" s="371" t="s">
        <v>32</v>
      </c>
      <c r="G5" s="741"/>
      <c r="H5" s="742">
        <v>0.006</v>
      </c>
      <c r="I5" s="743">
        <v>0.01</v>
      </c>
      <c r="J5" s="744">
        <v>2.0</v>
      </c>
      <c r="K5" s="742">
        <v>0.004</v>
      </c>
      <c r="L5" s="742">
        <v>0.005</v>
      </c>
      <c r="M5" s="743"/>
      <c r="N5" s="745">
        <v>0.1</v>
      </c>
      <c r="O5" s="743"/>
      <c r="P5" s="745">
        <v>1.3</v>
      </c>
      <c r="Q5" s="743"/>
      <c r="R5" s="742">
        <v>0.015</v>
      </c>
      <c r="S5" s="743"/>
      <c r="T5" s="743"/>
      <c r="U5" s="743"/>
      <c r="V5" s="743"/>
      <c r="W5" s="745">
        <v>0.7</v>
      </c>
      <c r="X5" s="743"/>
      <c r="Y5" s="743">
        <v>0.05</v>
      </c>
      <c r="Z5" s="743"/>
      <c r="AA5" s="743"/>
      <c r="AB5" s="742">
        <v>0.002</v>
      </c>
      <c r="AC5" s="743"/>
      <c r="AD5" s="745">
        <v>10.5</v>
      </c>
      <c r="AE5" s="693"/>
      <c r="AF5" s="738"/>
      <c r="AG5" s="738"/>
      <c r="AH5" s="738"/>
      <c r="AI5" s="738"/>
      <c r="AJ5" s="738"/>
    </row>
    <row r="6" ht="13.5" customHeight="1">
      <c r="A6" s="370" t="s">
        <v>33</v>
      </c>
      <c r="B6" s="371" t="s">
        <v>34</v>
      </c>
      <c r="C6" s="746"/>
      <c r="D6" s="746"/>
      <c r="E6" s="370" t="s">
        <v>33</v>
      </c>
      <c r="F6" s="371" t="s">
        <v>34</v>
      </c>
      <c r="G6" s="741"/>
      <c r="H6" s="743"/>
      <c r="I6" s="743">
        <v>0.01</v>
      </c>
      <c r="J6" s="744">
        <v>1.0</v>
      </c>
      <c r="K6" s="742">
        <v>0.004</v>
      </c>
      <c r="L6" s="743">
        <v>0.01</v>
      </c>
      <c r="M6" s="743"/>
      <c r="N6" s="743">
        <v>0.05</v>
      </c>
      <c r="O6" s="743"/>
      <c r="P6" s="743"/>
      <c r="Q6" s="743"/>
      <c r="R6" s="742">
        <v>0.015</v>
      </c>
      <c r="S6" s="743"/>
      <c r="T6" s="743"/>
      <c r="U6" s="742">
        <v>0.002</v>
      </c>
      <c r="V6" s="743"/>
      <c r="W6" s="743"/>
      <c r="X6" s="743"/>
      <c r="Y6" s="743">
        <v>0.05</v>
      </c>
      <c r="Z6" s="743">
        <v>0.05</v>
      </c>
      <c r="AA6" s="743"/>
      <c r="AB6" s="743"/>
      <c r="AC6" s="743"/>
      <c r="AD6" s="743"/>
      <c r="AE6" s="693"/>
      <c r="AF6" s="738"/>
      <c r="AG6" s="738"/>
      <c r="AH6" s="738"/>
      <c r="AI6" s="738"/>
      <c r="AJ6" s="738"/>
    </row>
    <row r="7" ht="13.5" customHeight="1">
      <c r="A7" s="370" t="s">
        <v>28</v>
      </c>
      <c r="B7" s="371" t="s">
        <v>35</v>
      </c>
      <c r="C7" s="746"/>
      <c r="D7" s="746"/>
      <c r="E7" s="370" t="s">
        <v>28</v>
      </c>
      <c r="F7" s="371" t="s">
        <v>35</v>
      </c>
      <c r="G7" s="741"/>
      <c r="H7" s="743"/>
      <c r="I7" s="743"/>
      <c r="J7" s="743"/>
      <c r="K7" s="743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693"/>
      <c r="AF7" s="738"/>
      <c r="AG7" s="738"/>
      <c r="AH7" s="738"/>
      <c r="AI7" s="738"/>
      <c r="AJ7" s="738"/>
    </row>
    <row r="8" ht="13.5" customHeight="1">
      <c r="A8" s="370" t="s">
        <v>29</v>
      </c>
      <c r="B8" s="371" t="s">
        <v>30</v>
      </c>
      <c r="C8" s="746"/>
      <c r="D8" s="746"/>
      <c r="E8" s="370" t="s">
        <v>29</v>
      </c>
      <c r="F8" s="371" t="s">
        <v>30</v>
      </c>
      <c r="G8" s="741"/>
      <c r="H8" s="743"/>
      <c r="I8" s="743"/>
      <c r="J8" s="743"/>
      <c r="K8" s="743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693"/>
      <c r="AF8" s="738"/>
      <c r="AG8" s="738"/>
      <c r="AH8" s="738"/>
      <c r="AI8" s="738"/>
      <c r="AJ8" s="738"/>
    </row>
    <row r="9" ht="13.5" customHeight="1">
      <c r="A9" s="370" t="s">
        <v>41</v>
      </c>
      <c r="B9" s="371" t="s">
        <v>35</v>
      </c>
      <c r="C9" s="746"/>
      <c r="D9" s="746"/>
      <c r="E9" s="370" t="s">
        <v>41</v>
      </c>
      <c r="F9" s="371" t="s">
        <v>35</v>
      </c>
      <c r="G9" s="747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693"/>
      <c r="AF9" s="738"/>
      <c r="AG9" s="738"/>
      <c r="AH9" s="738"/>
      <c r="AI9" s="738"/>
      <c r="AJ9" s="738"/>
    </row>
    <row r="10" ht="13.5" customHeight="1">
      <c r="A10" s="370" t="s">
        <v>42</v>
      </c>
      <c r="B10" s="371" t="s">
        <v>35</v>
      </c>
      <c r="C10" s="746"/>
      <c r="D10" s="746"/>
      <c r="E10" s="370" t="s">
        <v>42</v>
      </c>
      <c r="F10" s="371" t="s">
        <v>35</v>
      </c>
      <c r="G10" s="747"/>
      <c r="H10" s="743"/>
      <c r="I10" s="743"/>
      <c r="J10" s="743"/>
      <c r="K10" s="743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693"/>
      <c r="AF10" s="738"/>
      <c r="AG10" s="738"/>
      <c r="AH10" s="738"/>
      <c r="AI10" s="738"/>
      <c r="AJ10" s="738"/>
    </row>
    <row r="11" ht="13.5" customHeight="1">
      <c r="A11" s="370" t="s">
        <v>149</v>
      </c>
      <c r="B11" s="371" t="s">
        <v>34</v>
      </c>
      <c r="C11" s="746"/>
      <c r="D11" s="746"/>
      <c r="E11" s="370" t="s">
        <v>149</v>
      </c>
      <c r="F11" s="371" t="s">
        <v>34</v>
      </c>
      <c r="G11" s="747"/>
      <c r="H11" s="743"/>
      <c r="I11" s="743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693"/>
      <c r="AF11" s="738"/>
      <c r="AG11" s="738"/>
      <c r="AH11" s="738"/>
      <c r="AI11" s="738"/>
      <c r="AJ11" s="738"/>
    </row>
    <row r="12" ht="13.5" customHeight="1">
      <c r="A12" s="370" t="s">
        <v>39</v>
      </c>
      <c r="B12" s="371" t="s">
        <v>40</v>
      </c>
      <c r="C12" s="746"/>
      <c r="D12" s="746"/>
      <c r="E12" s="370" t="s">
        <v>39</v>
      </c>
      <c r="F12" s="371" t="s">
        <v>40</v>
      </c>
      <c r="G12" s="744">
        <v>170.0</v>
      </c>
      <c r="H12" s="742">
        <v>0.067</v>
      </c>
      <c r="I12" s="743">
        <v>0.05</v>
      </c>
      <c r="J12" s="744">
        <v>33.0</v>
      </c>
      <c r="K12" s="743">
        <v>0.33</v>
      </c>
      <c r="L12" s="742">
        <v>0.083</v>
      </c>
      <c r="M12" s="743"/>
      <c r="N12" s="744">
        <v>220.0</v>
      </c>
      <c r="O12" s="743">
        <v>0.05</v>
      </c>
      <c r="P12" s="745">
        <v>6.7</v>
      </c>
      <c r="Q12" s="744">
        <v>120.0</v>
      </c>
      <c r="R12" s="745">
        <v>0.2</v>
      </c>
      <c r="S12" s="743"/>
      <c r="T12" s="745">
        <v>7.8</v>
      </c>
      <c r="U12" s="743">
        <v>0.05</v>
      </c>
      <c r="V12" s="743">
        <v>0.83</v>
      </c>
      <c r="W12" s="745">
        <v>3.3</v>
      </c>
      <c r="X12" s="743"/>
      <c r="Y12" s="743">
        <v>0.83</v>
      </c>
      <c r="Z12" s="743"/>
      <c r="AA12" s="743"/>
      <c r="AB12" s="742">
        <v>0.002</v>
      </c>
      <c r="AC12" s="743">
        <v>0.83</v>
      </c>
      <c r="AD12" s="744">
        <v>50.0</v>
      </c>
      <c r="AE12" s="693"/>
      <c r="AF12" s="738"/>
      <c r="AG12" s="738"/>
      <c r="AH12" s="738"/>
      <c r="AI12" s="738"/>
      <c r="AJ12" s="738"/>
    </row>
    <row r="13" ht="13.5" customHeight="1">
      <c r="A13" s="370" t="s">
        <v>47</v>
      </c>
      <c r="B13" s="371" t="s">
        <v>40</v>
      </c>
      <c r="C13" s="746"/>
      <c r="D13" s="746"/>
      <c r="E13" s="370" t="s">
        <v>47</v>
      </c>
      <c r="F13" s="371" t="s">
        <v>40</v>
      </c>
      <c r="G13" s="747"/>
      <c r="H13" s="744">
        <v>5.0</v>
      </c>
      <c r="I13" s="743"/>
      <c r="J13" s="743"/>
      <c r="K13" s="743"/>
      <c r="L13" s="743">
        <v>0.01</v>
      </c>
      <c r="M13" s="743"/>
      <c r="N13" s="745">
        <v>0.1</v>
      </c>
      <c r="O13" s="744">
        <v>1.0</v>
      </c>
      <c r="P13" s="745">
        <v>0.2</v>
      </c>
      <c r="Q13" s="743"/>
      <c r="R13" s="744">
        <v>5.0</v>
      </c>
      <c r="S13" s="743"/>
      <c r="T13" s="745">
        <v>0.2</v>
      </c>
      <c r="U13" s="743"/>
      <c r="V13" s="743"/>
      <c r="W13" s="745">
        <v>0.2</v>
      </c>
      <c r="X13" s="743"/>
      <c r="Y13" s="743">
        <v>0.13</v>
      </c>
      <c r="Z13" s="743"/>
      <c r="AA13" s="743"/>
      <c r="AB13" s="743"/>
      <c r="AC13" s="748">
        <v>0.1</v>
      </c>
      <c r="AD13" s="749">
        <v>2.0</v>
      </c>
      <c r="AE13" s="693"/>
      <c r="AF13" s="738"/>
      <c r="AG13" s="738"/>
      <c r="AH13" s="738"/>
      <c r="AI13" s="738"/>
      <c r="AJ13" s="738"/>
    </row>
    <row r="14" ht="13.5" customHeight="1">
      <c r="A14" s="370" t="s">
        <v>47</v>
      </c>
      <c r="B14" s="371" t="s">
        <v>32</v>
      </c>
      <c r="C14" s="746"/>
      <c r="D14" s="746"/>
      <c r="E14" s="370" t="s">
        <v>47</v>
      </c>
      <c r="F14" s="371" t="s">
        <v>32</v>
      </c>
      <c r="G14" s="744">
        <v>5.0</v>
      </c>
      <c r="H14" s="743"/>
      <c r="I14" s="745">
        <v>0.1</v>
      </c>
      <c r="J14" s="743"/>
      <c r="K14" s="743"/>
      <c r="L14" s="743">
        <v>0.01</v>
      </c>
      <c r="M14" s="743"/>
      <c r="N14" s="745">
        <v>0.1</v>
      </c>
      <c r="O14" s="743">
        <v>0.05</v>
      </c>
      <c r="P14" s="745">
        <v>0.2</v>
      </c>
      <c r="Q14" s="743"/>
      <c r="R14" s="744">
        <v>5.0</v>
      </c>
      <c r="S14" s="743"/>
      <c r="T14" s="743"/>
      <c r="U14" s="743"/>
      <c r="V14" s="744">
        <v>1.0</v>
      </c>
      <c r="W14" s="743"/>
      <c r="X14" s="743"/>
      <c r="Y14" s="743">
        <v>0.13</v>
      </c>
      <c r="Z14" s="743"/>
      <c r="AA14" s="743"/>
      <c r="AB14" s="743"/>
      <c r="AC14" s="745">
        <v>0.1</v>
      </c>
      <c r="AD14" s="744">
        <v>2.0</v>
      </c>
      <c r="AE14" s="693"/>
      <c r="AF14" s="738"/>
      <c r="AG14" s="738"/>
      <c r="AH14" s="738"/>
      <c r="AI14" s="738"/>
      <c r="AJ14" s="738"/>
    </row>
    <row r="15" ht="13.5" customHeight="1">
      <c r="A15" s="370" t="s">
        <v>48</v>
      </c>
      <c r="B15" s="371" t="s">
        <v>34</v>
      </c>
      <c r="C15" s="746"/>
      <c r="D15" s="746"/>
      <c r="E15" s="370" t="s">
        <v>48</v>
      </c>
      <c r="F15" s="371" t="s">
        <v>34</v>
      </c>
      <c r="G15" s="744">
        <v>20.0</v>
      </c>
      <c r="H15" s="743"/>
      <c r="I15" s="744">
        <v>2.0</v>
      </c>
      <c r="J15" s="743"/>
      <c r="K15" s="743"/>
      <c r="L15" s="743">
        <v>0.05</v>
      </c>
      <c r="M15" s="743"/>
      <c r="N15" s="744">
        <v>1.0</v>
      </c>
      <c r="O15" s="744">
        <v>5.0</v>
      </c>
      <c r="P15" s="744">
        <v>5.0</v>
      </c>
      <c r="Q15" s="744">
        <v>20.0</v>
      </c>
      <c r="R15" s="744">
        <v>10.0</v>
      </c>
      <c r="S15" s="744"/>
      <c r="T15" s="744">
        <v>10.0</v>
      </c>
      <c r="U15" s="743">
        <v>0.01</v>
      </c>
      <c r="V15" s="743">
        <v>0.05</v>
      </c>
      <c r="W15" s="744">
        <v>2.0</v>
      </c>
      <c r="X15" s="743"/>
      <c r="Y15" s="743">
        <v>0.02</v>
      </c>
      <c r="Z15" s="743"/>
      <c r="AA15" s="743"/>
      <c r="AB15" s="743"/>
      <c r="AC15" s="744">
        <v>1.0</v>
      </c>
      <c r="AD15" s="744">
        <v>10.0</v>
      </c>
      <c r="AE15" s="693"/>
      <c r="AF15" s="738"/>
      <c r="AG15" s="738"/>
      <c r="AH15" s="738"/>
      <c r="AI15" s="738"/>
      <c r="AJ15" s="738"/>
    </row>
    <row r="16" ht="13.5" customHeight="1">
      <c r="A16" s="370" t="s">
        <v>49</v>
      </c>
      <c r="B16" s="371" t="s">
        <v>34</v>
      </c>
      <c r="C16" s="746"/>
      <c r="D16" s="746"/>
      <c r="E16" s="370" t="s">
        <v>49</v>
      </c>
      <c r="F16" s="371" t="s">
        <v>34</v>
      </c>
      <c r="G16" s="744">
        <v>5.0</v>
      </c>
      <c r="H16" s="743"/>
      <c r="I16" s="745">
        <v>0.1</v>
      </c>
      <c r="J16" s="743"/>
      <c r="K16" s="743"/>
      <c r="L16" s="743">
        <v>0.01</v>
      </c>
      <c r="M16" s="743"/>
      <c r="N16" s="745">
        <v>0.1</v>
      </c>
      <c r="O16" s="743">
        <v>0.05</v>
      </c>
      <c r="P16" s="745">
        <v>0.2</v>
      </c>
      <c r="Q16" s="744">
        <v>5.0</v>
      </c>
      <c r="R16" s="744">
        <v>5.0</v>
      </c>
      <c r="S16" s="743"/>
      <c r="T16" s="745">
        <v>0.2</v>
      </c>
      <c r="U16" s="743">
        <v>0.01</v>
      </c>
      <c r="V16" s="743">
        <v>0.01</v>
      </c>
      <c r="W16" s="745">
        <v>0.2</v>
      </c>
      <c r="X16" s="743"/>
      <c r="Y16" s="743">
        <v>0.02</v>
      </c>
      <c r="Z16" s="743"/>
      <c r="AA16" s="743"/>
      <c r="AB16" s="743"/>
      <c r="AC16" s="745">
        <v>0.1</v>
      </c>
      <c r="AD16" s="744">
        <v>2.0</v>
      </c>
      <c r="AE16" s="693"/>
      <c r="AF16" s="738"/>
      <c r="AG16" s="738"/>
      <c r="AH16" s="738"/>
      <c r="AI16" s="738"/>
      <c r="AJ16" s="738"/>
    </row>
    <row r="17" ht="13.5" customHeight="1">
      <c r="A17" s="370" t="s">
        <v>50</v>
      </c>
      <c r="B17" s="371" t="s">
        <v>34</v>
      </c>
      <c r="C17" s="746"/>
      <c r="D17" s="746"/>
      <c r="E17" s="370" t="s">
        <v>50</v>
      </c>
      <c r="F17" s="371" t="s">
        <v>34</v>
      </c>
      <c r="G17" s="747"/>
      <c r="H17" s="743"/>
      <c r="I17" s="750">
        <v>0.1</v>
      </c>
      <c r="J17" s="743"/>
      <c r="K17" s="743"/>
      <c r="L17" s="751">
        <v>0.01</v>
      </c>
      <c r="M17" s="743"/>
      <c r="N17" s="750">
        <v>0.1</v>
      </c>
      <c r="O17" s="745"/>
      <c r="P17" s="750">
        <v>0.2</v>
      </c>
      <c r="Q17" s="745"/>
      <c r="R17" s="750">
        <v>0.1</v>
      </c>
      <c r="S17" s="743"/>
      <c r="T17" s="743"/>
      <c r="U17" s="743"/>
      <c r="V17" s="743"/>
      <c r="W17" s="743"/>
      <c r="X17" s="743"/>
      <c r="Y17" s="751">
        <v>0.05</v>
      </c>
      <c r="Z17" s="743"/>
      <c r="AA17" s="743"/>
      <c r="AB17" s="743"/>
      <c r="AC17" s="743"/>
      <c r="AD17" s="743"/>
      <c r="AE17" s="693"/>
      <c r="AF17" s="738"/>
      <c r="AG17" s="738"/>
      <c r="AH17" s="738"/>
      <c r="AI17" s="738"/>
      <c r="AJ17" s="738"/>
    </row>
    <row r="18" ht="13.5" customHeight="1">
      <c r="A18" s="370" t="s">
        <v>51</v>
      </c>
      <c r="B18" s="371" t="s">
        <v>35</v>
      </c>
      <c r="C18" s="746"/>
      <c r="D18" s="746"/>
      <c r="E18" s="370" t="s">
        <v>51</v>
      </c>
      <c r="F18" s="371" t="s">
        <v>35</v>
      </c>
      <c r="G18" s="752">
        <v>5.0</v>
      </c>
      <c r="H18" s="743"/>
      <c r="I18" s="743"/>
      <c r="J18" s="743"/>
      <c r="K18" s="743"/>
      <c r="L18" s="743"/>
      <c r="M18" s="743"/>
      <c r="N18" s="743">
        <v>0.1</v>
      </c>
      <c r="O18" s="743">
        <v>0.05</v>
      </c>
      <c r="P18" s="745">
        <v>0.2</v>
      </c>
      <c r="Q18" s="743"/>
      <c r="R18" s="743"/>
      <c r="S18" s="743"/>
      <c r="T18" s="743"/>
      <c r="U18" s="743"/>
      <c r="V18" s="744">
        <v>1.0</v>
      </c>
      <c r="W18" s="743"/>
      <c r="X18" s="743"/>
      <c r="Y18" s="743"/>
      <c r="Z18" s="743"/>
      <c r="AA18" s="743"/>
      <c r="AB18" s="743"/>
      <c r="AC18" s="745">
        <v>0.1</v>
      </c>
      <c r="AD18" s="743"/>
      <c r="AE18" s="693"/>
      <c r="AF18" s="738"/>
      <c r="AG18" s="738"/>
      <c r="AH18" s="738"/>
      <c r="AI18" s="738"/>
      <c r="AJ18" s="738"/>
    </row>
    <row r="19" ht="13.5" customHeight="1">
      <c r="A19" s="370" t="s">
        <v>150</v>
      </c>
      <c r="B19" s="371" t="s">
        <v>151</v>
      </c>
      <c r="C19" s="746"/>
      <c r="D19" s="746"/>
      <c r="E19" s="370" t="s">
        <v>150</v>
      </c>
      <c r="F19" s="371" t="s">
        <v>151</v>
      </c>
      <c r="G19" s="744">
        <v>5.0</v>
      </c>
      <c r="H19" s="743"/>
      <c r="I19" s="744">
        <v>2.0</v>
      </c>
      <c r="J19" s="743"/>
      <c r="K19" s="743"/>
      <c r="L19" s="743">
        <v>0.05</v>
      </c>
      <c r="M19" s="743"/>
      <c r="N19" s="744">
        <v>1.0</v>
      </c>
      <c r="O19" s="743">
        <v>0.05</v>
      </c>
      <c r="P19" s="745">
        <v>0.2</v>
      </c>
      <c r="Q19" s="743"/>
      <c r="R19" s="744">
        <v>10.0</v>
      </c>
      <c r="S19" s="744"/>
      <c r="T19" s="744"/>
      <c r="U19" s="744"/>
      <c r="V19" s="744">
        <v>1.0</v>
      </c>
      <c r="W19" s="743"/>
      <c r="X19" s="743"/>
      <c r="Y19" s="743">
        <v>0.02</v>
      </c>
      <c r="Z19" s="743"/>
      <c r="AA19" s="743"/>
      <c r="AB19" s="743"/>
      <c r="AC19" s="745">
        <v>0.1</v>
      </c>
      <c r="AD19" s="753">
        <v>10.0</v>
      </c>
      <c r="AE19" s="693"/>
      <c r="AF19" s="738"/>
      <c r="AG19" s="738"/>
      <c r="AH19" s="738"/>
      <c r="AI19" s="738"/>
      <c r="AJ19" s="738"/>
    </row>
    <row r="20" ht="13.5" customHeight="1">
      <c r="A20" s="754" t="s">
        <v>45</v>
      </c>
      <c r="B20" s="755" t="s">
        <v>30</v>
      </c>
      <c r="C20" s="746"/>
      <c r="D20" s="746"/>
      <c r="E20" s="754" t="s">
        <v>45</v>
      </c>
      <c r="F20" s="755" t="s">
        <v>30</v>
      </c>
      <c r="G20" s="747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43"/>
      <c r="AB20" s="743"/>
      <c r="AC20" s="743"/>
      <c r="AD20" s="743"/>
      <c r="AE20" s="693"/>
      <c r="AF20" s="738"/>
      <c r="AG20" s="738"/>
      <c r="AH20" s="738"/>
      <c r="AI20" s="738"/>
      <c r="AJ20" s="738"/>
    </row>
    <row r="21" ht="13.5" customHeight="1">
      <c r="A21" s="370" t="s">
        <v>52</v>
      </c>
      <c r="B21" s="371" t="s">
        <v>40</v>
      </c>
      <c r="C21" s="746"/>
      <c r="D21" s="746"/>
      <c r="E21" s="370" t="s">
        <v>52</v>
      </c>
      <c r="F21" s="371" t="s">
        <v>40</v>
      </c>
      <c r="G21" s="747"/>
      <c r="H21" s="743"/>
      <c r="I21" s="743"/>
      <c r="J21" s="743"/>
      <c r="K21" s="745">
        <v>0.1</v>
      </c>
      <c r="L21" s="743">
        <v>0.05</v>
      </c>
      <c r="M21" s="743"/>
      <c r="N21" s="744">
        <v>1.0</v>
      </c>
      <c r="O21" s="743"/>
      <c r="P21" s="745">
        <v>0.5</v>
      </c>
      <c r="Q21" s="743"/>
      <c r="R21" s="745">
        <v>0.1</v>
      </c>
      <c r="S21" s="743"/>
      <c r="T21" s="743"/>
      <c r="U21" s="743">
        <v>0.01</v>
      </c>
      <c r="V21" s="743"/>
      <c r="W21" s="744">
        <v>1.0</v>
      </c>
      <c r="X21" s="743"/>
      <c r="Y21" s="743">
        <v>0.25</v>
      </c>
      <c r="Z21" s="743"/>
      <c r="AA21" s="743"/>
      <c r="AB21" s="743"/>
      <c r="AC21" s="745">
        <v>0.1</v>
      </c>
      <c r="AD21" s="756">
        <v>25.0</v>
      </c>
      <c r="AE21" s="693"/>
      <c r="AF21" s="738"/>
      <c r="AG21" s="738"/>
      <c r="AH21" s="738"/>
      <c r="AI21" s="738"/>
      <c r="AJ21" s="738"/>
    </row>
    <row r="22" ht="13.5" customHeight="1">
      <c r="A22" s="370" t="s">
        <v>152</v>
      </c>
      <c r="B22" s="371" t="s">
        <v>151</v>
      </c>
      <c r="C22" s="746"/>
      <c r="D22" s="746"/>
      <c r="E22" s="370" t="s">
        <v>152</v>
      </c>
      <c r="F22" s="371" t="s">
        <v>151</v>
      </c>
      <c r="G22" s="747"/>
      <c r="H22" s="743"/>
      <c r="I22" s="745">
        <v>0.2</v>
      </c>
      <c r="J22" s="743"/>
      <c r="K22" s="743"/>
      <c r="L22" s="743">
        <v>0.05</v>
      </c>
      <c r="M22" s="743"/>
      <c r="N22" s="744">
        <v>1.0</v>
      </c>
      <c r="O22" s="744">
        <v>1.0</v>
      </c>
      <c r="P22" s="745">
        <v>0.5</v>
      </c>
      <c r="Q22" s="745"/>
      <c r="R22" s="745">
        <v>0.1</v>
      </c>
      <c r="S22" s="743"/>
      <c r="T22" s="743"/>
      <c r="U22" s="743"/>
      <c r="V22" s="743"/>
      <c r="W22" s="743"/>
      <c r="X22" s="743"/>
      <c r="Y22" s="743">
        <v>0.05</v>
      </c>
      <c r="Z22" s="743"/>
      <c r="AA22" s="743"/>
      <c r="AB22" s="743"/>
      <c r="AC22" s="745">
        <v>0.1</v>
      </c>
      <c r="AD22" s="744">
        <v>25.0</v>
      </c>
      <c r="AE22" s="693"/>
      <c r="AF22" s="738"/>
      <c r="AG22" s="738"/>
      <c r="AH22" s="738"/>
      <c r="AI22" s="738"/>
      <c r="AJ22" s="738"/>
    </row>
    <row r="23" ht="13.5" customHeight="1">
      <c r="A23" s="370" t="s">
        <v>52</v>
      </c>
      <c r="B23" s="371" t="s">
        <v>32</v>
      </c>
      <c r="C23" s="746"/>
      <c r="D23" s="746"/>
      <c r="E23" s="370" t="s">
        <v>52</v>
      </c>
      <c r="F23" s="371" t="s">
        <v>32</v>
      </c>
      <c r="G23" s="747"/>
      <c r="H23" s="743"/>
      <c r="I23" s="745">
        <v>0.2</v>
      </c>
      <c r="J23" s="743"/>
      <c r="K23" s="743"/>
      <c r="L23" s="743">
        <v>0.05</v>
      </c>
      <c r="M23" s="743"/>
      <c r="N23" s="744">
        <v>1.0</v>
      </c>
      <c r="O23" s="744">
        <v>1.0</v>
      </c>
      <c r="P23" s="745">
        <v>0.5</v>
      </c>
      <c r="Q23" s="745"/>
      <c r="R23" s="745">
        <v>0.1</v>
      </c>
      <c r="S23" s="743"/>
      <c r="T23" s="743"/>
      <c r="U23" s="743"/>
      <c r="V23" s="743"/>
      <c r="W23" s="743"/>
      <c r="X23" s="743"/>
      <c r="Y23" s="743">
        <v>0.05</v>
      </c>
      <c r="Z23" s="743"/>
      <c r="AA23" s="743"/>
      <c r="AB23" s="743"/>
      <c r="AC23" s="745">
        <v>0.1</v>
      </c>
      <c r="AD23" s="744">
        <v>25.0</v>
      </c>
      <c r="AE23" s="693"/>
      <c r="AF23" s="738"/>
      <c r="AG23" s="738"/>
      <c r="AH23" s="738"/>
      <c r="AI23" s="738"/>
      <c r="AJ23" s="738"/>
    </row>
    <row r="24" ht="13.5" customHeight="1">
      <c r="A24" s="370" t="s">
        <v>52</v>
      </c>
      <c r="B24" s="371" t="s">
        <v>34</v>
      </c>
      <c r="C24" s="746"/>
      <c r="D24" s="746"/>
      <c r="E24" s="370" t="s">
        <v>52</v>
      </c>
      <c r="F24" s="371" t="s">
        <v>34</v>
      </c>
      <c r="G24" s="744">
        <v>5.0</v>
      </c>
      <c r="H24" s="743"/>
      <c r="I24" s="745">
        <v>0.2</v>
      </c>
      <c r="J24" s="743"/>
      <c r="K24" s="743"/>
      <c r="L24" s="743">
        <v>0.05</v>
      </c>
      <c r="M24" s="744">
        <v>500.0</v>
      </c>
      <c r="N24" s="744">
        <v>1.0</v>
      </c>
      <c r="O24" s="744">
        <v>1.0</v>
      </c>
      <c r="P24" s="745">
        <v>0.5</v>
      </c>
      <c r="Q24" s="745"/>
      <c r="R24" s="745">
        <v>0.1</v>
      </c>
      <c r="S24" s="744">
        <v>250.0</v>
      </c>
      <c r="T24" s="743"/>
      <c r="U24" s="743">
        <v>0.01</v>
      </c>
      <c r="V24" s="743"/>
      <c r="W24" s="743"/>
      <c r="X24" s="743"/>
      <c r="Y24" s="743">
        <v>0.05</v>
      </c>
      <c r="Z24" s="743"/>
      <c r="AA24" s="744">
        <v>1000.0</v>
      </c>
      <c r="AB24" s="743"/>
      <c r="AC24" s="745">
        <v>0.1</v>
      </c>
      <c r="AD24" s="744">
        <v>25.0</v>
      </c>
      <c r="AE24" s="693"/>
      <c r="AF24" s="738"/>
      <c r="AG24" s="738"/>
      <c r="AH24" s="738"/>
      <c r="AI24" s="738"/>
      <c r="AJ24" s="738"/>
    </row>
    <row r="25" ht="13.5" customHeight="1">
      <c r="A25" s="370" t="s">
        <v>53</v>
      </c>
      <c r="B25" s="371" t="s">
        <v>35</v>
      </c>
      <c r="C25" s="746"/>
      <c r="D25" s="746"/>
      <c r="E25" s="370" t="s">
        <v>53</v>
      </c>
      <c r="F25" s="371" t="s">
        <v>35</v>
      </c>
      <c r="G25" s="743"/>
      <c r="H25" s="743"/>
      <c r="I25" s="743"/>
      <c r="J25" s="743"/>
      <c r="K25" s="743"/>
      <c r="L25" s="743"/>
      <c r="M25" s="743"/>
      <c r="N25" s="743"/>
      <c r="O25" s="744">
        <v>1.0</v>
      </c>
      <c r="P25" s="745">
        <v>0.5</v>
      </c>
      <c r="Q25" s="743"/>
      <c r="R25" s="743"/>
      <c r="S25" s="743"/>
      <c r="T25" s="743"/>
      <c r="U25" s="743"/>
      <c r="V25" s="743"/>
      <c r="W25" s="743"/>
      <c r="X25" s="743"/>
      <c r="Y25" s="743"/>
      <c r="Z25" s="743"/>
      <c r="AA25" s="743"/>
      <c r="AB25" s="743"/>
      <c r="AC25" s="745">
        <v>0.1</v>
      </c>
      <c r="AD25" s="743"/>
      <c r="AE25" s="693"/>
      <c r="AF25" s="738"/>
      <c r="AG25" s="738"/>
      <c r="AH25" s="738"/>
      <c r="AI25" s="738"/>
      <c r="AJ25" s="738"/>
    </row>
    <row r="26" ht="13.5" customHeight="1">
      <c r="A26" s="370" t="s">
        <v>54</v>
      </c>
      <c r="B26" s="371" t="s">
        <v>32</v>
      </c>
      <c r="C26" s="746"/>
      <c r="D26" s="746"/>
      <c r="E26" s="370" t="s">
        <v>54</v>
      </c>
      <c r="F26" s="371" t="s">
        <v>32</v>
      </c>
      <c r="G26" s="743"/>
      <c r="H26" s="743"/>
      <c r="I26" s="743"/>
      <c r="J26" s="743"/>
      <c r="K26" s="743"/>
      <c r="L26" s="743"/>
      <c r="M26" s="743"/>
      <c r="N26" s="743"/>
      <c r="O26" s="743"/>
      <c r="P26" s="743"/>
      <c r="Q26" s="743"/>
      <c r="R26" s="743"/>
      <c r="S26" s="743"/>
      <c r="T26" s="743"/>
      <c r="U26" s="743"/>
      <c r="V26" s="743"/>
      <c r="W26" s="743"/>
      <c r="X26" s="743"/>
      <c r="Y26" s="743"/>
      <c r="Z26" s="743"/>
      <c r="AA26" s="743"/>
      <c r="AB26" s="743"/>
      <c r="AC26" s="743"/>
      <c r="AD26" s="743"/>
      <c r="AE26" s="693"/>
      <c r="AF26" s="738"/>
      <c r="AG26" s="738"/>
      <c r="AH26" s="738"/>
      <c r="AI26" s="738"/>
      <c r="AJ26" s="738"/>
    </row>
    <row r="27" ht="13.5" customHeight="1">
      <c r="A27" s="370" t="s">
        <v>154</v>
      </c>
      <c r="B27" s="371" t="s">
        <v>35</v>
      </c>
      <c r="C27" s="746"/>
      <c r="D27" s="746"/>
      <c r="E27" s="370" t="s">
        <v>154</v>
      </c>
      <c r="F27" s="371" t="s">
        <v>35</v>
      </c>
      <c r="G27" s="743"/>
      <c r="H27" s="742">
        <v>0.088</v>
      </c>
      <c r="I27" s="743">
        <v>0.34</v>
      </c>
      <c r="J27" s="743"/>
      <c r="K27" s="743"/>
      <c r="L27" s="742">
        <v>0.004903903403901694</v>
      </c>
      <c r="M27" s="743"/>
      <c r="N27" s="743"/>
      <c r="O27" s="743"/>
      <c r="P27" s="742">
        <v>0.03186468943003331</v>
      </c>
      <c r="Q27" s="743"/>
      <c r="R27" s="742">
        <v>0.1723318716895184</v>
      </c>
      <c r="S27" s="743"/>
      <c r="T27" s="743"/>
      <c r="U27" s="743"/>
      <c r="V27" s="743"/>
      <c r="W27" s="742">
        <v>1.0165338507987558</v>
      </c>
      <c r="X27" s="743"/>
      <c r="Y27" s="743"/>
      <c r="Z27" s="742">
        <v>0.015555182288179427</v>
      </c>
      <c r="AA27" s="743"/>
      <c r="AB27" s="745">
        <v>0.7</v>
      </c>
      <c r="AC27" s="743"/>
      <c r="AD27" s="757">
        <v>0.2547004698638493</v>
      </c>
      <c r="AE27" s="693"/>
      <c r="AF27" s="738"/>
      <c r="AG27" s="738"/>
      <c r="AH27" s="738"/>
      <c r="AI27" s="738"/>
      <c r="AJ27" s="738"/>
    </row>
    <row r="28" ht="13.5" customHeight="1">
      <c r="A28" s="370" t="s">
        <v>56</v>
      </c>
      <c r="B28" s="371" t="s">
        <v>40</v>
      </c>
      <c r="C28" s="746"/>
      <c r="D28" s="746"/>
      <c r="E28" s="370" t="s">
        <v>56</v>
      </c>
      <c r="F28" s="371" t="s">
        <v>40</v>
      </c>
      <c r="G28" s="743"/>
      <c r="H28" s="742">
        <v>8.358</v>
      </c>
      <c r="I28" s="743">
        <v>0.34</v>
      </c>
      <c r="J28" s="743"/>
      <c r="K28" s="743"/>
      <c r="L28" s="758">
        <v>0.00288</v>
      </c>
      <c r="M28" s="742"/>
      <c r="N28" s="742">
        <v>0.972</v>
      </c>
      <c r="O28" s="743"/>
      <c r="P28" s="742">
        <v>0.025</v>
      </c>
      <c r="Q28" s="743"/>
      <c r="R28" s="743">
        <v>0.13</v>
      </c>
      <c r="S28" s="743"/>
      <c r="T28" s="743">
        <v>3.71</v>
      </c>
      <c r="U28" s="742">
        <v>0.0014</v>
      </c>
      <c r="V28" s="742"/>
      <c r="W28" s="742">
        <v>0.813</v>
      </c>
      <c r="X28" s="743"/>
      <c r="Y28" s="743">
        <v>0.02</v>
      </c>
      <c r="Z28" s="759">
        <v>0.0099</v>
      </c>
      <c r="AA28" s="743"/>
      <c r="AB28" s="743"/>
      <c r="AC28" s="743"/>
      <c r="AD28" s="743">
        <v>0.29</v>
      </c>
      <c r="AE28" s="693"/>
      <c r="AF28" s="738"/>
      <c r="AG28" s="738"/>
      <c r="AH28" s="738"/>
      <c r="AI28" s="738"/>
      <c r="AJ28" s="738"/>
    </row>
    <row r="29" ht="13.5" customHeight="1">
      <c r="A29" s="370" t="s">
        <v>56</v>
      </c>
      <c r="B29" s="371" t="s">
        <v>151</v>
      </c>
      <c r="C29" s="746"/>
      <c r="D29" s="746"/>
      <c r="E29" s="370" t="s">
        <v>56</v>
      </c>
      <c r="F29" s="371" t="s">
        <v>151</v>
      </c>
      <c r="G29" s="743"/>
      <c r="H29" s="742">
        <v>8.358</v>
      </c>
      <c r="I29" s="743"/>
      <c r="J29" s="743"/>
      <c r="K29" s="743">
        <v>0.34</v>
      </c>
      <c r="L29" s="758">
        <v>0.00288</v>
      </c>
      <c r="M29" s="742"/>
      <c r="N29" s="742">
        <v>0.972</v>
      </c>
      <c r="O29" s="743"/>
      <c r="P29" s="742">
        <v>0.025</v>
      </c>
      <c r="Q29" s="743"/>
      <c r="R29" s="743">
        <v>0.13</v>
      </c>
      <c r="S29" s="743"/>
      <c r="T29" s="743">
        <v>3.71</v>
      </c>
      <c r="U29" s="742">
        <v>0.104</v>
      </c>
      <c r="V29" s="742"/>
      <c r="W29" s="742">
        <v>0.813</v>
      </c>
      <c r="X29" s="743"/>
      <c r="Y29" s="743">
        <v>0.02</v>
      </c>
      <c r="Z29" s="759">
        <v>0.0099</v>
      </c>
      <c r="AA29" s="743"/>
      <c r="AB29" s="743"/>
      <c r="AC29" s="743"/>
      <c r="AD29" s="743">
        <v>0.29</v>
      </c>
      <c r="AE29" s="693"/>
      <c r="AF29" s="738"/>
      <c r="AG29" s="738"/>
      <c r="AH29" s="738"/>
      <c r="AI29" s="738"/>
      <c r="AJ29" s="738"/>
    </row>
    <row r="30" ht="13.5" customHeight="1">
      <c r="A30" s="370" t="s">
        <v>56</v>
      </c>
      <c r="B30" s="371" t="s">
        <v>32</v>
      </c>
      <c r="C30" s="746"/>
      <c r="D30" s="746"/>
      <c r="E30" s="370" t="s">
        <v>56</v>
      </c>
      <c r="F30" s="371" t="s">
        <v>32</v>
      </c>
      <c r="G30" s="743"/>
      <c r="H30" s="743"/>
      <c r="I30" s="743">
        <v>0.34</v>
      </c>
      <c r="J30" s="743"/>
      <c r="K30" s="743"/>
      <c r="L30" s="758">
        <v>0.0027911212530554535</v>
      </c>
      <c r="M30" s="743"/>
      <c r="N30" s="742">
        <v>0.016</v>
      </c>
      <c r="O30" s="743"/>
      <c r="P30" s="742">
        <v>0.023993843194343056</v>
      </c>
      <c r="Q30" s="743"/>
      <c r="R30" s="743">
        <v>0.12530880733993538</v>
      </c>
      <c r="S30" s="743"/>
      <c r="T30" s="742">
        <v>3.664695491512878</v>
      </c>
      <c r="U30" s="742">
        <v>0.0014</v>
      </c>
      <c r="V30" s="743"/>
      <c r="W30" s="743">
        <v>0.7879376996272218</v>
      </c>
      <c r="X30" s="743"/>
      <c r="Y30" s="743"/>
      <c r="Z30" s="742">
        <v>0.009267309402794136</v>
      </c>
      <c r="AA30" s="743"/>
      <c r="AB30" s="743"/>
      <c r="AC30" s="743"/>
      <c r="AD30" s="742">
        <v>0.27995978794649756</v>
      </c>
      <c r="AE30" s="693"/>
      <c r="AF30" s="738"/>
      <c r="AG30" s="738"/>
      <c r="AH30" s="738"/>
      <c r="AI30" s="738"/>
      <c r="AJ30" s="738"/>
    </row>
    <row r="31" ht="13.5" customHeight="1">
      <c r="A31" s="370" t="s">
        <v>57</v>
      </c>
      <c r="B31" s="371" t="s">
        <v>34</v>
      </c>
      <c r="C31" s="746"/>
      <c r="D31" s="746"/>
      <c r="E31" s="370" t="s">
        <v>57</v>
      </c>
      <c r="F31" s="371" t="s">
        <v>34</v>
      </c>
      <c r="G31" s="743">
        <v>0.75</v>
      </c>
      <c r="H31" s="743"/>
      <c r="I31" s="743">
        <v>0.34</v>
      </c>
      <c r="J31" s="743"/>
      <c r="K31" s="743"/>
      <c r="L31" s="742">
        <v>0.005852807265599456</v>
      </c>
      <c r="M31" s="743"/>
      <c r="N31" s="743">
        <v>1.4010605735601254</v>
      </c>
      <c r="O31" s="743"/>
      <c r="P31" s="742">
        <v>0.03783678785776762</v>
      </c>
      <c r="Q31" s="744">
        <v>1.0</v>
      </c>
      <c r="R31" s="742">
        <v>0.2085835317772061</v>
      </c>
      <c r="S31" s="743"/>
      <c r="T31" s="743"/>
      <c r="U31" s="743">
        <v>1.2E-5</v>
      </c>
      <c r="V31" s="743"/>
      <c r="W31" s="742">
        <v>1.1860668820040965</v>
      </c>
      <c r="X31" s="743"/>
      <c r="Y31" s="759">
        <v>0.0184</v>
      </c>
      <c r="Z31" s="759">
        <v>0.021284666416235082</v>
      </c>
      <c r="AA31" s="743"/>
      <c r="AB31" s="743"/>
      <c r="AC31" s="743"/>
      <c r="AD31" s="760">
        <v>0.29968021807749096</v>
      </c>
      <c r="AE31" s="693"/>
      <c r="AF31" s="738"/>
      <c r="AG31" s="738"/>
      <c r="AH31" s="738"/>
      <c r="AI31" s="738"/>
      <c r="AJ31" s="738"/>
    </row>
    <row r="32" ht="13.5" customHeight="1">
      <c r="A32" s="370" t="s">
        <v>62</v>
      </c>
      <c r="B32" s="371" t="s">
        <v>34</v>
      </c>
      <c r="C32" s="746"/>
      <c r="D32" s="746"/>
      <c r="E32" s="370" t="s">
        <v>62</v>
      </c>
      <c r="F32" s="371" t="s">
        <v>34</v>
      </c>
      <c r="G32" s="742">
        <v>0.0</v>
      </c>
      <c r="H32" s="743"/>
      <c r="I32" s="743">
        <v>0.15</v>
      </c>
      <c r="J32" s="743"/>
      <c r="K32" s="743"/>
      <c r="L32" s="758">
        <v>5.270999409205979E-4</v>
      </c>
      <c r="M32" s="743"/>
      <c r="N32" s="742">
        <v>0.18224919557215935</v>
      </c>
      <c r="O32" s="742"/>
      <c r="P32" s="742">
        <v>0.022898241794352795</v>
      </c>
      <c r="Q32" s="744">
        <v>1.0</v>
      </c>
      <c r="R32" s="759">
        <v>0.008128200781929912</v>
      </c>
      <c r="S32" s="743"/>
      <c r="T32" s="743"/>
      <c r="U32" s="761">
        <v>1.2E-5</v>
      </c>
      <c r="V32" s="743"/>
      <c r="W32" s="742">
        <v>0.1317354130677827</v>
      </c>
      <c r="X32" s="743"/>
      <c r="Y32" s="759">
        <v>0.0046</v>
      </c>
      <c r="Z32" s="743"/>
      <c r="AA32" s="743"/>
      <c r="AB32" s="743"/>
      <c r="AC32" s="743"/>
      <c r="AD32" s="743">
        <v>0.29968021807749096</v>
      </c>
      <c r="AE32" s="693"/>
      <c r="AF32" s="738"/>
      <c r="AG32" s="738"/>
      <c r="AH32" s="738"/>
      <c r="AI32" s="738"/>
      <c r="AJ32" s="738"/>
    </row>
    <row r="33" ht="13.5" customHeight="1">
      <c r="A33" s="370" t="s">
        <v>56</v>
      </c>
      <c r="B33" s="371" t="s">
        <v>30</v>
      </c>
      <c r="C33" s="746"/>
      <c r="D33" s="746"/>
      <c r="E33" s="370" t="s">
        <v>56</v>
      </c>
      <c r="F33" s="371" t="s">
        <v>30</v>
      </c>
      <c r="G33" s="741"/>
      <c r="H33" s="743"/>
      <c r="I33" s="743">
        <v>0.34</v>
      </c>
      <c r="J33" s="743"/>
      <c r="K33" s="743"/>
      <c r="L33" s="742">
        <v>0.004680364116221465</v>
      </c>
      <c r="M33" s="743"/>
      <c r="N33" s="742">
        <v>0.016</v>
      </c>
      <c r="O33" s="743"/>
      <c r="P33" s="742">
        <v>0.023994370933216855</v>
      </c>
      <c r="Q33" s="743"/>
      <c r="R33" s="742">
        <v>0.12530880733993538</v>
      </c>
      <c r="S33" s="743"/>
      <c r="T33" s="742">
        <v>3.664695491512878</v>
      </c>
      <c r="U33" s="743"/>
      <c r="V33" s="743"/>
      <c r="W33" s="742">
        <v>0.7879392776085254</v>
      </c>
      <c r="X33" s="742"/>
      <c r="Y33" s="759">
        <v>0.0184</v>
      </c>
      <c r="Z33" s="759">
        <v>0.005846626560418143</v>
      </c>
      <c r="AA33" s="743"/>
      <c r="AB33" s="743"/>
      <c r="AC33" s="743"/>
      <c r="AD33" s="742">
        <v>0.27995978794649756</v>
      </c>
      <c r="AE33" s="693"/>
      <c r="AF33" s="738"/>
      <c r="AG33" s="738"/>
      <c r="AH33" s="738"/>
      <c r="AI33" s="738"/>
      <c r="AJ33" s="738"/>
    </row>
    <row r="34" ht="13.5" customHeight="1">
      <c r="A34" s="370" t="s">
        <v>61</v>
      </c>
      <c r="B34" s="371" t="s">
        <v>40</v>
      </c>
      <c r="C34" s="746"/>
      <c r="D34" s="746"/>
      <c r="E34" s="370" t="s">
        <v>61</v>
      </c>
      <c r="F34" s="371" t="s">
        <v>40</v>
      </c>
      <c r="G34" s="741"/>
      <c r="H34" s="742">
        <v>3.348</v>
      </c>
      <c r="I34" s="743">
        <v>0.15</v>
      </c>
      <c r="J34" s="743"/>
      <c r="K34" s="743"/>
      <c r="L34" s="758">
        <v>7.2E-4</v>
      </c>
      <c r="M34" s="743"/>
      <c r="N34" s="742">
        <v>0.126</v>
      </c>
      <c r="O34" s="743">
        <v>0.05</v>
      </c>
      <c r="P34" s="742">
        <v>0.016</v>
      </c>
      <c r="Q34" s="742"/>
      <c r="R34" s="742">
        <v>0.005</v>
      </c>
      <c r="S34" s="743"/>
      <c r="T34" s="743">
        <v>2.05</v>
      </c>
      <c r="U34" s="758">
        <v>7.7E-4</v>
      </c>
      <c r="V34" s="743"/>
      <c r="W34" s="743">
        <v>0.09</v>
      </c>
      <c r="X34" s="743"/>
      <c r="Y34" s="742">
        <v>0.005</v>
      </c>
      <c r="Z34" s="743"/>
      <c r="AA34" s="743"/>
      <c r="AB34" s="743"/>
      <c r="AC34" s="743"/>
      <c r="AD34" s="742">
        <v>0.219</v>
      </c>
      <c r="AE34" s="693"/>
      <c r="AF34" s="738"/>
      <c r="AG34" s="738"/>
      <c r="AH34" s="738"/>
      <c r="AI34" s="738"/>
      <c r="AJ34" s="738"/>
    </row>
    <row r="35" ht="13.5" customHeight="1">
      <c r="A35" s="370" t="s">
        <v>61</v>
      </c>
      <c r="B35" s="371" t="s">
        <v>151</v>
      </c>
      <c r="C35" s="746"/>
      <c r="D35" s="746"/>
      <c r="E35" s="370" t="s">
        <v>61</v>
      </c>
      <c r="F35" s="371" t="s">
        <v>151</v>
      </c>
      <c r="G35" s="741"/>
      <c r="H35" s="742">
        <v>3.348</v>
      </c>
      <c r="I35" s="762"/>
      <c r="J35" s="743"/>
      <c r="K35" s="743">
        <v>0.15</v>
      </c>
      <c r="L35" s="758">
        <v>7.2E-4</v>
      </c>
      <c r="M35" s="743"/>
      <c r="N35" s="742">
        <v>0.126</v>
      </c>
      <c r="O35" s="743"/>
      <c r="P35" s="742">
        <v>0.016</v>
      </c>
      <c r="Q35" s="742"/>
      <c r="R35" s="742">
        <v>0.005</v>
      </c>
      <c r="S35" s="743"/>
      <c r="T35" s="743">
        <v>2.05</v>
      </c>
      <c r="U35" s="758">
        <v>7.7E-4</v>
      </c>
      <c r="V35" s="743"/>
      <c r="W35" s="743">
        <v>0.09</v>
      </c>
      <c r="X35" s="743"/>
      <c r="Y35" s="742">
        <v>0.005</v>
      </c>
      <c r="Z35" s="743"/>
      <c r="AA35" s="743"/>
      <c r="AB35" s="743"/>
      <c r="AC35" s="743"/>
      <c r="AD35" s="757">
        <v>0.219</v>
      </c>
      <c r="AE35" s="693"/>
      <c r="AF35" s="738"/>
      <c r="AG35" s="738"/>
      <c r="AH35" s="738"/>
      <c r="AI35" s="738"/>
      <c r="AJ35" s="738"/>
    </row>
    <row r="36" ht="13.5" customHeight="1">
      <c r="A36" s="370" t="s">
        <v>157</v>
      </c>
      <c r="B36" s="371" t="s">
        <v>35</v>
      </c>
      <c r="C36" s="746"/>
      <c r="D36" s="746"/>
      <c r="E36" s="370" t="s">
        <v>157</v>
      </c>
      <c r="F36" s="371" t="s">
        <v>35</v>
      </c>
      <c r="G36" s="741"/>
      <c r="H36" s="743">
        <v>0.03</v>
      </c>
      <c r="I36" s="743">
        <v>0.15</v>
      </c>
      <c r="J36" s="743"/>
      <c r="K36" s="743"/>
      <c r="L36" s="742">
        <v>4.6456794224577553E-4</v>
      </c>
      <c r="M36" s="743"/>
      <c r="N36" s="743"/>
      <c r="O36" s="743"/>
      <c r="P36" s="742">
        <v>0.019594841832569865</v>
      </c>
      <c r="Q36" s="743"/>
      <c r="R36" s="742">
        <v>0.006715976829619531</v>
      </c>
      <c r="S36" s="743"/>
      <c r="T36" s="743"/>
      <c r="U36" s="743"/>
      <c r="V36" s="743"/>
      <c r="W36" s="742">
        <v>0.11290552730558022</v>
      </c>
      <c r="X36" s="743"/>
      <c r="Y36" s="743"/>
      <c r="Z36" s="743"/>
      <c r="AA36" s="743"/>
      <c r="AB36" s="743">
        <v>0.15</v>
      </c>
      <c r="AC36" s="743"/>
      <c r="AD36" s="757">
        <v>0.25678390929013845</v>
      </c>
      <c r="AE36" s="693"/>
      <c r="AF36" s="738"/>
      <c r="AG36" s="738"/>
      <c r="AH36" s="738"/>
      <c r="AI36" s="738"/>
      <c r="AJ36" s="738"/>
    </row>
    <row r="37" ht="13.5" customHeight="1">
      <c r="A37" s="370" t="s">
        <v>61</v>
      </c>
      <c r="B37" s="371" t="s">
        <v>32</v>
      </c>
      <c r="C37" s="746"/>
      <c r="D37" s="746"/>
      <c r="E37" s="370" t="s">
        <v>61</v>
      </c>
      <c r="F37" s="371" t="s">
        <v>32</v>
      </c>
      <c r="G37" s="741"/>
      <c r="H37" s="743"/>
      <c r="I37" s="743">
        <v>0.15</v>
      </c>
      <c r="J37" s="743"/>
      <c r="K37" s="743"/>
      <c r="L37" s="759">
        <v>7.045989842317638E-4</v>
      </c>
      <c r="M37" s="743"/>
      <c r="N37" s="742">
        <v>0.011</v>
      </c>
      <c r="O37" s="743"/>
      <c r="P37" s="742">
        <v>0.015149568625856492</v>
      </c>
      <c r="Q37" s="743"/>
      <c r="R37" s="742">
        <v>0.004883104323360932</v>
      </c>
      <c r="S37" s="763"/>
      <c r="T37" s="742">
        <v>2.0247479959125343</v>
      </c>
      <c r="U37" s="759">
        <v>7.7E-4</v>
      </c>
      <c r="V37" s="743"/>
      <c r="W37" s="743">
        <v>0.08751555237482138</v>
      </c>
      <c r="X37" s="743"/>
      <c r="Y37" s="743"/>
      <c r="Z37" s="743"/>
      <c r="AA37" s="743"/>
      <c r="AB37" s="743"/>
      <c r="AC37" s="743"/>
      <c r="AD37" s="742">
        <v>0.2120437588297387</v>
      </c>
      <c r="AE37" s="693"/>
      <c r="AF37" s="738"/>
      <c r="AG37" s="738"/>
      <c r="AH37" s="738"/>
      <c r="AI37" s="738"/>
      <c r="AJ37" s="738"/>
    </row>
    <row r="38" ht="13.5" customHeight="1">
      <c r="A38" s="370" t="s">
        <v>61</v>
      </c>
      <c r="B38" s="371" t="s">
        <v>30</v>
      </c>
      <c r="C38" s="49"/>
      <c r="D38" s="49"/>
      <c r="E38" s="370" t="s">
        <v>61</v>
      </c>
      <c r="F38" s="371" t="s">
        <v>30</v>
      </c>
      <c r="G38" s="741"/>
      <c r="H38" s="743"/>
      <c r="I38" s="743">
        <v>0.15</v>
      </c>
      <c r="J38" s="743"/>
      <c r="K38" s="743"/>
      <c r="L38" s="758">
        <v>6.74359474535383E-4</v>
      </c>
      <c r="M38" s="742"/>
      <c r="N38" s="742">
        <v>0.011</v>
      </c>
      <c r="O38" s="742"/>
      <c r="P38" s="742">
        <v>0.015149901837014888</v>
      </c>
      <c r="Q38" s="742"/>
      <c r="R38" s="759">
        <v>0.004883104323360932</v>
      </c>
      <c r="S38" s="742"/>
      <c r="T38" s="742">
        <v>2.0247479959125343</v>
      </c>
      <c r="U38" s="742"/>
      <c r="V38" s="742"/>
      <c r="W38" s="742">
        <v>0.08751594698511313</v>
      </c>
      <c r="X38" s="742"/>
      <c r="Y38" s="759">
        <v>0.0046</v>
      </c>
      <c r="Z38" s="742">
        <v>9.222047754814311E-4</v>
      </c>
      <c r="AA38" s="743"/>
      <c r="AB38" s="742">
        <v>0.015</v>
      </c>
      <c r="AC38" s="742"/>
      <c r="AD38" s="742">
        <v>0.2120437588297387</v>
      </c>
      <c r="AE38" s="693"/>
      <c r="AF38" s="738"/>
      <c r="AG38" s="738"/>
      <c r="AH38" s="738"/>
      <c r="AI38" s="738"/>
      <c r="AJ38" s="738"/>
    </row>
    <row r="39" ht="13.5" customHeight="1">
      <c r="A39" s="764"/>
      <c r="B39" s="49"/>
      <c r="C39" s="49"/>
      <c r="D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693"/>
      <c r="AF39" s="738"/>
      <c r="AG39" s="738"/>
      <c r="AH39" s="738"/>
      <c r="AI39" s="738"/>
      <c r="AJ39" s="738"/>
    </row>
    <row r="40" ht="13.5" customHeight="1">
      <c r="A40" s="765" t="s">
        <v>564</v>
      </c>
      <c r="B40" s="49"/>
      <c r="C40" s="49"/>
      <c r="D40" s="49"/>
      <c r="E40" s="766"/>
      <c r="F40" s="49"/>
      <c r="G40" s="767" t="s">
        <v>3</v>
      </c>
      <c r="H40" s="767" t="s">
        <v>4</v>
      </c>
      <c r="I40" s="767" t="s">
        <v>5</v>
      </c>
      <c r="J40" s="767" t="s">
        <v>6</v>
      </c>
      <c r="K40" s="767" t="s">
        <v>7</v>
      </c>
      <c r="L40" s="767" t="s">
        <v>8</v>
      </c>
      <c r="M40" s="767" t="s">
        <v>9</v>
      </c>
      <c r="N40" s="767" t="s">
        <v>146</v>
      </c>
      <c r="O40" s="767" t="s">
        <v>11</v>
      </c>
      <c r="P40" s="767" t="s">
        <v>12</v>
      </c>
      <c r="Q40" s="767" t="s">
        <v>13</v>
      </c>
      <c r="R40" s="767" t="s">
        <v>14</v>
      </c>
      <c r="S40" s="767" t="s">
        <v>15</v>
      </c>
      <c r="T40" s="767" t="s">
        <v>16</v>
      </c>
      <c r="U40" s="767" t="s">
        <v>17</v>
      </c>
      <c r="V40" s="767" t="s">
        <v>18</v>
      </c>
      <c r="W40" s="767" t="s">
        <v>19</v>
      </c>
      <c r="X40" s="767" t="s">
        <v>20</v>
      </c>
      <c r="Y40" s="767" t="s">
        <v>21</v>
      </c>
      <c r="Z40" s="767" t="s">
        <v>22</v>
      </c>
      <c r="AA40" s="767" t="s">
        <v>23</v>
      </c>
      <c r="AB40" s="767" t="s">
        <v>24</v>
      </c>
      <c r="AC40" s="767" t="s">
        <v>25</v>
      </c>
      <c r="AD40" s="768" t="s">
        <v>26</v>
      </c>
      <c r="AE40" s="693"/>
      <c r="AF40" s="738"/>
      <c r="AG40" s="738"/>
      <c r="AH40" s="738"/>
      <c r="AI40" s="738"/>
      <c r="AJ40" s="738"/>
    </row>
    <row r="41" ht="11.25" customHeight="1">
      <c r="A41" s="739" t="s">
        <v>31</v>
      </c>
      <c r="B41" s="371" t="s">
        <v>32</v>
      </c>
      <c r="C41" s="740"/>
      <c r="D41" s="740"/>
      <c r="E41" s="739" t="s">
        <v>31</v>
      </c>
      <c r="F41" s="371" t="s">
        <v>32</v>
      </c>
      <c r="G41" s="769" t="str">
        <f t="shared" ref="G41:AD41" si="1">((COUNTIF(G$5:G$197,"&gt; "&amp;G5)))</f>
        <v>#REF!</v>
      </c>
      <c r="H41" s="769" t="str">
        <f t="shared" si="1"/>
        <v>#REF!</v>
      </c>
      <c r="I41" s="769" t="str">
        <f t="shared" si="1"/>
        <v>#REF!</v>
      </c>
      <c r="J41" s="769" t="str">
        <f t="shared" si="1"/>
        <v>#REF!</v>
      </c>
      <c r="K41" s="769" t="str">
        <f t="shared" si="1"/>
        <v>#REF!</v>
      </c>
      <c r="L41" s="769" t="str">
        <f t="shared" si="1"/>
        <v>#REF!</v>
      </c>
      <c r="M41" s="769" t="str">
        <f t="shared" si="1"/>
        <v>#REF!</v>
      </c>
      <c r="N41" s="769" t="str">
        <f t="shared" si="1"/>
        <v>#REF!</v>
      </c>
      <c r="O41" s="769" t="str">
        <f t="shared" si="1"/>
        <v>#REF!</v>
      </c>
      <c r="P41" s="769" t="str">
        <f t="shared" si="1"/>
        <v>#REF!</v>
      </c>
      <c r="Q41" s="769" t="str">
        <f t="shared" si="1"/>
        <v>#REF!</v>
      </c>
      <c r="R41" s="769" t="str">
        <f t="shared" si="1"/>
        <v>#REF!</v>
      </c>
      <c r="S41" s="769" t="str">
        <f t="shared" si="1"/>
        <v>#REF!</v>
      </c>
      <c r="T41" s="769" t="str">
        <f t="shared" si="1"/>
        <v>#REF!</v>
      </c>
      <c r="U41" s="769" t="str">
        <f t="shared" si="1"/>
        <v>#REF!</v>
      </c>
      <c r="V41" s="769" t="str">
        <f t="shared" si="1"/>
        <v>#REF!</v>
      </c>
      <c r="W41" s="769" t="str">
        <f t="shared" si="1"/>
        <v>#REF!</v>
      </c>
      <c r="X41" s="769" t="str">
        <f t="shared" si="1"/>
        <v>#REF!</v>
      </c>
      <c r="Y41" s="769" t="str">
        <f t="shared" si="1"/>
        <v>#REF!</v>
      </c>
      <c r="Z41" s="769" t="str">
        <f t="shared" si="1"/>
        <v>#REF!</v>
      </c>
      <c r="AA41" s="769" t="str">
        <f t="shared" si="1"/>
        <v>#REF!</v>
      </c>
      <c r="AB41" s="769" t="str">
        <f t="shared" si="1"/>
        <v>#REF!</v>
      </c>
      <c r="AC41" s="769" t="str">
        <f t="shared" si="1"/>
        <v>#REF!</v>
      </c>
      <c r="AD41" s="769" t="str">
        <f t="shared" si="1"/>
        <v>#REF!</v>
      </c>
      <c r="AE41" s="693"/>
      <c r="AF41" s="738"/>
      <c r="AG41" s="738"/>
      <c r="AH41" s="738"/>
      <c r="AI41" s="738"/>
      <c r="AJ41" s="738"/>
    </row>
    <row r="42" ht="11.25" customHeight="1">
      <c r="A42" s="370" t="s">
        <v>33</v>
      </c>
      <c r="B42" s="371" t="s">
        <v>34</v>
      </c>
      <c r="C42" s="746"/>
      <c r="D42" s="746"/>
      <c r="E42" s="370" t="s">
        <v>33</v>
      </c>
      <c r="F42" s="371" t="s">
        <v>34</v>
      </c>
      <c r="G42" s="769" t="str">
        <f t="shared" ref="G42:AD42" si="2">((COUNTIF(G$5:G$197,"&gt; "&amp;G6)))</f>
        <v>#REF!</v>
      </c>
      <c r="H42" s="769" t="str">
        <f t="shared" si="2"/>
        <v>#REF!</v>
      </c>
      <c r="I42" s="769" t="str">
        <f t="shared" si="2"/>
        <v>#REF!</v>
      </c>
      <c r="J42" s="769" t="str">
        <f t="shared" si="2"/>
        <v>#REF!</v>
      </c>
      <c r="K42" s="769" t="str">
        <f t="shared" si="2"/>
        <v>#REF!</v>
      </c>
      <c r="L42" s="769" t="str">
        <f t="shared" si="2"/>
        <v>#REF!</v>
      </c>
      <c r="M42" s="769" t="str">
        <f t="shared" si="2"/>
        <v>#REF!</v>
      </c>
      <c r="N42" s="769" t="str">
        <f t="shared" si="2"/>
        <v>#REF!</v>
      </c>
      <c r="O42" s="769" t="str">
        <f t="shared" si="2"/>
        <v>#REF!</v>
      </c>
      <c r="P42" s="769" t="str">
        <f t="shared" si="2"/>
        <v>#REF!</v>
      </c>
      <c r="Q42" s="769" t="str">
        <f t="shared" si="2"/>
        <v>#REF!</v>
      </c>
      <c r="R42" s="769" t="str">
        <f t="shared" si="2"/>
        <v>#REF!</v>
      </c>
      <c r="S42" s="769" t="str">
        <f t="shared" si="2"/>
        <v>#REF!</v>
      </c>
      <c r="T42" s="769" t="str">
        <f t="shared" si="2"/>
        <v>#REF!</v>
      </c>
      <c r="U42" s="769" t="str">
        <f t="shared" si="2"/>
        <v>#REF!</v>
      </c>
      <c r="V42" s="769" t="str">
        <f t="shared" si="2"/>
        <v>#REF!</v>
      </c>
      <c r="W42" s="769" t="str">
        <f t="shared" si="2"/>
        <v>#REF!</v>
      </c>
      <c r="X42" s="769" t="str">
        <f t="shared" si="2"/>
        <v>#REF!</v>
      </c>
      <c r="Y42" s="769" t="str">
        <f t="shared" si="2"/>
        <v>#REF!</v>
      </c>
      <c r="Z42" s="769" t="str">
        <f t="shared" si="2"/>
        <v>#REF!</v>
      </c>
      <c r="AA42" s="769" t="str">
        <f t="shared" si="2"/>
        <v>#REF!</v>
      </c>
      <c r="AB42" s="769" t="str">
        <f t="shared" si="2"/>
        <v>#REF!</v>
      </c>
      <c r="AC42" s="769" t="str">
        <f t="shared" si="2"/>
        <v>#REF!</v>
      </c>
      <c r="AD42" s="769" t="str">
        <f t="shared" si="2"/>
        <v>#REF!</v>
      </c>
      <c r="AE42" s="693"/>
      <c r="AF42" s="738"/>
      <c r="AG42" s="738"/>
      <c r="AH42" s="738"/>
      <c r="AI42" s="738"/>
      <c r="AJ42" s="738"/>
    </row>
    <row r="43" ht="11.25" customHeight="1">
      <c r="A43" s="370" t="s">
        <v>28</v>
      </c>
      <c r="B43" s="371" t="s">
        <v>35</v>
      </c>
      <c r="C43" s="746"/>
      <c r="D43" s="746"/>
      <c r="E43" s="370" t="s">
        <v>28</v>
      </c>
      <c r="F43" s="371" t="s">
        <v>35</v>
      </c>
      <c r="G43" s="769" t="str">
        <f t="shared" ref="G43:AD43" si="3">((COUNTIF(G$5:G$197,"&gt; "&amp;G7)))</f>
        <v>#REF!</v>
      </c>
      <c r="H43" s="769" t="str">
        <f t="shared" si="3"/>
        <v>#REF!</v>
      </c>
      <c r="I43" s="769" t="str">
        <f t="shared" si="3"/>
        <v>#REF!</v>
      </c>
      <c r="J43" s="769" t="str">
        <f t="shared" si="3"/>
        <v>#REF!</v>
      </c>
      <c r="K43" s="769" t="str">
        <f t="shared" si="3"/>
        <v>#REF!</v>
      </c>
      <c r="L43" s="769" t="str">
        <f t="shared" si="3"/>
        <v>#REF!</v>
      </c>
      <c r="M43" s="769" t="str">
        <f t="shared" si="3"/>
        <v>#REF!</v>
      </c>
      <c r="N43" s="769" t="str">
        <f t="shared" si="3"/>
        <v>#REF!</v>
      </c>
      <c r="O43" s="769" t="str">
        <f t="shared" si="3"/>
        <v>#REF!</v>
      </c>
      <c r="P43" s="769" t="str">
        <f t="shared" si="3"/>
        <v>#REF!</v>
      </c>
      <c r="Q43" s="769" t="str">
        <f t="shared" si="3"/>
        <v>#REF!</v>
      </c>
      <c r="R43" s="769" t="str">
        <f t="shared" si="3"/>
        <v>#REF!</v>
      </c>
      <c r="S43" s="769" t="str">
        <f t="shared" si="3"/>
        <v>#REF!</v>
      </c>
      <c r="T43" s="769" t="str">
        <f t="shared" si="3"/>
        <v>#REF!</v>
      </c>
      <c r="U43" s="769" t="str">
        <f t="shared" si="3"/>
        <v>#REF!</v>
      </c>
      <c r="V43" s="769" t="str">
        <f t="shared" si="3"/>
        <v>#REF!</v>
      </c>
      <c r="W43" s="769" t="str">
        <f t="shared" si="3"/>
        <v>#REF!</v>
      </c>
      <c r="X43" s="769" t="str">
        <f t="shared" si="3"/>
        <v>#REF!</v>
      </c>
      <c r="Y43" s="769" t="str">
        <f t="shared" si="3"/>
        <v>#REF!</v>
      </c>
      <c r="Z43" s="769" t="str">
        <f t="shared" si="3"/>
        <v>#REF!</v>
      </c>
      <c r="AA43" s="769" t="str">
        <f t="shared" si="3"/>
        <v>#REF!</v>
      </c>
      <c r="AB43" s="769" t="str">
        <f t="shared" si="3"/>
        <v>#REF!</v>
      </c>
      <c r="AC43" s="769" t="str">
        <f t="shared" si="3"/>
        <v>#REF!</v>
      </c>
      <c r="AD43" s="769" t="str">
        <f t="shared" si="3"/>
        <v>#REF!</v>
      </c>
      <c r="AE43" s="693"/>
      <c r="AF43" s="738"/>
      <c r="AG43" s="738"/>
      <c r="AH43" s="738"/>
      <c r="AI43" s="738"/>
      <c r="AJ43" s="738"/>
    </row>
    <row r="44" ht="11.25" customHeight="1">
      <c r="A44" s="370" t="s">
        <v>29</v>
      </c>
      <c r="B44" s="371" t="s">
        <v>30</v>
      </c>
      <c r="C44" s="746"/>
      <c r="D44" s="746"/>
      <c r="E44" s="370" t="s">
        <v>29</v>
      </c>
      <c r="F44" s="371" t="s">
        <v>30</v>
      </c>
      <c r="G44" s="769" t="str">
        <f t="shared" ref="G44:AD44" si="4">((COUNTIF(G$5:G$197,"&gt; "&amp;G8)))</f>
        <v>#REF!</v>
      </c>
      <c r="H44" s="769" t="str">
        <f t="shared" si="4"/>
        <v>#REF!</v>
      </c>
      <c r="I44" s="769" t="str">
        <f t="shared" si="4"/>
        <v>#REF!</v>
      </c>
      <c r="J44" s="769" t="str">
        <f t="shared" si="4"/>
        <v>#REF!</v>
      </c>
      <c r="K44" s="769" t="str">
        <f t="shared" si="4"/>
        <v>#REF!</v>
      </c>
      <c r="L44" s="769" t="str">
        <f t="shared" si="4"/>
        <v>#REF!</v>
      </c>
      <c r="M44" s="769" t="str">
        <f t="shared" si="4"/>
        <v>#REF!</v>
      </c>
      <c r="N44" s="769" t="str">
        <f t="shared" si="4"/>
        <v>#REF!</v>
      </c>
      <c r="O44" s="769" t="str">
        <f t="shared" si="4"/>
        <v>#REF!</v>
      </c>
      <c r="P44" s="769" t="str">
        <f t="shared" si="4"/>
        <v>#REF!</v>
      </c>
      <c r="Q44" s="769" t="str">
        <f t="shared" si="4"/>
        <v>#REF!</v>
      </c>
      <c r="R44" s="769" t="str">
        <f t="shared" si="4"/>
        <v>#REF!</v>
      </c>
      <c r="S44" s="769" t="str">
        <f t="shared" si="4"/>
        <v>#REF!</v>
      </c>
      <c r="T44" s="769" t="str">
        <f t="shared" si="4"/>
        <v>#REF!</v>
      </c>
      <c r="U44" s="769" t="str">
        <f t="shared" si="4"/>
        <v>#REF!</v>
      </c>
      <c r="V44" s="769" t="str">
        <f t="shared" si="4"/>
        <v>#REF!</v>
      </c>
      <c r="W44" s="769" t="str">
        <f t="shared" si="4"/>
        <v>#REF!</v>
      </c>
      <c r="X44" s="769" t="str">
        <f t="shared" si="4"/>
        <v>#REF!</v>
      </c>
      <c r="Y44" s="769" t="str">
        <f t="shared" si="4"/>
        <v>#REF!</v>
      </c>
      <c r="Z44" s="769" t="str">
        <f t="shared" si="4"/>
        <v>#REF!</v>
      </c>
      <c r="AA44" s="769" t="str">
        <f t="shared" si="4"/>
        <v>#REF!</v>
      </c>
      <c r="AB44" s="769" t="str">
        <f t="shared" si="4"/>
        <v>#REF!</v>
      </c>
      <c r="AC44" s="769" t="str">
        <f t="shared" si="4"/>
        <v>#REF!</v>
      </c>
      <c r="AD44" s="769" t="str">
        <f t="shared" si="4"/>
        <v>#REF!</v>
      </c>
      <c r="AE44" s="693"/>
      <c r="AF44" s="738"/>
      <c r="AG44" s="738"/>
      <c r="AH44" s="738"/>
      <c r="AI44" s="738"/>
      <c r="AJ44" s="738"/>
    </row>
    <row r="45" ht="11.25" customHeight="1">
      <c r="A45" s="370" t="s">
        <v>41</v>
      </c>
      <c r="B45" s="371" t="s">
        <v>35</v>
      </c>
      <c r="C45" s="746"/>
      <c r="D45" s="746"/>
      <c r="E45" s="370" t="s">
        <v>41</v>
      </c>
      <c r="F45" s="371" t="s">
        <v>35</v>
      </c>
      <c r="G45" s="769" t="str">
        <f t="shared" ref="G45:AD45" si="5">((COUNTIF(G$5:G$197,"&gt; "&amp;G9)))</f>
        <v>#REF!</v>
      </c>
      <c r="H45" s="769" t="str">
        <f t="shared" si="5"/>
        <v>#REF!</v>
      </c>
      <c r="I45" s="769" t="str">
        <f t="shared" si="5"/>
        <v>#REF!</v>
      </c>
      <c r="J45" s="769" t="str">
        <f t="shared" si="5"/>
        <v>#REF!</v>
      </c>
      <c r="K45" s="769" t="str">
        <f t="shared" si="5"/>
        <v>#REF!</v>
      </c>
      <c r="L45" s="769" t="str">
        <f t="shared" si="5"/>
        <v>#REF!</v>
      </c>
      <c r="M45" s="769" t="str">
        <f t="shared" si="5"/>
        <v>#REF!</v>
      </c>
      <c r="N45" s="769" t="str">
        <f t="shared" si="5"/>
        <v>#REF!</v>
      </c>
      <c r="O45" s="769" t="str">
        <f t="shared" si="5"/>
        <v>#REF!</v>
      </c>
      <c r="P45" s="769" t="str">
        <f t="shared" si="5"/>
        <v>#REF!</v>
      </c>
      <c r="Q45" s="769" t="str">
        <f t="shared" si="5"/>
        <v>#REF!</v>
      </c>
      <c r="R45" s="769" t="str">
        <f t="shared" si="5"/>
        <v>#REF!</v>
      </c>
      <c r="S45" s="769" t="str">
        <f t="shared" si="5"/>
        <v>#REF!</v>
      </c>
      <c r="T45" s="769" t="str">
        <f t="shared" si="5"/>
        <v>#REF!</v>
      </c>
      <c r="U45" s="769" t="str">
        <f t="shared" si="5"/>
        <v>#REF!</v>
      </c>
      <c r="V45" s="769" t="str">
        <f t="shared" si="5"/>
        <v>#REF!</v>
      </c>
      <c r="W45" s="769" t="str">
        <f t="shared" si="5"/>
        <v>#REF!</v>
      </c>
      <c r="X45" s="769" t="str">
        <f t="shared" si="5"/>
        <v>#REF!</v>
      </c>
      <c r="Y45" s="769" t="str">
        <f t="shared" si="5"/>
        <v>#REF!</v>
      </c>
      <c r="Z45" s="769" t="str">
        <f t="shared" si="5"/>
        <v>#REF!</v>
      </c>
      <c r="AA45" s="769" t="str">
        <f t="shared" si="5"/>
        <v>#REF!</v>
      </c>
      <c r="AB45" s="769" t="str">
        <f t="shared" si="5"/>
        <v>#REF!</v>
      </c>
      <c r="AC45" s="769" t="str">
        <f t="shared" si="5"/>
        <v>#REF!</v>
      </c>
      <c r="AD45" s="769" t="str">
        <f t="shared" si="5"/>
        <v>#REF!</v>
      </c>
      <c r="AE45" s="693"/>
      <c r="AF45" s="738"/>
      <c r="AG45" s="738"/>
      <c r="AH45" s="738"/>
      <c r="AI45" s="738"/>
      <c r="AJ45" s="738"/>
    </row>
    <row r="46" ht="11.25" customHeight="1">
      <c r="A46" s="370" t="s">
        <v>42</v>
      </c>
      <c r="B46" s="371" t="s">
        <v>35</v>
      </c>
      <c r="C46" s="746"/>
      <c r="D46" s="746"/>
      <c r="E46" s="370" t="s">
        <v>42</v>
      </c>
      <c r="F46" s="371" t="s">
        <v>35</v>
      </c>
      <c r="G46" s="769" t="str">
        <f t="shared" ref="G46:AD46" si="6">((COUNTIF(G$5:G$197,"&gt; "&amp;G10)))</f>
        <v>#REF!</v>
      </c>
      <c r="H46" s="769" t="str">
        <f t="shared" si="6"/>
        <v>#REF!</v>
      </c>
      <c r="I46" s="769" t="str">
        <f t="shared" si="6"/>
        <v>#REF!</v>
      </c>
      <c r="J46" s="769" t="str">
        <f t="shared" si="6"/>
        <v>#REF!</v>
      </c>
      <c r="K46" s="769" t="str">
        <f t="shared" si="6"/>
        <v>#REF!</v>
      </c>
      <c r="L46" s="769" t="str">
        <f t="shared" si="6"/>
        <v>#REF!</v>
      </c>
      <c r="M46" s="769" t="str">
        <f t="shared" si="6"/>
        <v>#REF!</v>
      </c>
      <c r="N46" s="769" t="str">
        <f t="shared" si="6"/>
        <v>#REF!</v>
      </c>
      <c r="O46" s="769" t="str">
        <f t="shared" si="6"/>
        <v>#REF!</v>
      </c>
      <c r="P46" s="769" t="str">
        <f t="shared" si="6"/>
        <v>#REF!</v>
      </c>
      <c r="Q46" s="769" t="str">
        <f t="shared" si="6"/>
        <v>#REF!</v>
      </c>
      <c r="R46" s="769" t="str">
        <f t="shared" si="6"/>
        <v>#REF!</v>
      </c>
      <c r="S46" s="769" t="str">
        <f t="shared" si="6"/>
        <v>#REF!</v>
      </c>
      <c r="T46" s="769" t="str">
        <f t="shared" si="6"/>
        <v>#REF!</v>
      </c>
      <c r="U46" s="769" t="str">
        <f t="shared" si="6"/>
        <v>#REF!</v>
      </c>
      <c r="V46" s="769" t="str">
        <f t="shared" si="6"/>
        <v>#REF!</v>
      </c>
      <c r="W46" s="769" t="str">
        <f t="shared" si="6"/>
        <v>#REF!</v>
      </c>
      <c r="X46" s="769" t="str">
        <f t="shared" si="6"/>
        <v>#REF!</v>
      </c>
      <c r="Y46" s="769" t="str">
        <f t="shared" si="6"/>
        <v>#REF!</v>
      </c>
      <c r="Z46" s="769" t="str">
        <f t="shared" si="6"/>
        <v>#REF!</v>
      </c>
      <c r="AA46" s="769" t="str">
        <f t="shared" si="6"/>
        <v>#REF!</v>
      </c>
      <c r="AB46" s="769" t="str">
        <f t="shared" si="6"/>
        <v>#REF!</v>
      </c>
      <c r="AC46" s="769" t="str">
        <f t="shared" si="6"/>
        <v>#REF!</v>
      </c>
      <c r="AD46" s="769" t="str">
        <f t="shared" si="6"/>
        <v>#REF!</v>
      </c>
      <c r="AE46" s="693"/>
      <c r="AF46" s="738"/>
      <c r="AG46" s="738"/>
      <c r="AH46" s="738"/>
      <c r="AI46" s="738"/>
      <c r="AJ46" s="738"/>
    </row>
    <row r="47" ht="11.25" customHeight="1">
      <c r="A47" s="370" t="s">
        <v>149</v>
      </c>
      <c r="B47" s="371" t="s">
        <v>34</v>
      </c>
      <c r="C47" s="746"/>
      <c r="D47" s="746"/>
      <c r="E47" s="370" t="s">
        <v>149</v>
      </c>
      <c r="F47" s="371" t="s">
        <v>34</v>
      </c>
      <c r="G47" s="769" t="str">
        <f t="shared" ref="G47:AD47" si="7">((COUNTIF(G$5:G$197,"&gt; "&amp;G11)))</f>
        <v>#REF!</v>
      </c>
      <c r="H47" s="769" t="str">
        <f t="shared" si="7"/>
        <v>#REF!</v>
      </c>
      <c r="I47" s="769" t="str">
        <f t="shared" si="7"/>
        <v>#REF!</v>
      </c>
      <c r="J47" s="769" t="str">
        <f t="shared" si="7"/>
        <v>#REF!</v>
      </c>
      <c r="K47" s="769" t="str">
        <f t="shared" si="7"/>
        <v>#REF!</v>
      </c>
      <c r="L47" s="769" t="str">
        <f t="shared" si="7"/>
        <v>#REF!</v>
      </c>
      <c r="M47" s="769" t="str">
        <f t="shared" si="7"/>
        <v>#REF!</v>
      </c>
      <c r="N47" s="769" t="str">
        <f t="shared" si="7"/>
        <v>#REF!</v>
      </c>
      <c r="O47" s="769" t="str">
        <f t="shared" si="7"/>
        <v>#REF!</v>
      </c>
      <c r="P47" s="769" t="str">
        <f t="shared" si="7"/>
        <v>#REF!</v>
      </c>
      <c r="Q47" s="769" t="str">
        <f t="shared" si="7"/>
        <v>#REF!</v>
      </c>
      <c r="R47" s="769" t="str">
        <f t="shared" si="7"/>
        <v>#REF!</v>
      </c>
      <c r="S47" s="769" t="str">
        <f t="shared" si="7"/>
        <v>#REF!</v>
      </c>
      <c r="T47" s="769" t="str">
        <f t="shared" si="7"/>
        <v>#REF!</v>
      </c>
      <c r="U47" s="769" t="str">
        <f t="shared" si="7"/>
        <v>#REF!</v>
      </c>
      <c r="V47" s="769" t="str">
        <f t="shared" si="7"/>
        <v>#REF!</v>
      </c>
      <c r="W47" s="769" t="str">
        <f t="shared" si="7"/>
        <v>#REF!</v>
      </c>
      <c r="X47" s="769" t="str">
        <f t="shared" si="7"/>
        <v>#REF!</v>
      </c>
      <c r="Y47" s="769" t="str">
        <f t="shared" si="7"/>
        <v>#REF!</v>
      </c>
      <c r="Z47" s="769" t="str">
        <f t="shared" si="7"/>
        <v>#REF!</v>
      </c>
      <c r="AA47" s="769" t="str">
        <f t="shared" si="7"/>
        <v>#REF!</v>
      </c>
      <c r="AB47" s="769" t="str">
        <f t="shared" si="7"/>
        <v>#REF!</v>
      </c>
      <c r="AC47" s="769" t="str">
        <f t="shared" si="7"/>
        <v>#REF!</v>
      </c>
      <c r="AD47" s="769" t="str">
        <f t="shared" si="7"/>
        <v>#REF!</v>
      </c>
      <c r="AE47" s="693"/>
      <c r="AF47" s="738"/>
      <c r="AG47" s="738"/>
      <c r="AH47" s="738"/>
      <c r="AI47" s="738"/>
      <c r="AJ47" s="738"/>
    </row>
    <row r="48" ht="11.25" customHeight="1">
      <c r="A48" s="370" t="s">
        <v>39</v>
      </c>
      <c r="B48" s="371" t="s">
        <v>40</v>
      </c>
      <c r="C48" s="746"/>
      <c r="D48" s="746"/>
      <c r="E48" s="370" t="s">
        <v>39</v>
      </c>
      <c r="F48" s="371" t="s">
        <v>40</v>
      </c>
      <c r="G48" s="769" t="str">
        <f t="shared" ref="G48:AD48" si="8">((COUNTIF(G$5:G$197,"&gt; "&amp;G12)))</f>
        <v>#REF!</v>
      </c>
      <c r="H48" s="769" t="str">
        <f t="shared" si="8"/>
        <v>#REF!</v>
      </c>
      <c r="I48" s="769" t="str">
        <f t="shared" si="8"/>
        <v>#REF!</v>
      </c>
      <c r="J48" s="769" t="str">
        <f t="shared" si="8"/>
        <v>#REF!</v>
      </c>
      <c r="K48" s="769" t="str">
        <f t="shared" si="8"/>
        <v>#REF!</v>
      </c>
      <c r="L48" s="769" t="str">
        <f t="shared" si="8"/>
        <v>#REF!</v>
      </c>
      <c r="M48" s="769" t="str">
        <f t="shared" si="8"/>
        <v>#REF!</v>
      </c>
      <c r="N48" s="769" t="str">
        <f t="shared" si="8"/>
        <v>#REF!</v>
      </c>
      <c r="O48" s="769" t="str">
        <f t="shared" si="8"/>
        <v>#REF!</v>
      </c>
      <c r="P48" s="769" t="str">
        <f t="shared" si="8"/>
        <v>#REF!</v>
      </c>
      <c r="Q48" s="769" t="str">
        <f t="shared" si="8"/>
        <v>#REF!</v>
      </c>
      <c r="R48" s="769" t="str">
        <f t="shared" si="8"/>
        <v>#REF!</v>
      </c>
      <c r="S48" s="769" t="str">
        <f t="shared" si="8"/>
        <v>#REF!</v>
      </c>
      <c r="T48" s="769" t="str">
        <f t="shared" si="8"/>
        <v>#REF!</v>
      </c>
      <c r="U48" s="769" t="str">
        <f t="shared" si="8"/>
        <v>#REF!</v>
      </c>
      <c r="V48" s="769" t="str">
        <f t="shared" si="8"/>
        <v>#REF!</v>
      </c>
      <c r="W48" s="769" t="str">
        <f t="shared" si="8"/>
        <v>#REF!</v>
      </c>
      <c r="X48" s="769" t="str">
        <f t="shared" si="8"/>
        <v>#REF!</v>
      </c>
      <c r="Y48" s="769" t="str">
        <f t="shared" si="8"/>
        <v>#REF!</v>
      </c>
      <c r="Z48" s="769" t="str">
        <f t="shared" si="8"/>
        <v>#REF!</v>
      </c>
      <c r="AA48" s="769" t="str">
        <f t="shared" si="8"/>
        <v>#REF!</v>
      </c>
      <c r="AB48" s="769" t="str">
        <f t="shared" si="8"/>
        <v>#REF!</v>
      </c>
      <c r="AC48" s="769" t="str">
        <f t="shared" si="8"/>
        <v>#REF!</v>
      </c>
      <c r="AD48" s="769" t="str">
        <f t="shared" si="8"/>
        <v>#REF!</v>
      </c>
      <c r="AE48" s="693"/>
      <c r="AF48" s="738"/>
      <c r="AG48" s="738"/>
      <c r="AH48" s="738"/>
      <c r="AI48" s="738"/>
      <c r="AJ48" s="738"/>
    </row>
    <row r="49" ht="11.25" customHeight="1">
      <c r="A49" s="370" t="s">
        <v>47</v>
      </c>
      <c r="B49" s="371" t="s">
        <v>40</v>
      </c>
      <c r="C49" s="746"/>
      <c r="D49" s="746"/>
      <c r="E49" s="370" t="s">
        <v>47</v>
      </c>
      <c r="F49" s="371" t="s">
        <v>40</v>
      </c>
      <c r="G49" s="769" t="str">
        <f t="shared" ref="G49:AD49" si="9">((COUNTIF(G$5:G$197,"&gt; "&amp;G13)))</f>
        <v>#REF!</v>
      </c>
      <c r="H49" s="769" t="str">
        <f t="shared" si="9"/>
        <v>#REF!</v>
      </c>
      <c r="I49" s="769" t="str">
        <f t="shared" si="9"/>
        <v>#REF!</v>
      </c>
      <c r="J49" s="769" t="str">
        <f t="shared" si="9"/>
        <v>#REF!</v>
      </c>
      <c r="K49" s="769" t="str">
        <f t="shared" si="9"/>
        <v>#REF!</v>
      </c>
      <c r="L49" s="769" t="str">
        <f t="shared" si="9"/>
        <v>#REF!</v>
      </c>
      <c r="M49" s="769" t="str">
        <f t="shared" si="9"/>
        <v>#REF!</v>
      </c>
      <c r="N49" s="769" t="str">
        <f t="shared" si="9"/>
        <v>#REF!</v>
      </c>
      <c r="O49" s="769" t="str">
        <f t="shared" si="9"/>
        <v>#REF!</v>
      </c>
      <c r="P49" s="769" t="str">
        <f t="shared" si="9"/>
        <v>#REF!</v>
      </c>
      <c r="Q49" s="769" t="str">
        <f t="shared" si="9"/>
        <v>#REF!</v>
      </c>
      <c r="R49" s="769" t="str">
        <f t="shared" si="9"/>
        <v>#REF!</v>
      </c>
      <c r="S49" s="769" t="str">
        <f t="shared" si="9"/>
        <v>#REF!</v>
      </c>
      <c r="T49" s="769" t="str">
        <f t="shared" si="9"/>
        <v>#REF!</v>
      </c>
      <c r="U49" s="769" t="str">
        <f t="shared" si="9"/>
        <v>#REF!</v>
      </c>
      <c r="V49" s="769" t="str">
        <f t="shared" si="9"/>
        <v>#REF!</v>
      </c>
      <c r="W49" s="769" t="str">
        <f t="shared" si="9"/>
        <v>#REF!</v>
      </c>
      <c r="X49" s="769" t="str">
        <f t="shared" si="9"/>
        <v>#REF!</v>
      </c>
      <c r="Y49" s="769" t="str">
        <f t="shared" si="9"/>
        <v>#REF!</v>
      </c>
      <c r="Z49" s="769" t="str">
        <f t="shared" si="9"/>
        <v>#REF!</v>
      </c>
      <c r="AA49" s="769" t="str">
        <f t="shared" si="9"/>
        <v>#REF!</v>
      </c>
      <c r="AB49" s="769" t="str">
        <f t="shared" si="9"/>
        <v>#REF!</v>
      </c>
      <c r="AC49" s="769" t="str">
        <f t="shared" si="9"/>
        <v>#REF!</v>
      </c>
      <c r="AD49" s="769" t="str">
        <f t="shared" si="9"/>
        <v>#REF!</v>
      </c>
      <c r="AE49" s="693"/>
      <c r="AF49" s="738"/>
      <c r="AG49" s="738"/>
      <c r="AH49" s="738"/>
      <c r="AI49" s="738"/>
      <c r="AJ49" s="738"/>
    </row>
    <row r="50" ht="11.25" customHeight="1">
      <c r="A50" s="370" t="s">
        <v>47</v>
      </c>
      <c r="B50" s="371" t="s">
        <v>32</v>
      </c>
      <c r="C50" s="746"/>
      <c r="D50" s="746"/>
      <c r="E50" s="370" t="s">
        <v>47</v>
      </c>
      <c r="F50" s="371" t="s">
        <v>32</v>
      </c>
      <c r="G50" s="769" t="str">
        <f t="shared" ref="G50:AD50" si="10">((COUNTIF(G$5:G$197,"&gt; "&amp;G14)))</f>
        <v>#REF!</v>
      </c>
      <c r="H50" s="769" t="str">
        <f t="shared" si="10"/>
        <v>#REF!</v>
      </c>
      <c r="I50" s="769" t="str">
        <f t="shared" si="10"/>
        <v>#REF!</v>
      </c>
      <c r="J50" s="769" t="str">
        <f t="shared" si="10"/>
        <v>#REF!</v>
      </c>
      <c r="K50" s="769" t="str">
        <f t="shared" si="10"/>
        <v>#REF!</v>
      </c>
      <c r="L50" s="769" t="str">
        <f t="shared" si="10"/>
        <v>#REF!</v>
      </c>
      <c r="M50" s="769" t="str">
        <f t="shared" si="10"/>
        <v>#REF!</v>
      </c>
      <c r="N50" s="769" t="str">
        <f t="shared" si="10"/>
        <v>#REF!</v>
      </c>
      <c r="O50" s="769" t="str">
        <f t="shared" si="10"/>
        <v>#REF!</v>
      </c>
      <c r="P50" s="769" t="str">
        <f t="shared" si="10"/>
        <v>#REF!</v>
      </c>
      <c r="Q50" s="769" t="str">
        <f t="shared" si="10"/>
        <v>#REF!</v>
      </c>
      <c r="R50" s="769" t="str">
        <f t="shared" si="10"/>
        <v>#REF!</v>
      </c>
      <c r="S50" s="769" t="str">
        <f t="shared" si="10"/>
        <v>#REF!</v>
      </c>
      <c r="T50" s="769" t="str">
        <f t="shared" si="10"/>
        <v>#REF!</v>
      </c>
      <c r="U50" s="769" t="str">
        <f t="shared" si="10"/>
        <v>#REF!</v>
      </c>
      <c r="V50" s="769" t="str">
        <f t="shared" si="10"/>
        <v>#REF!</v>
      </c>
      <c r="W50" s="769" t="str">
        <f t="shared" si="10"/>
        <v>#REF!</v>
      </c>
      <c r="X50" s="769" t="str">
        <f t="shared" si="10"/>
        <v>#REF!</v>
      </c>
      <c r="Y50" s="769" t="str">
        <f t="shared" si="10"/>
        <v>#REF!</v>
      </c>
      <c r="Z50" s="769" t="str">
        <f t="shared" si="10"/>
        <v>#REF!</v>
      </c>
      <c r="AA50" s="769" t="str">
        <f t="shared" si="10"/>
        <v>#REF!</v>
      </c>
      <c r="AB50" s="769" t="str">
        <f t="shared" si="10"/>
        <v>#REF!</v>
      </c>
      <c r="AC50" s="769" t="str">
        <f t="shared" si="10"/>
        <v>#REF!</v>
      </c>
      <c r="AD50" s="769" t="str">
        <f t="shared" si="10"/>
        <v>#REF!</v>
      </c>
      <c r="AE50" s="693"/>
      <c r="AF50" s="693"/>
      <c r="AG50" s="693"/>
      <c r="AH50" s="693"/>
      <c r="AI50" s="693"/>
      <c r="AJ50" s="693"/>
    </row>
    <row r="51" ht="11.25" customHeight="1">
      <c r="A51" s="370" t="s">
        <v>48</v>
      </c>
      <c r="B51" s="371" t="s">
        <v>34</v>
      </c>
      <c r="C51" s="746"/>
      <c r="D51" s="746"/>
      <c r="E51" s="370" t="s">
        <v>48</v>
      </c>
      <c r="F51" s="371" t="s">
        <v>34</v>
      </c>
      <c r="G51" s="769" t="str">
        <f t="shared" ref="G51:AD51" si="11">((COUNTIF(G$5:G$197,"&gt; "&amp;G15)))</f>
        <v>#REF!</v>
      </c>
      <c r="H51" s="769" t="str">
        <f t="shared" si="11"/>
        <v>#REF!</v>
      </c>
      <c r="I51" s="769" t="str">
        <f t="shared" si="11"/>
        <v>#REF!</v>
      </c>
      <c r="J51" s="769" t="str">
        <f t="shared" si="11"/>
        <v>#REF!</v>
      </c>
      <c r="K51" s="769" t="str">
        <f t="shared" si="11"/>
        <v>#REF!</v>
      </c>
      <c r="L51" s="769" t="str">
        <f t="shared" si="11"/>
        <v>#REF!</v>
      </c>
      <c r="M51" s="769" t="str">
        <f t="shared" si="11"/>
        <v>#REF!</v>
      </c>
      <c r="N51" s="769" t="str">
        <f t="shared" si="11"/>
        <v>#REF!</v>
      </c>
      <c r="O51" s="769" t="str">
        <f t="shared" si="11"/>
        <v>#REF!</v>
      </c>
      <c r="P51" s="769" t="str">
        <f t="shared" si="11"/>
        <v>#REF!</v>
      </c>
      <c r="Q51" s="769" t="str">
        <f t="shared" si="11"/>
        <v>#REF!</v>
      </c>
      <c r="R51" s="769" t="str">
        <f t="shared" si="11"/>
        <v>#REF!</v>
      </c>
      <c r="S51" s="769" t="str">
        <f t="shared" si="11"/>
        <v>#REF!</v>
      </c>
      <c r="T51" s="769" t="str">
        <f t="shared" si="11"/>
        <v>#REF!</v>
      </c>
      <c r="U51" s="769" t="str">
        <f t="shared" si="11"/>
        <v>#REF!</v>
      </c>
      <c r="V51" s="769" t="str">
        <f t="shared" si="11"/>
        <v>#REF!</v>
      </c>
      <c r="W51" s="769" t="str">
        <f t="shared" si="11"/>
        <v>#REF!</v>
      </c>
      <c r="X51" s="769" t="str">
        <f t="shared" si="11"/>
        <v>#REF!</v>
      </c>
      <c r="Y51" s="769" t="str">
        <f t="shared" si="11"/>
        <v>#REF!</v>
      </c>
      <c r="Z51" s="769" t="str">
        <f t="shared" si="11"/>
        <v>#REF!</v>
      </c>
      <c r="AA51" s="769" t="str">
        <f t="shared" si="11"/>
        <v>#REF!</v>
      </c>
      <c r="AB51" s="769" t="str">
        <f t="shared" si="11"/>
        <v>#REF!</v>
      </c>
      <c r="AC51" s="769" t="str">
        <f t="shared" si="11"/>
        <v>#REF!</v>
      </c>
      <c r="AD51" s="769" t="str">
        <f t="shared" si="11"/>
        <v>#REF!</v>
      </c>
      <c r="AE51" s="693"/>
      <c r="AF51" s="693"/>
      <c r="AG51" s="693"/>
      <c r="AH51" s="693"/>
      <c r="AI51" s="693"/>
      <c r="AJ51" s="693"/>
    </row>
    <row r="52" ht="11.25" customHeight="1">
      <c r="A52" s="370" t="s">
        <v>49</v>
      </c>
      <c r="B52" s="371" t="s">
        <v>34</v>
      </c>
      <c r="C52" s="746"/>
      <c r="D52" s="746"/>
      <c r="E52" s="370" t="s">
        <v>49</v>
      </c>
      <c r="F52" s="371" t="s">
        <v>34</v>
      </c>
      <c r="G52" s="769" t="str">
        <f t="shared" ref="G52:AD52" si="12">((COUNTIF(G$5:G$197,"&gt; "&amp;G16)))</f>
        <v>#REF!</v>
      </c>
      <c r="H52" s="769" t="str">
        <f t="shared" si="12"/>
        <v>#REF!</v>
      </c>
      <c r="I52" s="769" t="str">
        <f t="shared" si="12"/>
        <v>#REF!</v>
      </c>
      <c r="J52" s="769" t="str">
        <f t="shared" si="12"/>
        <v>#REF!</v>
      </c>
      <c r="K52" s="769" t="str">
        <f t="shared" si="12"/>
        <v>#REF!</v>
      </c>
      <c r="L52" s="769" t="str">
        <f t="shared" si="12"/>
        <v>#REF!</v>
      </c>
      <c r="M52" s="769" t="str">
        <f t="shared" si="12"/>
        <v>#REF!</v>
      </c>
      <c r="N52" s="769" t="str">
        <f t="shared" si="12"/>
        <v>#REF!</v>
      </c>
      <c r="O52" s="769" t="str">
        <f t="shared" si="12"/>
        <v>#REF!</v>
      </c>
      <c r="P52" s="769" t="str">
        <f t="shared" si="12"/>
        <v>#REF!</v>
      </c>
      <c r="Q52" s="769" t="str">
        <f t="shared" si="12"/>
        <v>#REF!</v>
      </c>
      <c r="R52" s="769" t="str">
        <f t="shared" si="12"/>
        <v>#REF!</v>
      </c>
      <c r="S52" s="769" t="str">
        <f t="shared" si="12"/>
        <v>#REF!</v>
      </c>
      <c r="T52" s="769" t="str">
        <f t="shared" si="12"/>
        <v>#REF!</v>
      </c>
      <c r="U52" s="769" t="str">
        <f t="shared" si="12"/>
        <v>#REF!</v>
      </c>
      <c r="V52" s="769" t="str">
        <f t="shared" si="12"/>
        <v>#REF!</v>
      </c>
      <c r="W52" s="769" t="str">
        <f t="shared" si="12"/>
        <v>#REF!</v>
      </c>
      <c r="X52" s="769" t="str">
        <f t="shared" si="12"/>
        <v>#REF!</v>
      </c>
      <c r="Y52" s="769" t="str">
        <f t="shared" si="12"/>
        <v>#REF!</v>
      </c>
      <c r="Z52" s="769" t="str">
        <f t="shared" si="12"/>
        <v>#REF!</v>
      </c>
      <c r="AA52" s="769" t="str">
        <f t="shared" si="12"/>
        <v>#REF!</v>
      </c>
      <c r="AB52" s="769" t="str">
        <f t="shared" si="12"/>
        <v>#REF!</v>
      </c>
      <c r="AC52" s="769" t="str">
        <f t="shared" si="12"/>
        <v>#REF!</v>
      </c>
      <c r="AD52" s="769" t="str">
        <f t="shared" si="12"/>
        <v>#REF!</v>
      </c>
      <c r="AE52" s="693"/>
      <c r="AF52" s="693"/>
      <c r="AG52" s="693"/>
      <c r="AH52" s="693"/>
      <c r="AI52" s="693"/>
      <c r="AJ52" s="693"/>
    </row>
    <row r="53" ht="11.25" customHeight="1">
      <c r="A53" s="370" t="s">
        <v>50</v>
      </c>
      <c r="B53" s="371" t="s">
        <v>34</v>
      </c>
      <c r="C53" s="746"/>
      <c r="D53" s="746"/>
      <c r="E53" s="370" t="s">
        <v>50</v>
      </c>
      <c r="F53" s="371" t="s">
        <v>34</v>
      </c>
      <c r="G53" s="769" t="str">
        <f t="shared" ref="G53:AD53" si="13">((COUNTIF(G$5:G$197,"&gt; "&amp;G17)))</f>
        <v>#REF!</v>
      </c>
      <c r="H53" s="769" t="str">
        <f t="shared" si="13"/>
        <v>#REF!</v>
      </c>
      <c r="I53" s="769" t="str">
        <f t="shared" si="13"/>
        <v>#REF!</v>
      </c>
      <c r="J53" s="769" t="str">
        <f t="shared" si="13"/>
        <v>#REF!</v>
      </c>
      <c r="K53" s="769" t="str">
        <f t="shared" si="13"/>
        <v>#REF!</v>
      </c>
      <c r="L53" s="769" t="str">
        <f t="shared" si="13"/>
        <v>#REF!</v>
      </c>
      <c r="M53" s="769" t="str">
        <f t="shared" si="13"/>
        <v>#REF!</v>
      </c>
      <c r="N53" s="769" t="str">
        <f t="shared" si="13"/>
        <v>#REF!</v>
      </c>
      <c r="O53" s="769" t="str">
        <f t="shared" si="13"/>
        <v>#REF!</v>
      </c>
      <c r="P53" s="769" t="str">
        <f t="shared" si="13"/>
        <v>#REF!</v>
      </c>
      <c r="Q53" s="769" t="str">
        <f t="shared" si="13"/>
        <v>#REF!</v>
      </c>
      <c r="R53" s="769" t="str">
        <f t="shared" si="13"/>
        <v>#REF!</v>
      </c>
      <c r="S53" s="769" t="str">
        <f t="shared" si="13"/>
        <v>#REF!</v>
      </c>
      <c r="T53" s="769" t="str">
        <f t="shared" si="13"/>
        <v>#REF!</v>
      </c>
      <c r="U53" s="769" t="str">
        <f t="shared" si="13"/>
        <v>#REF!</v>
      </c>
      <c r="V53" s="769" t="str">
        <f t="shared" si="13"/>
        <v>#REF!</v>
      </c>
      <c r="W53" s="769" t="str">
        <f t="shared" si="13"/>
        <v>#REF!</v>
      </c>
      <c r="X53" s="769" t="str">
        <f t="shared" si="13"/>
        <v>#REF!</v>
      </c>
      <c r="Y53" s="769" t="str">
        <f t="shared" si="13"/>
        <v>#REF!</v>
      </c>
      <c r="Z53" s="769" t="str">
        <f t="shared" si="13"/>
        <v>#REF!</v>
      </c>
      <c r="AA53" s="769" t="str">
        <f t="shared" si="13"/>
        <v>#REF!</v>
      </c>
      <c r="AB53" s="769" t="str">
        <f t="shared" si="13"/>
        <v>#REF!</v>
      </c>
      <c r="AC53" s="769" t="str">
        <f t="shared" si="13"/>
        <v>#REF!</v>
      </c>
      <c r="AD53" s="769" t="str">
        <f t="shared" si="13"/>
        <v>#REF!</v>
      </c>
      <c r="AE53" s="693"/>
      <c r="AF53" s="693"/>
      <c r="AG53" s="693"/>
      <c r="AH53" s="693"/>
      <c r="AI53" s="693"/>
      <c r="AJ53" s="693"/>
    </row>
    <row r="54" ht="11.25" customHeight="1">
      <c r="A54" s="370" t="s">
        <v>51</v>
      </c>
      <c r="B54" s="371" t="s">
        <v>35</v>
      </c>
      <c r="C54" s="746"/>
      <c r="D54" s="746"/>
      <c r="E54" s="370" t="s">
        <v>51</v>
      </c>
      <c r="F54" s="371" t="s">
        <v>35</v>
      </c>
      <c r="G54" s="769" t="str">
        <f t="shared" ref="G54:AD54" si="14">((COUNTIF(G$5:G$197,"&gt; "&amp;G18)))</f>
        <v>#REF!</v>
      </c>
      <c r="H54" s="769" t="str">
        <f t="shared" si="14"/>
        <v>#REF!</v>
      </c>
      <c r="I54" s="769" t="str">
        <f t="shared" si="14"/>
        <v>#REF!</v>
      </c>
      <c r="J54" s="769" t="str">
        <f t="shared" si="14"/>
        <v>#REF!</v>
      </c>
      <c r="K54" s="769" t="str">
        <f t="shared" si="14"/>
        <v>#REF!</v>
      </c>
      <c r="L54" s="769" t="str">
        <f t="shared" si="14"/>
        <v>#REF!</v>
      </c>
      <c r="M54" s="769" t="str">
        <f t="shared" si="14"/>
        <v>#REF!</v>
      </c>
      <c r="N54" s="769" t="str">
        <f t="shared" si="14"/>
        <v>#REF!</v>
      </c>
      <c r="O54" s="769" t="str">
        <f t="shared" si="14"/>
        <v>#REF!</v>
      </c>
      <c r="P54" s="769" t="str">
        <f t="shared" si="14"/>
        <v>#REF!</v>
      </c>
      <c r="Q54" s="769" t="str">
        <f t="shared" si="14"/>
        <v>#REF!</v>
      </c>
      <c r="R54" s="769" t="str">
        <f t="shared" si="14"/>
        <v>#REF!</v>
      </c>
      <c r="S54" s="769" t="str">
        <f t="shared" si="14"/>
        <v>#REF!</v>
      </c>
      <c r="T54" s="769" t="str">
        <f t="shared" si="14"/>
        <v>#REF!</v>
      </c>
      <c r="U54" s="769" t="str">
        <f t="shared" si="14"/>
        <v>#REF!</v>
      </c>
      <c r="V54" s="769" t="str">
        <f t="shared" si="14"/>
        <v>#REF!</v>
      </c>
      <c r="W54" s="769" t="str">
        <f t="shared" si="14"/>
        <v>#REF!</v>
      </c>
      <c r="X54" s="769" t="str">
        <f t="shared" si="14"/>
        <v>#REF!</v>
      </c>
      <c r="Y54" s="769" t="str">
        <f t="shared" si="14"/>
        <v>#REF!</v>
      </c>
      <c r="Z54" s="769" t="str">
        <f t="shared" si="14"/>
        <v>#REF!</v>
      </c>
      <c r="AA54" s="769" t="str">
        <f t="shared" si="14"/>
        <v>#REF!</v>
      </c>
      <c r="AB54" s="769" t="str">
        <f t="shared" si="14"/>
        <v>#REF!</v>
      </c>
      <c r="AC54" s="769" t="str">
        <f t="shared" si="14"/>
        <v>#REF!</v>
      </c>
      <c r="AD54" s="769" t="str">
        <f t="shared" si="14"/>
        <v>#REF!</v>
      </c>
      <c r="AE54" s="693"/>
      <c r="AF54" s="693"/>
      <c r="AG54" s="693"/>
      <c r="AH54" s="693"/>
      <c r="AI54" s="693"/>
      <c r="AJ54" s="693"/>
    </row>
    <row r="55" ht="11.25" customHeight="1">
      <c r="A55" s="370" t="s">
        <v>150</v>
      </c>
      <c r="B55" s="371" t="s">
        <v>151</v>
      </c>
      <c r="C55" s="746"/>
      <c r="D55" s="746"/>
      <c r="E55" s="370" t="s">
        <v>150</v>
      </c>
      <c r="F55" s="371" t="s">
        <v>151</v>
      </c>
      <c r="G55" s="769" t="str">
        <f t="shared" ref="G55:AD55" si="15">((COUNTIF(G$5:G$197,"&gt; "&amp;G19)))</f>
        <v>#REF!</v>
      </c>
      <c r="H55" s="769" t="str">
        <f t="shared" si="15"/>
        <v>#REF!</v>
      </c>
      <c r="I55" s="769" t="str">
        <f t="shared" si="15"/>
        <v>#REF!</v>
      </c>
      <c r="J55" s="769" t="str">
        <f t="shared" si="15"/>
        <v>#REF!</v>
      </c>
      <c r="K55" s="769" t="str">
        <f t="shared" si="15"/>
        <v>#REF!</v>
      </c>
      <c r="L55" s="769" t="str">
        <f t="shared" si="15"/>
        <v>#REF!</v>
      </c>
      <c r="M55" s="769" t="str">
        <f t="shared" si="15"/>
        <v>#REF!</v>
      </c>
      <c r="N55" s="769" t="str">
        <f t="shared" si="15"/>
        <v>#REF!</v>
      </c>
      <c r="O55" s="769" t="str">
        <f t="shared" si="15"/>
        <v>#REF!</v>
      </c>
      <c r="P55" s="769" t="str">
        <f t="shared" si="15"/>
        <v>#REF!</v>
      </c>
      <c r="Q55" s="769" t="str">
        <f t="shared" si="15"/>
        <v>#REF!</v>
      </c>
      <c r="R55" s="769" t="str">
        <f t="shared" si="15"/>
        <v>#REF!</v>
      </c>
      <c r="S55" s="769" t="str">
        <f t="shared" si="15"/>
        <v>#REF!</v>
      </c>
      <c r="T55" s="769" t="str">
        <f t="shared" si="15"/>
        <v>#REF!</v>
      </c>
      <c r="U55" s="769" t="str">
        <f t="shared" si="15"/>
        <v>#REF!</v>
      </c>
      <c r="V55" s="769" t="str">
        <f t="shared" si="15"/>
        <v>#REF!</v>
      </c>
      <c r="W55" s="769" t="str">
        <f t="shared" si="15"/>
        <v>#REF!</v>
      </c>
      <c r="X55" s="769" t="str">
        <f t="shared" si="15"/>
        <v>#REF!</v>
      </c>
      <c r="Y55" s="769" t="str">
        <f t="shared" si="15"/>
        <v>#REF!</v>
      </c>
      <c r="Z55" s="769" t="str">
        <f t="shared" si="15"/>
        <v>#REF!</v>
      </c>
      <c r="AA55" s="769" t="str">
        <f t="shared" si="15"/>
        <v>#REF!</v>
      </c>
      <c r="AB55" s="769" t="str">
        <f t="shared" si="15"/>
        <v>#REF!</v>
      </c>
      <c r="AC55" s="769" t="str">
        <f t="shared" si="15"/>
        <v>#REF!</v>
      </c>
      <c r="AD55" s="769" t="str">
        <f t="shared" si="15"/>
        <v>#REF!</v>
      </c>
      <c r="AE55" s="693"/>
      <c r="AF55" s="693"/>
      <c r="AG55" s="693"/>
      <c r="AH55" s="693"/>
      <c r="AI55" s="693"/>
      <c r="AJ55" s="693"/>
    </row>
    <row r="56" ht="11.25" customHeight="1">
      <c r="A56" s="754" t="s">
        <v>45</v>
      </c>
      <c r="B56" s="755" t="s">
        <v>30</v>
      </c>
      <c r="C56" s="746"/>
      <c r="D56" s="746"/>
      <c r="E56" s="754" t="s">
        <v>45</v>
      </c>
      <c r="F56" s="755" t="s">
        <v>30</v>
      </c>
      <c r="G56" s="769" t="str">
        <f t="shared" ref="G56:AD56" si="16">((COUNTIF(G$5:G$197,"&gt; "&amp;G20)))</f>
        <v>#REF!</v>
      </c>
      <c r="H56" s="769" t="str">
        <f t="shared" si="16"/>
        <v>#REF!</v>
      </c>
      <c r="I56" s="769" t="str">
        <f t="shared" si="16"/>
        <v>#REF!</v>
      </c>
      <c r="J56" s="769" t="str">
        <f t="shared" si="16"/>
        <v>#REF!</v>
      </c>
      <c r="K56" s="769" t="str">
        <f t="shared" si="16"/>
        <v>#REF!</v>
      </c>
      <c r="L56" s="769" t="str">
        <f t="shared" si="16"/>
        <v>#REF!</v>
      </c>
      <c r="M56" s="769" t="str">
        <f t="shared" si="16"/>
        <v>#REF!</v>
      </c>
      <c r="N56" s="769" t="str">
        <f t="shared" si="16"/>
        <v>#REF!</v>
      </c>
      <c r="O56" s="769" t="str">
        <f t="shared" si="16"/>
        <v>#REF!</v>
      </c>
      <c r="P56" s="769" t="str">
        <f t="shared" si="16"/>
        <v>#REF!</v>
      </c>
      <c r="Q56" s="769" t="str">
        <f t="shared" si="16"/>
        <v>#REF!</v>
      </c>
      <c r="R56" s="769" t="str">
        <f t="shared" si="16"/>
        <v>#REF!</v>
      </c>
      <c r="S56" s="769" t="str">
        <f t="shared" si="16"/>
        <v>#REF!</v>
      </c>
      <c r="T56" s="769" t="str">
        <f t="shared" si="16"/>
        <v>#REF!</v>
      </c>
      <c r="U56" s="769" t="str">
        <f t="shared" si="16"/>
        <v>#REF!</v>
      </c>
      <c r="V56" s="769" t="str">
        <f t="shared" si="16"/>
        <v>#REF!</v>
      </c>
      <c r="W56" s="769" t="str">
        <f t="shared" si="16"/>
        <v>#REF!</v>
      </c>
      <c r="X56" s="769" t="str">
        <f t="shared" si="16"/>
        <v>#REF!</v>
      </c>
      <c r="Y56" s="769" t="str">
        <f t="shared" si="16"/>
        <v>#REF!</v>
      </c>
      <c r="Z56" s="769" t="str">
        <f t="shared" si="16"/>
        <v>#REF!</v>
      </c>
      <c r="AA56" s="769" t="str">
        <f t="shared" si="16"/>
        <v>#REF!</v>
      </c>
      <c r="AB56" s="769" t="str">
        <f t="shared" si="16"/>
        <v>#REF!</v>
      </c>
      <c r="AC56" s="769" t="str">
        <f t="shared" si="16"/>
        <v>#REF!</v>
      </c>
      <c r="AD56" s="769" t="str">
        <f t="shared" si="16"/>
        <v>#REF!</v>
      </c>
      <c r="AE56" s="693"/>
      <c r="AF56" s="693"/>
      <c r="AG56" s="693"/>
      <c r="AH56" s="693"/>
      <c r="AI56" s="693"/>
      <c r="AJ56" s="693"/>
    </row>
    <row r="57" ht="11.25" customHeight="1">
      <c r="A57" s="370" t="s">
        <v>52</v>
      </c>
      <c r="B57" s="371" t="s">
        <v>40</v>
      </c>
      <c r="C57" s="746"/>
      <c r="D57" s="746"/>
      <c r="E57" s="370" t="s">
        <v>52</v>
      </c>
      <c r="F57" s="371" t="s">
        <v>40</v>
      </c>
      <c r="G57" s="769" t="str">
        <f t="shared" ref="G57:AD57" si="17">((COUNTIF(G$5:G$197,"&gt; "&amp;G21)))</f>
        <v>#REF!</v>
      </c>
      <c r="H57" s="769" t="str">
        <f t="shared" si="17"/>
        <v>#REF!</v>
      </c>
      <c r="I57" s="769" t="str">
        <f t="shared" si="17"/>
        <v>#REF!</v>
      </c>
      <c r="J57" s="769" t="str">
        <f t="shared" si="17"/>
        <v>#REF!</v>
      </c>
      <c r="K57" s="769" t="str">
        <f t="shared" si="17"/>
        <v>#REF!</v>
      </c>
      <c r="L57" s="769" t="str">
        <f t="shared" si="17"/>
        <v>#REF!</v>
      </c>
      <c r="M57" s="769" t="str">
        <f t="shared" si="17"/>
        <v>#REF!</v>
      </c>
      <c r="N57" s="769" t="str">
        <f t="shared" si="17"/>
        <v>#REF!</v>
      </c>
      <c r="O57" s="769" t="str">
        <f t="shared" si="17"/>
        <v>#REF!</v>
      </c>
      <c r="P57" s="769" t="str">
        <f t="shared" si="17"/>
        <v>#REF!</v>
      </c>
      <c r="Q57" s="769" t="str">
        <f t="shared" si="17"/>
        <v>#REF!</v>
      </c>
      <c r="R57" s="769" t="str">
        <f t="shared" si="17"/>
        <v>#REF!</v>
      </c>
      <c r="S57" s="769" t="str">
        <f t="shared" si="17"/>
        <v>#REF!</v>
      </c>
      <c r="T57" s="769" t="str">
        <f t="shared" si="17"/>
        <v>#REF!</v>
      </c>
      <c r="U57" s="769" t="str">
        <f t="shared" si="17"/>
        <v>#REF!</v>
      </c>
      <c r="V57" s="769" t="str">
        <f t="shared" si="17"/>
        <v>#REF!</v>
      </c>
      <c r="W57" s="769" t="str">
        <f t="shared" si="17"/>
        <v>#REF!</v>
      </c>
      <c r="X57" s="769" t="str">
        <f t="shared" si="17"/>
        <v>#REF!</v>
      </c>
      <c r="Y57" s="769" t="str">
        <f t="shared" si="17"/>
        <v>#REF!</v>
      </c>
      <c r="Z57" s="769" t="str">
        <f t="shared" si="17"/>
        <v>#REF!</v>
      </c>
      <c r="AA57" s="769" t="str">
        <f t="shared" si="17"/>
        <v>#REF!</v>
      </c>
      <c r="AB57" s="769" t="str">
        <f t="shared" si="17"/>
        <v>#REF!</v>
      </c>
      <c r="AC57" s="769" t="str">
        <f t="shared" si="17"/>
        <v>#REF!</v>
      </c>
      <c r="AD57" s="769" t="str">
        <f t="shared" si="17"/>
        <v>#REF!</v>
      </c>
      <c r="AE57" s="693"/>
      <c r="AF57" s="693"/>
      <c r="AG57" s="693"/>
      <c r="AH57" s="693"/>
      <c r="AI57" s="693"/>
      <c r="AJ57" s="693"/>
    </row>
    <row r="58" ht="11.25" customHeight="1">
      <c r="A58" s="370" t="s">
        <v>152</v>
      </c>
      <c r="B58" s="371" t="s">
        <v>151</v>
      </c>
      <c r="C58" s="746"/>
      <c r="D58" s="746"/>
      <c r="E58" s="370" t="s">
        <v>152</v>
      </c>
      <c r="F58" s="371" t="s">
        <v>151</v>
      </c>
      <c r="G58" s="769" t="str">
        <f t="shared" ref="G58:AD58" si="18">((COUNTIF(G$5:G$197,"&gt; "&amp;G22)))</f>
        <v>#REF!</v>
      </c>
      <c r="H58" s="769" t="str">
        <f t="shared" si="18"/>
        <v>#REF!</v>
      </c>
      <c r="I58" s="769" t="str">
        <f t="shared" si="18"/>
        <v>#REF!</v>
      </c>
      <c r="J58" s="769" t="str">
        <f t="shared" si="18"/>
        <v>#REF!</v>
      </c>
      <c r="K58" s="769" t="str">
        <f t="shared" si="18"/>
        <v>#REF!</v>
      </c>
      <c r="L58" s="769" t="str">
        <f t="shared" si="18"/>
        <v>#REF!</v>
      </c>
      <c r="M58" s="769" t="str">
        <f t="shared" si="18"/>
        <v>#REF!</v>
      </c>
      <c r="N58" s="769" t="str">
        <f t="shared" si="18"/>
        <v>#REF!</v>
      </c>
      <c r="O58" s="769" t="str">
        <f t="shared" si="18"/>
        <v>#REF!</v>
      </c>
      <c r="P58" s="769" t="str">
        <f t="shared" si="18"/>
        <v>#REF!</v>
      </c>
      <c r="Q58" s="769" t="str">
        <f t="shared" si="18"/>
        <v>#REF!</v>
      </c>
      <c r="R58" s="769" t="str">
        <f t="shared" si="18"/>
        <v>#REF!</v>
      </c>
      <c r="S58" s="769" t="str">
        <f t="shared" si="18"/>
        <v>#REF!</v>
      </c>
      <c r="T58" s="769" t="str">
        <f t="shared" si="18"/>
        <v>#REF!</v>
      </c>
      <c r="U58" s="769" t="str">
        <f t="shared" si="18"/>
        <v>#REF!</v>
      </c>
      <c r="V58" s="769" t="str">
        <f t="shared" si="18"/>
        <v>#REF!</v>
      </c>
      <c r="W58" s="769" t="str">
        <f t="shared" si="18"/>
        <v>#REF!</v>
      </c>
      <c r="X58" s="769" t="str">
        <f t="shared" si="18"/>
        <v>#REF!</v>
      </c>
      <c r="Y58" s="769" t="str">
        <f t="shared" si="18"/>
        <v>#REF!</v>
      </c>
      <c r="Z58" s="769" t="str">
        <f t="shared" si="18"/>
        <v>#REF!</v>
      </c>
      <c r="AA58" s="769" t="str">
        <f t="shared" si="18"/>
        <v>#REF!</v>
      </c>
      <c r="AB58" s="769" t="str">
        <f t="shared" si="18"/>
        <v>#REF!</v>
      </c>
      <c r="AC58" s="769" t="str">
        <f t="shared" si="18"/>
        <v>#REF!</v>
      </c>
      <c r="AD58" s="769" t="str">
        <f t="shared" si="18"/>
        <v>#REF!</v>
      </c>
      <c r="AE58" s="693"/>
      <c r="AF58" s="693"/>
      <c r="AG58" s="693"/>
      <c r="AH58" s="693"/>
      <c r="AI58" s="693"/>
      <c r="AJ58" s="693"/>
    </row>
    <row r="59" ht="11.25" customHeight="1">
      <c r="A59" s="370" t="s">
        <v>52</v>
      </c>
      <c r="B59" s="371" t="s">
        <v>32</v>
      </c>
      <c r="C59" s="746"/>
      <c r="D59" s="746"/>
      <c r="E59" s="370" t="s">
        <v>52</v>
      </c>
      <c r="F59" s="371" t="s">
        <v>32</v>
      </c>
      <c r="G59" s="769" t="str">
        <f t="shared" ref="G59:AD59" si="19">((COUNTIF(G$5:G$197,"&gt; "&amp;G23)))</f>
        <v>#REF!</v>
      </c>
      <c r="H59" s="769" t="str">
        <f t="shared" si="19"/>
        <v>#REF!</v>
      </c>
      <c r="I59" s="769" t="str">
        <f t="shared" si="19"/>
        <v>#REF!</v>
      </c>
      <c r="J59" s="769" t="str">
        <f t="shared" si="19"/>
        <v>#REF!</v>
      </c>
      <c r="K59" s="769" t="str">
        <f t="shared" si="19"/>
        <v>#REF!</v>
      </c>
      <c r="L59" s="769" t="str">
        <f t="shared" si="19"/>
        <v>#REF!</v>
      </c>
      <c r="M59" s="769" t="str">
        <f t="shared" si="19"/>
        <v>#REF!</v>
      </c>
      <c r="N59" s="769" t="str">
        <f t="shared" si="19"/>
        <v>#REF!</v>
      </c>
      <c r="O59" s="769" t="str">
        <f t="shared" si="19"/>
        <v>#REF!</v>
      </c>
      <c r="P59" s="769" t="str">
        <f t="shared" si="19"/>
        <v>#REF!</v>
      </c>
      <c r="Q59" s="769" t="str">
        <f t="shared" si="19"/>
        <v>#REF!</v>
      </c>
      <c r="R59" s="769" t="str">
        <f t="shared" si="19"/>
        <v>#REF!</v>
      </c>
      <c r="S59" s="769" t="str">
        <f t="shared" si="19"/>
        <v>#REF!</v>
      </c>
      <c r="T59" s="769" t="str">
        <f t="shared" si="19"/>
        <v>#REF!</v>
      </c>
      <c r="U59" s="769" t="str">
        <f t="shared" si="19"/>
        <v>#REF!</v>
      </c>
      <c r="V59" s="769" t="str">
        <f t="shared" si="19"/>
        <v>#REF!</v>
      </c>
      <c r="W59" s="769" t="str">
        <f t="shared" si="19"/>
        <v>#REF!</v>
      </c>
      <c r="X59" s="769" t="str">
        <f t="shared" si="19"/>
        <v>#REF!</v>
      </c>
      <c r="Y59" s="769" t="str">
        <f t="shared" si="19"/>
        <v>#REF!</v>
      </c>
      <c r="Z59" s="769" t="str">
        <f t="shared" si="19"/>
        <v>#REF!</v>
      </c>
      <c r="AA59" s="769" t="str">
        <f t="shared" si="19"/>
        <v>#REF!</v>
      </c>
      <c r="AB59" s="769" t="str">
        <f t="shared" si="19"/>
        <v>#REF!</v>
      </c>
      <c r="AC59" s="769" t="str">
        <f t="shared" si="19"/>
        <v>#REF!</v>
      </c>
      <c r="AD59" s="769" t="str">
        <f t="shared" si="19"/>
        <v>#REF!</v>
      </c>
      <c r="AE59" s="693"/>
      <c r="AF59" s="693"/>
      <c r="AG59" s="693"/>
      <c r="AH59" s="693"/>
      <c r="AI59" s="693"/>
      <c r="AJ59" s="693"/>
    </row>
    <row r="60" ht="11.25" customHeight="1">
      <c r="A60" s="370" t="s">
        <v>52</v>
      </c>
      <c r="B60" s="371" t="s">
        <v>34</v>
      </c>
      <c r="C60" s="746"/>
      <c r="D60" s="746"/>
      <c r="E60" s="370" t="s">
        <v>52</v>
      </c>
      <c r="F60" s="371" t="s">
        <v>34</v>
      </c>
      <c r="G60" s="769" t="str">
        <f t="shared" ref="G60:AD60" si="20">((COUNTIF(G$5:G$197,"&gt; "&amp;G24)))</f>
        <v>#REF!</v>
      </c>
      <c r="H60" s="769" t="str">
        <f t="shared" si="20"/>
        <v>#REF!</v>
      </c>
      <c r="I60" s="769" t="str">
        <f t="shared" si="20"/>
        <v>#REF!</v>
      </c>
      <c r="J60" s="769" t="str">
        <f t="shared" si="20"/>
        <v>#REF!</v>
      </c>
      <c r="K60" s="769" t="str">
        <f t="shared" si="20"/>
        <v>#REF!</v>
      </c>
      <c r="L60" s="769" t="str">
        <f t="shared" si="20"/>
        <v>#REF!</v>
      </c>
      <c r="M60" s="769" t="str">
        <f t="shared" si="20"/>
        <v>#REF!</v>
      </c>
      <c r="N60" s="769" t="str">
        <f t="shared" si="20"/>
        <v>#REF!</v>
      </c>
      <c r="O60" s="769" t="str">
        <f t="shared" si="20"/>
        <v>#REF!</v>
      </c>
      <c r="P60" s="769" t="str">
        <f t="shared" si="20"/>
        <v>#REF!</v>
      </c>
      <c r="Q60" s="769" t="str">
        <f t="shared" si="20"/>
        <v>#REF!</v>
      </c>
      <c r="R60" s="769" t="str">
        <f t="shared" si="20"/>
        <v>#REF!</v>
      </c>
      <c r="S60" s="769" t="str">
        <f t="shared" si="20"/>
        <v>#REF!</v>
      </c>
      <c r="T60" s="769" t="str">
        <f t="shared" si="20"/>
        <v>#REF!</v>
      </c>
      <c r="U60" s="769" t="str">
        <f t="shared" si="20"/>
        <v>#REF!</v>
      </c>
      <c r="V60" s="769" t="str">
        <f t="shared" si="20"/>
        <v>#REF!</v>
      </c>
      <c r="W60" s="769" t="str">
        <f t="shared" si="20"/>
        <v>#REF!</v>
      </c>
      <c r="X60" s="769" t="str">
        <f t="shared" si="20"/>
        <v>#REF!</v>
      </c>
      <c r="Y60" s="769" t="str">
        <f t="shared" si="20"/>
        <v>#REF!</v>
      </c>
      <c r="Z60" s="769" t="str">
        <f t="shared" si="20"/>
        <v>#REF!</v>
      </c>
      <c r="AA60" s="769" t="str">
        <f t="shared" si="20"/>
        <v>#REF!</v>
      </c>
      <c r="AB60" s="769" t="str">
        <f t="shared" si="20"/>
        <v>#REF!</v>
      </c>
      <c r="AC60" s="769" t="str">
        <f t="shared" si="20"/>
        <v>#REF!</v>
      </c>
      <c r="AD60" s="769" t="str">
        <f t="shared" si="20"/>
        <v>#REF!</v>
      </c>
      <c r="AE60" s="693"/>
      <c r="AF60" s="693"/>
      <c r="AG60" s="693"/>
      <c r="AH60" s="693"/>
      <c r="AI60" s="693"/>
      <c r="AJ60" s="693"/>
    </row>
    <row r="61" ht="11.25" customHeight="1">
      <c r="A61" s="370" t="s">
        <v>53</v>
      </c>
      <c r="B61" s="371" t="s">
        <v>35</v>
      </c>
      <c r="C61" s="746"/>
      <c r="D61" s="746"/>
      <c r="E61" s="370" t="s">
        <v>53</v>
      </c>
      <c r="F61" s="371" t="s">
        <v>35</v>
      </c>
      <c r="G61" s="769" t="str">
        <f t="shared" ref="G61:AD61" si="21">((COUNTIF(G$5:G$197,"&gt; "&amp;G25)))</f>
        <v>#REF!</v>
      </c>
      <c r="H61" s="769" t="str">
        <f t="shared" si="21"/>
        <v>#REF!</v>
      </c>
      <c r="I61" s="769" t="str">
        <f t="shared" si="21"/>
        <v>#REF!</v>
      </c>
      <c r="J61" s="769" t="str">
        <f t="shared" si="21"/>
        <v>#REF!</v>
      </c>
      <c r="K61" s="769" t="str">
        <f t="shared" si="21"/>
        <v>#REF!</v>
      </c>
      <c r="L61" s="769" t="str">
        <f t="shared" si="21"/>
        <v>#REF!</v>
      </c>
      <c r="M61" s="769" t="str">
        <f t="shared" si="21"/>
        <v>#REF!</v>
      </c>
      <c r="N61" s="769" t="str">
        <f t="shared" si="21"/>
        <v>#REF!</v>
      </c>
      <c r="O61" s="769" t="str">
        <f t="shared" si="21"/>
        <v>#REF!</v>
      </c>
      <c r="P61" s="769" t="str">
        <f t="shared" si="21"/>
        <v>#REF!</v>
      </c>
      <c r="Q61" s="769" t="str">
        <f t="shared" si="21"/>
        <v>#REF!</v>
      </c>
      <c r="R61" s="769" t="str">
        <f t="shared" si="21"/>
        <v>#REF!</v>
      </c>
      <c r="S61" s="769" t="str">
        <f t="shared" si="21"/>
        <v>#REF!</v>
      </c>
      <c r="T61" s="769" t="str">
        <f t="shared" si="21"/>
        <v>#REF!</v>
      </c>
      <c r="U61" s="769" t="str">
        <f t="shared" si="21"/>
        <v>#REF!</v>
      </c>
      <c r="V61" s="769" t="str">
        <f t="shared" si="21"/>
        <v>#REF!</v>
      </c>
      <c r="W61" s="769" t="str">
        <f t="shared" si="21"/>
        <v>#REF!</v>
      </c>
      <c r="X61" s="769" t="str">
        <f t="shared" si="21"/>
        <v>#REF!</v>
      </c>
      <c r="Y61" s="769" t="str">
        <f t="shared" si="21"/>
        <v>#REF!</v>
      </c>
      <c r="Z61" s="769" t="str">
        <f t="shared" si="21"/>
        <v>#REF!</v>
      </c>
      <c r="AA61" s="769" t="str">
        <f t="shared" si="21"/>
        <v>#REF!</v>
      </c>
      <c r="AB61" s="769" t="str">
        <f t="shared" si="21"/>
        <v>#REF!</v>
      </c>
      <c r="AC61" s="769" t="str">
        <f t="shared" si="21"/>
        <v>#REF!</v>
      </c>
      <c r="AD61" s="769" t="str">
        <f t="shared" si="21"/>
        <v>#REF!</v>
      </c>
      <c r="AE61" s="693"/>
      <c r="AF61" s="693"/>
      <c r="AG61" s="693"/>
      <c r="AH61" s="693"/>
      <c r="AI61" s="693"/>
      <c r="AJ61" s="693"/>
    </row>
    <row r="62" ht="11.25" customHeight="1">
      <c r="A62" s="370" t="s">
        <v>54</v>
      </c>
      <c r="B62" s="371" t="s">
        <v>32</v>
      </c>
      <c r="C62" s="746"/>
      <c r="D62" s="746"/>
      <c r="E62" s="370" t="s">
        <v>54</v>
      </c>
      <c r="F62" s="371" t="s">
        <v>32</v>
      </c>
      <c r="G62" s="769" t="str">
        <f t="shared" ref="G62:AD62" si="22">((COUNTIF(G$5:G$197,"&gt; "&amp;G26)))</f>
        <v>#REF!</v>
      </c>
      <c r="H62" s="769" t="str">
        <f t="shared" si="22"/>
        <v>#REF!</v>
      </c>
      <c r="I62" s="769" t="str">
        <f t="shared" si="22"/>
        <v>#REF!</v>
      </c>
      <c r="J62" s="769" t="str">
        <f t="shared" si="22"/>
        <v>#REF!</v>
      </c>
      <c r="K62" s="769" t="str">
        <f t="shared" si="22"/>
        <v>#REF!</v>
      </c>
      <c r="L62" s="769" t="str">
        <f t="shared" si="22"/>
        <v>#REF!</v>
      </c>
      <c r="M62" s="769" t="str">
        <f t="shared" si="22"/>
        <v>#REF!</v>
      </c>
      <c r="N62" s="769" t="str">
        <f t="shared" si="22"/>
        <v>#REF!</v>
      </c>
      <c r="O62" s="769" t="str">
        <f t="shared" si="22"/>
        <v>#REF!</v>
      </c>
      <c r="P62" s="769" t="str">
        <f t="shared" si="22"/>
        <v>#REF!</v>
      </c>
      <c r="Q62" s="769" t="str">
        <f t="shared" si="22"/>
        <v>#REF!</v>
      </c>
      <c r="R62" s="769" t="str">
        <f t="shared" si="22"/>
        <v>#REF!</v>
      </c>
      <c r="S62" s="769" t="str">
        <f t="shared" si="22"/>
        <v>#REF!</v>
      </c>
      <c r="T62" s="769" t="str">
        <f t="shared" si="22"/>
        <v>#REF!</v>
      </c>
      <c r="U62" s="769" t="str">
        <f t="shared" si="22"/>
        <v>#REF!</v>
      </c>
      <c r="V62" s="769" t="str">
        <f t="shared" si="22"/>
        <v>#REF!</v>
      </c>
      <c r="W62" s="769" t="str">
        <f t="shared" si="22"/>
        <v>#REF!</v>
      </c>
      <c r="X62" s="769" t="str">
        <f t="shared" si="22"/>
        <v>#REF!</v>
      </c>
      <c r="Y62" s="769" t="str">
        <f t="shared" si="22"/>
        <v>#REF!</v>
      </c>
      <c r="Z62" s="769" t="str">
        <f t="shared" si="22"/>
        <v>#REF!</v>
      </c>
      <c r="AA62" s="769" t="str">
        <f t="shared" si="22"/>
        <v>#REF!</v>
      </c>
      <c r="AB62" s="769" t="str">
        <f t="shared" si="22"/>
        <v>#REF!</v>
      </c>
      <c r="AC62" s="769" t="str">
        <f t="shared" si="22"/>
        <v>#REF!</v>
      </c>
      <c r="AD62" s="769" t="str">
        <f t="shared" si="22"/>
        <v>#REF!</v>
      </c>
      <c r="AE62" s="693"/>
      <c r="AF62" s="693"/>
      <c r="AG62" s="693"/>
      <c r="AH62" s="693"/>
      <c r="AI62" s="693"/>
      <c r="AJ62" s="693"/>
    </row>
    <row r="63" ht="11.25" customHeight="1">
      <c r="A63" s="370" t="s">
        <v>154</v>
      </c>
      <c r="B63" s="371" t="s">
        <v>35</v>
      </c>
      <c r="C63" s="746"/>
      <c r="D63" s="746"/>
      <c r="E63" s="370" t="s">
        <v>154</v>
      </c>
      <c r="F63" s="371" t="s">
        <v>35</v>
      </c>
      <c r="G63" s="769" t="str">
        <f t="shared" ref="G63:AD63" si="23">((COUNTIF(G$5:G$197,"&gt; "&amp;G27)))</f>
        <v>#REF!</v>
      </c>
      <c r="H63" s="769" t="str">
        <f t="shared" si="23"/>
        <v>#REF!</v>
      </c>
      <c r="I63" s="769" t="str">
        <f t="shared" si="23"/>
        <v>#REF!</v>
      </c>
      <c r="J63" s="769" t="str">
        <f t="shared" si="23"/>
        <v>#REF!</v>
      </c>
      <c r="K63" s="769" t="str">
        <f t="shared" si="23"/>
        <v>#REF!</v>
      </c>
      <c r="L63" s="769" t="str">
        <f t="shared" si="23"/>
        <v>#REF!</v>
      </c>
      <c r="M63" s="769" t="str">
        <f t="shared" si="23"/>
        <v>#REF!</v>
      </c>
      <c r="N63" s="769" t="str">
        <f t="shared" si="23"/>
        <v>#REF!</v>
      </c>
      <c r="O63" s="769" t="str">
        <f t="shared" si="23"/>
        <v>#REF!</v>
      </c>
      <c r="P63" s="769" t="str">
        <f t="shared" si="23"/>
        <v>#REF!</v>
      </c>
      <c r="Q63" s="769" t="str">
        <f t="shared" si="23"/>
        <v>#REF!</v>
      </c>
      <c r="R63" s="769" t="str">
        <f t="shared" si="23"/>
        <v>#REF!</v>
      </c>
      <c r="S63" s="769" t="str">
        <f t="shared" si="23"/>
        <v>#REF!</v>
      </c>
      <c r="T63" s="769" t="str">
        <f t="shared" si="23"/>
        <v>#REF!</v>
      </c>
      <c r="U63" s="769" t="str">
        <f t="shared" si="23"/>
        <v>#REF!</v>
      </c>
      <c r="V63" s="769" t="str">
        <f t="shared" si="23"/>
        <v>#REF!</v>
      </c>
      <c r="W63" s="769" t="str">
        <f t="shared" si="23"/>
        <v>#REF!</v>
      </c>
      <c r="X63" s="769" t="str">
        <f t="shared" si="23"/>
        <v>#REF!</v>
      </c>
      <c r="Y63" s="769" t="str">
        <f t="shared" si="23"/>
        <v>#REF!</v>
      </c>
      <c r="Z63" s="769" t="str">
        <f t="shared" si="23"/>
        <v>#REF!</v>
      </c>
      <c r="AA63" s="769" t="str">
        <f t="shared" si="23"/>
        <v>#REF!</v>
      </c>
      <c r="AB63" s="769" t="str">
        <f t="shared" si="23"/>
        <v>#REF!</v>
      </c>
      <c r="AC63" s="769" t="str">
        <f t="shared" si="23"/>
        <v>#REF!</v>
      </c>
      <c r="AD63" s="769" t="str">
        <f t="shared" si="23"/>
        <v>#REF!</v>
      </c>
      <c r="AE63" s="693"/>
      <c r="AF63" s="693"/>
      <c r="AG63" s="693"/>
      <c r="AH63" s="693"/>
      <c r="AI63" s="693"/>
      <c r="AJ63" s="693"/>
    </row>
    <row r="64" ht="11.25" customHeight="1">
      <c r="A64" s="370" t="s">
        <v>56</v>
      </c>
      <c r="B64" s="371" t="s">
        <v>40</v>
      </c>
      <c r="C64" s="746"/>
      <c r="D64" s="746"/>
      <c r="E64" s="370" t="s">
        <v>56</v>
      </c>
      <c r="F64" s="371" t="s">
        <v>40</v>
      </c>
      <c r="G64" s="769" t="str">
        <f t="shared" ref="G64:AD64" si="24">((COUNTIF(G$5:G$197,"&gt; "&amp;G28)))</f>
        <v>#REF!</v>
      </c>
      <c r="H64" s="769" t="str">
        <f t="shared" si="24"/>
        <v>#REF!</v>
      </c>
      <c r="I64" s="769" t="str">
        <f t="shared" si="24"/>
        <v>#REF!</v>
      </c>
      <c r="J64" s="769" t="str">
        <f t="shared" si="24"/>
        <v>#REF!</v>
      </c>
      <c r="K64" s="769" t="str">
        <f t="shared" si="24"/>
        <v>#REF!</v>
      </c>
      <c r="L64" s="769" t="str">
        <f t="shared" si="24"/>
        <v>#REF!</v>
      </c>
      <c r="M64" s="769" t="str">
        <f t="shared" si="24"/>
        <v>#REF!</v>
      </c>
      <c r="N64" s="769" t="str">
        <f t="shared" si="24"/>
        <v>#REF!</v>
      </c>
      <c r="O64" s="769" t="str">
        <f t="shared" si="24"/>
        <v>#REF!</v>
      </c>
      <c r="P64" s="769" t="str">
        <f t="shared" si="24"/>
        <v>#REF!</v>
      </c>
      <c r="Q64" s="769" t="str">
        <f t="shared" si="24"/>
        <v>#REF!</v>
      </c>
      <c r="R64" s="769" t="str">
        <f t="shared" si="24"/>
        <v>#REF!</v>
      </c>
      <c r="S64" s="769" t="str">
        <f t="shared" si="24"/>
        <v>#REF!</v>
      </c>
      <c r="T64" s="769" t="str">
        <f t="shared" si="24"/>
        <v>#REF!</v>
      </c>
      <c r="U64" s="769" t="str">
        <f t="shared" si="24"/>
        <v>#REF!</v>
      </c>
      <c r="V64" s="769" t="str">
        <f t="shared" si="24"/>
        <v>#REF!</v>
      </c>
      <c r="W64" s="769" t="str">
        <f t="shared" si="24"/>
        <v>#REF!</v>
      </c>
      <c r="X64" s="769" t="str">
        <f t="shared" si="24"/>
        <v>#REF!</v>
      </c>
      <c r="Y64" s="769" t="str">
        <f t="shared" si="24"/>
        <v>#REF!</v>
      </c>
      <c r="Z64" s="769" t="str">
        <f t="shared" si="24"/>
        <v>#REF!</v>
      </c>
      <c r="AA64" s="769" t="str">
        <f t="shared" si="24"/>
        <v>#REF!</v>
      </c>
      <c r="AB64" s="769" t="str">
        <f t="shared" si="24"/>
        <v>#REF!</v>
      </c>
      <c r="AC64" s="769" t="str">
        <f t="shared" si="24"/>
        <v>#REF!</v>
      </c>
      <c r="AD64" s="769" t="str">
        <f t="shared" si="24"/>
        <v>#REF!</v>
      </c>
      <c r="AE64" s="693"/>
      <c r="AF64" s="693"/>
      <c r="AG64" s="693"/>
      <c r="AH64" s="693"/>
      <c r="AI64" s="693"/>
      <c r="AJ64" s="693"/>
    </row>
    <row r="65" ht="11.25" customHeight="1">
      <c r="A65" s="370" t="s">
        <v>56</v>
      </c>
      <c r="B65" s="371" t="s">
        <v>151</v>
      </c>
      <c r="C65" s="746"/>
      <c r="D65" s="746"/>
      <c r="E65" s="370" t="s">
        <v>56</v>
      </c>
      <c r="F65" s="371" t="s">
        <v>151</v>
      </c>
      <c r="G65" s="769" t="str">
        <f t="shared" ref="G65:AD65" si="25">((COUNTIF(G$5:G$197,"&gt; "&amp;G29)))</f>
        <v>#REF!</v>
      </c>
      <c r="H65" s="769" t="str">
        <f t="shared" si="25"/>
        <v>#REF!</v>
      </c>
      <c r="I65" s="769" t="str">
        <f t="shared" si="25"/>
        <v>#REF!</v>
      </c>
      <c r="J65" s="769" t="str">
        <f t="shared" si="25"/>
        <v>#REF!</v>
      </c>
      <c r="K65" s="769" t="str">
        <f t="shared" si="25"/>
        <v>#REF!</v>
      </c>
      <c r="L65" s="769" t="str">
        <f t="shared" si="25"/>
        <v>#REF!</v>
      </c>
      <c r="M65" s="769" t="str">
        <f t="shared" si="25"/>
        <v>#REF!</v>
      </c>
      <c r="N65" s="769" t="str">
        <f t="shared" si="25"/>
        <v>#REF!</v>
      </c>
      <c r="O65" s="769" t="str">
        <f t="shared" si="25"/>
        <v>#REF!</v>
      </c>
      <c r="P65" s="769" t="str">
        <f t="shared" si="25"/>
        <v>#REF!</v>
      </c>
      <c r="Q65" s="769" t="str">
        <f t="shared" si="25"/>
        <v>#REF!</v>
      </c>
      <c r="R65" s="769" t="str">
        <f t="shared" si="25"/>
        <v>#REF!</v>
      </c>
      <c r="S65" s="769" t="str">
        <f t="shared" si="25"/>
        <v>#REF!</v>
      </c>
      <c r="T65" s="769" t="str">
        <f t="shared" si="25"/>
        <v>#REF!</v>
      </c>
      <c r="U65" s="769" t="str">
        <f t="shared" si="25"/>
        <v>#REF!</v>
      </c>
      <c r="V65" s="769" t="str">
        <f t="shared" si="25"/>
        <v>#REF!</v>
      </c>
      <c r="W65" s="769" t="str">
        <f t="shared" si="25"/>
        <v>#REF!</v>
      </c>
      <c r="X65" s="769" t="str">
        <f t="shared" si="25"/>
        <v>#REF!</v>
      </c>
      <c r="Y65" s="769" t="str">
        <f t="shared" si="25"/>
        <v>#REF!</v>
      </c>
      <c r="Z65" s="769" t="str">
        <f t="shared" si="25"/>
        <v>#REF!</v>
      </c>
      <c r="AA65" s="769" t="str">
        <f t="shared" si="25"/>
        <v>#REF!</v>
      </c>
      <c r="AB65" s="769" t="str">
        <f t="shared" si="25"/>
        <v>#REF!</v>
      </c>
      <c r="AC65" s="769" t="str">
        <f t="shared" si="25"/>
        <v>#REF!</v>
      </c>
      <c r="AD65" s="769" t="str">
        <f t="shared" si="25"/>
        <v>#REF!</v>
      </c>
      <c r="AE65" s="693"/>
      <c r="AF65" s="693"/>
      <c r="AG65" s="693"/>
      <c r="AH65" s="693"/>
      <c r="AI65" s="693"/>
      <c r="AJ65" s="693"/>
    </row>
    <row r="66" ht="11.25" customHeight="1">
      <c r="A66" s="370" t="s">
        <v>56</v>
      </c>
      <c r="B66" s="371" t="s">
        <v>32</v>
      </c>
      <c r="C66" s="746"/>
      <c r="D66" s="746"/>
      <c r="E66" s="370" t="s">
        <v>56</v>
      </c>
      <c r="F66" s="371" t="s">
        <v>32</v>
      </c>
      <c r="G66" s="769" t="str">
        <f t="shared" ref="G66:AD66" si="26">((COUNTIF(G$5:G$197,"&gt; "&amp;G30)))</f>
        <v>#REF!</v>
      </c>
      <c r="H66" s="769" t="str">
        <f t="shared" si="26"/>
        <v>#REF!</v>
      </c>
      <c r="I66" s="769" t="str">
        <f t="shared" si="26"/>
        <v>#REF!</v>
      </c>
      <c r="J66" s="769" t="str">
        <f t="shared" si="26"/>
        <v>#REF!</v>
      </c>
      <c r="K66" s="769" t="str">
        <f t="shared" si="26"/>
        <v>#REF!</v>
      </c>
      <c r="L66" s="769" t="str">
        <f t="shared" si="26"/>
        <v>#REF!</v>
      </c>
      <c r="M66" s="769" t="str">
        <f t="shared" si="26"/>
        <v>#REF!</v>
      </c>
      <c r="N66" s="769" t="str">
        <f t="shared" si="26"/>
        <v>#REF!</v>
      </c>
      <c r="O66" s="769" t="str">
        <f t="shared" si="26"/>
        <v>#REF!</v>
      </c>
      <c r="P66" s="769" t="str">
        <f t="shared" si="26"/>
        <v>#REF!</v>
      </c>
      <c r="Q66" s="769" t="str">
        <f t="shared" si="26"/>
        <v>#REF!</v>
      </c>
      <c r="R66" s="769" t="str">
        <f t="shared" si="26"/>
        <v>#REF!</v>
      </c>
      <c r="S66" s="769" t="str">
        <f t="shared" si="26"/>
        <v>#REF!</v>
      </c>
      <c r="T66" s="769" t="str">
        <f t="shared" si="26"/>
        <v>#REF!</v>
      </c>
      <c r="U66" s="769" t="str">
        <f t="shared" si="26"/>
        <v>#REF!</v>
      </c>
      <c r="V66" s="769" t="str">
        <f t="shared" si="26"/>
        <v>#REF!</v>
      </c>
      <c r="W66" s="769" t="str">
        <f t="shared" si="26"/>
        <v>#REF!</v>
      </c>
      <c r="X66" s="769" t="str">
        <f t="shared" si="26"/>
        <v>#REF!</v>
      </c>
      <c r="Y66" s="769" t="str">
        <f t="shared" si="26"/>
        <v>#REF!</v>
      </c>
      <c r="Z66" s="769" t="str">
        <f t="shared" si="26"/>
        <v>#REF!</v>
      </c>
      <c r="AA66" s="769" t="str">
        <f t="shared" si="26"/>
        <v>#REF!</v>
      </c>
      <c r="AB66" s="769" t="str">
        <f t="shared" si="26"/>
        <v>#REF!</v>
      </c>
      <c r="AC66" s="769" t="str">
        <f t="shared" si="26"/>
        <v>#REF!</v>
      </c>
      <c r="AD66" s="769" t="str">
        <f t="shared" si="26"/>
        <v>#REF!</v>
      </c>
      <c r="AE66" s="693"/>
      <c r="AF66" s="693"/>
      <c r="AG66" s="693"/>
      <c r="AH66" s="693"/>
      <c r="AI66" s="693"/>
      <c r="AJ66" s="693"/>
    </row>
    <row r="67" ht="11.25" customHeight="1">
      <c r="A67" s="370" t="s">
        <v>57</v>
      </c>
      <c r="B67" s="371" t="s">
        <v>34</v>
      </c>
      <c r="C67" s="746"/>
      <c r="D67" s="746"/>
      <c r="E67" s="370" t="s">
        <v>57</v>
      </c>
      <c r="F67" s="371" t="s">
        <v>34</v>
      </c>
      <c r="G67" s="769" t="str">
        <f t="shared" ref="G67:AD67" si="27">((COUNTIF(G$5:G$197,"&gt; "&amp;G31)))</f>
        <v>#REF!</v>
      </c>
      <c r="H67" s="769" t="str">
        <f t="shared" si="27"/>
        <v>#REF!</v>
      </c>
      <c r="I67" s="769" t="str">
        <f t="shared" si="27"/>
        <v>#REF!</v>
      </c>
      <c r="J67" s="769" t="str">
        <f t="shared" si="27"/>
        <v>#REF!</v>
      </c>
      <c r="K67" s="769" t="str">
        <f t="shared" si="27"/>
        <v>#REF!</v>
      </c>
      <c r="L67" s="769" t="str">
        <f t="shared" si="27"/>
        <v>#REF!</v>
      </c>
      <c r="M67" s="769" t="str">
        <f t="shared" si="27"/>
        <v>#REF!</v>
      </c>
      <c r="N67" s="769" t="str">
        <f t="shared" si="27"/>
        <v>#REF!</v>
      </c>
      <c r="O67" s="769" t="str">
        <f t="shared" si="27"/>
        <v>#REF!</v>
      </c>
      <c r="P67" s="769" t="str">
        <f t="shared" si="27"/>
        <v>#REF!</v>
      </c>
      <c r="Q67" s="769" t="str">
        <f t="shared" si="27"/>
        <v>#REF!</v>
      </c>
      <c r="R67" s="769" t="str">
        <f t="shared" si="27"/>
        <v>#REF!</v>
      </c>
      <c r="S67" s="769" t="str">
        <f t="shared" si="27"/>
        <v>#REF!</v>
      </c>
      <c r="T67" s="769" t="str">
        <f t="shared" si="27"/>
        <v>#REF!</v>
      </c>
      <c r="U67" s="769" t="str">
        <f t="shared" si="27"/>
        <v>#REF!</v>
      </c>
      <c r="V67" s="769" t="str">
        <f t="shared" si="27"/>
        <v>#REF!</v>
      </c>
      <c r="W67" s="769" t="str">
        <f t="shared" si="27"/>
        <v>#REF!</v>
      </c>
      <c r="X67" s="769" t="str">
        <f t="shared" si="27"/>
        <v>#REF!</v>
      </c>
      <c r="Y67" s="769" t="str">
        <f t="shared" si="27"/>
        <v>#REF!</v>
      </c>
      <c r="Z67" s="769" t="str">
        <f t="shared" si="27"/>
        <v>#REF!</v>
      </c>
      <c r="AA67" s="769" t="str">
        <f t="shared" si="27"/>
        <v>#REF!</v>
      </c>
      <c r="AB67" s="769" t="str">
        <f t="shared" si="27"/>
        <v>#REF!</v>
      </c>
      <c r="AC67" s="769" t="str">
        <f t="shared" si="27"/>
        <v>#REF!</v>
      </c>
      <c r="AD67" s="769" t="str">
        <f t="shared" si="27"/>
        <v>#REF!</v>
      </c>
      <c r="AE67" s="693"/>
      <c r="AF67" s="693"/>
      <c r="AG67" s="693"/>
      <c r="AH67" s="693"/>
      <c r="AI67" s="693"/>
      <c r="AJ67" s="693"/>
    </row>
    <row r="68" ht="11.25" customHeight="1">
      <c r="A68" s="370" t="s">
        <v>62</v>
      </c>
      <c r="B68" s="371" t="s">
        <v>34</v>
      </c>
      <c r="C68" s="746"/>
      <c r="D68" s="746"/>
      <c r="E68" s="370" t="s">
        <v>62</v>
      </c>
      <c r="F68" s="371" t="s">
        <v>34</v>
      </c>
      <c r="G68" s="769" t="str">
        <f t="shared" ref="G68:AD68" si="28">((COUNTIF(G$5:G$197,"&gt; "&amp;G32)))</f>
        <v>#REF!</v>
      </c>
      <c r="H68" s="769" t="str">
        <f t="shared" si="28"/>
        <v>#REF!</v>
      </c>
      <c r="I68" s="769" t="str">
        <f t="shared" si="28"/>
        <v>#REF!</v>
      </c>
      <c r="J68" s="769" t="str">
        <f t="shared" si="28"/>
        <v>#REF!</v>
      </c>
      <c r="K68" s="769" t="str">
        <f t="shared" si="28"/>
        <v>#REF!</v>
      </c>
      <c r="L68" s="769" t="str">
        <f t="shared" si="28"/>
        <v>#REF!</v>
      </c>
      <c r="M68" s="769" t="str">
        <f t="shared" si="28"/>
        <v>#REF!</v>
      </c>
      <c r="N68" s="769" t="str">
        <f t="shared" si="28"/>
        <v>#REF!</v>
      </c>
      <c r="O68" s="769" t="str">
        <f t="shared" si="28"/>
        <v>#REF!</v>
      </c>
      <c r="P68" s="769" t="str">
        <f t="shared" si="28"/>
        <v>#REF!</v>
      </c>
      <c r="Q68" s="769" t="str">
        <f t="shared" si="28"/>
        <v>#REF!</v>
      </c>
      <c r="R68" s="769" t="str">
        <f t="shared" si="28"/>
        <v>#REF!</v>
      </c>
      <c r="S68" s="769" t="str">
        <f t="shared" si="28"/>
        <v>#REF!</v>
      </c>
      <c r="T68" s="769" t="str">
        <f t="shared" si="28"/>
        <v>#REF!</v>
      </c>
      <c r="U68" s="769" t="str">
        <f t="shared" si="28"/>
        <v>#REF!</v>
      </c>
      <c r="V68" s="769" t="str">
        <f t="shared" si="28"/>
        <v>#REF!</v>
      </c>
      <c r="W68" s="769" t="str">
        <f t="shared" si="28"/>
        <v>#REF!</v>
      </c>
      <c r="X68" s="769" t="str">
        <f t="shared" si="28"/>
        <v>#REF!</v>
      </c>
      <c r="Y68" s="769" t="str">
        <f t="shared" si="28"/>
        <v>#REF!</v>
      </c>
      <c r="Z68" s="769" t="str">
        <f t="shared" si="28"/>
        <v>#REF!</v>
      </c>
      <c r="AA68" s="769" t="str">
        <f t="shared" si="28"/>
        <v>#REF!</v>
      </c>
      <c r="AB68" s="769" t="str">
        <f t="shared" si="28"/>
        <v>#REF!</v>
      </c>
      <c r="AC68" s="769" t="str">
        <f t="shared" si="28"/>
        <v>#REF!</v>
      </c>
      <c r="AD68" s="769" t="str">
        <f t="shared" si="28"/>
        <v>#REF!</v>
      </c>
      <c r="AE68" s="693"/>
      <c r="AF68" s="693"/>
      <c r="AG68" s="693"/>
      <c r="AH68" s="693"/>
      <c r="AI68" s="693"/>
      <c r="AJ68" s="693"/>
    </row>
    <row r="69" ht="11.25" customHeight="1">
      <c r="A69" s="370" t="s">
        <v>56</v>
      </c>
      <c r="B69" s="371" t="s">
        <v>30</v>
      </c>
      <c r="C69" s="746"/>
      <c r="D69" s="746"/>
      <c r="E69" s="370" t="s">
        <v>56</v>
      </c>
      <c r="F69" s="371" t="s">
        <v>30</v>
      </c>
      <c r="G69" s="769" t="str">
        <f t="shared" ref="G69:AD69" si="29">((COUNTIF(G$5:G$197,"&gt; "&amp;G33)))</f>
        <v>#REF!</v>
      </c>
      <c r="H69" s="769" t="str">
        <f t="shared" si="29"/>
        <v>#REF!</v>
      </c>
      <c r="I69" s="769" t="str">
        <f t="shared" si="29"/>
        <v>#REF!</v>
      </c>
      <c r="J69" s="769" t="str">
        <f t="shared" si="29"/>
        <v>#REF!</v>
      </c>
      <c r="K69" s="769" t="str">
        <f t="shared" si="29"/>
        <v>#REF!</v>
      </c>
      <c r="L69" s="769" t="str">
        <f t="shared" si="29"/>
        <v>#REF!</v>
      </c>
      <c r="M69" s="769" t="str">
        <f t="shared" si="29"/>
        <v>#REF!</v>
      </c>
      <c r="N69" s="769" t="str">
        <f t="shared" si="29"/>
        <v>#REF!</v>
      </c>
      <c r="O69" s="769" t="str">
        <f t="shared" si="29"/>
        <v>#REF!</v>
      </c>
      <c r="P69" s="769" t="str">
        <f t="shared" si="29"/>
        <v>#REF!</v>
      </c>
      <c r="Q69" s="769" t="str">
        <f t="shared" si="29"/>
        <v>#REF!</v>
      </c>
      <c r="R69" s="769" t="str">
        <f t="shared" si="29"/>
        <v>#REF!</v>
      </c>
      <c r="S69" s="769" t="str">
        <f t="shared" si="29"/>
        <v>#REF!</v>
      </c>
      <c r="T69" s="769" t="str">
        <f t="shared" si="29"/>
        <v>#REF!</v>
      </c>
      <c r="U69" s="769" t="str">
        <f t="shared" si="29"/>
        <v>#REF!</v>
      </c>
      <c r="V69" s="769" t="str">
        <f t="shared" si="29"/>
        <v>#REF!</v>
      </c>
      <c r="W69" s="769" t="str">
        <f t="shared" si="29"/>
        <v>#REF!</v>
      </c>
      <c r="X69" s="769" t="str">
        <f t="shared" si="29"/>
        <v>#REF!</v>
      </c>
      <c r="Y69" s="769" t="str">
        <f t="shared" si="29"/>
        <v>#REF!</v>
      </c>
      <c r="Z69" s="769" t="str">
        <f t="shared" si="29"/>
        <v>#REF!</v>
      </c>
      <c r="AA69" s="769" t="str">
        <f t="shared" si="29"/>
        <v>#REF!</v>
      </c>
      <c r="AB69" s="769" t="str">
        <f t="shared" si="29"/>
        <v>#REF!</v>
      </c>
      <c r="AC69" s="769" t="str">
        <f t="shared" si="29"/>
        <v>#REF!</v>
      </c>
      <c r="AD69" s="769" t="str">
        <f t="shared" si="29"/>
        <v>#REF!</v>
      </c>
      <c r="AE69" s="693"/>
      <c r="AF69" s="693"/>
      <c r="AG69" s="693"/>
      <c r="AH69" s="693"/>
      <c r="AI69" s="693"/>
      <c r="AJ69" s="693"/>
    </row>
    <row r="70" ht="11.25" customHeight="1">
      <c r="A70" s="370" t="s">
        <v>61</v>
      </c>
      <c r="B70" s="371" t="s">
        <v>40</v>
      </c>
      <c r="C70" s="746"/>
      <c r="D70" s="746"/>
      <c r="E70" s="370" t="s">
        <v>61</v>
      </c>
      <c r="F70" s="371" t="s">
        <v>40</v>
      </c>
      <c r="G70" s="769" t="str">
        <f t="shared" ref="G70:AD70" si="30">((COUNTIF(G$5:G$197,"&gt; "&amp;G34)))</f>
        <v>#REF!</v>
      </c>
      <c r="H70" s="769" t="str">
        <f t="shared" si="30"/>
        <v>#REF!</v>
      </c>
      <c r="I70" s="769" t="str">
        <f t="shared" si="30"/>
        <v>#REF!</v>
      </c>
      <c r="J70" s="769" t="str">
        <f t="shared" si="30"/>
        <v>#REF!</v>
      </c>
      <c r="K70" s="769" t="str">
        <f t="shared" si="30"/>
        <v>#REF!</v>
      </c>
      <c r="L70" s="769" t="str">
        <f t="shared" si="30"/>
        <v>#REF!</v>
      </c>
      <c r="M70" s="769" t="str">
        <f t="shared" si="30"/>
        <v>#REF!</v>
      </c>
      <c r="N70" s="769" t="str">
        <f t="shared" si="30"/>
        <v>#REF!</v>
      </c>
      <c r="O70" s="769" t="str">
        <f t="shared" si="30"/>
        <v>#REF!</v>
      </c>
      <c r="P70" s="769" t="str">
        <f t="shared" si="30"/>
        <v>#REF!</v>
      </c>
      <c r="Q70" s="769" t="str">
        <f t="shared" si="30"/>
        <v>#REF!</v>
      </c>
      <c r="R70" s="769" t="str">
        <f t="shared" si="30"/>
        <v>#REF!</v>
      </c>
      <c r="S70" s="769" t="str">
        <f t="shared" si="30"/>
        <v>#REF!</v>
      </c>
      <c r="T70" s="769" t="str">
        <f t="shared" si="30"/>
        <v>#REF!</v>
      </c>
      <c r="U70" s="769" t="str">
        <f t="shared" si="30"/>
        <v>#REF!</v>
      </c>
      <c r="V70" s="769" t="str">
        <f t="shared" si="30"/>
        <v>#REF!</v>
      </c>
      <c r="W70" s="769" t="str">
        <f t="shared" si="30"/>
        <v>#REF!</v>
      </c>
      <c r="X70" s="769" t="str">
        <f t="shared" si="30"/>
        <v>#REF!</v>
      </c>
      <c r="Y70" s="769" t="str">
        <f t="shared" si="30"/>
        <v>#REF!</v>
      </c>
      <c r="Z70" s="769" t="str">
        <f t="shared" si="30"/>
        <v>#REF!</v>
      </c>
      <c r="AA70" s="769" t="str">
        <f t="shared" si="30"/>
        <v>#REF!</v>
      </c>
      <c r="AB70" s="769" t="str">
        <f t="shared" si="30"/>
        <v>#REF!</v>
      </c>
      <c r="AC70" s="769" t="str">
        <f t="shared" si="30"/>
        <v>#REF!</v>
      </c>
      <c r="AD70" s="769" t="str">
        <f t="shared" si="30"/>
        <v>#REF!</v>
      </c>
      <c r="AE70" s="693"/>
      <c r="AF70" s="693"/>
      <c r="AG70" s="693"/>
      <c r="AH70" s="693"/>
      <c r="AI70" s="693"/>
      <c r="AJ70" s="693"/>
    </row>
    <row r="71" ht="11.25" customHeight="1">
      <c r="A71" s="370" t="s">
        <v>61</v>
      </c>
      <c r="B71" s="371" t="s">
        <v>151</v>
      </c>
      <c r="C71" s="746"/>
      <c r="D71" s="746"/>
      <c r="E71" s="370" t="s">
        <v>61</v>
      </c>
      <c r="F71" s="371" t="s">
        <v>151</v>
      </c>
      <c r="G71" s="769" t="str">
        <f t="shared" ref="G71:AD71" si="31">((COUNTIF(G$5:G$197,"&gt; "&amp;G35)))</f>
        <v>#REF!</v>
      </c>
      <c r="H71" s="769" t="str">
        <f t="shared" si="31"/>
        <v>#REF!</v>
      </c>
      <c r="I71" s="769" t="str">
        <f t="shared" si="31"/>
        <v>#REF!</v>
      </c>
      <c r="J71" s="769" t="str">
        <f t="shared" si="31"/>
        <v>#REF!</v>
      </c>
      <c r="K71" s="769" t="str">
        <f t="shared" si="31"/>
        <v>#REF!</v>
      </c>
      <c r="L71" s="769" t="str">
        <f t="shared" si="31"/>
        <v>#REF!</v>
      </c>
      <c r="M71" s="769" t="str">
        <f t="shared" si="31"/>
        <v>#REF!</v>
      </c>
      <c r="N71" s="769" t="str">
        <f t="shared" si="31"/>
        <v>#REF!</v>
      </c>
      <c r="O71" s="769" t="str">
        <f t="shared" si="31"/>
        <v>#REF!</v>
      </c>
      <c r="P71" s="769" t="str">
        <f t="shared" si="31"/>
        <v>#REF!</v>
      </c>
      <c r="Q71" s="769" t="str">
        <f t="shared" si="31"/>
        <v>#REF!</v>
      </c>
      <c r="R71" s="769" t="str">
        <f t="shared" si="31"/>
        <v>#REF!</v>
      </c>
      <c r="S71" s="769" t="str">
        <f t="shared" si="31"/>
        <v>#REF!</v>
      </c>
      <c r="T71" s="769" t="str">
        <f t="shared" si="31"/>
        <v>#REF!</v>
      </c>
      <c r="U71" s="769" t="str">
        <f t="shared" si="31"/>
        <v>#REF!</v>
      </c>
      <c r="V71" s="769" t="str">
        <f t="shared" si="31"/>
        <v>#REF!</v>
      </c>
      <c r="W71" s="769" t="str">
        <f t="shared" si="31"/>
        <v>#REF!</v>
      </c>
      <c r="X71" s="769" t="str">
        <f t="shared" si="31"/>
        <v>#REF!</v>
      </c>
      <c r="Y71" s="769" t="str">
        <f t="shared" si="31"/>
        <v>#REF!</v>
      </c>
      <c r="Z71" s="769" t="str">
        <f t="shared" si="31"/>
        <v>#REF!</v>
      </c>
      <c r="AA71" s="769" t="str">
        <f t="shared" si="31"/>
        <v>#REF!</v>
      </c>
      <c r="AB71" s="769" t="str">
        <f t="shared" si="31"/>
        <v>#REF!</v>
      </c>
      <c r="AC71" s="769" t="str">
        <f t="shared" si="31"/>
        <v>#REF!</v>
      </c>
      <c r="AD71" s="769" t="str">
        <f t="shared" si="31"/>
        <v>#REF!</v>
      </c>
      <c r="AE71" s="693"/>
      <c r="AF71" s="693"/>
      <c r="AG71" s="693"/>
      <c r="AH71" s="693"/>
      <c r="AI71" s="693"/>
      <c r="AJ71" s="693"/>
    </row>
    <row r="72" ht="11.25" customHeight="1">
      <c r="A72" s="370" t="s">
        <v>157</v>
      </c>
      <c r="B72" s="371" t="s">
        <v>35</v>
      </c>
      <c r="C72" s="746"/>
      <c r="D72" s="746"/>
      <c r="E72" s="370" t="s">
        <v>157</v>
      </c>
      <c r="F72" s="371" t="s">
        <v>35</v>
      </c>
      <c r="G72" s="769" t="str">
        <f t="shared" ref="G72:AD72" si="32">((COUNTIF(G$5:G$197,"&gt; "&amp;G36)))</f>
        <v>#REF!</v>
      </c>
      <c r="H72" s="769" t="str">
        <f t="shared" si="32"/>
        <v>#REF!</v>
      </c>
      <c r="I72" s="769" t="str">
        <f t="shared" si="32"/>
        <v>#REF!</v>
      </c>
      <c r="J72" s="769" t="str">
        <f t="shared" si="32"/>
        <v>#REF!</v>
      </c>
      <c r="K72" s="769" t="str">
        <f t="shared" si="32"/>
        <v>#REF!</v>
      </c>
      <c r="L72" s="769" t="str">
        <f t="shared" si="32"/>
        <v>#REF!</v>
      </c>
      <c r="M72" s="769" t="str">
        <f t="shared" si="32"/>
        <v>#REF!</v>
      </c>
      <c r="N72" s="769" t="str">
        <f t="shared" si="32"/>
        <v>#REF!</v>
      </c>
      <c r="O72" s="769" t="str">
        <f t="shared" si="32"/>
        <v>#REF!</v>
      </c>
      <c r="P72" s="769" t="str">
        <f t="shared" si="32"/>
        <v>#REF!</v>
      </c>
      <c r="Q72" s="769" t="str">
        <f t="shared" si="32"/>
        <v>#REF!</v>
      </c>
      <c r="R72" s="769" t="str">
        <f t="shared" si="32"/>
        <v>#REF!</v>
      </c>
      <c r="S72" s="769" t="str">
        <f t="shared" si="32"/>
        <v>#REF!</v>
      </c>
      <c r="T72" s="769" t="str">
        <f t="shared" si="32"/>
        <v>#REF!</v>
      </c>
      <c r="U72" s="769" t="str">
        <f t="shared" si="32"/>
        <v>#REF!</v>
      </c>
      <c r="V72" s="769" t="str">
        <f t="shared" si="32"/>
        <v>#REF!</v>
      </c>
      <c r="W72" s="769" t="str">
        <f t="shared" si="32"/>
        <v>#REF!</v>
      </c>
      <c r="X72" s="769" t="str">
        <f t="shared" si="32"/>
        <v>#REF!</v>
      </c>
      <c r="Y72" s="769" t="str">
        <f t="shared" si="32"/>
        <v>#REF!</v>
      </c>
      <c r="Z72" s="769" t="str">
        <f t="shared" si="32"/>
        <v>#REF!</v>
      </c>
      <c r="AA72" s="769" t="str">
        <f t="shared" si="32"/>
        <v>#REF!</v>
      </c>
      <c r="AB72" s="769" t="str">
        <f t="shared" si="32"/>
        <v>#REF!</v>
      </c>
      <c r="AC72" s="769" t="str">
        <f t="shared" si="32"/>
        <v>#REF!</v>
      </c>
      <c r="AD72" s="769" t="str">
        <f t="shared" si="32"/>
        <v>#REF!</v>
      </c>
      <c r="AE72" s="693"/>
      <c r="AF72" s="693"/>
      <c r="AG72" s="693"/>
      <c r="AH72" s="693"/>
      <c r="AI72" s="693"/>
      <c r="AJ72" s="693"/>
    </row>
    <row r="73" ht="11.25" customHeight="1">
      <c r="A73" s="370" t="s">
        <v>61</v>
      </c>
      <c r="B73" s="371" t="s">
        <v>32</v>
      </c>
      <c r="C73" s="746"/>
      <c r="D73" s="746"/>
      <c r="E73" s="370" t="s">
        <v>61</v>
      </c>
      <c r="F73" s="371" t="s">
        <v>32</v>
      </c>
      <c r="G73" s="769" t="str">
        <f t="shared" ref="G73:AD73" si="33">((COUNTIF(G$5:G$197,"&gt; "&amp;G37)))</f>
        <v>#REF!</v>
      </c>
      <c r="H73" s="769" t="str">
        <f t="shared" si="33"/>
        <v>#REF!</v>
      </c>
      <c r="I73" s="769" t="str">
        <f t="shared" si="33"/>
        <v>#REF!</v>
      </c>
      <c r="J73" s="769" t="str">
        <f t="shared" si="33"/>
        <v>#REF!</v>
      </c>
      <c r="K73" s="769" t="str">
        <f t="shared" si="33"/>
        <v>#REF!</v>
      </c>
      <c r="L73" s="769" t="str">
        <f t="shared" si="33"/>
        <v>#REF!</v>
      </c>
      <c r="M73" s="769" t="str">
        <f t="shared" si="33"/>
        <v>#REF!</v>
      </c>
      <c r="N73" s="769" t="str">
        <f t="shared" si="33"/>
        <v>#REF!</v>
      </c>
      <c r="O73" s="769" t="str">
        <f t="shared" si="33"/>
        <v>#REF!</v>
      </c>
      <c r="P73" s="769" t="str">
        <f t="shared" si="33"/>
        <v>#REF!</v>
      </c>
      <c r="Q73" s="769" t="str">
        <f t="shared" si="33"/>
        <v>#REF!</v>
      </c>
      <c r="R73" s="769" t="str">
        <f t="shared" si="33"/>
        <v>#REF!</v>
      </c>
      <c r="S73" s="769" t="str">
        <f t="shared" si="33"/>
        <v>#REF!</v>
      </c>
      <c r="T73" s="769" t="str">
        <f t="shared" si="33"/>
        <v>#REF!</v>
      </c>
      <c r="U73" s="769" t="str">
        <f t="shared" si="33"/>
        <v>#REF!</v>
      </c>
      <c r="V73" s="769" t="str">
        <f t="shared" si="33"/>
        <v>#REF!</v>
      </c>
      <c r="W73" s="769" t="str">
        <f t="shared" si="33"/>
        <v>#REF!</v>
      </c>
      <c r="X73" s="769" t="str">
        <f t="shared" si="33"/>
        <v>#REF!</v>
      </c>
      <c r="Y73" s="769" t="str">
        <f t="shared" si="33"/>
        <v>#REF!</v>
      </c>
      <c r="Z73" s="769" t="str">
        <f t="shared" si="33"/>
        <v>#REF!</v>
      </c>
      <c r="AA73" s="769" t="str">
        <f t="shared" si="33"/>
        <v>#REF!</v>
      </c>
      <c r="AB73" s="769" t="str">
        <f t="shared" si="33"/>
        <v>#REF!</v>
      </c>
      <c r="AC73" s="769" t="str">
        <f t="shared" si="33"/>
        <v>#REF!</v>
      </c>
      <c r="AD73" s="769" t="str">
        <f t="shared" si="33"/>
        <v>#REF!</v>
      </c>
      <c r="AE73" s="693"/>
      <c r="AF73" s="693"/>
      <c r="AG73" s="693"/>
      <c r="AH73" s="693"/>
      <c r="AI73" s="693"/>
      <c r="AJ73" s="693"/>
    </row>
    <row r="74" ht="13.5" customHeight="1">
      <c r="A74" s="370" t="s">
        <v>61</v>
      </c>
      <c r="B74" s="371" t="s">
        <v>30</v>
      </c>
      <c r="C74" s="770"/>
      <c r="D74" s="770"/>
      <c r="E74" s="370" t="s">
        <v>61</v>
      </c>
      <c r="F74" s="371" t="s">
        <v>30</v>
      </c>
      <c r="G74" s="769" t="str">
        <f t="shared" ref="G74:AD74" si="34">((COUNTIF(G$5:G$197,"&gt; "&amp;G38)))</f>
        <v>#REF!</v>
      </c>
      <c r="H74" s="769" t="str">
        <f t="shared" si="34"/>
        <v>#REF!</v>
      </c>
      <c r="I74" s="769" t="str">
        <f t="shared" si="34"/>
        <v>#REF!</v>
      </c>
      <c r="J74" s="769" t="str">
        <f t="shared" si="34"/>
        <v>#REF!</v>
      </c>
      <c r="K74" s="769" t="str">
        <f t="shared" si="34"/>
        <v>#REF!</v>
      </c>
      <c r="L74" s="769" t="str">
        <f t="shared" si="34"/>
        <v>#REF!</v>
      </c>
      <c r="M74" s="769" t="str">
        <f t="shared" si="34"/>
        <v>#REF!</v>
      </c>
      <c r="N74" s="769" t="str">
        <f t="shared" si="34"/>
        <v>#REF!</v>
      </c>
      <c r="O74" s="769" t="str">
        <f t="shared" si="34"/>
        <v>#REF!</v>
      </c>
      <c r="P74" s="769" t="str">
        <f t="shared" si="34"/>
        <v>#REF!</v>
      </c>
      <c r="Q74" s="769" t="str">
        <f t="shared" si="34"/>
        <v>#REF!</v>
      </c>
      <c r="R74" s="769" t="str">
        <f t="shared" si="34"/>
        <v>#REF!</v>
      </c>
      <c r="S74" s="769" t="str">
        <f t="shared" si="34"/>
        <v>#REF!</v>
      </c>
      <c r="T74" s="769" t="str">
        <f t="shared" si="34"/>
        <v>#REF!</v>
      </c>
      <c r="U74" s="769" t="str">
        <f t="shared" si="34"/>
        <v>#REF!</v>
      </c>
      <c r="V74" s="769" t="str">
        <f t="shared" si="34"/>
        <v>#REF!</v>
      </c>
      <c r="W74" s="769" t="str">
        <f t="shared" si="34"/>
        <v>#REF!</v>
      </c>
      <c r="X74" s="769" t="str">
        <f t="shared" si="34"/>
        <v>#REF!</v>
      </c>
      <c r="Y74" s="769" t="str">
        <f t="shared" si="34"/>
        <v>#REF!</v>
      </c>
      <c r="Z74" s="769" t="str">
        <f t="shared" si="34"/>
        <v>#REF!</v>
      </c>
      <c r="AA74" s="769" t="str">
        <f t="shared" si="34"/>
        <v>#REF!</v>
      </c>
      <c r="AB74" s="769" t="str">
        <f t="shared" si="34"/>
        <v>#REF!</v>
      </c>
      <c r="AC74" s="769" t="str">
        <f t="shared" si="34"/>
        <v>#REF!</v>
      </c>
      <c r="AD74" s="769" t="str">
        <f t="shared" si="34"/>
        <v>#REF!</v>
      </c>
      <c r="AE74" s="49"/>
      <c r="AF74" s="771"/>
      <c r="AG74" s="771"/>
      <c r="AH74" s="49"/>
      <c r="AI74" s="49"/>
      <c r="AJ74" s="49"/>
    </row>
    <row r="75" ht="13.5" customHeight="1"/>
    <row r="76" ht="13.5" customHeight="1">
      <c r="A76" s="772" t="s">
        <v>565</v>
      </c>
    </row>
    <row r="77" ht="13.5" customHeight="1">
      <c r="E77" s="773" t="s">
        <v>566</v>
      </c>
      <c r="F77" s="432">
        <v>185.0</v>
      </c>
    </row>
    <row r="78" ht="13.5" customHeight="1">
      <c r="A78" s="734" t="s">
        <v>143</v>
      </c>
      <c r="B78" s="735"/>
      <c r="C78" s="735"/>
      <c r="D78" s="735"/>
      <c r="E78" s="736"/>
      <c r="F78" s="735"/>
      <c r="G78" s="737" t="s">
        <v>3</v>
      </c>
      <c r="H78" s="737" t="s">
        <v>4</v>
      </c>
      <c r="I78" s="737" t="s">
        <v>5</v>
      </c>
      <c r="J78" s="737" t="s">
        <v>6</v>
      </c>
      <c r="K78" s="737" t="s">
        <v>7</v>
      </c>
      <c r="L78" s="737" t="s">
        <v>8</v>
      </c>
      <c r="M78" s="737" t="s">
        <v>9</v>
      </c>
      <c r="N78" s="737" t="s">
        <v>146</v>
      </c>
      <c r="O78" s="737" t="s">
        <v>11</v>
      </c>
      <c r="P78" s="737" t="s">
        <v>12</v>
      </c>
      <c r="Q78" s="737" t="s">
        <v>13</v>
      </c>
      <c r="R78" s="737" t="s">
        <v>14</v>
      </c>
      <c r="S78" s="737" t="s">
        <v>15</v>
      </c>
      <c r="T78" s="737" t="s">
        <v>16</v>
      </c>
      <c r="U78" s="737" t="s">
        <v>17</v>
      </c>
      <c r="V78" s="737" t="s">
        <v>18</v>
      </c>
      <c r="W78" s="737" t="s">
        <v>19</v>
      </c>
      <c r="X78" s="737" t="s">
        <v>20</v>
      </c>
      <c r="Y78" s="737" t="s">
        <v>21</v>
      </c>
      <c r="Z78" s="737" t="s">
        <v>22</v>
      </c>
      <c r="AA78" s="737" t="s">
        <v>23</v>
      </c>
      <c r="AB78" s="737" t="s">
        <v>24</v>
      </c>
      <c r="AC78" s="737" t="s">
        <v>25</v>
      </c>
      <c r="AD78" s="737" t="s">
        <v>26</v>
      </c>
    </row>
    <row r="79" ht="13.5" customHeight="1">
      <c r="A79" s="739" t="s">
        <v>31</v>
      </c>
      <c r="B79" s="371" t="s">
        <v>32</v>
      </c>
      <c r="C79" s="740"/>
      <c r="D79" s="740"/>
      <c r="E79" s="739" t="s">
        <v>31</v>
      </c>
      <c r="F79" s="371" t="s">
        <v>32</v>
      </c>
      <c r="G79" s="741" t="s">
        <v>567</v>
      </c>
      <c r="H79" s="741">
        <v>6.0</v>
      </c>
      <c r="I79" s="741">
        <v>10.0</v>
      </c>
      <c r="J79" s="741">
        <v>2000.0</v>
      </c>
      <c r="K79" s="741">
        <v>4.0</v>
      </c>
      <c r="L79" s="741">
        <v>5.0</v>
      </c>
      <c r="M79" s="741" t="s">
        <v>567</v>
      </c>
      <c r="N79" s="741">
        <v>100.0</v>
      </c>
      <c r="O79" s="741" t="s">
        <v>567</v>
      </c>
      <c r="P79" s="741">
        <v>1300.0</v>
      </c>
      <c r="Q79" s="741" t="s">
        <v>567</v>
      </c>
      <c r="R79" s="741">
        <v>15.0</v>
      </c>
      <c r="S79" s="741" t="s">
        <v>567</v>
      </c>
      <c r="T79" s="741" t="s">
        <v>567</v>
      </c>
      <c r="U79" s="741" t="s">
        <v>567</v>
      </c>
      <c r="V79" s="741" t="s">
        <v>567</v>
      </c>
      <c r="W79" s="741">
        <v>700.0</v>
      </c>
      <c r="X79" s="741" t="s">
        <v>567</v>
      </c>
      <c r="Y79" s="741">
        <v>50.0</v>
      </c>
      <c r="Z79" s="741" t="s">
        <v>567</v>
      </c>
      <c r="AA79" s="741" t="s">
        <v>567</v>
      </c>
      <c r="AB79" s="741">
        <v>2.0</v>
      </c>
      <c r="AC79" s="741" t="s">
        <v>567</v>
      </c>
      <c r="AD79" s="741">
        <v>10500.0</v>
      </c>
    </row>
    <row r="80" ht="13.5" customHeight="1">
      <c r="A80" s="370" t="s">
        <v>33</v>
      </c>
      <c r="B80" s="371" t="s">
        <v>34</v>
      </c>
      <c r="C80" s="746"/>
      <c r="D80" s="746"/>
      <c r="E80" s="370" t="s">
        <v>33</v>
      </c>
      <c r="F80" s="371" t="s">
        <v>34</v>
      </c>
      <c r="G80" s="741" t="s">
        <v>567</v>
      </c>
      <c r="H80" s="741" t="s">
        <v>567</v>
      </c>
      <c r="I80" s="741">
        <v>10.0</v>
      </c>
      <c r="J80" s="741">
        <v>1000.0</v>
      </c>
      <c r="K80" s="741">
        <v>4.0</v>
      </c>
      <c r="L80" s="741">
        <v>10.0</v>
      </c>
      <c r="M80" s="741" t="s">
        <v>567</v>
      </c>
      <c r="N80" s="741">
        <v>50.0</v>
      </c>
      <c r="O80" s="741" t="s">
        <v>567</v>
      </c>
      <c r="P80" s="741" t="s">
        <v>567</v>
      </c>
      <c r="Q80" s="741" t="s">
        <v>567</v>
      </c>
      <c r="R80" s="741">
        <v>15.0</v>
      </c>
      <c r="S80" s="741" t="s">
        <v>567</v>
      </c>
      <c r="T80" s="741" t="s">
        <v>567</v>
      </c>
      <c r="U80" s="741">
        <v>2.0</v>
      </c>
      <c r="V80" s="741" t="s">
        <v>567</v>
      </c>
      <c r="W80" s="741" t="s">
        <v>567</v>
      </c>
      <c r="X80" s="741" t="s">
        <v>567</v>
      </c>
      <c r="Y80" s="741">
        <v>50.0</v>
      </c>
      <c r="Z80" s="741">
        <v>50.0</v>
      </c>
      <c r="AA80" s="741" t="s">
        <v>567</v>
      </c>
      <c r="AB80" s="741" t="s">
        <v>567</v>
      </c>
      <c r="AC80" s="741" t="s">
        <v>567</v>
      </c>
      <c r="AD80" s="741" t="s">
        <v>567</v>
      </c>
    </row>
    <row r="81" ht="13.5" customHeight="1">
      <c r="A81" s="370" t="s">
        <v>28</v>
      </c>
      <c r="B81" s="371" t="s">
        <v>35</v>
      </c>
      <c r="C81" s="746"/>
      <c r="D81" s="746"/>
      <c r="E81" s="370" t="s">
        <v>28</v>
      </c>
      <c r="F81" s="371" t="s">
        <v>35</v>
      </c>
      <c r="G81" s="741" t="s">
        <v>567</v>
      </c>
      <c r="H81" s="741" t="s">
        <v>567</v>
      </c>
      <c r="I81" s="741" t="s">
        <v>567</v>
      </c>
      <c r="J81" s="741" t="s">
        <v>567</v>
      </c>
      <c r="K81" s="741" t="s">
        <v>567</v>
      </c>
      <c r="L81" s="741" t="s">
        <v>567</v>
      </c>
      <c r="M81" s="741" t="s">
        <v>567</v>
      </c>
      <c r="N81" s="741" t="s">
        <v>567</v>
      </c>
      <c r="O81" s="741" t="s">
        <v>567</v>
      </c>
      <c r="P81" s="741" t="s">
        <v>567</v>
      </c>
      <c r="Q81" s="741" t="s">
        <v>567</v>
      </c>
      <c r="R81" s="741" t="s">
        <v>567</v>
      </c>
      <c r="S81" s="741" t="s">
        <v>567</v>
      </c>
      <c r="T81" s="741" t="s">
        <v>567</v>
      </c>
      <c r="U81" s="741" t="s">
        <v>567</v>
      </c>
      <c r="V81" s="741" t="s">
        <v>567</v>
      </c>
      <c r="W81" s="741" t="s">
        <v>567</v>
      </c>
      <c r="X81" s="741" t="s">
        <v>567</v>
      </c>
      <c r="Y81" s="741" t="s">
        <v>567</v>
      </c>
      <c r="Z81" s="741" t="s">
        <v>567</v>
      </c>
      <c r="AA81" s="741" t="s">
        <v>567</v>
      </c>
      <c r="AB81" s="741" t="s">
        <v>567</v>
      </c>
      <c r="AC81" s="741" t="s">
        <v>567</v>
      </c>
      <c r="AD81" s="741" t="s">
        <v>567</v>
      </c>
    </row>
    <row r="82" ht="13.5" customHeight="1">
      <c r="A82" s="370" t="s">
        <v>29</v>
      </c>
      <c r="B82" s="371" t="s">
        <v>30</v>
      </c>
      <c r="C82" s="746"/>
      <c r="D82" s="746"/>
      <c r="E82" s="370" t="s">
        <v>29</v>
      </c>
      <c r="F82" s="371" t="s">
        <v>30</v>
      </c>
      <c r="G82" s="741" t="s">
        <v>567</v>
      </c>
      <c r="H82" s="741" t="s">
        <v>567</v>
      </c>
      <c r="I82" s="741" t="s">
        <v>567</v>
      </c>
      <c r="J82" s="741" t="s">
        <v>567</v>
      </c>
      <c r="K82" s="741" t="s">
        <v>567</v>
      </c>
      <c r="L82" s="741" t="s">
        <v>567</v>
      </c>
      <c r="M82" s="741" t="s">
        <v>567</v>
      </c>
      <c r="N82" s="741" t="s">
        <v>567</v>
      </c>
      <c r="O82" s="741" t="s">
        <v>567</v>
      </c>
      <c r="P82" s="741" t="s">
        <v>567</v>
      </c>
      <c r="Q82" s="741" t="s">
        <v>567</v>
      </c>
      <c r="R82" s="741" t="s">
        <v>567</v>
      </c>
      <c r="S82" s="741" t="s">
        <v>567</v>
      </c>
      <c r="T82" s="741" t="s">
        <v>567</v>
      </c>
      <c r="U82" s="741" t="s">
        <v>567</v>
      </c>
      <c r="V82" s="741" t="s">
        <v>567</v>
      </c>
      <c r="W82" s="741" t="s">
        <v>567</v>
      </c>
      <c r="X82" s="741" t="s">
        <v>567</v>
      </c>
      <c r="Y82" s="741" t="s">
        <v>567</v>
      </c>
      <c r="Z82" s="741" t="s">
        <v>567</v>
      </c>
      <c r="AA82" s="741" t="s">
        <v>567</v>
      </c>
      <c r="AB82" s="741" t="s">
        <v>567</v>
      </c>
      <c r="AC82" s="741" t="s">
        <v>567</v>
      </c>
      <c r="AD82" s="741" t="s">
        <v>567</v>
      </c>
    </row>
    <row r="83" ht="13.5" customHeight="1">
      <c r="A83" s="370" t="s">
        <v>41</v>
      </c>
      <c r="B83" s="371" t="s">
        <v>35</v>
      </c>
      <c r="C83" s="746"/>
      <c r="D83" s="746"/>
      <c r="E83" s="370" t="s">
        <v>41</v>
      </c>
      <c r="F83" s="371" t="s">
        <v>35</v>
      </c>
      <c r="G83" s="741" t="s">
        <v>567</v>
      </c>
      <c r="H83" s="741" t="s">
        <v>567</v>
      </c>
      <c r="I83" s="741" t="s">
        <v>567</v>
      </c>
      <c r="J83" s="741" t="s">
        <v>567</v>
      </c>
      <c r="K83" s="741" t="s">
        <v>567</v>
      </c>
      <c r="L83" s="741" t="s">
        <v>567</v>
      </c>
      <c r="M83" s="741" t="s">
        <v>567</v>
      </c>
      <c r="N83" s="741" t="s">
        <v>567</v>
      </c>
      <c r="O83" s="741" t="s">
        <v>567</v>
      </c>
      <c r="P83" s="741" t="s">
        <v>567</v>
      </c>
      <c r="Q83" s="741" t="s">
        <v>567</v>
      </c>
      <c r="R83" s="741" t="s">
        <v>567</v>
      </c>
      <c r="S83" s="741" t="s">
        <v>567</v>
      </c>
      <c r="T83" s="741" t="s">
        <v>567</v>
      </c>
      <c r="U83" s="741" t="s">
        <v>567</v>
      </c>
      <c r="V83" s="741" t="s">
        <v>567</v>
      </c>
      <c r="W83" s="741" t="s">
        <v>567</v>
      </c>
      <c r="X83" s="741" t="s">
        <v>567</v>
      </c>
      <c r="Y83" s="741" t="s">
        <v>567</v>
      </c>
      <c r="Z83" s="741" t="s">
        <v>567</v>
      </c>
      <c r="AA83" s="741" t="s">
        <v>567</v>
      </c>
      <c r="AB83" s="741" t="s">
        <v>567</v>
      </c>
      <c r="AC83" s="741" t="s">
        <v>567</v>
      </c>
      <c r="AD83" s="741" t="s">
        <v>567</v>
      </c>
    </row>
    <row r="84" ht="13.5" customHeight="1">
      <c r="A84" s="370" t="s">
        <v>42</v>
      </c>
      <c r="B84" s="371" t="s">
        <v>35</v>
      </c>
      <c r="C84" s="746"/>
      <c r="D84" s="746"/>
      <c r="E84" s="370" t="s">
        <v>42</v>
      </c>
      <c r="F84" s="371" t="s">
        <v>35</v>
      </c>
      <c r="G84" s="741" t="s">
        <v>567</v>
      </c>
      <c r="H84" s="741" t="s">
        <v>567</v>
      </c>
      <c r="I84" s="741" t="s">
        <v>567</v>
      </c>
      <c r="J84" s="741" t="s">
        <v>567</v>
      </c>
      <c r="K84" s="741" t="s">
        <v>567</v>
      </c>
      <c r="L84" s="741" t="s">
        <v>567</v>
      </c>
      <c r="M84" s="741" t="s">
        <v>567</v>
      </c>
      <c r="N84" s="741" t="s">
        <v>567</v>
      </c>
      <c r="O84" s="741" t="s">
        <v>567</v>
      </c>
      <c r="P84" s="741" t="s">
        <v>567</v>
      </c>
      <c r="Q84" s="741" t="s">
        <v>567</v>
      </c>
      <c r="R84" s="741" t="s">
        <v>567</v>
      </c>
      <c r="S84" s="741" t="s">
        <v>567</v>
      </c>
      <c r="T84" s="741" t="s">
        <v>567</v>
      </c>
      <c r="U84" s="741" t="s">
        <v>567</v>
      </c>
      <c r="V84" s="741" t="s">
        <v>567</v>
      </c>
      <c r="W84" s="741" t="s">
        <v>567</v>
      </c>
      <c r="X84" s="741" t="s">
        <v>567</v>
      </c>
      <c r="Y84" s="741" t="s">
        <v>567</v>
      </c>
      <c r="Z84" s="741" t="s">
        <v>567</v>
      </c>
      <c r="AA84" s="741" t="s">
        <v>567</v>
      </c>
      <c r="AB84" s="741" t="s">
        <v>567</v>
      </c>
      <c r="AC84" s="741" t="s">
        <v>567</v>
      </c>
      <c r="AD84" s="741" t="s">
        <v>567</v>
      </c>
    </row>
    <row r="85" ht="13.5" customHeight="1">
      <c r="A85" s="370" t="s">
        <v>149</v>
      </c>
      <c r="B85" s="371" t="s">
        <v>34</v>
      </c>
      <c r="C85" s="746"/>
      <c r="D85" s="746"/>
      <c r="E85" s="370" t="s">
        <v>149</v>
      </c>
      <c r="F85" s="371" t="s">
        <v>34</v>
      </c>
      <c r="G85" s="741" t="s">
        <v>567</v>
      </c>
      <c r="H85" s="741" t="s">
        <v>567</v>
      </c>
      <c r="I85" s="741" t="s">
        <v>567</v>
      </c>
      <c r="J85" s="741" t="s">
        <v>567</v>
      </c>
      <c r="K85" s="741" t="s">
        <v>567</v>
      </c>
      <c r="L85" s="741" t="s">
        <v>567</v>
      </c>
      <c r="M85" s="741" t="s">
        <v>567</v>
      </c>
      <c r="N85" s="741" t="s">
        <v>567</v>
      </c>
      <c r="O85" s="741" t="s">
        <v>567</v>
      </c>
      <c r="P85" s="741" t="s">
        <v>567</v>
      </c>
      <c r="Q85" s="741" t="s">
        <v>567</v>
      </c>
      <c r="R85" s="741" t="s">
        <v>567</v>
      </c>
      <c r="S85" s="741" t="s">
        <v>567</v>
      </c>
      <c r="T85" s="741" t="s">
        <v>567</v>
      </c>
      <c r="U85" s="741" t="s">
        <v>567</v>
      </c>
      <c r="V85" s="741" t="s">
        <v>567</v>
      </c>
      <c r="W85" s="741" t="s">
        <v>567</v>
      </c>
      <c r="X85" s="741" t="s">
        <v>567</v>
      </c>
      <c r="Y85" s="741" t="s">
        <v>567</v>
      </c>
      <c r="Z85" s="741" t="s">
        <v>567</v>
      </c>
      <c r="AA85" s="741" t="s">
        <v>567</v>
      </c>
      <c r="AB85" s="741" t="s">
        <v>567</v>
      </c>
      <c r="AC85" s="741" t="s">
        <v>567</v>
      </c>
      <c r="AD85" s="741" t="s">
        <v>567</v>
      </c>
    </row>
    <row r="86" ht="13.5" customHeight="1">
      <c r="A86" s="370" t="s">
        <v>39</v>
      </c>
      <c r="B86" s="371" t="s">
        <v>40</v>
      </c>
      <c r="C86" s="746"/>
      <c r="D86" s="746"/>
      <c r="E86" s="370" t="s">
        <v>39</v>
      </c>
      <c r="F86" s="371" t="s">
        <v>40</v>
      </c>
      <c r="G86" s="741">
        <v>170000.0</v>
      </c>
      <c r="H86" s="741">
        <v>67.0</v>
      </c>
      <c r="I86" s="741">
        <v>50.0</v>
      </c>
      <c r="J86" s="741">
        <v>33000.0</v>
      </c>
      <c r="K86" s="741">
        <v>330.0</v>
      </c>
      <c r="L86" s="741">
        <v>83.0</v>
      </c>
      <c r="M86" s="741" t="s">
        <v>567</v>
      </c>
      <c r="N86" s="741">
        <v>220000.0</v>
      </c>
      <c r="O86" s="741">
        <v>50.0</v>
      </c>
      <c r="P86" s="741">
        <v>6700.0</v>
      </c>
      <c r="Q86" s="741">
        <v>120000.0</v>
      </c>
      <c r="R86" s="741">
        <v>200.0</v>
      </c>
      <c r="S86" s="741" t="s">
        <v>567</v>
      </c>
      <c r="T86" s="741">
        <v>7800.0</v>
      </c>
      <c r="U86" s="741">
        <v>50.0</v>
      </c>
      <c r="V86" s="741">
        <v>830.0</v>
      </c>
      <c r="W86" s="741">
        <v>3300.0</v>
      </c>
      <c r="X86" s="741" t="s">
        <v>567</v>
      </c>
      <c r="Y86" s="741">
        <v>830.0</v>
      </c>
      <c r="Z86" s="741" t="s">
        <v>567</v>
      </c>
      <c r="AA86" s="741" t="s">
        <v>567</v>
      </c>
      <c r="AB86" s="741">
        <v>2.0</v>
      </c>
      <c r="AC86" s="741">
        <v>830.0</v>
      </c>
      <c r="AD86" s="741">
        <v>50000.0</v>
      </c>
    </row>
    <row r="87" ht="13.5" customHeight="1">
      <c r="A87" s="370" t="s">
        <v>47</v>
      </c>
      <c r="B87" s="371" t="s">
        <v>40</v>
      </c>
      <c r="C87" s="746"/>
      <c r="D87" s="746"/>
      <c r="E87" s="370" t="s">
        <v>47</v>
      </c>
      <c r="F87" s="371" t="s">
        <v>40</v>
      </c>
      <c r="G87" s="741" t="s">
        <v>567</v>
      </c>
      <c r="H87" s="741">
        <v>5000.0</v>
      </c>
      <c r="I87" s="741" t="s">
        <v>567</v>
      </c>
      <c r="J87" s="741" t="s">
        <v>567</v>
      </c>
      <c r="K87" s="741" t="s">
        <v>567</v>
      </c>
      <c r="L87" s="741">
        <v>10.0</v>
      </c>
      <c r="M87" s="741" t="s">
        <v>567</v>
      </c>
      <c r="N87" s="741">
        <v>100.0</v>
      </c>
      <c r="O87" s="741">
        <v>1000.0</v>
      </c>
      <c r="P87" s="741">
        <v>200.0</v>
      </c>
      <c r="Q87" s="741" t="s">
        <v>567</v>
      </c>
      <c r="R87" s="741">
        <v>5000.0</v>
      </c>
      <c r="S87" s="741" t="s">
        <v>567</v>
      </c>
      <c r="T87" s="741">
        <v>200.0</v>
      </c>
      <c r="U87" s="741" t="s">
        <v>567</v>
      </c>
      <c r="V87" s="741" t="s">
        <v>567</v>
      </c>
      <c r="W87" s="741">
        <v>200.0</v>
      </c>
      <c r="X87" s="741" t="s">
        <v>567</v>
      </c>
      <c r="Y87" s="741">
        <v>130.0</v>
      </c>
      <c r="Z87" s="741" t="s">
        <v>567</v>
      </c>
      <c r="AA87" s="741" t="s">
        <v>567</v>
      </c>
      <c r="AB87" s="741" t="s">
        <v>567</v>
      </c>
      <c r="AC87" s="741">
        <v>100.0</v>
      </c>
      <c r="AD87" s="741">
        <v>2000.0</v>
      </c>
    </row>
    <row r="88" ht="13.5" customHeight="1">
      <c r="A88" s="370" t="s">
        <v>47</v>
      </c>
      <c r="B88" s="371" t="s">
        <v>32</v>
      </c>
      <c r="C88" s="746"/>
      <c r="D88" s="746"/>
      <c r="E88" s="370" t="s">
        <v>47</v>
      </c>
      <c r="F88" s="371" t="s">
        <v>32</v>
      </c>
      <c r="G88" s="741">
        <v>5000.0</v>
      </c>
      <c r="H88" s="741" t="s">
        <v>567</v>
      </c>
      <c r="I88" s="741">
        <v>100.0</v>
      </c>
      <c r="J88" s="741" t="s">
        <v>567</v>
      </c>
      <c r="K88" s="741" t="s">
        <v>567</v>
      </c>
      <c r="L88" s="741">
        <v>10.0</v>
      </c>
      <c r="M88" s="741" t="s">
        <v>567</v>
      </c>
      <c r="N88" s="741">
        <v>100.0</v>
      </c>
      <c r="O88" s="741">
        <v>50.0</v>
      </c>
      <c r="P88" s="741">
        <v>200.0</v>
      </c>
      <c r="Q88" s="741" t="s">
        <v>567</v>
      </c>
      <c r="R88" s="741">
        <v>5000.0</v>
      </c>
      <c r="S88" s="741" t="s">
        <v>567</v>
      </c>
      <c r="T88" s="741" t="s">
        <v>567</v>
      </c>
      <c r="U88" s="741" t="s">
        <v>567</v>
      </c>
      <c r="V88" s="741">
        <v>1000.0</v>
      </c>
      <c r="W88" s="741" t="s">
        <v>567</v>
      </c>
      <c r="X88" s="741" t="s">
        <v>567</v>
      </c>
      <c r="Y88" s="741">
        <v>130.0</v>
      </c>
      <c r="Z88" s="741" t="s">
        <v>567</v>
      </c>
      <c r="AA88" s="741" t="s">
        <v>567</v>
      </c>
      <c r="AB88" s="741" t="s">
        <v>567</v>
      </c>
      <c r="AC88" s="741">
        <v>100.0</v>
      </c>
      <c r="AD88" s="741">
        <v>2000.0</v>
      </c>
    </row>
    <row r="89" ht="13.5" customHeight="1">
      <c r="A89" s="370" t="s">
        <v>48</v>
      </c>
      <c r="B89" s="371" t="s">
        <v>34</v>
      </c>
      <c r="C89" s="746"/>
      <c r="D89" s="746"/>
      <c r="E89" s="370" t="s">
        <v>48</v>
      </c>
      <c r="F89" s="371" t="s">
        <v>34</v>
      </c>
      <c r="G89" s="741">
        <v>20000.0</v>
      </c>
      <c r="H89" s="741" t="s">
        <v>567</v>
      </c>
      <c r="I89" s="741">
        <v>2000.0</v>
      </c>
      <c r="J89" s="741" t="s">
        <v>567</v>
      </c>
      <c r="K89" s="741" t="s">
        <v>567</v>
      </c>
      <c r="L89" s="741">
        <v>50.0</v>
      </c>
      <c r="M89" s="741" t="s">
        <v>567</v>
      </c>
      <c r="N89" s="741">
        <v>1000.0</v>
      </c>
      <c r="O89" s="741">
        <v>5000.0</v>
      </c>
      <c r="P89" s="741">
        <v>5000.0</v>
      </c>
      <c r="Q89" s="741">
        <v>20000.0</v>
      </c>
      <c r="R89" s="741">
        <v>10000.0</v>
      </c>
      <c r="S89" s="741" t="s">
        <v>567</v>
      </c>
      <c r="T89" s="741">
        <v>10000.0</v>
      </c>
      <c r="U89" s="741">
        <v>10.0</v>
      </c>
      <c r="V89" s="741">
        <v>50.0</v>
      </c>
      <c r="W89" s="741">
        <v>2000.0</v>
      </c>
      <c r="X89" s="741" t="s">
        <v>567</v>
      </c>
      <c r="Y89" s="741">
        <v>20.0</v>
      </c>
      <c r="Z89" s="741" t="s">
        <v>567</v>
      </c>
      <c r="AA89" s="741" t="s">
        <v>567</v>
      </c>
      <c r="AB89" s="741" t="s">
        <v>567</v>
      </c>
      <c r="AC89" s="741">
        <v>1000.0</v>
      </c>
      <c r="AD89" s="741">
        <v>10000.0</v>
      </c>
    </row>
    <row r="90" ht="13.5" customHeight="1">
      <c r="A90" s="370" t="s">
        <v>49</v>
      </c>
      <c r="B90" s="371" t="s">
        <v>34</v>
      </c>
      <c r="C90" s="746"/>
      <c r="D90" s="746"/>
      <c r="E90" s="370" t="s">
        <v>49</v>
      </c>
      <c r="F90" s="371" t="s">
        <v>34</v>
      </c>
      <c r="G90" s="741">
        <v>5000.0</v>
      </c>
      <c r="H90" s="741" t="s">
        <v>567</v>
      </c>
      <c r="I90" s="741">
        <v>100.0</v>
      </c>
      <c r="J90" s="741" t="s">
        <v>567</v>
      </c>
      <c r="K90" s="741" t="s">
        <v>567</v>
      </c>
      <c r="L90" s="741">
        <v>10.0</v>
      </c>
      <c r="M90" s="741" t="s">
        <v>567</v>
      </c>
      <c r="N90" s="741">
        <v>100.0</v>
      </c>
      <c r="O90" s="741">
        <v>50.0</v>
      </c>
      <c r="P90" s="741">
        <v>200.0</v>
      </c>
      <c r="Q90" s="741">
        <v>5000.0</v>
      </c>
      <c r="R90" s="741">
        <v>5000.0</v>
      </c>
      <c r="S90" s="741" t="s">
        <v>567</v>
      </c>
      <c r="T90" s="741">
        <v>200.0</v>
      </c>
      <c r="U90" s="741">
        <v>10.0</v>
      </c>
      <c r="V90" s="741">
        <v>10.0</v>
      </c>
      <c r="W90" s="741">
        <v>200.0</v>
      </c>
      <c r="X90" s="741" t="s">
        <v>567</v>
      </c>
      <c r="Y90" s="741">
        <v>20.0</v>
      </c>
      <c r="Z90" s="741" t="s">
        <v>567</v>
      </c>
      <c r="AA90" s="741" t="s">
        <v>567</v>
      </c>
      <c r="AB90" s="741" t="s">
        <v>567</v>
      </c>
      <c r="AC90" s="741">
        <v>100.0</v>
      </c>
      <c r="AD90" s="741">
        <v>2000.0</v>
      </c>
    </row>
    <row r="91" ht="13.5" customHeight="1">
      <c r="A91" s="370" t="s">
        <v>50</v>
      </c>
      <c r="B91" s="371" t="s">
        <v>34</v>
      </c>
      <c r="C91" s="746"/>
      <c r="D91" s="746"/>
      <c r="E91" s="370" t="s">
        <v>50</v>
      </c>
      <c r="F91" s="371" t="s">
        <v>34</v>
      </c>
      <c r="G91" s="741" t="s">
        <v>567</v>
      </c>
      <c r="H91" s="741" t="s">
        <v>567</v>
      </c>
      <c r="I91" s="741">
        <v>100.0</v>
      </c>
      <c r="J91" s="741" t="s">
        <v>567</v>
      </c>
      <c r="K91" s="741" t="s">
        <v>567</v>
      </c>
      <c r="L91" s="741">
        <v>10.0</v>
      </c>
      <c r="M91" s="741" t="s">
        <v>567</v>
      </c>
      <c r="N91" s="741">
        <v>100.0</v>
      </c>
      <c r="O91" s="741" t="s">
        <v>567</v>
      </c>
      <c r="P91" s="741">
        <v>200.0</v>
      </c>
      <c r="Q91" s="741" t="s">
        <v>567</v>
      </c>
      <c r="R91" s="741">
        <v>100.0</v>
      </c>
      <c r="S91" s="741" t="s">
        <v>567</v>
      </c>
      <c r="T91" s="741" t="s">
        <v>567</v>
      </c>
      <c r="U91" s="741" t="s">
        <v>567</v>
      </c>
      <c r="V91" s="741" t="s">
        <v>567</v>
      </c>
      <c r="W91" s="741" t="s">
        <v>567</v>
      </c>
      <c r="X91" s="741" t="s">
        <v>567</v>
      </c>
      <c r="Y91" s="741">
        <v>50.0</v>
      </c>
      <c r="Z91" s="741" t="s">
        <v>567</v>
      </c>
      <c r="AA91" s="741" t="s">
        <v>567</v>
      </c>
      <c r="AB91" s="741" t="s">
        <v>567</v>
      </c>
      <c r="AC91" s="741" t="s">
        <v>567</v>
      </c>
      <c r="AD91" s="741" t="s">
        <v>567</v>
      </c>
    </row>
    <row r="92" ht="13.5" customHeight="1">
      <c r="A92" s="370" t="s">
        <v>51</v>
      </c>
      <c r="B92" s="371" t="s">
        <v>35</v>
      </c>
      <c r="C92" s="746"/>
      <c r="D92" s="746"/>
      <c r="E92" s="370" t="s">
        <v>51</v>
      </c>
      <c r="F92" s="371" t="s">
        <v>35</v>
      </c>
      <c r="G92" s="741">
        <v>5000.0</v>
      </c>
      <c r="H92" s="741" t="s">
        <v>567</v>
      </c>
      <c r="I92" s="741" t="s">
        <v>567</v>
      </c>
      <c r="J92" s="741" t="s">
        <v>567</v>
      </c>
      <c r="K92" s="741" t="s">
        <v>567</v>
      </c>
      <c r="L92" s="741" t="s">
        <v>567</v>
      </c>
      <c r="M92" s="741" t="s">
        <v>567</v>
      </c>
      <c r="N92" s="741">
        <v>100.0</v>
      </c>
      <c r="O92" s="741">
        <v>50.0</v>
      </c>
      <c r="P92" s="741">
        <v>200.0</v>
      </c>
      <c r="Q92" s="741" t="s">
        <v>567</v>
      </c>
      <c r="R92" s="741" t="s">
        <v>567</v>
      </c>
      <c r="S92" s="741" t="s">
        <v>567</v>
      </c>
      <c r="T92" s="741" t="s">
        <v>567</v>
      </c>
      <c r="U92" s="741" t="s">
        <v>567</v>
      </c>
      <c r="V92" s="741">
        <v>1000.0</v>
      </c>
      <c r="W92" s="741" t="s">
        <v>567</v>
      </c>
      <c r="X92" s="741" t="s">
        <v>567</v>
      </c>
      <c r="Y92" s="741" t="s">
        <v>567</v>
      </c>
      <c r="Z92" s="741" t="s">
        <v>567</v>
      </c>
      <c r="AA92" s="741" t="s">
        <v>567</v>
      </c>
      <c r="AB92" s="741" t="s">
        <v>567</v>
      </c>
      <c r="AC92" s="741">
        <v>100.0</v>
      </c>
      <c r="AD92" s="741" t="s">
        <v>567</v>
      </c>
    </row>
    <row r="93" ht="13.5" customHeight="1">
      <c r="A93" s="370" t="s">
        <v>150</v>
      </c>
      <c r="B93" s="371" t="s">
        <v>151</v>
      </c>
      <c r="C93" s="746"/>
      <c r="D93" s="746"/>
      <c r="E93" s="370" t="s">
        <v>150</v>
      </c>
      <c r="F93" s="371" t="s">
        <v>151</v>
      </c>
      <c r="G93" s="741">
        <v>5000.0</v>
      </c>
      <c r="H93" s="741" t="s">
        <v>567</v>
      </c>
      <c r="I93" s="741">
        <v>2000.0</v>
      </c>
      <c r="J93" s="741" t="s">
        <v>567</v>
      </c>
      <c r="K93" s="741" t="s">
        <v>567</v>
      </c>
      <c r="L93" s="741">
        <v>50.0</v>
      </c>
      <c r="M93" s="741" t="s">
        <v>567</v>
      </c>
      <c r="N93" s="741">
        <v>1000.0</v>
      </c>
      <c r="O93" s="741">
        <v>50.0</v>
      </c>
      <c r="P93" s="741">
        <v>200.0</v>
      </c>
      <c r="Q93" s="741" t="s">
        <v>567</v>
      </c>
      <c r="R93" s="741">
        <v>10000.0</v>
      </c>
      <c r="S93" s="741" t="s">
        <v>567</v>
      </c>
      <c r="T93" s="741" t="s">
        <v>567</v>
      </c>
      <c r="U93" s="741" t="s">
        <v>567</v>
      </c>
      <c r="V93" s="741">
        <v>1000.0</v>
      </c>
      <c r="W93" s="741" t="s">
        <v>567</v>
      </c>
      <c r="X93" s="741" t="s">
        <v>567</v>
      </c>
      <c r="Y93" s="741">
        <v>20.0</v>
      </c>
      <c r="Z93" s="741" t="s">
        <v>567</v>
      </c>
      <c r="AA93" s="741" t="s">
        <v>567</v>
      </c>
      <c r="AB93" s="741" t="s">
        <v>567</v>
      </c>
      <c r="AC93" s="741">
        <v>100.0</v>
      </c>
      <c r="AD93" s="741">
        <v>10000.0</v>
      </c>
    </row>
    <row r="94" ht="13.5" customHeight="1">
      <c r="A94" s="754" t="s">
        <v>45</v>
      </c>
      <c r="B94" s="755" t="s">
        <v>30</v>
      </c>
      <c r="C94" s="746"/>
      <c r="D94" s="746"/>
      <c r="E94" s="754" t="s">
        <v>45</v>
      </c>
      <c r="F94" s="755" t="s">
        <v>30</v>
      </c>
      <c r="G94" s="741" t="s">
        <v>567</v>
      </c>
      <c r="H94" s="741" t="s">
        <v>567</v>
      </c>
      <c r="I94" s="741" t="s">
        <v>567</v>
      </c>
      <c r="J94" s="741" t="s">
        <v>567</v>
      </c>
      <c r="K94" s="741" t="s">
        <v>567</v>
      </c>
      <c r="L94" s="741" t="s">
        <v>567</v>
      </c>
      <c r="M94" s="741" t="s">
        <v>567</v>
      </c>
      <c r="N94" s="741" t="s">
        <v>567</v>
      </c>
      <c r="O94" s="741" t="s">
        <v>567</v>
      </c>
      <c r="P94" s="741" t="s">
        <v>567</v>
      </c>
      <c r="Q94" s="741" t="s">
        <v>567</v>
      </c>
      <c r="R94" s="741" t="s">
        <v>567</v>
      </c>
      <c r="S94" s="741" t="s">
        <v>567</v>
      </c>
      <c r="T94" s="741" t="s">
        <v>567</v>
      </c>
      <c r="U94" s="741" t="s">
        <v>567</v>
      </c>
      <c r="V94" s="741" t="s">
        <v>567</v>
      </c>
      <c r="W94" s="741" t="s">
        <v>567</v>
      </c>
      <c r="X94" s="741" t="s">
        <v>567</v>
      </c>
      <c r="Y94" s="741" t="s">
        <v>567</v>
      </c>
      <c r="Z94" s="741" t="s">
        <v>567</v>
      </c>
      <c r="AA94" s="741" t="s">
        <v>567</v>
      </c>
      <c r="AB94" s="741" t="s">
        <v>567</v>
      </c>
      <c r="AC94" s="741" t="s">
        <v>567</v>
      </c>
      <c r="AD94" s="741" t="s">
        <v>567</v>
      </c>
    </row>
    <row r="95" ht="13.5" customHeight="1">
      <c r="A95" s="370" t="s">
        <v>52</v>
      </c>
      <c r="B95" s="371" t="s">
        <v>40</v>
      </c>
      <c r="C95" s="746"/>
      <c r="D95" s="746"/>
      <c r="E95" s="370" t="s">
        <v>52</v>
      </c>
      <c r="F95" s="371" t="s">
        <v>40</v>
      </c>
      <c r="G95" s="741" t="s">
        <v>567</v>
      </c>
      <c r="H95" s="741" t="s">
        <v>567</v>
      </c>
      <c r="I95" s="741" t="s">
        <v>567</v>
      </c>
      <c r="J95" s="741" t="s">
        <v>567</v>
      </c>
      <c r="K95" s="741">
        <v>100.0</v>
      </c>
      <c r="L95" s="741">
        <v>50.0</v>
      </c>
      <c r="M95" s="741" t="s">
        <v>567</v>
      </c>
      <c r="N95" s="741">
        <v>1000.0</v>
      </c>
      <c r="O95" s="741" t="s">
        <v>567</v>
      </c>
      <c r="P95" s="741">
        <v>500.0</v>
      </c>
      <c r="Q95" s="741" t="s">
        <v>567</v>
      </c>
      <c r="R95" s="741">
        <v>100.0</v>
      </c>
      <c r="S95" s="741" t="s">
        <v>567</v>
      </c>
      <c r="T95" s="741" t="s">
        <v>567</v>
      </c>
      <c r="U95" s="741">
        <v>10.0</v>
      </c>
      <c r="V95" s="741" t="s">
        <v>567</v>
      </c>
      <c r="W95" s="741">
        <v>1000.0</v>
      </c>
      <c r="X95" s="741" t="s">
        <v>567</v>
      </c>
      <c r="Y95" s="741">
        <v>250.0</v>
      </c>
      <c r="Z95" s="741" t="s">
        <v>567</v>
      </c>
      <c r="AA95" s="741" t="s">
        <v>567</v>
      </c>
      <c r="AB95" s="741" t="s">
        <v>567</v>
      </c>
      <c r="AC95" s="741">
        <v>100.0</v>
      </c>
      <c r="AD95" s="741">
        <v>25000.0</v>
      </c>
    </row>
    <row r="96" ht="13.5" customHeight="1">
      <c r="A96" s="370" t="s">
        <v>152</v>
      </c>
      <c r="B96" s="371" t="s">
        <v>151</v>
      </c>
      <c r="C96" s="746"/>
      <c r="D96" s="746"/>
      <c r="E96" s="370" t="s">
        <v>152</v>
      </c>
      <c r="F96" s="371" t="s">
        <v>151</v>
      </c>
      <c r="G96" s="741" t="s">
        <v>567</v>
      </c>
      <c r="H96" s="741" t="s">
        <v>567</v>
      </c>
      <c r="I96" s="741">
        <v>200.0</v>
      </c>
      <c r="J96" s="741" t="s">
        <v>567</v>
      </c>
      <c r="K96" s="741" t="s">
        <v>567</v>
      </c>
      <c r="L96" s="741">
        <v>50.0</v>
      </c>
      <c r="M96" s="741" t="s">
        <v>567</v>
      </c>
      <c r="N96" s="741">
        <v>1000.0</v>
      </c>
      <c r="O96" s="741">
        <v>1000.0</v>
      </c>
      <c r="P96" s="741">
        <v>500.0</v>
      </c>
      <c r="Q96" s="741" t="s">
        <v>567</v>
      </c>
      <c r="R96" s="741">
        <v>100.0</v>
      </c>
      <c r="S96" s="741" t="s">
        <v>567</v>
      </c>
      <c r="T96" s="741" t="s">
        <v>567</v>
      </c>
      <c r="U96" s="741" t="s">
        <v>567</v>
      </c>
      <c r="V96" s="741" t="s">
        <v>567</v>
      </c>
      <c r="W96" s="741" t="s">
        <v>567</v>
      </c>
      <c r="X96" s="741" t="s">
        <v>567</v>
      </c>
      <c r="Y96" s="741">
        <v>50.0</v>
      </c>
      <c r="Z96" s="741" t="s">
        <v>567</v>
      </c>
      <c r="AA96" s="741" t="s">
        <v>567</v>
      </c>
      <c r="AB96" s="741" t="s">
        <v>567</v>
      </c>
      <c r="AC96" s="741">
        <v>100.0</v>
      </c>
      <c r="AD96" s="741">
        <v>25000.0</v>
      </c>
    </row>
    <row r="97" ht="13.5" customHeight="1">
      <c r="A97" s="370" t="s">
        <v>52</v>
      </c>
      <c r="B97" s="371" t="s">
        <v>32</v>
      </c>
      <c r="C97" s="746"/>
      <c r="D97" s="746"/>
      <c r="E97" s="370" t="s">
        <v>52</v>
      </c>
      <c r="F97" s="371" t="s">
        <v>32</v>
      </c>
      <c r="G97" s="741" t="s">
        <v>567</v>
      </c>
      <c r="H97" s="741" t="s">
        <v>567</v>
      </c>
      <c r="I97" s="741">
        <v>200.0</v>
      </c>
      <c r="J97" s="741" t="s">
        <v>567</v>
      </c>
      <c r="K97" s="741" t="s">
        <v>567</v>
      </c>
      <c r="L97" s="741">
        <v>50.0</v>
      </c>
      <c r="M97" s="741" t="s">
        <v>567</v>
      </c>
      <c r="N97" s="741">
        <v>1000.0</v>
      </c>
      <c r="O97" s="741">
        <v>1000.0</v>
      </c>
      <c r="P97" s="741">
        <v>500.0</v>
      </c>
      <c r="Q97" s="741" t="s">
        <v>567</v>
      </c>
      <c r="R97" s="741">
        <v>100.0</v>
      </c>
      <c r="S97" s="741" t="s">
        <v>567</v>
      </c>
      <c r="T97" s="741" t="s">
        <v>567</v>
      </c>
      <c r="U97" s="741" t="s">
        <v>567</v>
      </c>
      <c r="V97" s="741" t="s">
        <v>567</v>
      </c>
      <c r="W97" s="741" t="s">
        <v>567</v>
      </c>
      <c r="X97" s="741" t="s">
        <v>567</v>
      </c>
      <c r="Y97" s="741">
        <v>50.0</v>
      </c>
      <c r="Z97" s="741" t="s">
        <v>567</v>
      </c>
      <c r="AA97" s="741" t="s">
        <v>567</v>
      </c>
      <c r="AB97" s="741" t="s">
        <v>567</v>
      </c>
      <c r="AC97" s="741">
        <v>100.0</v>
      </c>
      <c r="AD97" s="741">
        <v>25000.0</v>
      </c>
    </row>
    <row r="98" ht="13.5" customHeight="1">
      <c r="A98" s="370" t="s">
        <v>52</v>
      </c>
      <c r="B98" s="371" t="s">
        <v>34</v>
      </c>
      <c r="C98" s="746"/>
      <c r="D98" s="746"/>
      <c r="E98" s="370" t="s">
        <v>52</v>
      </c>
      <c r="F98" s="371" t="s">
        <v>34</v>
      </c>
      <c r="G98" s="741">
        <v>5000.0</v>
      </c>
      <c r="H98" s="741" t="s">
        <v>567</v>
      </c>
      <c r="I98" s="741">
        <v>200.0</v>
      </c>
      <c r="J98" s="741" t="s">
        <v>567</v>
      </c>
      <c r="K98" s="741" t="s">
        <v>567</v>
      </c>
      <c r="L98" s="741">
        <v>50.0</v>
      </c>
      <c r="M98" s="741">
        <v>500000.0</v>
      </c>
      <c r="N98" s="741">
        <v>1000.0</v>
      </c>
      <c r="O98" s="741">
        <v>1000.0</v>
      </c>
      <c r="P98" s="741">
        <v>500.0</v>
      </c>
      <c r="Q98" s="741" t="s">
        <v>567</v>
      </c>
      <c r="R98" s="741">
        <v>100.0</v>
      </c>
      <c r="S98" s="741">
        <v>250000.0</v>
      </c>
      <c r="T98" s="741" t="s">
        <v>567</v>
      </c>
      <c r="U98" s="741">
        <v>10.0</v>
      </c>
      <c r="V98" s="741" t="s">
        <v>567</v>
      </c>
      <c r="W98" s="741" t="s">
        <v>567</v>
      </c>
      <c r="X98" s="741" t="s">
        <v>567</v>
      </c>
      <c r="Y98" s="741">
        <v>50.0</v>
      </c>
      <c r="Z98" s="741" t="s">
        <v>567</v>
      </c>
      <c r="AA98" s="741">
        <v>1000000.0</v>
      </c>
      <c r="AB98" s="741" t="s">
        <v>567</v>
      </c>
      <c r="AC98" s="741">
        <v>100.0</v>
      </c>
      <c r="AD98" s="741">
        <v>25000.0</v>
      </c>
    </row>
    <row r="99" ht="13.5" customHeight="1">
      <c r="A99" s="370" t="s">
        <v>53</v>
      </c>
      <c r="B99" s="371" t="s">
        <v>35</v>
      </c>
      <c r="C99" s="746"/>
      <c r="D99" s="746"/>
      <c r="E99" s="370" t="s">
        <v>53</v>
      </c>
      <c r="F99" s="371" t="s">
        <v>35</v>
      </c>
      <c r="G99" s="741" t="s">
        <v>567</v>
      </c>
      <c r="H99" s="741" t="s">
        <v>567</v>
      </c>
      <c r="I99" s="741" t="s">
        <v>567</v>
      </c>
      <c r="J99" s="741" t="s">
        <v>567</v>
      </c>
      <c r="K99" s="741" t="s">
        <v>567</v>
      </c>
      <c r="L99" s="741" t="s">
        <v>567</v>
      </c>
      <c r="M99" s="741" t="s">
        <v>567</v>
      </c>
      <c r="N99" s="741" t="s">
        <v>567</v>
      </c>
      <c r="O99" s="741">
        <v>1000.0</v>
      </c>
      <c r="P99" s="741">
        <v>500.0</v>
      </c>
      <c r="Q99" s="741" t="s">
        <v>567</v>
      </c>
      <c r="R99" s="741" t="s">
        <v>567</v>
      </c>
      <c r="S99" s="741" t="s">
        <v>567</v>
      </c>
      <c r="T99" s="741" t="s">
        <v>567</v>
      </c>
      <c r="U99" s="741" t="s">
        <v>567</v>
      </c>
      <c r="V99" s="741" t="s">
        <v>567</v>
      </c>
      <c r="W99" s="741" t="s">
        <v>567</v>
      </c>
      <c r="X99" s="741" t="s">
        <v>567</v>
      </c>
      <c r="Y99" s="741" t="s">
        <v>567</v>
      </c>
      <c r="Z99" s="741" t="s">
        <v>567</v>
      </c>
      <c r="AA99" s="741" t="s">
        <v>567</v>
      </c>
      <c r="AB99" s="741" t="s">
        <v>567</v>
      </c>
      <c r="AC99" s="741">
        <v>100.0</v>
      </c>
      <c r="AD99" s="741" t="s">
        <v>567</v>
      </c>
    </row>
    <row r="100" ht="13.5" customHeight="1">
      <c r="A100" s="370" t="s">
        <v>54</v>
      </c>
      <c r="B100" s="371" t="s">
        <v>32</v>
      </c>
      <c r="C100" s="746"/>
      <c r="D100" s="746"/>
      <c r="E100" s="370" t="s">
        <v>54</v>
      </c>
      <c r="F100" s="371" t="s">
        <v>32</v>
      </c>
      <c r="G100" s="741" t="s">
        <v>567</v>
      </c>
      <c r="H100" s="741" t="s">
        <v>567</v>
      </c>
      <c r="I100" s="741" t="s">
        <v>567</v>
      </c>
      <c r="J100" s="741" t="s">
        <v>567</v>
      </c>
      <c r="K100" s="741" t="s">
        <v>567</v>
      </c>
      <c r="L100" s="741" t="s">
        <v>567</v>
      </c>
      <c r="M100" s="741" t="s">
        <v>567</v>
      </c>
      <c r="N100" s="741" t="s">
        <v>567</v>
      </c>
      <c r="O100" s="741" t="s">
        <v>567</v>
      </c>
      <c r="P100" s="741" t="s">
        <v>567</v>
      </c>
      <c r="Q100" s="741" t="s">
        <v>567</v>
      </c>
      <c r="R100" s="741" t="s">
        <v>567</v>
      </c>
      <c r="S100" s="741" t="s">
        <v>567</v>
      </c>
      <c r="T100" s="741" t="s">
        <v>567</v>
      </c>
      <c r="U100" s="741" t="s">
        <v>567</v>
      </c>
      <c r="V100" s="741" t="s">
        <v>567</v>
      </c>
      <c r="W100" s="741" t="s">
        <v>567</v>
      </c>
      <c r="X100" s="741" t="s">
        <v>567</v>
      </c>
      <c r="Y100" s="741" t="s">
        <v>567</v>
      </c>
      <c r="Z100" s="741" t="s">
        <v>567</v>
      </c>
      <c r="AA100" s="741" t="s">
        <v>567</v>
      </c>
      <c r="AB100" s="741" t="s">
        <v>567</v>
      </c>
      <c r="AC100" s="741" t="s">
        <v>567</v>
      </c>
      <c r="AD100" s="741" t="s">
        <v>567</v>
      </c>
    </row>
    <row r="101" ht="13.5" customHeight="1">
      <c r="A101" s="370" t="s">
        <v>154</v>
      </c>
      <c r="B101" s="371" t="s">
        <v>35</v>
      </c>
      <c r="C101" s="746"/>
      <c r="D101" s="746"/>
      <c r="E101" s="370" t="s">
        <v>154</v>
      </c>
      <c r="F101" s="371" t="s">
        <v>35</v>
      </c>
      <c r="G101" s="741" t="s">
        <v>567</v>
      </c>
      <c r="H101" s="741">
        <v>88.0</v>
      </c>
      <c r="I101" s="741">
        <v>340.0</v>
      </c>
      <c r="J101" s="741" t="s">
        <v>567</v>
      </c>
      <c r="K101" s="741" t="s">
        <v>567</v>
      </c>
      <c r="L101" s="741">
        <v>4.903903403901694</v>
      </c>
      <c r="M101" s="741" t="s">
        <v>567</v>
      </c>
      <c r="N101" s="741" t="s">
        <v>567</v>
      </c>
      <c r="O101" s="741" t="s">
        <v>567</v>
      </c>
      <c r="P101" s="741">
        <v>31.86468943003331</v>
      </c>
      <c r="Q101" s="741" t="s">
        <v>567</v>
      </c>
      <c r="R101" s="741">
        <v>172.3318716895184</v>
      </c>
      <c r="S101" s="741" t="s">
        <v>567</v>
      </c>
      <c r="T101" s="741" t="s">
        <v>567</v>
      </c>
      <c r="U101" s="741" t="s">
        <v>567</v>
      </c>
      <c r="V101" s="741" t="s">
        <v>567</v>
      </c>
      <c r="W101" s="741">
        <v>1016.5338507987558</v>
      </c>
      <c r="X101" s="741" t="s">
        <v>567</v>
      </c>
      <c r="Y101" s="741" t="s">
        <v>567</v>
      </c>
      <c r="Z101" s="741">
        <v>15.555182288179427</v>
      </c>
      <c r="AA101" s="741" t="s">
        <v>567</v>
      </c>
      <c r="AB101" s="741">
        <v>700.0</v>
      </c>
      <c r="AC101" s="741" t="s">
        <v>567</v>
      </c>
      <c r="AD101" s="741">
        <v>254.70046986384932</v>
      </c>
    </row>
    <row r="102" ht="13.5" customHeight="1">
      <c r="A102" s="370" t="s">
        <v>56</v>
      </c>
      <c r="B102" s="371" t="s">
        <v>40</v>
      </c>
      <c r="C102" s="746"/>
      <c r="D102" s="746"/>
      <c r="E102" s="370" t="s">
        <v>56</v>
      </c>
      <c r="F102" s="371" t="s">
        <v>40</v>
      </c>
      <c r="G102" s="741" t="s">
        <v>567</v>
      </c>
      <c r="H102" s="741">
        <v>8358.0</v>
      </c>
      <c r="I102" s="741">
        <v>340.0</v>
      </c>
      <c r="J102" s="741" t="s">
        <v>567</v>
      </c>
      <c r="K102" s="741" t="s">
        <v>567</v>
      </c>
      <c r="L102" s="741">
        <v>2.8800000000000003</v>
      </c>
      <c r="M102" s="741" t="s">
        <v>567</v>
      </c>
      <c r="N102" s="741">
        <v>972.0</v>
      </c>
      <c r="O102" s="741" t="s">
        <v>567</v>
      </c>
      <c r="P102" s="741">
        <v>25.0</v>
      </c>
      <c r="Q102" s="741" t="s">
        <v>567</v>
      </c>
      <c r="R102" s="741">
        <v>130.0</v>
      </c>
      <c r="S102" s="741" t="s">
        <v>567</v>
      </c>
      <c r="T102" s="741">
        <v>3710.0</v>
      </c>
      <c r="U102" s="741">
        <v>1.4</v>
      </c>
      <c r="V102" s="741" t="s">
        <v>567</v>
      </c>
      <c r="W102" s="741">
        <v>813.0</v>
      </c>
      <c r="X102" s="741" t="s">
        <v>567</v>
      </c>
      <c r="Y102" s="741">
        <v>20.0</v>
      </c>
      <c r="Z102" s="741">
        <v>9.9</v>
      </c>
      <c r="AA102" s="741" t="s">
        <v>567</v>
      </c>
      <c r="AB102" s="741" t="s">
        <v>567</v>
      </c>
      <c r="AC102" s="741" t="s">
        <v>567</v>
      </c>
      <c r="AD102" s="741">
        <v>290.0</v>
      </c>
    </row>
    <row r="103" ht="13.5" customHeight="1">
      <c r="A103" s="370" t="s">
        <v>56</v>
      </c>
      <c r="B103" s="371" t="s">
        <v>151</v>
      </c>
      <c r="C103" s="746"/>
      <c r="D103" s="746"/>
      <c r="E103" s="370" t="s">
        <v>56</v>
      </c>
      <c r="F103" s="371" t="s">
        <v>151</v>
      </c>
      <c r="G103" s="741" t="s">
        <v>567</v>
      </c>
      <c r="H103" s="741">
        <v>8358.0</v>
      </c>
      <c r="I103" s="741" t="s">
        <v>567</v>
      </c>
      <c r="J103" s="741" t="s">
        <v>567</v>
      </c>
      <c r="K103" s="741">
        <v>340.0</v>
      </c>
      <c r="L103" s="741">
        <v>2.8800000000000003</v>
      </c>
      <c r="M103" s="741" t="s">
        <v>567</v>
      </c>
      <c r="N103" s="741">
        <v>972.0</v>
      </c>
      <c r="O103" s="741" t="s">
        <v>567</v>
      </c>
      <c r="P103" s="741">
        <v>25.0</v>
      </c>
      <c r="Q103" s="741" t="s">
        <v>567</v>
      </c>
      <c r="R103" s="741">
        <v>130.0</v>
      </c>
      <c r="S103" s="741" t="s">
        <v>567</v>
      </c>
      <c r="T103" s="741">
        <v>3710.0</v>
      </c>
      <c r="U103" s="741">
        <v>104.0</v>
      </c>
      <c r="V103" s="741" t="s">
        <v>567</v>
      </c>
      <c r="W103" s="741">
        <v>813.0</v>
      </c>
      <c r="X103" s="741" t="s">
        <v>567</v>
      </c>
      <c r="Y103" s="741">
        <v>20.0</v>
      </c>
      <c r="Z103" s="741">
        <v>9.9</v>
      </c>
      <c r="AA103" s="741" t="s">
        <v>567</v>
      </c>
      <c r="AB103" s="741" t="s">
        <v>567</v>
      </c>
      <c r="AC103" s="741" t="s">
        <v>567</v>
      </c>
      <c r="AD103" s="741">
        <v>290.0</v>
      </c>
    </row>
    <row r="104" ht="13.5" customHeight="1">
      <c r="A104" s="370" t="s">
        <v>56</v>
      </c>
      <c r="B104" s="371" t="s">
        <v>32</v>
      </c>
      <c r="C104" s="746"/>
      <c r="D104" s="746"/>
      <c r="E104" s="370" t="s">
        <v>56</v>
      </c>
      <c r="F104" s="371" t="s">
        <v>32</v>
      </c>
      <c r="G104" s="741" t="s">
        <v>567</v>
      </c>
      <c r="H104" s="741" t="s">
        <v>567</v>
      </c>
      <c r="I104" s="741">
        <v>340.0</v>
      </c>
      <c r="J104" s="741" t="s">
        <v>567</v>
      </c>
      <c r="K104" s="741" t="s">
        <v>567</v>
      </c>
      <c r="L104" s="741">
        <v>2.7911212530554534</v>
      </c>
      <c r="M104" s="741" t="s">
        <v>567</v>
      </c>
      <c r="N104" s="741">
        <v>16.0</v>
      </c>
      <c r="O104" s="741" t="s">
        <v>567</v>
      </c>
      <c r="P104" s="741">
        <v>23.993843194343057</v>
      </c>
      <c r="Q104" s="741" t="s">
        <v>567</v>
      </c>
      <c r="R104" s="741">
        <v>125.30880733993538</v>
      </c>
      <c r="S104" s="741" t="s">
        <v>567</v>
      </c>
      <c r="T104" s="741">
        <v>3664.695491512878</v>
      </c>
      <c r="U104" s="741">
        <v>1.4</v>
      </c>
      <c r="V104" s="741" t="s">
        <v>567</v>
      </c>
      <c r="W104" s="741">
        <v>787.9376996272218</v>
      </c>
      <c r="X104" s="741" t="s">
        <v>567</v>
      </c>
      <c r="Y104" s="741" t="s">
        <v>567</v>
      </c>
      <c r="Z104" s="741">
        <v>9.267309402794137</v>
      </c>
      <c r="AA104" s="741" t="s">
        <v>567</v>
      </c>
      <c r="AB104" s="741" t="s">
        <v>567</v>
      </c>
      <c r="AC104" s="741" t="s">
        <v>567</v>
      </c>
      <c r="AD104" s="741">
        <v>279.95978794649756</v>
      </c>
    </row>
    <row r="105" ht="13.5" customHeight="1">
      <c r="A105" s="370" t="s">
        <v>57</v>
      </c>
      <c r="B105" s="371" t="s">
        <v>34</v>
      </c>
      <c r="C105" s="746"/>
      <c r="D105" s="746"/>
      <c r="E105" s="370" t="s">
        <v>57</v>
      </c>
      <c r="F105" s="371" t="s">
        <v>34</v>
      </c>
      <c r="G105" s="741">
        <v>750.0</v>
      </c>
      <c r="H105" s="741" t="s">
        <v>567</v>
      </c>
      <c r="I105" s="741">
        <v>340.0</v>
      </c>
      <c r="J105" s="741" t="s">
        <v>567</v>
      </c>
      <c r="K105" s="741" t="s">
        <v>567</v>
      </c>
      <c r="L105" s="741">
        <v>5.8528072655994565</v>
      </c>
      <c r="M105" s="741" t="s">
        <v>567</v>
      </c>
      <c r="N105" s="741">
        <v>1401.0605735601255</v>
      </c>
      <c r="O105" s="741" t="s">
        <v>567</v>
      </c>
      <c r="P105" s="741">
        <v>37.83678785776762</v>
      </c>
      <c r="Q105" s="741">
        <v>1000.0</v>
      </c>
      <c r="R105" s="741">
        <v>208.5835317772061</v>
      </c>
      <c r="S105" s="741" t="s">
        <v>567</v>
      </c>
      <c r="T105" s="741" t="s">
        <v>567</v>
      </c>
      <c r="U105" s="741">
        <v>0.012</v>
      </c>
      <c r="V105" s="741" t="s">
        <v>567</v>
      </c>
      <c r="W105" s="741">
        <v>1186.0668820040964</v>
      </c>
      <c r="X105" s="741" t="s">
        <v>567</v>
      </c>
      <c r="Y105" s="741">
        <v>18.4</v>
      </c>
      <c r="Z105" s="741">
        <v>21.284666416235083</v>
      </c>
      <c r="AA105" s="741" t="s">
        <v>567</v>
      </c>
      <c r="AB105" s="741" t="s">
        <v>567</v>
      </c>
      <c r="AC105" s="741" t="s">
        <v>567</v>
      </c>
      <c r="AD105" s="741">
        <v>299.68021807749096</v>
      </c>
    </row>
    <row r="106" ht="13.5" customHeight="1">
      <c r="A106" s="370" t="s">
        <v>62</v>
      </c>
      <c r="B106" s="371" t="s">
        <v>34</v>
      </c>
      <c r="C106" s="746"/>
      <c r="D106" s="746"/>
      <c r="E106" s="370" t="s">
        <v>62</v>
      </c>
      <c r="F106" s="371" t="s">
        <v>34</v>
      </c>
      <c r="G106" s="741" t="s">
        <v>567</v>
      </c>
      <c r="H106" s="741" t="s">
        <v>567</v>
      </c>
      <c r="I106" s="741">
        <v>150.0</v>
      </c>
      <c r="J106" s="741" t="s">
        <v>567</v>
      </c>
      <c r="K106" s="741" t="s">
        <v>567</v>
      </c>
      <c r="L106" s="741">
        <v>0.5270999409205979</v>
      </c>
      <c r="M106" s="741" t="s">
        <v>567</v>
      </c>
      <c r="N106" s="741">
        <v>182.24919557215935</v>
      </c>
      <c r="O106" s="741" t="s">
        <v>567</v>
      </c>
      <c r="P106" s="741">
        <v>22.898241794352796</v>
      </c>
      <c r="Q106" s="741">
        <v>1000.0</v>
      </c>
      <c r="R106" s="741">
        <v>8.128200781929912</v>
      </c>
      <c r="S106" s="741" t="s">
        <v>567</v>
      </c>
      <c r="T106" s="741" t="s">
        <v>567</v>
      </c>
      <c r="U106" s="741">
        <v>0.012</v>
      </c>
      <c r="V106" s="741" t="s">
        <v>567</v>
      </c>
      <c r="W106" s="741">
        <v>131.7354130677827</v>
      </c>
      <c r="X106" s="741" t="s">
        <v>567</v>
      </c>
      <c r="Y106" s="741">
        <v>4.6</v>
      </c>
      <c r="Z106" s="741" t="s">
        <v>567</v>
      </c>
      <c r="AA106" s="741" t="s">
        <v>567</v>
      </c>
      <c r="AB106" s="741" t="s">
        <v>567</v>
      </c>
      <c r="AC106" s="741" t="s">
        <v>567</v>
      </c>
      <c r="AD106" s="741">
        <v>299.68021807749096</v>
      </c>
    </row>
    <row r="107" ht="13.5" customHeight="1">
      <c r="A107" s="370" t="s">
        <v>56</v>
      </c>
      <c r="B107" s="371" t="s">
        <v>30</v>
      </c>
      <c r="C107" s="746"/>
      <c r="D107" s="746"/>
      <c r="E107" s="370" t="s">
        <v>56</v>
      </c>
      <c r="F107" s="371" t="s">
        <v>30</v>
      </c>
      <c r="G107" s="741" t="s">
        <v>567</v>
      </c>
      <c r="H107" s="741" t="s">
        <v>567</v>
      </c>
      <c r="I107" s="741">
        <v>340.0</v>
      </c>
      <c r="J107" s="741" t="s">
        <v>567</v>
      </c>
      <c r="K107" s="741" t="s">
        <v>567</v>
      </c>
      <c r="L107" s="741">
        <v>4.680364116221465</v>
      </c>
      <c r="M107" s="741" t="s">
        <v>567</v>
      </c>
      <c r="N107" s="741">
        <v>16.0</v>
      </c>
      <c r="O107" s="741" t="s">
        <v>567</v>
      </c>
      <c r="P107" s="741">
        <v>23.994370933216857</v>
      </c>
      <c r="Q107" s="741" t="s">
        <v>567</v>
      </c>
      <c r="R107" s="741">
        <v>125.30880733993538</v>
      </c>
      <c r="S107" s="741" t="s">
        <v>567</v>
      </c>
      <c r="T107" s="741">
        <v>3664.695491512878</v>
      </c>
      <c r="U107" s="741" t="s">
        <v>567</v>
      </c>
      <c r="V107" s="741" t="s">
        <v>567</v>
      </c>
      <c r="W107" s="741">
        <v>787.9392776085255</v>
      </c>
      <c r="X107" s="741" t="s">
        <v>567</v>
      </c>
      <c r="Y107" s="741">
        <v>18.4</v>
      </c>
      <c r="Z107" s="741">
        <v>5.846626560418143</v>
      </c>
      <c r="AA107" s="741" t="s">
        <v>567</v>
      </c>
      <c r="AB107" s="741" t="s">
        <v>567</v>
      </c>
      <c r="AC107" s="741" t="s">
        <v>567</v>
      </c>
      <c r="AD107" s="741">
        <v>279.95978794649756</v>
      </c>
    </row>
    <row r="108" ht="13.5" customHeight="1">
      <c r="A108" s="370" t="s">
        <v>61</v>
      </c>
      <c r="B108" s="371" t="s">
        <v>40</v>
      </c>
      <c r="C108" s="746"/>
      <c r="D108" s="746"/>
      <c r="E108" s="370" t="s">
        <v>61</v>
      </c>
      <c r="F108" s="371" t="s">
        <v>40</v>
      </c>
      <c r="G108" s="741" t="s">
        <v>567</v>
      </c>
      <c r="H108" s="741">
        <v>3348.0</v>
      </c>
      <c r="I108" s="741">
        <v>150.0</v>
      </c>
      <c r="J108" s="741" t="s">
        <v>567</v>
      </c>
      <c r="K108" s="741" t="s">
        <v>567</v>
      </c>
      <c r="L108" s="741">
        <v>0.7200000000000001</v>
      </c>
      <c r="M108" s="741" t="s">
        <v>567</v>
      </c>
      <c r="N108" s="741">
        <v>126.0</v>
      </c>
      <c r="O108" s="741">
        <v>50.0</v>
      </c>
      <c r="P108" s="741">
        <v>16.0</v>
      </c>
      <c r="Q108" s="741" t="s">
        <v>567</v>
      </c>
      <c r="R108" s="741">
        <v>5.0</v>
      </c>
      <c r="S108" s="741" t="s">
        <v>567</v>
      </c>
      <c r="T108" s="741">
        <v>2050.0</v>
      </c>
      <c r="U108" s="741">
        <v>0.7699999999999999</v>
      </c>
      <c r="V108" s="741" t="s">
        <v>567</v>
      </c>
      <c r="W108" s="741">
        <v>90.0</v>
      </c>
      <c r="X108" s="741" t="s">
        <v>567</v>
      </c>
      <c r="Y108" s="741">
        <v>5.0</v>
      </c>
      <c r="Z108" s="741" t="s">
        <v>567</v>
      </c>
      <c r="AA108" s="741" t="s">
        <v>567</v>
      </c>
      <c r="AB108" s="741" t="s">
        <v>567</v>
      </c>
      <c r="AC108" s="741" t="s">
        <v>567</v>
      </c>
      <c r="AD108" s="741">
        <v>219.0</v>
      </c>
    </row>
    <row r="109" ht="13.5" customHeight="1">
      <c r="A109" s="370" t="s">
        <v>61</v>
      </c>
      <c r="B109" s="371" t="s">
        <v>151</v>
      </c>
      <c r="C109" s="746"/>
      <c r="D109" s="746"/>
      <c r="E109" s="370" t="s">
        <v>61</v>
      </c>
      <c r="F109" s="371" t="s">
        <v>151</v>
      </c>
      <c r="G109" s="741" t="s">
        <v>567</v>
      </c>
      <c r="H109" s="741">
        <v>3348.0</v>
      </c>
      <c r="I109" s="741" t="s">
        <v>567</v>
      </c>
      <c r="J109" s="741" t="s">
        <v>567</v>
      </c>
      <c r="K109" s="741">
        <v>150.0</v>
      </c>
      <c r="L109" s="741">
        <v>0.7200000000000001</v>
      </c>
      <c r="M109" s="741" t="s">
        <v>567</v>
      </c>
      <c r="N109" s="741">
        <v>126.0</v>
      </c>
      <c r="O109" s="741" t="s">
        <v>567</v>
      </c>
      <c r="P109" s="741">
        <v>16.0</v>
      </c>
      <c r="Q109" s="741" t="s">
        <v>567</v>
      </c>
      <c r="R109" s="741">
        <v>5.0</v>
      </c>
      <c r="S109" s="741" t="s">
        <v>567</v>
      </c>
      <c r="T109" s="741">
        <v>2050.0</v>
      </c>
      <c r="U109" s="741">
        <v>0.7699999999999999</v>
      </c>
      <c r="V109" s="741" t="s">
        <v>567</v>
      </c>
      <c r="W109" s="741">
        <v>90.0</v>
      </c>
      <c r="X109" s="741" t="s">
        <v>567</v>
      </c>
      <c r="Y109" s="741">
        <v>5.0</v>
      </c>
      <c r="Z109" s="741" t="s">
        <v>567</v>
      </c>
      <c r="AA109" s="741" t="s">
        <v>567</v>
      </c>
      <c r="AB109" s="741" t="s">
        <v>567</v>
      </c>
      <c r="AC109" s="741" t="s">
        <v>567</v>
      </c>
      <c r="AD109" s="741">
        <v>219.0</v>
      </c>
    </row>
    <row r="110" ht="13.5" customHeight="1">
      <c r="A110" s="370" t="s">
        <v>157</v>
      </c>
      <c r="B110" s="371" t="s">
        <v>35</v>
      </c>
      <c r="C110" s="746"/>
      <c r="D110" s="746"/>
      <c r="E110" s="370" t="s">
        <v>157</v>
      </c>
      <c r="F110" s="371" t="s">
        <v>35</v>
      </c>
      <c r="G110" s="741" t="s">
        <v>567</v>
      </c>
      <c r="H110" s="741">
        <v>30.0</v>
      </c>
      <c r="I110" s="741">
        <v>150.0</v>
      </c>
      <c r="J110" s="741" t="s">
        <v>567</v>
      </c>
      <c r="K110" s="741" t="s">
        <v>567</v>
      </c>
      <c r="L110" s="741">
        <v>0.4645679422457755</v>
      </c>
      <c r="M110" s="741" t="s">
        <v>567</v>
      </c>
      <c r="N110" s="741" t="s">
        <v>567</v>
      </c>
      <c r="O110" s="741" t="s">
        <v>567</v>
      </c>
      <c r="P110" s="741">
        <v>19.594841832569866</v>
      </c>
      <c r="Q110" s="741" t="s">
        <v>567</v>
      </c>
      <c r="R110" s="741">
        <v>6.715976829619532</v>
      </c>
      <c r="S110" s="741" t="s">
        <v>567</v>
      </c>
      <c r="T110" s="741" t="s">
        <v>567</v>
      </c>
      <c r="U110" s="741" t="s">
        <v>567</v>
      </c>
      <c r="V110" s="741" t="s">
        <v>567</v>
      </c>
      <c r="W110" s="741">
        <v>112.90552730558022</v>
      </c>
      <c r="X110" s="741" t="s">
        <v>567</v>
      </c>
      <c r="Y110" s="741" t="s">
        <v>567</v>
      </c>
      <c r="Z110" s="741" t="s">
        <v>567</v>
      </c>
      <c r="AA110" s="741" t="s">
        <v>567</v>
      </c>
      <c r="AB110" s="741">
        <v>150.0</v>
      </c>
      <c r="AC110" s="741" t="s">
        <v>567</v>
      </c>
      <c r="AD110" s="741">
        <v>256.78390929013847</v>
      </c>
    </row>
    <row r="111" ht="13.5" customHeight="1">
      <c r="A111" s="370" t="s">
        <v>61</v>
      </c>
      <c r="B111" s="371" t="s">
        <v>32</v>
      </c>
      <c r="C111" s="746"/>
      <c r="D111" s="746"/>
      <c r="E111" s="370" t="s">
        <v>61</v>
      </c>
      <c r="F111" s="371" t="s">
        <v>32</v>
      </c>
      <c r="G111" s="741" t="s">
        <v>567</v>
      </c>
      <c r="H111" s="741" t="s">
        <v>567</v>
      </c>
      <c r="I111" s="741">
        <v>150.0</v>
      </c>
      <c r="J111" s="741" t="s">
        <v>567</v>
      </c>
      <c r="K111" s="741" t="s">
        <v>567</v>
      </c>
      <c r="L111" s="741">
        <v>0.7045989842317638</v>
      </c>
      <c r="M111" s="741" t="s">
        <v>567</v>
      </c>
      <c r="N111" s="741">
        <v>11.0</v>
      </c>
      <c r="O111" s="741" t="s">
        <v>567</v>
      </c>
      <c r="P111" s="741">
        <v>15.149568625856492</v>
      </c>
      <c r="Q111" s="741" t="s">
        <v>567</v>
      </c>
      <c r="R111" s="741">
        <v>4.883104323360932</v>
      </c>
      <c r="S111" s="741" t="s">
        <v>567</v>
      </c>
      <c r="T111" s="741">
        <v>2024.7479959125344</v>
      </c>
      <c r="U111" s="741">
        <v>0.7699999999999999</v>
      </c>
      <c r="V111" s="741" t="s">
        <v>567</v>
      </c>
      <c r="W111" s="741">
        <v>87.51555237482138</v>
      </c>
      <c r="X111" s="741" t="s">
        <v>567</v>
      </c>
      <c r="Y111" s="741" t="s">
        <v>567</v>
      </c>
      <c r="Z111" s="741" t="s">
        <v>567</v>
      </c>
      <c r="AA111" s="741" t="s">
        <v>567</v>
      </c>
      <c r="AB111" s="741" t="s">
        <v>567</v>
      </c>
      <c r="AC111" s="741" t="s">
        <v>567</v>
      </c>
      <c r="AD111" s="741">
        <v>212.0437588297387</v>
      </c>
    </row>
    <row r="112" ht="13.5" customHeight="1">
      <c r="A112" s="370" t="s">
        <v>61</v>
      </c>
      <c r="B112" s="371" t="s">
        <v>30</v>
      </c>
      <c r="C112" s="49"/>
      <c r="D112" s="49"/>
      <c r="E112" s="370" t="s">
        <v>61</v>
      </c>
      <c r="F112" s="371" t="s">
        <v>30</v>
      </c>
      <c r="G112" s="741" t="s">
        <v>567</v>
      </c>
      <c r="H112" s="741" t="s">
        <v>567</v>
      </c>
      <c r="I112" s="741">
        <v>150.0</v>
      </c>
      <c r="J112" s="741" t="s">
        <v>567</v>
      </c>
      <c r="K112" s="741" t="s">
        <v>567</v>
      </c>
      <c r="L112" s="741">
        <v>0.674359474535383</v>
      </c>
      <c r="M112" s="741" t="s">
        <v>567</v>
      </c>
      <c r="N112" s="741">
        <v>11.0</v>
      </c>
      <c r="O112" s="741" t="s">
        <v>567</v>
      </c>
      <c r="P112" s="741">
        <v>15.149901837014887</v>
      </c>
      <c r="Q112" s="741" t="s">
        <v>567</v>
      </c>
      <c r="R112" s="741">
        <v>4.883104323360932</v>
      </c>
      <c r="S112" s="741" t="s">
        <v>567</v>
      </c>
      <c r="T112" s="741">
        <v>2024.7479959125344</v>
      </c>
      <c r="U112" s="741" t="s">
        <v>567</v>
      </c>
      <c r="V112" s="741" t="s">
        <v>567</v>
      </c>
      <c r="W112" s="741">
        <v>87.51594698511313</v>
      </c>
      <c r="X112" s="741" t="s">
        <v>567</v>
      </c>
      <c r="Y112" s="741">
        <v>4.6</v>
      </c>
      <c r="Z112" s="741">
        <v>0.9222047754814311</v>
      </c>
      <c r="AA112" s="741" t="s">
        <v>567</v>
      </c>
      <c r="AB112" s="741">
        <v>15.0</v>
      </c>
      <c r="AC112" s="741" t="s">
        <v>567</v>
      </c>
      <c r="AD112" s="741">
        <v>212.0437588297387</v>
      </c>
    </row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G41:AD74">
    <cfRule type="cellIs" dxfId="4" priority="1" operator="greaterThan">
      <formula>0</formula>
    </cfRule>
  </conditionalFormatting>
  <conditionalFormatting sqref="G5:AD13 G14:X14 G15:AD34 G35:H35 G36:AD36 G37:R37 G38:AD38 J35:AD35 T37:AD37 Z14:AD14">
    <cfRule type="cellIs" dxfId="5" priority="2" operator="greaterThan">
      <formula>0</formula>
    </cfRule>
  </conditionalFormatting>
  <conditionalFormatting sqref="Y14">
    <cfRule type="cellIs" dxfId="5" priority="3" operator="greaterThan">
      <formula>0</formula>
    </cfRule>
  </conditionalFormatting>
  <conditionalFormatting sqref="G79:AD112">
    <cfRule type="cellIs" dxfId="5" priority="4" operator="greater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9.14"/>
    <col customWidth="1" min="15" max="68" width="8.71"/>
  </cols>
  <sheetData>
    <row r="1" ht="13.5" customHeight="1">
      <c r="N1" s="202"/>
    </row>
    <row r="2" ht="25.5" customHeight="1">
      <c r="A2" s="349" t="s">
        <v>568</v>
      </c>
      <c r="F2" s="351" t="s">
        <v>569</v>
      </c>
      <c r="L2" s="197" t="s">
        <v>570</v>
      </c>
      <c r="N2" s="202"/>
      <c r="S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O2" s="693"/>
      <c r="BP2" s="693"/>
    </row>
    <row r="3" ht="13.5" customHeight="1">
      <c r="A3" s="764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764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</row>
    <row r="4" ht="13.5" customHeight="1">
      <c r="A4" s="734" t="s">
        <v>143</v>
      </c>
      <c r="B4" s="735"/>
      <c r="C4" s="735"/>
      <c r="D4" s="735"/>
      <c r="E4" s="700"/>
      <c r="F4" s="774" t="s">
        <v>3</v>
      </c>
      <c r="G4" s="774" t="s">
        <v>4</v>
      </c>
      <c r="H4" s="774" t="s">
        <v>5</v>
      </c>
      <c r="I4" s="774" t="s">
        <v>6</v>
      </c>
      <c r="J4" s="774" t="s">
        <v>7</v>
      </c>
      <c r="K4" s="774" t="s">
        <v>8</v>
      </c>
      <c r="L4" s="774" t="s">
        <v>9</v>
      </c>
      <c r="M4" s="774" t="s">
        <v>146</v>
      </c>
      <c r="N4" s="774" t="s">
        <v>11</v>
      </c>
      <c r="O4" s="774" t="s">
        <v>12</v>
      </c>
      <c r="P4" s="774" t="s">
        <v>13</v>
      </c>
      <c r="Q4" s="774" t="s">
        <v>14</v>
      </c>
      <c r="R4" s="774" t="s">
        <v>15</v>
      </c>
      <c r="S4" s="774" t="s">
        <v>16</v>
      </c>
      <c r="T4" s="774" t="s">
        <v>17</v>
      </c>
      <c r="U4" s="774" t="s">
        <v>18</v>
      </c>
      <c r="V4" s="774" t="s">
        <v>19</v>
      </c>
      <c r="W4" s="774" t="s">
        <v>20</v>
      </c>
      <c r="X4" s="774" t="s">
        <v>21</v>
      </c>
      <c r="Y4" s="774" t="s">
        <v>22</v>
      </c>
      <c r="Z4" s="774" t="s">
        <v>23</v>
      </c>
      <c r="AA4" s="774" t="s">
        <v>24</v>
      </c>
      <c r="AB4" s="774" t="s">
        <v>25</v>
      </c>
      <c r="AC4" s="774" t="s">
        <v>26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J4" s="693"/>
      <c r="BK4" s="693"/>
    </row>
    <row r="5" ht="10.5" customHeight="1">
      <c r="A5" s="739" t="s">
        <v>31</v>
      </c>
      <c r="B5" s="371" t="s">
        <v>32</v>
      </c>
      <c r="C5" s="740"/>
      <c r="D5" s="739" t="s">
        <v>31</v>
      </c>
      <c r="E5" s="371" t="s">
        <v>32</v>
      </c>
      <c r="F5" s="775"/>
      <c r="G5" s="742"/>
      <c r="H5" s="742"/>
      <c r="I5" s="742"/>
      <c r="J5" s="742"/>
      <c r="K5" s="742"/>
      <c r="L5" s="742"/>
      <c r="M5" s="776"/>
      <c r="N5" s="742"/>
      <c r="O5" s="776"/>
      <c r="P5" s="742"/>
      <c r="Q5" s="776"/>
      <c r="R5" s="742"/>
      <c r="S5" s="776"/>
      <c r="T5" s="742">
        <v>0.002</v>
      </c>
      <c r="U5" s="742"/>
      <c r="V5" s="776"/>
      <c r="W5" s="776"/>
      <c r="X5" s="776"/>
      <c r="Y5" s="776"/>
      <c r="Z5" s="742"/>
      <c r="AA5" s="776"/>
      <c r="AB5" s="776"/>
      <c r="AC5" s="776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J5" s="693"/>
      <c r="BK5" s="693"/>
    </row>
    <row r="6" ht="10.5" customHeight="1">
      <c r="A6" s="370" t="s">
        <v>33</v>
      </c>
      <c r="B6" s="371" t="s">
        <v>34</v>
      </c>
      <c r="C6" s="746"/>
      <c r="D6" s="370" t="s">
        <v>33</v>
      </c>
      <c r="E6" s="371" t="s">
        <v>34</v>
      </c>
      <c r="F6" s="775"/>
      <c r="G6" s="742"/>
      <c r="H6" s="742"/>
      <c r="I6" s="742"/>
      <c r="J6" s="742"/>
      <c r="K6" s="742"/>
      <c r="L6" s="742"/>
      <c r="M6" s="742"/>
      <c r="N6" s="742"/>
      <c r="O6" s="742"/>
      <c r="P6" s="742"/>
      <c r="Q6" s="742"/>
      <c r="R6" s="742"/>
      <c r="S6" s="742"/>
      <c r="T6" s="742"/>
      <c r="U6" s="742"/>
      <c r="V6" s="742"/>
      <c r="W6" s="742"/>
      <c r="X6" s="742"/>
      <c r="Y6" s="742"/>
      <c r="Z6" s="742"/>
      <c r="AA6" s="777"/>
      <c r="AB6" s="777"/>
      <c r="AC6" s="777"/>
      <c r="AI6" s="5"/>
      <c r="AJ6" s="5"/>
      <c r="AK6" s="5"/>
      <c r="AL6" s="5"/>
      <c r="AM6" s="5"/>
      <c r="AN6" s="5"/>
      <c r="AO6" s="5"/>
      <c r="AP6" s="5"/>
      <c r="AQ6" s="5"/>
      <c r="AR6" s="354"/>
      <c r="AS6" s="5"/>
      <c r="AT6" s="5"/>
      <c r="AU6" s="5"/>
      <c r="AV6" s="5"/>
      <c r="AW6" s="5"/>
      <c r="AX6" s="5"/>
      <c r="AY6" s="5"/>
      <c r="AZ6" s="5"/>
      <c r="BA6" s="5"/>
      <c r="BB6" s="5"/>
      <c r="BJ6" s="693"/>
      <c r="BK6" s="693"/>
    </row>
    <row r="7" ht="10.5" customHeight="1">
      <c r="A7" s="370" t="s">
        <v>28</v>
      </c>
      <c r="B7" s="371" t="s">
        <v>35</v>
      </c>
      <c r="C7" s="746"/>
      <c r="D7" s="370" t="s">
        <v>28</v>
      </c>
      <c r="E7" s="371" t="s">
        <v>35</v>
      </c>
      <c r="F7" s="775"/>
      <c r="G7" s="742">
        <v>0.0056</v>
      </c>
      <c r="H7" s="743">
        <v>0.01</v>
      </c>
      <c r="I7" s="744">
        <v>2.0</v>
      </c>
      <c r="J7" s="742">
        <v>0.004</v>
      </c>
      <c r="K7" s="742">
        <v>0.005</v>
      </c>
      <c r="L7" s="742"/>
      <c r="M7" s="745">
        <v>0.1</v>
      </c>
      <c r="N7" s="745"/>
      <c r="O7" s="745">
        <v>1.3</v>
      </c>
      <c r="P7" s="742"/>
      <c r="Q7" s="742">
        <v>0.015</v>
      </c>
      <c r="R7" s="742"/>
      <c r="S7" s="742">
        <v>0.98</v>
      </c>
      <c r="T7" s="742">
        <v>0.002</v>
      </c>
      <c r="U7" s="742"/>
      <c r="V7" s="743">
        <v>0.61</v>
      </c>
      <c r="W7" s="743"/>
      <c r="X7" s="743">
        <v>0.05</v>
      </c>
      <c r="Y7" s="742">
        <v>0.035</v>
      </c>
      <c r="Z7" s="742"/>
      <c r="AA7" s="742">
        <v>0.002</v>
      </c>
      <c r="AB7" s="777"/>
      <c r="AC7" s="745">
        <v>2.1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J7" s="693"/>
      <c r="BK7" s="693"/>
    </row>
    <row r="8" ht="10.5" customHeight="1">
      <c r="A8" s="370" t="s">
        <v>29</v>
      </c>
      <c r="B8" s="371" t="s">
        <v>30</v>
      </c>
      <c r="C8" s="746"/>
      <c r="D8" s="370" t="s">
        <v>29</v>
      </c>
      <c r="E8" s="371" t="s">
        <v>30</v>
      </c>
      <c r="F8" s="775"/>
      <c r="G8" s="742"/>
      <c r="H8" s="742"/>
      <c r="I8" s="744">
        <v>1.0</v>
      </c>
      <c r="J8" s="742"/>
      <c r="K8" s="742">
        <v>0.005</v>
      </c>
      <c r="L8" s="742"/>
      <c r="M8" s="743">
        <v>0.05</v>
      </c>
      <c r="N8" s="742"/>
      <c r="O8" s="742"/>
      <c r="P8" s="742"/>
      <c r="Q8" s="743">
        <v>0.05</v>
      </c>
      <c r="R8" s="742"/>
      <c r="S8" s="742"/>
      <c r="T8" s="742">
        <v>0.002</v>
      </c>
      <c r="U8" s="742"/>
      <c r="V8" s="742"/>
      <c r="W8" s="742"/>
      <c r="X8" s="742"/>
      <c r="Y8" s="745">
        <v>0.1</v>
      </c>
      <c r="Z8" s="742"/>
      <c r="AA8" s="777"/>
      <c r="AB8" s="777"/>
      <c r="AC8" s="777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J8" s="693"/>
      <c r="BK8" s="693"/>
    </row>
    <row r="9" ht="10.5" customHeight="1">
      <c r="A9" s="370" t="s">
        <v>41</v>
      </c>
      <c r="B9" s="371" t="s">
        <v>35</v>
      </c>
      <c r="C9" s="746"/>
      <c r="D9" s="370" t="s">
        <v>41</v>
      </c>
      <c r="E9" s="371" t="s">
        <v>35</v>
      </c>
      <c r="F9" s="776"/>
      <c r="G9" s="743">
        <v>0.747</v>
      </c>
      <c r="H9" s="743">
        <v>0.03</v>
      </c>
      <c r="I9" s="744">
        <v>98.0</v>
      </c>
      <c r="J9" s="743">
        <v>1.87</v>
      </c>
      <c r="K9" s="743">
        <v>0.47</v>
      </c>
      <c r="L9" s="742"/>
      <c r="M9" s="742">
        <v>2.8</v>
      </c>
      <c r="N9" s="742"/>
      <c r="O9" s="743">
        <v>9.33</v>
      </c>
      <c r="P9" s="742"/>
      <c r="Q9" s="742">
        <v>0.015</v>
      </c>
      <c r="R9" s="742"/>
      <c r="S9" s="742">
        <v>18.667</v>
      </c>
      <c r="T9" s="743">
        <v>0.28</v>
      </c>
      <c r="U9" s="743"/>
      <c r="V9" s="743">
        <v>18.67</v>
      </c>
      <c r="W9" s="743"/>
      <c r="X9" s="743">
        <v>4.67</v>
      </c>
      <c r="Y9" s="743">
        <v>4.67</v>
      </c>
      <c r="Z9" s="742"/>
      <c r="AA9" s="742">
        <v>0.075</v>
      </c>
      <c r="AB9" s="775"/>
      <c r="AC9" s="744">
        <v>280.0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J9" s="693"/>
      <c r="BK9" s="693"/>
    </row>
    <row r="10" ht="11.25" customHeight="1">
      <c r="A10" s="370" t="s">
        <v>42</v>
      </c>
      <c r="B10" s="371" t="s">
        <v>35</v>
      </c>
      <c r="C10" s="746"/>
      <c r="D10" s="370" t="s">
        <v>42</v>
      </c>
      <c r="E10" s="371" t="s">
        <v>35</v>
      </c>
      <c r="F10" s="776"/>
      <c r="G10" s="743">
        <v>0.747</v>
      </c>
      <c r="H10" s="743">
        <v>0.28</v>
      </c>
      <c r="I10" s="744">
        <v>98.0</v>
      </c>
      <c r="J10" s="743">
        <v>1.87</v>
      </c>
      <c r="K10" s="743">
        <v>0.47</v>
      </c>
      <c r="L10" s="742"/>
      <c r="M10" s="742">
        <v>2.8</v>
      </c>
      <c r="N10" s="742"/>
      <c r="O10" s="743">
        <v>9.33</v>
      </c>
      <c r="P10" s="742"/>
      <c r="Q10" s="742">
        <v>0.015</v>
      </c>
      <c r="R10" s="742"/>
      <c r="S10" s="742">
        <v>18.667</v>
      </c>
      <c r="T10" s="743">
        <v>0.28</v>
      </c>
      <c r="U10" s="743"/>
      <c r="V10" s="743">
        <v>18.67</v>
      </c>
      <c r="W10" s="743"/>
      <c r="X10" s="743">
        <v>4.67</v>
      </c>
      <c r="Y10" s="743">
        <v>4.67</v>
      </c>
      <c r="Z10" s="742"/>
      <c r="AA10" s="742">
        <v>0.075</v>
      </c>
      <c r="AB10" s="775"/>
      <c r="AC10" s="744">
        <v>280.0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J10" s="693"/>
      <c r="BK10" s="693"/>
    </row>
    <row r="11" ht="11.25" customHeight="1">
      <c r="A11" s="370" t="s">
        <v>39</v>
      </c>
      <c r="B11" s="371" t="s">
        <v>34</v>
      </c>
      <c r="C11" s="746"/>
      <c r="D11" s="370" t="s">
        <v>39</v>
      </c>
      <c r="E11" s="371" t="s">
        <v>34</v>
      </c>
      <c r="F11" s="778">
        <v>620.767</v>
      </c>
      <c r="G11" s="743">
        <v>0.248</v>
      </c>
      <c r="H11" s="743">
        <v>0.186</v>
      </c>
      <c r="I11" s="744">
        <v>124.159</v>
      </c>
      <c r="J11" s="743">
        <v>1.242</v>
      </c>
      <c r="K11" s="743">
        <v>0.062</v>
      </c>
      <c r="L11" s="742"/>
      <c r="M11" s="742">
        <v>0.41</v>
      </c>
      <c r="N11" s="742">
        <v>7.931</v>
      </c>
      <c r="O11" s="743">
        <v>6.208</v>
      </c>
      <c r="P11" s="744">
        <v>851.582</v>
      </c>
      <c r="Q11" s="742">
        <v>0.91</v>
      </c>
      <c r="R11" s="742"/>
      <c r="S11" s="744">
        <v>31.04</v>
      </c>
      <c r="T11" s="743">
        <v>1.242</v>
      </c>
      <c r="U11" s="743">
        <v>3.104</v>
      </c>
      <c r="V11" s="744">
        <v>17.48</v>
      </c>
      <c r="W11" s="743"/>
      <c r="X11" s="743">
        <v>3.104</v>
      </c>
      <c r="Y11" s="743">
        <v>3.64</v>
      </c>
      <c r="Z11" s="742"/>
      <c r="AA11" s="742">
        <v>0.025</v>
      </c>
      <c r="AB11" s="779">
        <v>6.208</v>
      </c>
      <c r="AC11" s="756">
        <v>217.786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J11" s="693"/>
      <c r="BK11" s="693"/>
    </row>
    <row r="12" ht="10.5" customHeight="1">
      <c r="A12" s="370" t="s">
        <v>39</v>
      </c>
      <c r="B12" s="371" t="s">
        <v>40</v>
      </c>
      <c r="C12" s="746"/>
      <c r="D12" s="370" t="s">
        <v>39</v>
      </c>
      <c r="E12" s="371" t="s">
        <v>40</v>
      </c>
      <c r="F12" s="775"/>
      <c r="G12" s="776"/>
      <c r="H12" s="776"/>
      <c r="I12" s="776"/>
      <c r="J12" s="776"/>
      <c r="K12" s="776"/>
      <c r="L12" s="776"/>
      <c r="M12" s="776"/>
      <c r="N12" s="742"/>
      <c r="O12" s="776"/>
      <c r="P12" s="776"/>
      <c r="Q12" s="776"/>
      <c r="R12" s="776"/>
      <c r="S12" s="776"/>
      <c r="T12" s="776"/>
      <c r="U12" s="776"/>
      <c r="V12" s="776"/>
      <c r="W12" s="776"/>
      <c r="X12" s="776"/>
      <c r="Y12" s="776"/>
      <c r="Z12" s="776"/>
      <c r="AA12" s="776"/>
      <c r="AB12" s="776"/>
      <c r="AC12" s="776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J12" s="693"/>
      <c r="BK12" s="693"/>
    </row>
    <row r="13" ht="10.5" customHeight="1">
      <c r="A13" s="370" t="s">
        <v>47</v>
      </c>
      <c r="B13" s="371" t="s">
        <v>40</v>
      </c>
      <c r="C13" s="746"/>
      <c r="D13" s="370" t="s">
        <v>47</v>
      </c>
      <c r="E13" s="371" t="s">
        <v>40</v>
      </c>
      <c r="F13" s="775"/>
      <c r="G13" s="776"/>
      <c r="H13" s="776"/>
      <c r="I13" s="776"/>
      <c r="J13" s="776"/>
      <c r="K13" s="776"/>
      <c r="L13" s="776"/>
      <c r="M13" s="776"/>
      <c r="N13" s="742"/>
      <c r="O13" s="776"/>
      <c r="P13" s="776"/>
      <c r="Q13" s="776"/>
      <c r="R13" s="776"/>
      <c r="S13" s="776"/>
      <c r="T13" s="776"/>
      <c r="U13" s="776"/>
      <c r="V13" s="776"/>
      <c r="W13" s="776"/>
      <c r="X13" s="776"/>
      <c r="Y13" s="776"/>
      <c r="Z13" s="776"/>
      <c r="AA13" s="776"/>
      <c r="AB13" s="776"/>
      <c r="AC13" s="776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J13" s="693"/>
      <c r="BK13" s="693"/>
    </row>
    <row r="14" ht="10.5" customHeight="1">
      <c r="A14" s="370" t="s">
        <v>47</v>
      </c>
      <c r="B14" s="371" t="s">
        <v>32</v>
      </c>
      <c r="C14" s="746"/>
      <c r="D14" s="370" t="s">
        <v>47</v>
      </c>
      <c r="E14" s="371" t="s">
        <v>32</v>
      </c>
      <c r="F14" s="775"/>
      <c r="G14" s="776"/>
      <c r="H14" s="776"/>
      <c r="I14" s="776"/>
      <c r="J14" s="776"/>
      <c r="K14" s="776"/>
      <c r="L14" s="776"/>
      <c r="M14" s="776"/>
      <c r="N14" s="742"/>
      <c r="O14" s="776"/>
      <c r="P14" s="776"/>
      <c r="Q14" s="776"/>
      <c r="R14" s="776"/>
      <c r="S14" s="776"/>
      <c r="T14" s="776"/>
      <c r="U14" s="776"/>
      <c r="V14" s="776"/>
      <c r="W14" s="776"/>
      <c r="X14" s="776"/>
      <c r="Y14" s="776"/>
      <c r="Z14" s="776"/>
      <c r="AA14" s="776"/>
      <c r="AB14" s="776"/>
      <c r="AC14" s="776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J14" s="693"/>
      <c r="BK14" s="693"/>
    </row>
    <row r="15" ht="10.5" customHeight="1">
      <c r="A15" s="370" t="s">
        <v>48</v>
      </c>
      <c r="B15" s="371" t="s">
        <v>34</v>
      </c>
      <c r="C15" s="746"/>
      <c r="D15" s="370" t="s">
        <v>48</v>
      </c>
      <c r="E15" s="371" t="s">
        <v>34</v>
      </c>
      <c r="F15" s="775"/>
      <c r="G15" s="776"/>
      <c r="H15" s="776"/>
      <c r="I15" s="776"/>
      <c r="J15" s="776"/>
      <c r="K15" s="776"/>
      <c r="L15" s="776"/>
      <c r="M15" s="776"/>
      <c r="N15" s="742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J15" s="693"/>
      <c r="BK15" s="693"/>
    </row>
    <row r="16" ht="10.5" customHeight="1">
      <c r="A16" s="370" t="s">
        <v>49</v>
      </c>
      <c r="B16" s="371" t="s">
        <v>34</v>
      </c>
      <c r="C16" s="746"/>
      <c r="D16" s="370" t="s">
        <v>49</v>
      </c>
      <c r="E16" s="371" t="s">
        <v>34</v>
      </c>
      <c r="F16" s="775"/>
      <c r="G16" s="776"/>
      <c r="H16" s="776"/>
      <c r="I16" s="776"/>
      <c r="J16" s="776"/>
      <c r="K16" s="776"/>
      <c r="L16" s="776"/>
      <c r="M16" s="776"/>
      <c r="N16" s="742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J16" s="693"/>
      <c r="BK16" s="693"/>
    </row>
    <row r="17" ht="10.5" customHeight="1">
      <c r="A17" s="370" t="s">
        <v>50</v>
      </c>
      <c r="B17" s="371" t="s">
        <v>34</v>
      </c>
      <c r="C17" s="746"/>
      <c r="D17" s="370" t="s">
        <v>50</v>
      </c>
      <c r="E17" s="371" t="s">
        <v>34</v>
      </c>
      <c r="F17" s="742"/>
      <c r="G17" s="742"/>
      <c r="H17" s="742"/>
      <c r="I17" s="742"/>
      <c r="J17" s="742"/>
      <c r="K17" s="742"/>
      <c r="L17" s="742"/>
      <c r="M17" s="742"/>
      <c r="N17" s="742"/>
      <c r="O17" s="742"/>
      <c r="P17" s="742"/>
      <c r="Q17" s="742"/>
      <c r="R17" s="742"/>
      <c r="S17" s="742"/>
      <c r="T17" s="742"/>
      <c r="U17" s="742"/>
      <c r="V17" s="742"/>
      <c r="W17" s="742"/>
      <c r="X17" s="742"/>
      <c r="Y17" s="742"/>
      <c r="Z17" s="742"/>
      <c r="AA17" s="742"/>
      <c r="AB17" s="742"/>
      <c r="AC17" s="742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J17" s="693"/>
      <c r="BK17" s="693"/>
    </row>
    <row r="18" ht="10.5" customHeight="1">
      <c r="A18" s="370" t="s">
        <v>51</v>
      </c>
      <c r="B18" s="371" t="s">
        <v>35</v>
      </c>
      <c r="C18" s="746"/>
      <c r="D18" s="370" t="s">
        <v>51</v>
      </c>
      <c r="E18" s="371" t="s">
        <v>35</v>
      </c>
      <c r="F18" s="742">
        <v>20.0</v>
      </c>
      <c r="G18" s="742"/>
      <c r="H18" s="744">
        <v>2.0</v>
      </c>
      <c r="I18" s="742"/>
      <c r="J18" s="742">
        <v>0.5</v>
      </c>
      <c r="K18" s="743">
        <v>0.05</v>
      </c>
      <c r="L18" s="742"/>
      <c r="M18" s="744">
        <v>1.0</v>
      </c>
      <c r="N18" s="742">
        <v>5.0</v>
      </c>
      <c r="O18" s="742">
        <v>5.0</v>
      </c>
      <c r="P18" s="742"/>
      <c r="Q18" s="744">
        <v>10.0</v>
      </c>
      <c r="R18" s="742"/>
      <c r="S18" s="742">
        <v>10.0</v>
      </c>
      <c r="T18" s="742"/>
      <c r="U18" s="742">
        <v>0.05</v>
      </c>
      <c r="V18" s="742">
        <v>2.0</v>
      </c>
      <c r="W18" s="742"/>
      <c r="X18" s="743">
        <v>0.02</v>
      </c>
      <c r="Y18" s="742"/>
      <c r="Z18" s="742"/>
      <c r="AA18" s="742"/>
      <c r="AB18" s="742"/>
      <c r="AC18" s="744">
        <v>10.0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J18" s="693"/>
      <c r="BK18" s="693"/>
    </row>
    <row r="19" ht="10.5" customHeight="1">
      <c r="A19" s="370" t="s">
        <v>150</v>
      </c>
      <c r="B19" s="371" t="s">
        <v>151</v>
      </c>
      <c r="C19" s="746"/>
      <c r="D19" s="370" t="s">
        <v>150</v>
      </c>
      <c r="E19" s="371" t="s">
        <v>151</v>
      </c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742"/>
      <c r="AB19" s="742"/>
      <c r="AC19" s="742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J19" s="693"/>
      <c r="BK19" s="693"/>
    </row>
    <row r="20" ht="10.5" customHeight="1">
      <c r="A20" s="754" t="s">
        <v>45</v>
      </c>
      <c r="B20" s="755" t="s">
        <v>30</v>
      </c>
      <c r="C20" s="746"/>
      <c r="D20" s="754" t="s">
        <v>45</v>
      </c>
      <c r="E20" s="755" t="s">
        <v>30</v>
      </c>
      <c r="F20" s="742"/>
      <c r="G20" s="742"/>
      <c r="H20" s="745">
        <v>0.1</v>
      </c>
      <c r="I20" s="745"/>
      <c r="J20" s="745">
        <v>0.1</v>
      </c>
      <c r="K20" s="743">
        <v>0.01</v>
      </c>
      <c r="L20" s="742"/>
      <c r="M20" s="745">
        <v>0.1</v>
      </c>
      <c r="N20" s="745"/>
      <c r="O20" s="745">
        <v>0.2</v>
      </c>
      <c r="P20" s="745"/>
      <c r="Q20" s="745">
        <v>0.1</v>
      </c>
      <c r="R20" s="745"/>
      <c r="S20" s="745">
        <v>0.2</v>
      </c>
      <c r="T20" s="745"/>
      <c r="U20" s="745">
        <v>0.3</v>
      </c>
      <c r="V20" s="745">
        <v>0.2</v>
      </c>
      <c r="W20" s="745"/>
      <c r="X20" s="743">
        <v>0.02</v>
      </c>
      <c r="Y20" s="742"/>
      <c r="Z20" s="742"/>
      <c r="AA20" s="742"/>
      <c r="AB20" s="742"/>
      <c r="AC20" s="780">
        <v>2.0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J20" s="693"/>
      <c r="BK20" s="693"/>
    </row>
    <row r="21" ht="10.5" customHeight="1">
      <c r="A21" s="370" t="s">
        <v>52</v>
      </c>
      <c r="B21" s="371" t="s">
        <v>40</v>
      </c>
      <c r="C21" s="746"/>
      <c r="D21" s="370" t="s">
        <v>52</v>
      </c>
      <c r="E21" s="371" t="s">
        <v>40</v>
      </c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62"/>
      <c r="U21" s="742"/>
      <c r="V21" s="742"/>
      <c r="W21" s="742"/>
      <c r="X21" s="742"/>
      <c r="Y21" s="742"/>
      <c r="Z21" s="742"/>
      <c r="AA21" s="742"/>
      <c r="AB21" s="742"/>
      <c r="AC21" s="742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J21" s="693"/>
      <c r="BK21" s="693"/>
    </row>
    <row r="22" ht="10.5" customHeight="1">
      <c r="A22" s="370" t="s">
        <v>152</v>
      </c>
      <c r="B22" s="371" t="s">
        <v>151</v>
      </c>
      <c r="C22" s="746"/>
      <c r="D22" s="370" t="s">
        <v>152</v>
      </c>
      <c r="E22" s="371" t="s">
        <v>151</v>
      </c>
      <c r="F22" s="742"/>
      <c r="G22" s="742"/>
      <c r="H22" s="742"/>
      <c r="I22" s="742"/>
      <c r="J22" s="742"/>
      <c r="K22" s="742"/>
      <c r="L22" s="742"/>
      <c r="M22" s="742"/>
      <c r="N22" s="742"/>
      <c r="O22" s="742"/>
      <c r="P22" s="742"/>
      <c r="Q22" s="742"/>
      <c r="R22" s="742"/>
      <c r="S22" s="742"/>
      <c r="T22" s="742"/>
      <c r="U22" s="742"/>
      <c r="V22" s="742"/>
      <c r="W22" s="742"/>
      <c r="X22" s="742"/>
      <c r="Y22" s="742"/>
      <c r="Z22" s="742"/>
      <c r="AA22" s="742"/>
      <c r="AB22" s="742"/>
      <c r="AC22" s="742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J22" s="693"/>
      <c r="BK22" s="693"/>
    </row>
    <row r="23" ht="10.5" customHeight="1">
      <c r="A23" s="370" t="s">
        <v>52</v>
      </c>
      <c r="B23" s="371" t="s">
        <v>32</v>
      </c>
      <c r="C23" s="746"/>
      <c r="D23" s="370" t="s">
        <v>52</v>
      </c>
      <c r="E23" s="371" t="s">
        <v>32</v>
      </c>
      <c r="F23" s="742"/>
      <c r="G23" s="742"/>
      <c r="H23" s="742"/>
      <c r="I23" s="742"/>
      <c r="J23" s="742"/>
      <c r="K23" s="742"/>
      <c r="L23" s="742"/>
      <c r="M23" s="742"/>
      <c r="N23" s="742"/>
      <c r="O23" s="742"/>
      <c r="P23" s="742"/>
      <c r="Q23" s="742"/>
      <c r="R23" s="742"/>
      <c r="S23" s="742"/>
      <c r="T23" s="400">
        <v>0.01</v>
      </c>
      <c r="U23" s="742"/>
      <c r="V23" s="742"/>
      <c r="W23" s="742"/>
      <c r="X23" s="742"/>
      <c r="Y23" s="742"/>
      <c r="Z23" s="742"/>
      <c r="AA23" s="742"/>
      <c r="AB23" s="742"/>
      <c r="AC23" s="742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49"/>
      <c r="AU23" s="49"/>
      <c r="AV23" s="5"/>
      <c r="AW23" s="5"/>
      <c r="AX23" s="5"/>
      <c r="AY23" s="5"/>
      <c r="AZ23" s="5"/>
      <c r="BA23" s="5"/>
      <c r="BB23" s="5"/>
      <c r="BJ23" s="693"/>
      <c r="BK23" s="693"/>
    </row>
    <row r="24" ht="10.5" customHeight="1">
      <c r="A24" s="370" t="s">
        <v>52</v>
      </c>
      <c r="B24" s="371" t="s">
        <v>34</v>
      </c>
      <c r="C24" s="746"/>
      <c r="D24" s="370" t="s">
        <v>52</v>
      </c>
      <c r="E24" s="371" t="s">
        <v>34</v>
      </c>
      <c r="F24" s="742"/>
      <c r="G24" s="742"/>
      <c r="H24" s="742"/>
      <c r="I24" s="742"/>
      <c r="J24" s="742"/>
      <c r="K24" s="742"/>
      <c r="L24" s="742"/>
      <c r="M24" s="742"/>
      <c r="N24" s="742"/>
      <c r="O24" s="742"/>
      <c r="P24" s="742"/>
      <c r="Q24" s="742"/>
      <c r="R24" s="742"/>
      <c r="S24" s="742"/>
      <c r="T24" s="742"/>
      <c r="U24" s="742"/>
      <c r="V24" s="742"/>
      <c r="W24" s="742"/>
      <c r="X24" s="742"/>
      <c r="Y24" s="742"/>
      <c r="Z24" s="742"/>
      <c r="AA24" s="742"/>
      <c r="AB24" s="742"/>
      <c r="AC24" s="742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738"/>
      <c r="BK24" s="738"/>
    </row>
    <row r="25" ht="10.5" customHeight="1">
      <c r="A25" s="370" t="s">
        <v>53</v>
      </c>
      <c r="B25" s="371" t="s">
        <v>35</v>
      </c>
      <c r="C25" s="746"/>
      <c r="D25" s="370" t="s">
        <v>53</v>
      </c>
      <c r="E25" s="371" t="s">
        <v>35</v>
      </c>
      <c r="F25" s="742"/>
      <c r="G25" s="742"/>
      <c r="H25" s="745">
        <v>0.2</v>
      </c>
      <c r="I25" s="742"/>
      <c r="J25" s="742"/>
      <c r="K25" s="743">
        <v>0.05</v>
      </c>
      <c r="L25" s="742"/>
      <c r="M25" s="744"/>
      <c r="N25" s="742">
        <v>1.0</v>
      </c>
      <c r="O25" s="742">
        <v>0.5</v>
      </c>
      <c r="P25" s="742"/>
      <c r="Q25" s="745">
        <v>0.1</v>
      </c>
      <c r="R25" s="742"/>
      <c r="S25" s="742"/>
      <c r="T25" s="742"/>
      <c r="U25" s="742"/>
      <c r="V25" s="742"/>
      <c r="W25" s="742"/>
      <c r="X25" s="743">
        <v>0.01</v>
      </c>
      <c r="Y25" s="742"/>
      <c r="Z25" s="742"/>
      <c r="AA25" s="742"/>
      <c r="AB25" s="742"/>
      <c r="AC25" s="756">
        <v>25.0</v>
      </c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"/>
      <c r="AU25" s="5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738"/>
      <c r="BK25" s="738"/>
    </row>
    <row r="26" ht="10.5" customHeight="1">
      <c r="A26" s="370" t="s">
        <v>54</v>
      </c>
      <c r="B26" s="371" t="s">
        <v>32</v>
      </c>
      <c r="C26" s="746"/>
      <c r="D26" s="370" t="s">
        <v>54</v>
      </c>
      <c r="E26" s="371" t="s">
        <v>32</v>
      </c>
      <c r="F26" s="742"/>
      <c r="G26" s="742"/>
      <c r="H26" s="742"/>
      <c r="I26" s="742"/>
      <c r="J26" s="742"/>
      <c r="K26" s="742"/>
      <c r="L26" s="742"/>
      <c r="M26" s="742"/>
      <c r="N26" s="742"/>
      <c r="O26" s="742"/>
      <c r="P26" s="742"/>
      <c r="Q26" s="742"/>
      <c r="R26" s="742"/>
      <c r="S26" s="742"/>
      <c r="T26" s="758">
        <v>7.7E-4</v>
      </c>
      <c r="U26" s="742"/>
      <c r="V26" s="742"/>
      <c r="W26" s="742"/>
      <c r="X26" s="742">
        <v>0.005</v>
      </c>
      <c r="Y26" s="742"/>
      <c r="Z26" s="742"/>
      <c r="AA26" s="742"/>
      <c r="AB26" s="742"/>
      <c r="AC26" s="742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J26" s="693"/>
      <c r="BK26" s="693"/>
    </row>
    <row r="27" ht="10.5" customHeight="1">
      <c r="A27" s="370" t="s">
        <v>154</v>
      </c>
      <c r="B27" s="371" t="s">
        <v>35</v>
      </c>
      <c r="C27" s="746"/>
      <c r="D27" s="370" t="s">
        <v>154</v>
      </c>
      <c r="E27" s="371" t="s">
        <v>35</v>
      </c>
      <c r="F27" s="743">
        <v>0.75</v>
      </c>
      <c r="G27" s="742"/>
      <c r="H27" s="742"/>
      <c r="I27" s="742"/>
      <c r="J27" s="742"/>
      <c r="K27" s="742"/>
      <c r="L27" s="742"/>
      <c r="M27" s="742"/>
      <c r="N27" s="742"/>
      <c r="O27" s="742"/>
      <c r="P27" s="742"/>
      <c r="Q27" s="742"/>
      <c r="R27" s="742"/>
      <c r="S27" s="742"/>
      <c r="T27" s="759">
        <v>0.0024</v>
      </c>
      <c r="U27" s="742"/>
      <c r="V27" s="742"/>
      <c r="W27" s="742"/>
      <c r="X27" s="742">
        <v>0.033</v>
      </c>
      <c r="Y27" s="742"/>
      <c r="Z27" s="742"/>
      <c r="AA27" s="742"/>
      <c r="AB27" s="742"/>
      <c r="AC27" s="742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J27" s="693"/>
      <c r="BK27" s="693"/>
    </row>
    <row r="28" ht="10.5" customHeight="1">
      <c r="A28" s="370" t="s">
        <v>56</v>
      </c>
      <c r="B28" s="371" t="s">
        <v>40</v>
      </c>
      <c r="C28" s="746"/>
      <c r="D28" s="370" t="s">
        <v>56</v>
      </c>
      <c r="E28" s="371" t="s">
        <v>40</v>
      </c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42"/>
      <c r="AB28" s="742"/>
      <c r="AC28" s="742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J28" s="693"/>
      <c r="BK28" s="693"/>
    </row>
    <row r="29" ht="10.5" customHeight="1">
      <c r="A29" s="370" t="s">
        <v>56</v>
      </c>
      <c r="B29" s="371" t="s">
        <v>151</v>
      </c>
      <c r="C29" s="746"/>
      <c r="D29" s="370" t="s">
        <v>56</v>
      </c>
      <c r="E29" s="371" t="s">
        <v>151</v>
      </c>
      <c r="F29" s="742"/>
      <c r="G29" s="742"/>
      <c r="H29" s="742"/>
      <c r="I29" s="742"/>
      <c r="J29" s="742"/>
      <c r="K29" s="742"/>
      <c r="L29" s="742"/>
      <c r="M29" s="742"/>
      <c r="N29" s="742"/>
      <c r="O29" s="742"/>
      <c r="P29" s="742"/>
      <c r="Q29" s="742"/>
      <c r="R29" s="742"/>
      <c r="S29" s="742"/>
      <c r="T29" s="742"/>
      <c r="U29" s="742"/>
      <c r="V29" s="742"/>
      <c r="W29" s="742"/>
      <c r="X29" s="742"/>
      <c r="Y29" s="742"/>
      <c r="Z29" s="742"/>
      <c r="AA29" s="742"/>
      <c r="AB29" s="742"/>
      <c r="AC29" s="742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J29" s="693"/>
      <c r="BK29" s="693"/>
    </row>
    <row r="30" ht="10.5" customHeight="1">
      <c r="A30" s="370" t="s">
        <v>56</v>
      </c>
      <c r="B30" s="371" t="s">
        <v>32</v>
      </c>
      <c r="C30" s="746"/>
      <c r="D30" s="370" t="s">
        <v>56</v>
      </c>
      <c r="E30" s="371" t="s">
        <v>32</v>
      </c>
      <c r="F30" s="742">
        <v>7.943246124114965</v>
      </c>
      <c r="G30" s="742"/>
      <c r="H30" s="742"/>
      <c r="I30" s="742"/>
      <c r="J30" s="742"/>
      <c r="K30" s="742"/>
      <c r="L30" s="742"/>
      <c r="M30" s="742"/>
      <c r="N30" s="742"/>
      <c r="O30" s="742"/>
      <c r="P30" s="742"/>
      <c r="Q30" s="742"/>
      <c r="R30" s="742"/>
      <c r="S30" s="742"/>
      <c r="T30" s="742"/>
      <c r="U30" s="743">
        <v>7.92</v>
      </c>
      <c r="V30" s="742"/>
      <c r="W30" s="742"/>
      <c r="X30" s="743">
        <v>0.02</v>
      </c>
      <c r="Y30" s="742"/>
      <c r="Z30" s="742"/>
      <c r="AA30" s="742"/>
      <c r="AB30" s="742"/>
      <c r="AC30" s="742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J30" s="693"/>
      <c r="BK30" s="693"/>
    </row>
    <row r="31" ht="10.5" customHeight="1">
      <c r="A31" s="370" t="s">
        <v>57</v>
      </c>
      <c r="B31" s="371" t="s">
        <v>34</v>
      </c>
      <c r="C31" s="746"/>
      <c r="D31" s="370" t="s">
        <v>57</v>
      </c>
      <c r="E31" s="371" t="s">
        <v>34</v>
      </c>
      <c r="F31" s="742"/>
      <c r="G31" s="742"/>
      <c r="H31" s="742"/>
      <c r="I31" s="742"/>
      <c r="J31" s="742"/>
      <c r="K31" s="742"/>
      <c r="L31" s="742"/>
      <c r="M31" s="742"/>
      <c r="N31" s="742"/>
      <c r="O31" s="742"/>
      <c r="P31" s="742"/>
      <c r="Q31" s="742"/>
      <c r="R31" s="742"/>
      <c r="S31" s="742"/>
      <c r="T31" s="742"/>
      <c r="U31" s="742"/>
      <c r="V31" s="742"/>
      <c r="W31" s="742"/>
      <c r="X31" s="742"/>
      <c r="Y31" s="742"/>
      <c r="Z31" s="742"/>
      <c r="AA31" s="742"/>
      <c r="AB31" s="742"/>
      <c r="AC31" s="742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J31" s="693"/>
      <c r="BK31" s="693"/>
    </row>
    <row r="32" ht="12.0" customHeight="1">
      <c r="A32" s="370" t="s">
        <v>62</v>
      </c>
      <c r="B32" s="371" t="s">
        <v>34</v>
      </c>
      <c r="C32" s="746"/>
      <c r="D32" s="370" t="s">
        <v>62</v>
      </c>
      <c r="E32" s="371" t="s">
        <v>34</v>
      </c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2"/>
      <c r="Q32" s="742"/>
      <c r="R32" s="742"/>
      <c r="S32" s="742"/>
      <c r="T32" s="742"/>
      <c r="U32" s="742"/>
      <c r="V32" s="742"/>
      <c r="W32" s="742"/>
      <c r="X32" s="742"/>
      <c r="Y32" s="742"/>
      <c r="Z32" s="742"/>
      <c r="AA32" s="742"/>
      <c r="AB32" s="742"/>
      <c r="AC32" s="742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J32" s="693"/>
      <c r="BK32" s="693"/>
    </row>
    <row r="33" ht="10.5" customHeight="1">
      <c r="A33" s="370" t="s">
        <v>56</v>
      </c>
      <c r="B33" s="371" t="s">
        <v>30</v>
      </c>
      <c r="C33" s="746" t="s">
        <v>571</v>
      </c>
      <c r="D33" s="370" t="s">
        <v>56</v>
      </c>
      <c r="E33" s="371" t="s">
        <v>30</v>
      </c>
      <c r="F33" s="742">
        <v>7.943246124114965</v>
      </c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42"/>
      <c r="AB33" s="742"/>
      <c r="AC33" s="742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J33" s="693"/>
      <c r="BK33" s="693"/>
    </row>
    <row r="34" ht="10.5" customHeight="1">
      <c r="A34" s="370" t="s">
        <v>61</v>
      </c>
      <c r="B34" s="371" t="s">
        <v>40</v>
      </c>
      <c r="C34" s="746"/>
      <c r="D34" s="370" t="s">
        <v>61</v>
      </c>
      <c r="E34" s="371" t="s">
        <v>40</v>
      </c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42"/>
      <c r="AB34" s="742"/>
      <c r="AC34" s="742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J34" s="693"/>
      <c r="BK34" s="693"/>
    </row>
    <row r="35" ht="10.5" customHeight="1">
      <c r="A35" s="370" t="s">
        <v>61</v>
      </c>
      <c r="B35" s="371" t="s">
        <v>151</v>
      </c>
      <c r="C35" s="746"/>
      <c r="D35" s="370" t="s">
        <v>61</v>
      </c>
      <c r="E35" s="371" t="s">
        <v>151</v>
      </c>
      <c r="F35" s="742"/>
      <c r="G35" s="742"/>
      <c r="H35" s="742"/>
      <c r="I35" s="742"/>
      <c r="J35" s="742"/>
      <c r="K35" s="742"/>
      <c r="L35" s="742"/>
      <c r="M35" s="742"/>
      <c r="N35" s="742"/>
      <c r="O35" s="742"/>
      <c r="P35" s="742"/>
      <c r="Q35" s="742"/>
      <c r="R35" s="742"/>
      <c r="S35" s="742"/>
      <c r="T35" s="742"/>
      <c r="U35" s="742"/>
      <c r="V35" s="742"/>
      <c r="W35" s="742"/>
      <c r="X35" s="742"/>
      <c r="Y35" s="742"/>
      <c r="Z35" s="742"/>
      <c r="AA35" s="742"/>
      <c r="AB35" s="742"/>
      <c r="AC35" s="742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J35" s="693"/>
      <c r="BK35" s="693"/>
    </row>
    <row r="36" ht="10.5" customHeight="1">
      <c r="A36" s="370" t="s">
        <v>157</v>
      </c>
      <c r="B36" s="371" t="s">
        <v>35</v>
      </c>
      <c r="C36" s="746"/>
      <c r="D36" s="370" t="s">
        <v>157</v>
      </c>
      <c r="E36" s="371" t="s">
        <v>35</v>
      </c>
      <c r="F36" s="742">
        <v>0.087</v>
      </c>
      <c r="G36" s="742"/>
      <c r="H36" s="742"/>
      <c r="I36" s="742"/>
      <c r="J36" s="742"/>
      <c r="K36" s="742"/>
      <c r="L36" s="742"/>
      <c r="M36" s="742"/>
      <c r="N36" s="742"/>
      <c r="O36" s="742"/>
      <c r="P36" s="742"/>
      <c r="Q36" s="742"/>
      <c r="R36" s="742"/>
      <c r="S36" s="742"/>
      <c r="T36" s="761">
        <v>1.0E-6</v>
      </c>
      <c r="U36" s="742"/>
      <c r="V36" s="742"/>
      <c r="W36" s="742"/>
      <c r="X36" s="742">
        <v>0.002</v>
      </c>
      <c r="Y36" s="742"/>
      <c r="Z36" s="742"/>
      <c r="AA36" s="742"/>
      <c r="AB36" s="742"/>
      <c r="AC36" s="742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49"/>
      <c r="AU36" s="49"/>
      <c r="AV36" s="5"/>
      <c r="AW36" s="5"/>
      <c r="AX36" s="5"/>
      <c r="AY36" s="5"/>
      <c r="AZ36" s="5"/>
      <c r="BA36" s="5"/>
      <c r="BB36" s="5"/>
      <c r="BJ36" s="693"/>
      <c r="BK36" s="693"/>
      <c r="BL36" s="49"/>
      <c r="BM36" s="49"/>
      <c r="BN36" s="49"/>
      <c r="BO36" s="49"/>
      <c r="BP36" s="49"/>
    </row>
    <row r="37" ht="13.5" customHeight="1">
      <c r="A37" s="370" t="s">
        <v>61</v>
      </c>
      <c r="B37" s="371" t="s">
        <v>32</v>
      </c>
      <c r="C37" s="746"/>
      <c r="D37" s="370" t="s">
        <v>61</v>
      </c>
      <c r="E37" s="371" t="s">
        <v>32</v>
      </c>
      <c r="F37" s="742">
        <v>3.182356701658259</v>
      </c>
      <c r="G37" s="742"/>
      <c r="H37" s="742"/>
      <c r="I37" s="742"/>
      <c r="J37" s="742"/>
      <c r="K37" s="742"/>
      <c r="L37" s="742"/>
      <c r="M37" s="742"/>
      <c r="N37" s="742"/>
      <c r="O37" s="742"/>
      <c r="P37" s="742"/>
      <c r="Q37" s="742"/>
      <c r="R37" s="742"/>
      <c r="S37" s="742"/>
      <c r="T37" s="742"/>
      <c r="U37" s="742">
        <v>1.895</v>
      </c>
      <c r="V37" s="742"/>
      <c r="W37" s="742"/>
      <c r="X37" s="742">
        <v>0.005</v>
      </c>
      <c r="Y37" s="742"/>
      <c r="Z37" s="742"/>
      <c r="AA37" s="742"/>
      <c r="AB37" s="742"/>
      <c r="AC37" s="742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738"/>
      <c r="BK37" s="738"/>
      <c r="BL37" s="49"/>
      <c r="BM37" s="49"/>
      <c r="BN37" s="49"/>
      <c r="BO37" s="49"/>
      <c r="BP37" s="49"/>
    </row>
    <row r="38" ht="13.5" customHeight="1">
      <c r="A38" s="370" t="s">
        <v>61</v>
      </c>
      <c r="B38" s="371" t="s">
        <v>30</v>
      </c>
      <c r="C38" s="746" t="s">
        <v>571</v>
      </c>
      <c r="D38" s="370" t="s">
        <v>61</v>
      </c>
      <c r="E38" s="371" t="s">
        <v>30</v>
      </c>
      <c r="F38" s="742">
        <v>1.1339669082729555</v>
      </c>
      <c r="G38" s="742"/>
      <c r="H38" s="742"/>
      <c r="I38" s="742"/>
      <c r="J38" s="742"/>
      <c r="K38" s="742"/>
      <c r="L38" s="742"/>
      <c r="M38" s="742"/>
      <c r="N38" s="742"/>
      <c r="O38" s="742"/>
      <c r="P38" s="744">
        <v>1.0</v>
      </c>
      <c r="Q38" s="742"/>
      <c r="R38" s="742"/>
      <c r="S38" s="742"/>
      <c r="T38" s="758">
        <v>1.0E-5</v>
      </c>
      <c r="U38" s="742"/>
      <c r="V38" s="742"/>
      <c r="W38" s="742"/>
      <c r="X38" s="742"/>
      <c r="Y38" s="742"/>
      <c r="Z38" s="742"/>
      <c r="AA38" s="742"/>
      <c r="AB38" s="742"/>
      <c r="AC38" s="742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738"/>
      <c r="BK38" s="738"/>
      <c r="BL38" s="49"/>
      <c r="BM38" s="49"/>
      <c r="BN38" s="49"/>
      <c r="BO38" s="49"/>
      <c r="BP38" s="49"/>
    </row>
    <row r="39" ht="21.0" customHeight="1">
      <c r="A39" s="764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738"/>
      <c r="BK39" s="738"/>
      <c r="BL39" s="49"/>
      <c r="BM39" s="49"/>
      <c r="BN39" s="49"/>
      <c r="BO39" s="49"/>
      <c r="BP39" s="49"/>
    </row>
    <row r="40" ht="24.0" customHeight="1">
      <c r="A40" s="765" t="s">
        <v>564</v>
      </c>
      <c r="B40" s="49"/>
      <c r="C40" s="49"/>
      <c r="D40" s="49"/>
      <c r="E40" s="49"/>
      <c r="F40" s="767" t="s">
        <v>3</v>
      </c>
      <c r="G40" s="767" t="s">
        <v>4</v>
      </c>
      <c r="H40" s="767" t="s">
        <v>5</v>
      </c>
      <c r="I40" s="767" t="s">
        <v>6</v>
      </c>
      <c r="J40" s="767" t="s">
        <v>7</v>
      </c>
      <c r="K40" s="767" t="s">
        <v>8</v>
      </c>
      <c r="L40" s="767" t="s">
        <v>9</v>
      </c>
      <c r="M40" s="767" t="s">
        <v>146</v>
      </c>
      <c r="N40" s="767" t="s">
        <v>11</v>
      </c>
      <c r="O40" s="767" t="s">
        <v>12</v>
      </c>
      <c r="P40" s="767" t="s">
        <v>13</v>
      </c>
      <c r="Q40" s="767" t="s">
        <v>14</v>
      </c>
      <c r="R40" s="767" t="s">
        <v>15</v>
      </c>
      <c r="S40" s="767" t="s">
        <v>16</v>
      </c>
      <c r="T40" s="767" t="s">
        <v>17</v>
      </c>
      <c r="U40" s="767" t="s">
        <v>18</v>
      </c>
      <c r="V40" s="767" t="s">
        <v>19</v>
      </c>
      <c r="W40" s="767" t="s">
        <v>20</v>
      </c>
      <c r="X40" s="767" t="s">
        <v>21</v>
      </c>
      <c r="Y40" s="767" t="s">
        <v>22</v>
      </c>
      <c r="Z40" s="767" t="s">
        <v>23</v>
      </c>
      <c r="AA40" s="767" t="s">
        <v>24</v>
      </c>
      <c r="AB40" s="767" t="s">
        <v>25</v>
      </c>
      <c r="AC40" s="768" t="s">
        <v>26</v>
      </c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"/>
      <c r="AU40" s="5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738"/>
      <c r="BK40" s="738"/>
      <c r="BL40" s="49"/>
      <c r="BM40" s="49"/>
      <c r="BN40" s="49"/>
      <c r="BO40" s="49"/>
      <c r="BP40" s="49"/>
    </row>
    <row r="41" ht="12.75" customHeight="1">
      <c r="A41" s="739" t="s">
        <v>31</v>
      </c>
      <c r="B41" s="371" t="s">
        <v>32</v>
      </c>
      <c r="C41" s="740"/>
      <c r="D41" s="739" t="s">
        <v>31</v>
      </c>
      <c r="E41" s="371" t="s">
        <v>32</v>
      </c>
      <c r="F41" s="781" t="str">
        <f t="shared" ref="F41:AC41" si="1">COUNTIF(F$4:F$179,"&gt;"&amp;F5)/4</f>
        <v>#REF!</v>
      </c>
      <c r="G41" s="781" t="str">
        <f t="shared" si="1"/>
        <v>#REF!</v>
      </c>
      <c r="H41" s="781" t="str">
        <f t="shared" si="1"/>
        <v>#REF!</v>
      </c>
      <c r="I41" s="781" t="str">
        <f t="shared" si="1"/>
        <v>#REF!</v>
      </c>
      <c r="J41" s="781" t="str">
        <f t="shared" si="1"/>
        <v>#REF!</v>
      </c>
      <c r="K41" s="781" t="str">
        <f t="shared" si="1"/>
        <v>#REF!</v>
      </c>
      <c r="L41" s="781" t="str">
        <f t="shared" si="1"/>
        <v>#REF!</v>
      </c>
      <c r="M41" s="781" t="str">
        <f t="shared" si="1"/>
        <v>#REF!</v>
      </c>
      <c r="N41" s="781" t="str">
        <f t="shared" si="1"/>
        <v>#REF!</v>
      </c>
      <c r="O41" s="781" t="str">
        <f t="shared" si="1"/>
        <v>#REF!</v>
      </c>
      <c r="P41" s="781" t="str">
        <f t="shared" si="1"/>
        <v>#REF!</v>
      </c>
      <c r="Q41" s="781" t="str">
        <f t="shared" si="1"/>
        <v>#REF!</v>
      </c>
      <c r="R41" s="781" t="str">
        <f t="shared" si="1"/>
        <v>#REF!</v>
      </c>
      <c r="S41" s="781" t="str">
        <f t="shared" si="1"/>
        <v>#REF!</v>
      </c>
      <c r="T41" s="781" t="str">
        <f t="shared" si="1"/>
        <v>#REF!</v>
      </c>
      <c r="U41" s="781" t="str">
        <f t="shared" si="1"/>
        <v>#REF!</v>
      </c>
      <c r="V41" s="781" t="str">
        <f t="shared" si="1"/>
        <v>#REF!</v>
      </c>
      <c r="W41" s="781" t="str">
        <f t="shared" si="1"/>
        <v>#REF!</v>
      </c>
      <c r="X41" s="781" t="str">
        <f t="shared" si="1"/>
        <v>#REF!</v>
      </c>
      <c r="Y41" s="781" t="str">
        <f t="shared" si="1"/>
        <v>#REF!</v>
      </c>
      <c r="Z41" s="781" t="str">
        <f t="shared" si="1"/>
        <v>#REF!</v>
      </c>
      <c r="AA41" s="781" t="str">
        <f t="shared" si="1"/>
        <v>#REF!</v>
      </c>
      <c r="AB41" s="781" t="str">
        <f t="shared" si="1"/>
        <v>#REF!</v>
      </c>
      <c r="AC41" s="781" t="str">
        <f t="shared" si="1"/>
        <v>#REF!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49"/>
      <c r="BD41" s="49"/>
      <c r="BE41" s="49"/>
      <c r="BF41" s="49"/>
      <c r="BG41" s="49"/>
      <c r="BH41" s="49"/>
      <c r="BI41" s="49"/>
      <c r="BJ41" s="738"/>
      <c r="BK41" s="738"/>
      <c r="BL41" s="49"/>
      <c r="BM41" s="49"/>
      <c r="BN41" s="49"/>
      <c r="BO41" s="49"/>
      <c r="BP41" s="49"/>
    </row>
    <row r="42" ht="12.75" customHeight="1">
      <c r="A42" s="370" t="s">
        <v>33</v>
      </c>
      <c r="B42" s="371" t="s">
        <v>34</v>
      </c>
      <c r="C42" s="746"/>
      <c r="D42" s="370" t="s">
        <v>33</v>
      </c>
      <c r="E42" s="371" t="s">
        <v>34</v>
      </c>
      <c r="F42" s="781" t="str">
        <f t="shared" ref="F42:AC42" si="2">COUNTIF(F$4:F$179,"&gt;"&amp;F6)/4</f>
        <v>#REF!</v>
      </c>
      <c r="G42" s="781" t="str">
        <f t="shared" si="2"/>
        <v>#REF!</v>
      </c>
      <c r="H42" s="781" t="str">
        <f t="shared" si="2"/>
        <v>#REF!</v>
      </c>
      <c r="I42" s="781" t="str">
        <f t="shared" si="2"/>
        <v>#REF!</v>
      </c>
      <c r="J42" s="781" t="str">
        <f t="shared" si="2"/>
        <v>#REF!</v>
      </c>
      <c r="K42" s="781" t="str">
        <f t="shared" si="2"/>
        <v>#REF!</v>
      </c>
      <c r="L42" s="781" t="str">
        <f t="shared" si="2"/>
        <v>#REF!</v>
      </c>
      <c r="M42" s="781" t="str">
        <f t="shared" si="2"/>
        <v>#REF!</v>
      </c>
      <c r="N42" s="781" t="str">
        <f t="shared" si="2"/>
        <v>#REF!</v>
      </c>
      <c r="O42" s="781" t="str">
        <f t="shared" si="2"/>
        <v>#REF!</v>
      </c>
      <c r="P42" s="781" t="str">
        <f t="shared" si="2"/>
        <v>#REF!</v>
      </c>
      <c r="Q42" s="781" t="str">
        <f t="shared" si="2"/>
        <v>#REF!</v>
      </c>
      <c r="R42" s="781" t="str">
        <f t="shared" si="2"/>
        <v>#REF!</v>
      </c>
      <c r="S42" s="781" t="str">
        <f t="shared" si="2"/>
        <v>#REF!</v>
      </c>
      <c r="T42" s="781" t="str">
        <f t="shared" si="2"/>
        <v>#REF!</v>
      </c>
      <c r="U42" s="781" t="str">
        <f t="shared" si="2"/>
        <v>#REF!</v>
      </c>
      <c r="V42" s="781" t="str">
        <f t="shared" si="2"/>
        <v>#REF!</v>
      </c>
      <c r="W42" s="781" t="str">
        <f t="shared" si="2"/>
        <v>#REF!</v>
      </c>
      <c r="X42" s="781" t="str">
        <f t="shared" si="2"/>
        <v>#REF!</v>
      </c>
      <c r="Y42" s="781" t="str">
        <f t="shared" si="2"/>
        <v>#REF!</v>
      </c>
      <c r="Z42" s="781" t="str">
        <f t="shared" si="2"/>
        <v>#REF!</v>
      </c>
      <c r="AA42" s="781" t="str">
        <f t="shared" si="2"/>
        <v>#REF!</v>
      </c>
      <c r="AB42" s="781" t="str">
        <f t="shared" si="2"/>
        <v>#REF!</v>
      </c>
      <c r="AC42" s="781" t="str">
        <f t="shared" si="2"/>
        <v>#REF!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49"/>
      <c r="BD42" s="49"/>
      <c r="BE42" s="49"/>
      <c r="BF42" s="49"/>
      <c r="BG42" s="49"/>
      <c r="BH42" s="49"/>
      <c r="BI42" s="49"/>
      <c r="BJ42" s="738"/>
      <c r="BK42" s="738"/>
      <c r="BL42" s="49"/>
      <c r="BM42" s="49"/>
      <c r="BN42" s="49"/>
      <c r="BO42" s="49"/>
      <c r="BP42" s="49"/>
    </row>
    <row r="43" ht="12.75" customHeight="1">
      <c r="A43" s="370" t="s">
        <v>28</v>
      </c>
      <c r="B43" s="371" t="s">
        <v>35</v>
      </c>
      <c r="C43" s="746"/>
      <c r="D43" s="370" t="s">
        <v>28</v>
      </c>
      <c r="E43" s="371" t="s">
        <v>35</v>
      </c>
      <c r="F43" s="781" t="str">
        <f t="shared" ref="F43:AC43" si="3">COUNTIF(F$4:F$179,"&gt;"&amp;F7)/4</f>
        <v>#REF!</v>
      </c>
      <c r="G43" s="781" t="str">
        <f t="shared" si="3"/>
        <v>#REF!</v>
      </c>
      <c r="H43" s="781" t="str">
        <f t="shared" si="3"/>
        <v>#REF!</v>
      </c>
      <c r="I43" s="781" t="str">
        <f t="shared" si="3"/>
        <v>#REF!</v>
      </c>
      <c r="J43" s="781" t="str">
        <f t="shared" si="3"/>
        <v>#REF!</v>
      </c>
      <c r="K43" s="781" t="str">
        <f t="shared" si="3"/>
        <v>#REF!</v>
      </c>
      <c r="L43" s="781" t="str">
        <f t="shared" si="3"/>
        <v>#REF!</v>
      </c>
      <c r="M43" s="781" t="str">
        <f t="shared" si="3"/>
        <v>#REF!</v>
      </c>
      <c r="N43" s="781" t="str">
        <f t="shared" si="3"/>
        <v>#REF!</v>
      </c>
      <c r="O43" s="781" t="str">
        <f t="shared" si="3"/>
        <v>#REF!</v>
      </c>
      <c r="P43" s="781" t="str">
        <f t="shared" si="3"/>
        <v>#REF!</v>
      </c>
      <c r="Q43" s="781" t="str">
        <f t="shared" si="3"/>
        <v>#REF!</v>
      </c>
      <c r="R43" s="781" t="str">
        <f t="shared" si="3"/>
        <v>#REF!</v>
      </c>
      <c r="S43" s="781" t="str">
        <f t="shared" si="3"/>
        <v>#REF!</v>
      </c>
      <c r="T43" s="781" t="str">
        <f t="shared" si="3"/>
        <v>#REF!</v>
      </c>
      <c r="U43" s="781" t="str">
        <f t="shared" si="3"/>
        <v>#REF!</v>
      </c>
      <c r="V43" s="781" t="str">
        <f t="shared" si="3"/>
        <v>#REF!</v>
      </c>
      <c r="W43" s="781" t="str">
        <f t="shared" si="3"/>
        <v>#REF!</v>
      </c>
      <c r="X43" s="781" t="str">
        <f t="shared" si="3"/>
        <v>#REF!</v>
      </c>
      <c r="Y43" s="781" t="str">
        <f t="shared" si="3"/>
        <v>#REF!</v>
      </c>
      <c r="Z43" s="781" t="str">
        <f t="shared" si="3"/>
        <v>#REF!</v>
      </c>
      <c r="AA43" s="781" t="str">
        <f t="shared" si="3"/>
        <v>#REF!</v>
      </c>
      <c r="AB43" s="781" t="str">
        <f t="shared" si="3"/>
        <v>#REF!</v>
      </c>
      <c r="AC43" s="781" t="str">
        <f t="shared" si="3"/>
        <v>#REF!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49"/>
      <c r="BD43" s="49"/>
      <c r="BE43" s="49"/>
      <c r="BF43" s="49"/>
      <c r="BG43" s="49"/>
      <c r="BH43" s="49"/>
      <c r="BI43" s="49"/>
      <c r="BJ43" s="738"/>
      <c r="BK43" s="738"/>
      <c r="BL43" s="49"/>
      <c r="BM43" s="49"/>
      <c r="BN43" s="49"/>
      <c r="BO43" s="49"/>
      <c r="BP43" s="49"/>
    </row>
    <row r="44" ht="12.75" customHeight="1">
      <c r="A44" s="370" t="s">
        <v>29</v>
      </c>
      <c r="B44" s="371" t="s">
        <v>30</v>
      </c>
      <c r="C44" s="746"/>
      <c r="D44" s="370" t="s">
        <v>29</v>
      </c>
      <c r="E44" s="371" t="s">
        <v>30</v>
      </c>
      <c r="F44" s="781" t="str">
        <f t="shared" ref="F44:AC44" si="4">COUNTIF(F$4:F$179,"&gt;"&amp;F8)/4</f>
        <v>#REF!</v>
      </c>
      <c r="G44" s="781" t="str">
        <f t="shared" si="4"/>
        <v>#REF!</v>
      </c>
      <c r="H44" s="781" t="str">
        <f t="shared" si="4"/>
        <v>#REF!</v>
      </c>
      <c r="I44" s="781" t="str">
        <f t="shared" si="4"/>
        <v>#REF!</v>
      </c>
      <c r="J44" s="781" t="str">
        <f t="shared" si="4"/>
        <v>#REF!</v>
      </c>
      <c r="K44" s="781" t="str">
        <f t="shared" si="4"/>
        <v>#REF!</v>
      </c>
      <c r="L44" s="781" t="str">
        <f t="shared" si="4"/>
        <v>#REF!</v>
      </c>
      <c r="M44" s="781" t="str">
        <f t="shared" si="4"/>
        <v>#REF!</v>
      </c>
      <c r="N44" s="781" t="str">
        <f t="shared" si="4"/>
        <v>#REF!</v>
      </c>
      <c r="O44" s="781" t="str">
        <f t="shared" si="4"/>
        <v>#REF!</v>
      </c>
      <c r="P44" s="781" t="str">
        <f t="shared" si="4"/>
        <v>#REF!</v>
      </c>
      <c r="Q44" s="781" t="str">
        <f t="shared" si="4"/>
        <v>#REF!</v>
      </c>
      <c r="R44" s="781" t="str">
        <f t="shared" si="4"/>
        <v>#REF!</v>
      </c>
      <c r="S44" s="781" t="str">
        <f t="shared" si="4"/>
        <v>#REF!</v>
      </c>
      <c r="T44" s="781" t="str">
        <f t="shared" si="4"/>
        <v>#REF!</v>
      </c>
      <c r="U44" s="781" t="str">
        <f t="shared" si="4"/>
        <v>#REF!</v>
      </c>
      <c r="V44" s="781" t="str">
        <f t="shared" si="4"/>
        <v>#REF!</v>
      </c>
      <c r="W44" s="781" t="str">
        <f t="shared" si="4"/>
        <v>#REF!</v>
      </c>
      <c r="X44" s="781" t="str">
        <f t="shared" si="4"/>
        <v>#REF!</v>
      </c>
      <c r="Y44" s="781" t="str">
        <f t="shared" si="4"/>
        <v>#REF!</v>
      </c>
      <c r="Z44" s="781" t="str">
        <f t="shared" si="4"/>
        <v>#REF!</v>
      </c>
      <c r="AA44" s="781" t="str">
        <f t="shared" si="4"/>
        <v>#REF!</v>
      </c>
      <c r="AB44" s="781" t="str">
        <f t="shared" si="4"/>
        <v>#REF!</v>
      </c>
      <c r="AC44" s="781" t="str">
        <f t="shared" si="4"/>
        <v>#REF!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49"/>
      <c r="BD44" s="49"/>
      <c r="BE44" s="49"/>
      <c r="BF44" s="49"/>
      <c r="BG44" s="49"/>
      <c r="BH44" s="49"/>
      <c r="BI44" s="49"/>
      <c r="BJ44" s="738"/>
      <c r="BK44" s="738"/>
      <c r="BL44" s="49"/>
      <c r="BM44" s="49"/>
      <c r="BN44" s="49"/>
      <c r="BO44" s="49"/>
      <c r="BP44" s="49"/>
    </row>
    <row r="45" ht="12.75" customHeight="1">
      <c r="A45" s="370" t="s">
        <v>41</v>
      </c>
      <c r="B45" s="371" t="s">
        <v>35</v>
      </c>
      <c r="C45" s="746"/>
      <c r="D45" s="370" t="s">
        <v>41</v>
      </c>
      <c r="E45" s="371" t="s">
        <v>35</v>
      </c>
      <c r="F45" s="781" t="str">
        <f t="shared" ref="F45:AC45" si="5">COUNTIF(F$4:F$179,"&gt;"&amp;F9)/4</f>
        <v>#REF!</v>
      </c>
      <c r="G45" s="781" t="str">
        <f t="shared" si="5"/>
        <v>#REF!</v>
      </c>
      <c r="H45" s="781" t="str">
        <f t="shared" si="5"/>
        <v>#REF!</v>
      </c>
      <c r="I45" s="781" t="str">
        <f t="shared" si="5"/>
        <v>#REF!</v>
      </c>
      <c r="J45" s="781" t="str">
        <f t="shared" si="5"/>
        <v>#REF!</v>
      </c>
      <c r="K45" s="781" t="str">
        <f t="shared" si="5"/>
        <v>#REF!</v>
      </c>
      <c r="L45" s="781" t="str">
        <f t="shared" si="5"/>
        <v>#REF!</v>
      </c>
      <c r="M45" s="781" t="str">
        <f t="shared" si="5"/>
        <v>#REF!</v>
      </c>
      <c r="N45" s="781" t="str">
        <f t="shared" si="5"/>
        <v>#REF!</v>
      </c>
      <c r="O45" s="781" t="str">
        <f t="shared" si="5"/>
        <v>#REF!</v>
      </c>
      <c r="P45" s="781" t="str">
        <f t="shared" si="5"/>
        <v>#REF!</v>
      </c>
      <c r="Q45" s="781" t="str">
        <f t="shared" si="5"/>
        <v>#REF!</v>
      </c>
      <c r="R45" s="781" t="str">
        <f t="shared" si="5"/>
        <v>#REF!</v>
      </c>
      <c r="S45" s="781" t="str">
        <f t="shared" si="5"/>
        <v>#REF!</v>
      </c>
      <c r="T45" s="781" t="str">
        <f t="shared" si="5"/>
        <v>#REF!</v>
      </c>
      <c r="U45" s="781" t="str">
        <f t="shared" si="5"/>
        <v>#REF!</v>
      </c>
      <c r="V45" s="781" t="str">
        <f t="shared" si="5"/>
        <v>#REF!</v>
      </c>
      <c r="W45" s="781" t="str">
        <f t="shared" si="5"/>
        <v>#REF!</v>
      </c>
      <c r="X45" s="781" t="str">
        <f t="shared" si="5"/>
        <v>#REF!</v>
      </c>
      <c r="Y45" s="781" t="str">
        <f t="shared" si="5"/>
        <v>#REF!</v>
      </c>
      <c r="Z45" s="781" t="str">
        <f t="shared" si="5"/>
        <v>#REF!</v>
      </c>
      <c r="AA45" s="781" t="str">
        <f t="shared" si="5"/>
        <v>#REF!</v>
      </c>
      <c r="AB45" s="781" t="str">
        <f t="shared" si="5"/>
        <v>#REF!</v>
      </c>
      <c r="AC45" s="781" t="str">
        <f t="shared" si="5"/>
        <v>#REF!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49"/>
      <c r="BD45" s="49"/>
      <c r="BE45" s="49"/>
      <c r="BF45" s="49"/>
      <c r="BG45" s="49"/>
      <c r="BH45" s="49"/>
      <c r="BI45" s="49"/>
      <c r="BJ45" s="738"/>
      <c r="BK45" s="738"/>
      <c r="BL45" s="49"/>
      <c r="BM45" s="49"/>
      <c r="BN45" s="49"/>
      <c r="BO45" s="49"/>
      <c r="BP45" s="49"/>
    </row>
    <row r="46" ht="12.75" customHeight="1">
      <c r="A46" s="370" t="s">
        <v>42</v>
      </c>
      <c r="B46" s="371" t="s">
        <v>35</v>
      </c>
      <c r="C46" s="746"/>
      <c r="D46" s="370" t="s">
        <v>42</v>
      </c>
      <c r="E46" s="371" t="s">
        <v>35</v>
      </c>
      <c r="F46" s="781" t="str">
        <f t="shared" ref="F46:AC46" si="6">COUNTIF(F$4:F$179,"&gt;"&amp;F10)/4</f>
        <v>#REF!</v>
      </c>
      <c r="G46" s="781" t="str">
        <f t="shared" si="6"/>
        <v>#REF!</v>
      </c>
      <c r="H46" s="781" t="str">
        <f t="shared" si="6"/>
        <v>#REF!</v>
      </c>
      <c r="I46" s="781" t="str">
        <f t="shared" si="6"/>
        <v>#REF!</v>
      </c>
      <c r="J46" s="781" t="str">
        <f t="shared" si="6"/>
        <v>#REF!</v>
      </c>
      <c r="K46" s="781" t="str">
        <f t="shared" si="6"/>
        <v>#REF!</v>
      </c>
      <c r="L46" s="781" t="str">
        <f t="shared" si="6"/>
        <v>#REF!</v>
      </c>
      <c r="M46" s="781" t="str">
        <f t="shared" si="6"/>
        <v>#REF!</v>
      </c>
      <c r="N46" s="781" t="str">
        <f t="shared" si="6"/>
        <v>#REF!</v>
      </c>
      <c r="O46" s="781" t="str">
        <f t="shared" si="6"/>
        <v>#REF!</v>
      </c>
      <c r="P46" s="781" t="str">
        <f t="shared" si="6"/>
        <v>#REF!</v>
      </c>
      <c r="Q46" s="781" t="str">
        <f t="shared" si="6"/>
        <v>#REF!</v>
      </c>
      <c r="R46" s="781" t="str">
        <f t="shared" si="6"/>
        <v>#REF!</v>
      </c>
      <c r="S46" s="781" t="str">
        <f t="shared" si="6"/>
        <v>#REF!</v>
      </c>
      <c r="T46" s="781" t="str">
        <f t="shared" si="6"/>
        <v>#REF!</v>
      </c>
      <c r="U46" s="781" t="str">
        <f t="shared" si="6"/>
        <v>#REF!</v>
      </c>
      <c r="V46" s="781" t="str">
        <f t="shared" si="6"/>
        <v>#REF!</v>
      </c>
      <c r="W46" s="781" t="str">
        <f t="shared" si="6"/>
        <v>#REF!</v>
      </c>
      <c r="X46" s="781" t="str">
        <f t="shared" si="6"/>
        <v>#REF!</v>
      </c>
      <c r="Y46" s="781" t="str">
        <f t="shared" si="6"/>
        <v>#REF!</v>
      </c>
      <c r="Z46" s="781" t="str">
        <f t="shared" si="6"/>
        <v>#REF!</v>
      </c>
      <c r="AA46" s="781" t="str">
        <f t="shared" si="6"/>
        <v>#REF!</v>
      </c>
      <c r="AB46" s="781" t="str">
        <f t="shared" si="6"/>
        <v>#REF!</v>
      </c>
      <c r="AC46" s="781" t="str">
        <f t="shared" si="6"/>
        <v>#REF!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49"/>
      <c r="BD46" s="49"/>
      <c r="BE46" s="49"/>
      <c r="BF46" s="49"/>
      <c r="BG46" s="49"/>
      <c r="BH46" s="49"/>
      <c r="BI46" s="49"/>
      <c r="BJ46" s="738"/>
      <c r="BK46" s="738"/>
      <c r="BL46" s="49"/>
      <c r="BM46" s="49"/>
      <c r="BN46" s="49"/>
      <c r="BO46" s="49"/>
      <c r="BP46" s="49"/>
    </row>
    <row r="47" ht="12.75" customHeight="1">
      <c r="A47" s="370" t="s">
        <v>39</v>
      </c>
      <c r="B47" s="371" t="s">
        <v>34</v>
      </c>
      <c r="C47" s="746"/>
      <c r="D47" s="370" t="s">
        <v>39</v>
      </c>
      <c r="E47" s="371" t="s">
        <v>34</v>
      </c>
      <c r="F47" s="781" t="str">
        <f t="shared" ref="F47:AC47" si="7">COUNTIF(F$4:F$179,"&gt;"&amp;F11)/4</f>
        <v>#REF!</v>
      </c>
      <c r="G47" s="781" t="str">
        <f t="shared" si="7"/>
        <v>#REF!</v>
      </c>
      <c r="H47" s="781" t="str">
        <f t="shared" si="7"/>
        <v>#REF!</v>
      </c>
      <c r="I47" s="781" t="str">
        <f t="shared" si="7"/>
        <v>#REF!</v>
      </c>
      <c r="J47" s="781" t="str">
        <f t="shared" si="7"/>
        <v>#REF!</v>
      </c>
      <c r="K47" s="781" t="str">
        <f t="shared" si="7"/>
        <v>#REF!</v>
      </c>
      <c r="L47" s="781" t="str">
        <f t="shared" si="7"/>
        <v>#REF!</v>
      </c>
      <c r="M47" s="781" t="str">
        <f t="shared" si="7"/>
        <v>#REF!</v>
      </c>
      <c r="N47" s="781" t="str">
        <f t="shared" si="7"/>
        <v>#REF!</v>
      </c>
      <c r="O47" s="781" t="str">
        <f t="shared" si="7"/>
        <v>#REF!</v>
      </c>
      <c r="P47" s="781" t="str">
        <f t="shared" si="7"/>
        <v>#REF!</v>
      </c>
      <c r="Q47" s="781" t="str">
        <f t="shared" si="7"/>
        <v>#REF!</v>
      </c>
      <c r="R47" s="781" t="str">
        <f t="shared" si="7"/>
        <v>#REF!</v>
      </c>
      <c r="S47" s="781" t="str">
        <f t="shared" si="7"/>
        <v>#REF!</v>
      </c>
      <c r="T47" s="781" t="str">
        <f t="shared" si="7"/>
        <v>#REF!</v>
      </c>
      <c r="U47" s="781" t="str">
        <f t="shared" si="7"/>
        <v>#REF!</v>
      </c>
      <c r="V47" s="781" t="str">
        <f t="shared" si="7"/>
        <v>#REF!</v>
      </c>
      <c r="W47" s="781" t="str">
        <f t="shared" si="7"/>
        <v>#REF!</v>
      </c>
      <c r="X47" s="781" t="str">
        <f t="shared" si="7"/>
        <v>#REF!</v>
      </c>
      <c r="Y47" s="781" t="str">
        <f t="shared" si="7"/>
        <v>#REF!</v>
      </c>
      <c r="Z47" s="781" t="str">
        <f t="shared" si="7"/>
        <v>#REF!</v>
      </c>
      <c r="AA47" s="781" t="str">
        <f t="shared" si="7"/>
        <v>#REF!</v>
      </c>
      <c r="AB47" s="781" t="str">
        <f t="shared" si="7"/>
        <v>#REF!</v>
      </c>
      <c r="AC47" s="781" t="str">
        <f t="shared" si="7"/>
        <v>#REF!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49"/>
      <c r="BD47" s="49"/>
      <c r="BE47" s="49"/>
      <c r="BF47" s="49"/>
      <c r="BG47" s="49"/>
      <c r="BH47" s="49"/>
      <c r="BI47" s="49"/>
      <c r="BJ47" s="738"/>
      <c r="BK47" s="738"/>
      <c r="BL47" s="49"/>
      <c r="BM47" s="49"/>
      <c r="BN47" s="49"/>
      <c r="BO47" s="49"/>
      <c r="BP47" s="49"/>
    </row>
    <row r="48" ht="12.75" customHeight="1">
      <c r="A48" s="370" t="s">
        <v>39</v>
      </c>
      <c r="B48" s="371" t="s">
        <v>40</v>
      </c>
      <c r="C48" s="746"/>
      <c r="D48" s="370" t="s">
        <v>39</v>
      </c>
      <c r="E48" s="371" t="s">
        <v>40</v>
      </c>
      <c r="F48" s="781" t="str">
        <f t="shared" ref="F48:AC48" si="8">COUNTIF(F$4:F$179,"&gt;"&amp;F12)/4</f>
        <v>#REF!</v>
      </c>
      <c r="G48" s="781" t="str">
        <f t="shared" si="8"/>
        <v>#REF!</v>
      </c>
      <c r="H48" s="781" t="str">
        <f t="shared" si="8"/>
        <v>#REF!</v>
      </c>
      <c r="I48" s="781" t="str">
        <f t="shared" si="8"/>
        <v>#REF!</v>
      </c>
      <c r="J48" s="781" t="str">
        <f t="shared" si="8"/>
        <v>#REF!</v>
      </c>
      <c r="K48" s="781" t="str">
        <f t="shared" si="8"/>
        <v>#REF!</v>
      </c>
      <c r="L48" s="781" t="str">
        <f t="shared" si="8"/>
        <v>#REF!</v>
      </c>
      <c r="M48" s="781" t="str">
        <f t="shared" si="8"/>
        <v>#REF!</v>
      </c>
      <c r="N48" s="781" t="str">
        <f t="shared" si="8"/>
        <v>#REF!</v>
      </c>
      <c r="O48" s="781" t="str">
        <f t="shared" si="8"/>
        <v>#REF!</v>
      </c>
      <c r="P48" s="781" t="str">
        <f t="shared" si="8"/>
        <v>#REF!</v>
      </c>
      <c r="Q48" s="781" t="str">
        <f t="shared" si="8"/>
        <v>#REF!</v>
      </c>
      <c r="R48" s="781" t="str">
        <f t="shared" si="8"/>
        <v>#REF!</v>
      </c>
      <c r="S48" s="781" t="str">
        <f t="shared" si="8"/>
        <v>#REF!</v>
      </c>
      <c r="T48" s="781" t="str">
        <f t="shared" si="8"/>
        <v>#REF!</v>
      </c>
      <c r="U48" s="781" t="str">
        <f t="shared" si="8"/>
        <v>#REF!</v>
      </c>
      <c r="V48" s="781" t="str">
        <f t="shared" si="8"/>
        <v>#REF!</v>
      </c>
      <c r="W48" s="781" t="str">
        <f t="shared" si="8"/>
        <v>#REF!</v>
      </c>
      <c r="X48" s="781" t="str">
        <f t="shared" si="8"/>
        <v>#REF!</v>
      </c>
      <c r="Y48" s="781" t="str">
        <f t="shared" si="8"/>
        <v>#REF!</v>
      </c>
      <c r="Z48" s="781" t="str">
        <f t="shared" si="8"/>
        <v>#REF!</v>
      </c>
      <c r="AA48" s="781" t="str">
        <f t="shared" si="8"/>
        <v>#REF!</v>
      </c>
      <c r="AB48" s="781" t="str">
        <f t="shared" si="8"/>
        <v>#REF!</v>
      </c>
      <c r="AC48" s="781" t="str">
        <f t="shared" si="8"/>
        <v>#REF!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49"/>
      <c r="BD48" s="49"/>
      <c r="BE48" s="49"/>
      <c r="BF48" s="49"/>
      <c r="BG48" s="49"/>
      <c r="BH48" s="49"/>
      <c r="BI48" s="49"/>
      <c r="BJ48" s="738"/>
      <c r="BK48" s="738"/>
      <c r="BL48" s="49"/>
      <c r="BM48" s="49"/>
      <c r="BN48" s="49"/>
      <c r="BO48" s="49"/>
      <c r="BP48" s="49"/>
    </row>
    <row r="49" ht="12.75" customHeight="1">
      <c r="A49" s="370" t="s">
        <v>47</v>
      </c>
      <c r="B49" s="371" t="s">
        <v>40</v>
      </c>
      <c r="C49" s="746"/>
      <c r="D49" s="370" t="s">
        <v>47</v>
      </c>
      <c r="E49" s="371" t="s">
        <v>40</v>
      </c>
      <c r="F49" s="781" t="str">
        <f t="shared" ref="F49:AC49" si="9">COUNTIF(F$4:F$179,"&gt;"&amp;F13)/4</f>
        <v>#REF!</v>
      </c>
      <c r="G49" s="781" t="str">
        <f t="shared" si="9"/>
        <v>#REF!</v>
      </c>
      <c r="H49" s="781" t="str">
        <f t="shared" si="9"/>
        <v>#REF!</v>
      </c>
      <c r="I49" s="781" t="str">
        <f t="shared" si="9"/>
        <v>#REF!</v>
      </c>
      <c r="J49" s="781" t="str">
        <f t="shared" si="9"/>
        <v>#REF!</v>
      </c>
      <c r="K49" s="781" t="str">
        <f t="shared" si="9"/>
        <v>#REF!</v>
      </c>
      <c r="L49" s="781" t="str">
        <f t="shared" si="9"/>
        <v>#REF!</v>
      </c>
      <c r="M49" s="781" t="str">
        <f t="shared" si="9"/>
        <v>#REF!</v>
      </c>
      <c r="N49" s="781" t="str">
        <f t="shared" si="9"/>
        <v>#REF!</v>
      </c>
      <c r="O49" s="781" t="str">
        <f t="shared" si="9"/>
        <v>#REF!</v>
      </c>
      <c r="P49" s="781" t="str">
        <f t="shared" si="9"/>
        <v>#REF!</v>
      </c>
      <c r="Q49" s="781" t="str">
        <f t="shared" si="9"/>
        <v>#REF!</v>
      </c>
      <c r="R49" s="781" t="str">
        <f t="shared" si="9"/>
        <v>#REF!</v>
      </c>
      <c r="S49" s="781" t="str">
        <f t="shared" si="9"/>
        <v>#REF!</v>
      </c>
      <c r="T49" s="781" t="str">
        <f t="shared" si="9"/>
        <v>#REF!</v>
      </c>
      <c r="U49" s="781" t="str">
        <f t="shared" si="9"/>
        <v>#REF!</v>
      </c>
      <c r="V49" s="781" t="str">
        <f t="shared" si="9"/>
        <v>#REF!</v>
      </c>
      <c r="W49" s="781" t="str">
        <f t="shared" si="9"/>
        <v>#REF!</v>
      </c>
      <c r="X49" s="781" t="str">
        <f t="shared" si="9"/>
        <v>#REF!</v>
      </c>
      <c r="Y49" s="781" t="str">
        <f t="shared" si="9"/>
        <v>#REF!</v>
      </c>
      <c r="Z49" s="781" t="str">
        <f t="shared" si="9"/>
        <v>#REF!</v>
      </c>
      <c r="AA49" s="781" t="str">
        <f t="shared" si="9"/>
        <v>#REF!</v>
      </c>
      <c r="AB49" s="781" t="str">
        <f t="shared" si="9"/>
        <v>#REF!</v>
      </c>
      <c r="AC49" s="781" t="str">
        <f t="shared" si="9"/>
        <v>#REF!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49"/>
      <c r="BD49" s="49"/>
      <c r="BE49" s="49"/>
      <c r="BF49" s="49"/>
      <c r="BG49" s="49"/>
      <c r="BH49" s="49"/>
      <c r="BI49" s="49"/>
      <c r="BJ49" s="738"/>
      <c r="BK49" s="738"/>
      <c r="BL49" s="49"/>
      <c r="BM49" s="49"/>
      <c r="BN49" s="49"/>
      <c r="BO49" s="49"/>
      <c r="BP49" s="49"/>
    </row>
    <row r="50" ht="12.75" customHeight="1">
      <c r="A50" s="370" t="s">
        <v>47</v>
      </c>
      <c r="B50" s="371" t="s">
        <v>32</v>
      </c>
      <c r="C50" s="746"/>
      <c r="D50" s="370" t="s">
        <v>47</v>
      </c>
      <c r="E50" s="371" t="s">
        <v>32</v>
      </c>
      <c r="F50" s="781" t="str">
        <f t="shared" ref="F50:AC50" si="10">COUNTIF(F$4:F$179,"&gt;"&amp;F14)/4</f>
        <v>#REF!</v>
      </c>
      <c r="G50" s="781" t="str">
        <f t="shared" si="10"/>
        <v>#REF!</v>
      </c>
      <c r="H50" s="781" t="str">
        <f t="shared" si="10"/>
        <v>#REF!</v>
      </c>
      <c r="I50" s="781" t="str">
        <f t="shared" si="10"/>
        <v>#REF!</v>
      </c>
      <c r="J50" s="781" t="str">
        <f t="shared" si="10"/>
        <v>#REF!</v>
      </c>
      <c r="K50" s="781" t="str">
        <f t="shared" si="10"/>
        <v>#REF!</v>
      </c>
      <c r="L50" s="781" t="str">
        <f t="shared" si="10"/>
        <v>#REF!</v>
      </c>
      <c r="M50" s="781" t="str">
        <f t="shared" si="10"/>
        <v>#REF!</v>
      </c>
      <c r="N50" s="781" t="str">
        <f t="shared" si="10"/>
        <v>#REF!</v>
      </c>
      <c r="O50" s="781" t="str">
        <f t="shared" si="10"/>
        <v>#REF!</v>
      </c>
      <c r="P50" s="781" t="str">
        <f t="shared" si="10"/>
        <v>#REF!</v>
      </c>
      <c r="Q50" s="781" t="str">
        <f t="shared" si="10"/>
        <v>#REF!</v>
      </c>
      <c r="R50" s="781" t="str">
        <f t="shared" si="10"/>
        <v>#REF!</v>
      </c>
      <c r="S50" s="781" t="str">
        <f t="shared" si="10"/>
        <v>#REF!</v>
      </c>
      <c r="T50" s="781" t="str">
        <f t="shared" si="10"/>
        <v>#REF!</v>
      </c>
      <c r="U50" s="781" t="str">
        <f t="shared" si="10"/>
        <v>#REF!</v>
      </c>
      <c r="V50" s="781" t="str">
        <f t="shared" si="10"/>
        <v>#REF!</v>
      </c>
      <c r="W50" s="781" t="str">
        <f t="shared" si="10"/>
        <v>#REF!</v>
      </c>
      <c r="X50" s="781" t="str">
        <f t="shared" si="10"/>
        <v>#REF!</v>
      </c>
      <c r="Y50" s="781" t="str">
        <f t="shared" si="10"/>
        <v>#REF!</v>
      </c>
      <c r="Z50" s="781" t="str">
        <f t="shared" si="10"/>
        <v>#REF!</v>
      </c>
      <c r="AA50" s="781" t="str">
        <f t="shared" si="10"/>
        <v>#REF!</v>
      </c>
      <c r="AB50" s="781" t="str">
        <f t="shared" si="10"/>
        <v>#REF!</v>
      </c>
      <c r="AC50" s="781" t="str">
        <f t="shared" si="10"/>
        <v>#REF!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49"/>
      <c r="BD50" s="49"/>
      <c r="BE50" s="49"/>
      <c r="BF50" s="49"/>
      <c r="BG50" s="49"/>
      <c r="BH50" s="49"/>
      <c r="BI50" s="49"/>
      <c r="BJ50" s="738"/>
      <c r="BK50" s="738"/>
      <c r="BL50" s="49"/>
      <c r="BM50" s="49"/>
      <c r="BN50" s="49"/>
      <c r="BO50" s="49"/>
      <c r="BP50" s="49"/>
    </row>
    <row r="51" ht="12.75" customHeight="1">
      <c r="A51" s="370" t="s">
        <v>48</v>
      </c>
      <c r="B51" s="371" t="s">
        <v>34</v>
      </c>
      <c r="C51" s="746"/>
      <c r="D51" s="370" t="s">
        <v>48</v>
      </c>
      <c r="E51" s="371" t="s">
        <v>34</v>
      </c>
      <c r="F51" s="781" t="str">
        <f t="shared" ref="F51:AC51" si="11">COUNTIF(F$4:F$179,"&gt;"&amp;F15)/4</f>
        <v>#REF!</v>
      </c>
      <c r="G51" s="781" t="str">
        <f t="shared" si="11"/>
        <v>#REF!</v>
      </c>
      <c r="H51" s="781" t="str">
        <f t="shared" si="11"/>
        <v>#REF!</v>
      </c>
      <c r="I51" s="781" t="str">
        <f t="shared" si="11"/>
        <v>#REF!</v>
      </c>
      <c r="J51" s="781" t="str">
        <f t="shared" si="11"/>
        <v>#REF!</v>
      </c>
      <c r="K51" s="781" t="str">
        <f t="shared" si="11"/>
        <v>#REF!</v>
      </c>
      <c r="L51" s="781" t="str">
        <f t="shared" si="11"/>
        <v>#REF!</v>
      </c>
      <c r="M51" s="781" t="str">
        <f t="shared" si="11"/>
        <v>#REF!</v>
      </c>
      <c r="N51" s="781" t="str">
        <f t="shared" si="11"/>
        <v>#REF!</v>
      </c>
      <c r="O51" s="781" t="str">
        <f t="shared" si="11"/>
        <v>#REF!</v>
      </c>
      <c r="P51" s="781" t="str">
        <f t="shared" si="11"/>
        <v>#REF!</v>
      </c>
      <c r="Q51" s="781" t="str">
        <f t="shared" si="11"/>
        <v>#REF!</v>
      </c>
      <c r="R51" s="781" t="str">
        <f t="shared" si="11"/>
        <v>#REF!</v>
      </c>
      <c r="S51" s="781" t="str">
        <f t="shared" si="11"/>
        <v>#REF!</v>
      </c>
      <c r="T51" s="781" t="str">
        <f t="shared" si="11"/>
        <v>#REF!</v>
      </c>
      <c r="U51" s="781" t="str">
        <f t="shared" si="11"/>
        <v>#REF!</v>
      </c>
      <c r="V51" s="781" t="str">
        <f t="shared" si="11"/>
        <v>#REF!</v>
      </c>
      <c r="W51" s="781" t="str">
        <f t="shared" si="11"/>
        <v>#REF!</v>
      </c>
      <c r="X51" s="781" t="str">
        <f t="shared" si="11"/>
        <v>#REF!</v>
      </c>
      <c r="Y51" s="781" t="str">
        <f t="shared" si="11"/>
        <v>#REF!</v>
      </c>
      <c r="Z51" s="781" t="str">
        <f t="shared" si="11"/>
        <v>#REF!</v>
      </c>
      <c r="AA51" s="781" t="str">
        <f t="shared" si="11"/>
        <v>#REF!</v>
      </c>
      <c r="AB51" s="781" t="str">
        <f t="shared" si="11"/>
        <v>#REF!</v>
      </c>
      <c r="AC51" s="781" t="str">
        <f t="shared" si="11"/>
        <v>#REF!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49"/>
      <c r="BD51" s="49"/>
      <c r="BE51" s="49"/>
      <c r="BF51" s="49"/>
      <c r="BG51" s="49"/>
      <c r="BH51" s="49"/>
      <c r="BI51" s="49"/>
      <c r="BJ51" s="738"/>
      <c r="BK51" s="738"/>
      <c r="BL51" s="49"/>
      <c r="BM51" s="49"/>
      <c r="BN51" s="49"/>
      <c r="BO51" s="49"/>
      <c r="BP51" s="49"/>
    </row>
    <row r="52" ht="12.75" customHeight="1">
      <c r="A52" s="370" t="s">
        <v>49</v>
      </c>
      <c r="B52" s="371" t="s">
        <v>34</v>
      </c>
      <c r="C52" s="746"/>
      <c r="D52" s="370" t="s">
        <v>49</v>
      </c>
      <c r="E52" s="371" t="s">
        <v>34</v>
      </c>
      <c r="F52" s="781" t="str">
        <f t="shared" ref="F52:AC52" si="12">COUNTIF(F$4:F$179,"&gt;"&amp;F16)/4</f>
        <v>#REF!</v>
      </c>
      <c r="G52" s="781" t="str">
        <f t="shared" si="12"/>
        <v>#REF!</v>
      </c>
      <c r="H52" s="781" t="str">
        <f t="shared" si="12"/>
        <v>#REF!</v>
      </c>
      <c r="I52" s="781" t="str">
        <f t="shared" si="12"/>
        <v>#REF!</v>
      </c>
      <c r="J52" s="781" t="str">
        <f t="shared" si="12"/>
        <v>#REF!</v>
      </c>
      <c r="K52" s="781" t="str">
        <f t="shared" si="12"/>
        <v>#REF!</v>
      </c>
      <c r="L52" s="781" t="str">
        <f t="shared" si="12"/>
        <v>#REF!</v>
      </c>
      <c r="M52" s="781" t="str">
        <f t="shared" si="12"/>
        <v>#REF!</v>
      </c>
      <c r="N52" s="781" t="str">
        <f t="shared" si="12"/>
        <v>#REF!</v>
      </c>
      <c r="O52" s="781" t="str">
        <f t="shared" si="12"/>
        <v>#REF!</v>
      </c>
      <c r="P52" s="781" t="str">
        <f t="shared" si="12"/>
        <v>#REF!</v>
      </c>
      <c r="Q52" s="781" t="str">
        <f t="shared" si="12"/>
        <v>#REF!</v>
      </c>
      <c r="R52" s="781" t="str">
        <f t="shared" si="12"/>
        <v>#REF!</v>
      </c>
      <c r="S52" s="781" t="str">
        <f t="shared" si="12"/>
        <v>#REF!</v>
      </c>
      <c r="T52" s="781" t="str">
        <f t="shared" si="12"/>
        <v>#REF!</v>
      </c>
      <c r="U52" s="781" t="str">
        <f t="shared" si="12"/>
        <v>#REF!</v>
      </c>
      <c r="V52" s="781" t="str">
        <f t="shared" si="12"/>
        <v>#REF!</v>
      </c>
      <c r="W52" s="781" t="str">
        <f t="shared" si="12"/>
        <v>#REF!</v>
      </c>
      <c r="X52" s="781" t="str">
        <f t="shared" si="12"/>
        <v>#REF!</v>
      </c>
      <c r="Y52" s="781" t="str">
        <f t="shared" si="12"/>
        <v>#REF!</v>
      </c>
      <c r="Z52" s="781" t="str">
        <f t="shared" si="12"/>
        <v>#REF!</v>
      </c>
      <c r="AA52" s="781" t="str">
        <f t="shared" si="12"/>
        <v>#REF!</v>
      </c>
      <c r="AB52" s="781" t="str">
        <f t="shared" si="12"/>
        <v>#REF!</v>
      </c>
      <c r="AC52" s="781" t="str">
        <f t="shared" si="12"/>
        <v>#REF!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49"/>
      <c r="BD52" s="49"/>
      <c r="BE52" s="49"/>
      <c r="BF52" s="49"/>
      <c r="BG52" s="49"/>
      <c r="BH52" s="49"/>
      <c r="BI52" s="49"/>
      <c r="BJ52" s="738"/>
      <c r="BK52" s="738"/>
      <c r="BL52" s="49"/>
      <c r="BM52" s="49"/>
      <c r="BN52" s="49"/>
      <c r="BO52" s="49"/>
      <c r="BP52" s="49"/>
    </row>
    <row r="53" ht="12.75" customHeight="1">
      <c r="A53" s="370" t="s">
        <v>50</v>
      </c>
      <c r="B53" s="371" t="s">
        <v>34</v>
      </c>
      <c r="C53" s="746"/>
      <c r="D53" s="370" t="s">
        <v>50</v>
      </c>
      <c r="E53" s="371" t="s">
        <v>34</v>
      </c>
      <c r="F53" s="781" t="str">
        <f t="shared" ref="F53:AC53" si="13">COUNTIF(F$4:F$179,"&gt;"&amp;F17)/4</f>
        <v>#REF!</v>
      </c>
      <c r="G53" s="781" t="str">
        <f t="shared" si="13"/>
        <v>#REF!</v>
      </c>
      <c r="H53" s="781" t="str">
        <f t="shared" si="13"/>
        <v>#REF!</v>
      </c>
      <c r="I53" s="781" t="str">
        <f t="shared" si="13"/>
        <v>#REF!</v>
      </c>
      <c r="J53" s="781" t="str">
        <f t="shared" si="13"/>
        <v>#REF!</v>
      </c>
      <c r="K53" s="781" t="str">
        <f t="shared" si="13"/>
        <v>#REF!</v>
      </c>
      <c r="L53" s="781" t="str">
        <f t="shared" si="13"/>
        <v>#REF!</v>
      </c>
      <c r="M53" s="781" t="str">
        <f t="shared" si="13"/>
        <v>#REF!</v>
      </c>
      <c r="N53" s="781" t="str">
        <f t="shared" si="13"/>
        <v>#REF!</v>
      </c>
      <c r="O53" s="781" t="str">
        <f t="shared" si="13"/>
        <v>#REF!</v>
      </c>
      <c r="P53" s="781" t="str">
        <f t="shared" si="13"/>
        <v>#REF!</v>
      </c>
      <c r="Q53" s="781" t="str">
        <f t="shared" si="13"/>
        <v>#REF!</v>
      </c>
      <c r="R53" s="781" t="str">
        <f t="shared" si="13"/>
        <v>#REF!</v>
      </c>
      <c r="S53" s="781" t="str">
        <f t="shared" si="13"/>
        <v>#REF!</v>
      </c>
      <c r="T53" s="781" t="str">
        <f t="shared" si="13"/>
        <v>#REF!</v>
      </c>
      <c r="U53" s="781" t="str">
        <f t="shared" si="13"/>
        <v>#REF!</v>
      </c>
      <c r="V53" s="781" t="str">
        <f t="shared" si="13"/>
        <v>#REF!</v>
      </c>
      <c r="W53" s="781" t="str">
        <f t="shared" si="13"/>
        <v>#REF!</v>
      </c>
      <c r="X53" s="781" t="str">
        <f t="shared" si="13"/>
        <v>#REF!</v>
      </c>
      <c r="Y53" s="781" t="str">
        <f t="shared" si="13"/>
        <v>#REF!</v>
      </c>
      <c r="Z53" s="781" t="str">
        <f t="shared" si="13"/>
        <v>#REF!</v>
      </c>
      <c r="AA53" s="781" t="str">
        <f t="shared" si="13"/>
        <v>#REF!</v>
      </c>
      <c r="AB53" s="781" t="str">
        <f t="shared" si="13"/>
        <v>#REF!</v>
      </c>
      <c r="AC53" s="781" t="str">
        <f t="shared" si="13"/>
        <v>#REF!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49"/>
      <c r="BD53" s="49"/>
      <c r="BE53" s="49"/>
      <c r="BF53" s="49"/>
      <c r="BG53" s="49"/>
      <c r="BH53" s="49"/>
      <c r="BI53" s="49"/>
      <c r="BJ53" s="738"/>
      <c r="BK53" s="738"/>
      <c r="BL53" s="49"/>
      <c r="BM53" s="49"/>
      <c r="BN53" s="49"/>
      <c r="BO53" s="49"/>
      <c r="BP53" s="49"/>
    </row>
    <row r="54" ht="12.75" customHeight="1">
      <c r="A54" s="370" t="s">
        <v>51</v>
      </c>
      <c r="B54" s="371" t="s">
        <v>35</v>
      </c>
      <c r="C54" s="746"/>
      <c r="D54" s="370" t="s">
        <v>51</v>
      </c>
      <c r="E54" s="371" t="s">
        <v>35</v>
      </c>
      <c r="F54" s="781" t="str">
        <f t="shared" ref="F54:AC54" si="14">COUNTIF(F$4:F$179,"&gt;"&amp;F18)/4</f>
        <v>#REF!</v>
      </c>
      <c r="G54" s="781" t="str">
        <f t="shared" si="14"/>
        <v>#REF!</v>
      </c>
      <c r="H54" s="781" t="str">
        <f t="shared" si="14"/>
        <v>#REF!</v>
      </c>
      <c r="I54" s="781" t="str">
        <f t="shared" si="14"/>
        <v>#REF!</v>
      </c>
      <c r="J54" s="781" t="str">
        <f t="shared" si="14"/>
        <v>#REF!</v>
      </c>
      <c r="K54" s="781" t="str">
        <f t="shared" si="14"/>
        <v>#REF!</v>
      </c>
      <c r="L54" s="781" t="str">
        <f t="shared" si="14"/>
        <v>#REF!</v>
      </c>
      <c r="M54" s="781" t="str">
        <f t="shared" si="14"/>
        <v>#REF!</v>
      </c>
      <c r="N54" s="781" t="str">
        <f t="shared" si="14"/>
        <v>#REF!</v>
      </c>
      <c r="O54" s="781" t="str">
        <f t="shared" si="14"/>
        <v>#REF!</v>
      </c>
      <c r="P54" s="781" t="str">
        <f t="shared" si="14"/>
        <v>#REF!</v>
      </c>
      <c r="Q54" s="781" t="str">
        <f t="shared" si="14"/>
        <v>#REF!</v>
      </c>
      <c r="R54" s="781" t="str">
        <f t="shared" si="14"/>
        <v>#REF!</v>
      </c>
      <c r="S54" s="781" t="str">
        <f t="shared" si="14"/>
        <v>#REF!</v>
      </c>
      <c r="T54" s="781" t="str">
        <f t="shared" si="14"/>
        <v>#REF!</v>
      </c>
      <c r="U54" s="781" t="str">
        <f t="shared" si="14"/>
        <v>#REF!</v>
      </c>
      <c r="V54" s="781" t="str">
        <f t="shared" si="14"/>
        <v>#REF!</v>
      </c>
      <c r="W54" s="781" t="str">
        <f t="shared" si="14"/>
        <v>#REF!</v>
      </c>
      <c r="X54" s="781" t="str">
        <f t="shared" si="14"/>
        <v>#REF!</v>
      </c>
      <c r="Y54" s="781" t="str">
        <f t="shared" si="14"/>
        <v>#REF!</v>
      </c>
      <c r="Z54" s="781" t="str">
        <f t="shared" si="14"/>
        <v>#REF!</v>
      </c>
      <c r="AA54" s="781" t="str">
        <f t="shared" si="14"/>
        <v>#REF!</v>
      </c>
      <c r="AB54" s="781" t="str">
        <f t="shared" si="14"/>
        <v>#REF!</v>
      </c>
      <c r="AC54" s="781" t="str">
        <f t="shared" si="14"/>
        <v>#REF!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49"/>
      <c r="BD54" s="49"/>
      <c r="BE54" s="49"/>
      <c r="BF54" s="49"/>
      <c r="BG54" s="49"/>
      <c r="BH54" s="49"/>
      <c r="BI54" s="49"/>
      <c r="BJ54" s="738"/>
      <c r="BK54" s="738"/>
      <c r="BL54" s="49"/>
      <c r="BM54" s="49"/>
      <c r="BN54" s="49"/>
      <c r="BO54" s="49"/>
      <c r="BP54" s="49"/>
    </row>
    <row r="55" ht="12.75" customHeight="1">
      <c r="A55" s="370" t="s">
        <v>150</v>
      </c>
      <c r="B55" s="371" t="s">
        <v>151</v>
      </c>
      <c r="C55" s="746"/>
      <c r="D55" s="370" t="s">
        <v>150</v>
      </c>
      <c r="E55" s="371" t="s">
        <v>151</v>
      </c>
      <c r="F55" s="781" t="str">
        <f t="shared" ref="F55:AC55" si="15">COUNTIF(F$4:F$179,"&gt;"&amp;F19)/4</f>
        <v>#REF!</v>
      </c>
      <c r="G55" s="781" t="str">
        <f t="shared" si="15"/>
        <v>#REF!</v>
      </c>
      <c r="H55" s="781" t="str">
        <f t="shared" si="15"/>
        <v>#REF!</v>
      </c>
      <c r="I55" s="781" t="str">
        <f t="shared" si="15"/>
        <v>#REF!</v>
      </c>
      <c r="J55" s="781" t="str">
        <f t="shared" si="15"/>
        <v>#REF!</v>
      </c>
      <c r="K55" s="781" t="str">
        <f t="shared" si="15"/>
        <v>#REF!</v>
      </c>
      <c r="L55" s="781" t="str">
        <f t="shared" si="15"/>
        <v>#REF!</v>
      </c>
      <c r="M55" s="781" t="str">
        <f t="shared" si="15"/>
        <v>#REF!</v>
      </c>
      <c r="N55" s="781" t="str">
        <f t="shared" si="15"/>
        <v>#REF!</v>
      </c>
      <c r="O55" s="781" t="str">
        <f t="shared" si="15"/>
        <v>#REF!</v>
      </c>
      <c r="P55" s="781" t="str">
        <f t="shared" si="15"/>
        <v>#REF!</v>
      </c>
      <c r="Q55" s="781" t="str">
        <f t="shared" si="15"/>
        <v>#REF!</v>
      </c>
      <c r="R55" s="781" t="str">
        <f t="shared" si="15"/>
        <v>#REF!</v>
      </c>
      <c r="S55" s="781" t="str">
        <f t="shared" si="15"/>
        <v>#REF!</v>
      </c>
      <c r="T55" s="781" t="str">
        <f t="shared" si="15"/>
        <v>#REF!</v>
      </c>
      <c r="U55" s="781" t="str">
        <f t="shared" si="15"/>
        <v>#REF!</v>
      </c>
      <c r="V55" s="781" t="str">
        <f t="shared" si="15"/>
        <v>#REF!</v>
      </c>
      <c r="W55" s="781" t="str">
        <f t="shared" si="15"/>
        <v>#REF!</v>
      </c>
      <c r="X55" s="781" t="str">
        <f t="shared" si="15"/>
        <v>#REF!</v>
      </c>
      <c r="Y55" s="781" t="str">
        <f t="shared" si="15"/>
        <v>#REF!</v>
      </c>
      <c r="Z55" s="781" t="str">
        <f t="shared" si="15"/>
        <v>#REF!</v>
      </c>
      <c r="AA55" s="781" t="str">
        <f t="shared" si="15"/>
        <v>#REF!</v>
      </c>
      <c r="AB55" s="781" t="str">
        <f t="shared" si="15"/>
        <v>#REF!</v>
      </c>
      <c r="AC55" s="781" t="str">
        <f t="shared" si="15"/>
        <v>#REF!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49"/>
      <c r="BD55" s="49"/>
      <c r="BE55" s="49"/>
      <c r="BF55" s="49"/>
      <c r="BG55" s="49"/>
      <c r="BH55" s="49"/>
      <c r="BI55" s="49"/>
      <c r="BJ55" s="738"/>
      <c r="BK55" s="738"/>
      <c r="BL55" s="49"/>
      <c r="BM55" s="49"/>
      <c r="BN55" s="49"/>
      <c r="BO55" s="49"/>
      <c r="BP55" s="49"/>
    </row>
    <row r="56" ht="12.75" customHeight="1">
      <c r="A56" s="754" t="s">
        <v>45</v>
      </c>
      <c r="B56" s="755" t="s">
        <v>30</v>
      </c>
      <c r="C56" s="746"/>
      <c r="D56" s="754" t="s">
        <v>45</v>
      </c>
      <c r="E56" s="755" t="s">
        <v>30</v>
      </c>
      <c r="F56" s="781" t="str">
        <f t="shared" ref="F56:AC56" si="16">COUNTIF(F$4:F$179,"&gt;"&amp;F20)/4</f>
        <v>#REF!</v>
      </c>
      <c r="G56" s="781" t="str">
        <f t="shared" si="16"/>
        <v>#REF!</v>
      </c>
      <c r="H56" s="781" t="str">
        <f t="shared" si="16"/>
        <v>#REF!</v>
      </c>
      <c r="I56" s="781" t="str">
        <f t="shared" si="16"/>
        <v>#REF!</v>
      </c>
      <c r="J56" s="781" t="str">
        <f t="shared" si="16"/>
        <v>#REF!</v>
      </c>
      <c r="K56" s="781" t="str">
        <f t="shared" si="16"/>
        <v>#REF!</v>
      </c>
      <c r="L56" s="781" t="str">
        <f t="shared" si="16"/>
        <v>#REF!</v>
      </c>
      <c r="M56" s="781" t="str">
        <f t="shared" si="16"/>
        <v>#REF!</v>
      </c>
      <c r="N56" s="781" t="str">
        <f t="shared" si="16"/>
        <v>#REF!</v>
      </c>
      <c r="O56" s="781" t="str">
        <f t="shared" si="16"/>
        <v>#REF!</v>
      </c>
      <c r="P56" s="781" t="str">
        <f t="shared" si="16"/>
        <v>#REF!</v>
      </c>
      <c r="Q56" s="781" t="str">
        <f t="shared" si="16"/>
        <v>#REF!</v>
      </c>
      <c r="R56" s="781" t="str">
        <f t="shared" si="16"/>
        <v>#REF!</v>
      </c>
      <c r="S56" s="781" t="str">
        <f t="shared" si="16"/>
        <v>#REF!</v>
      </c>
      <c r="T56" s="781" t="str">
        <f t="shared" si="16"/>
        <v>#REF!</v>
      </c>
      <c r="U56" s="781" t="str">
        <f t="shared" si="16"/>
        <v>#REF!</v>
      </c>
      <c r="V56" s="781" t="str">
        <f t="shared" si="16"/>
        <v>#REF!</v>
      </c>
      <c r="W56" s="781" t="str">
        <f t="shared" si="16"/>
        <v>#REF!</v>
      </c>
      <c r="X56" s="781" t="str">
        <f t="shared" si="16"/>
        <v>#REF!</v>
      </c>
      <c r="Y56" s="781" t="str">
        <f t="shared" si="16"/>
        <v>#REF!</v>
      </c>
      <c r="Z56" s="781" t="str">
        <f t="shared" si="16"/>
        <v>#REF!</v>
      </c>
      <c r="AA56" s="781" t="str">
        <f t="shared" si="16"/>
        <v>#REF!</v>
      </c>
      <c r="AB56" s="781" t="str">
        <f t="shared" si="16"/>
        <v>#REF!</v>
      </c>
      <c r="AC56" s="781" t="str">
        <f t="shared" si="16"/>
        <v>#REF!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49"/>
      <c r="BD56" s="49"/>
      <c r="BE56" s="49"/>
      <c r="BF56" s="49"/>
      <c r="BG56" s="49"/>
      <c r="BH56" s="49"/>
      <c r="BI56" s="49"/>
      <c r="BJ56" s="738"/>
      <c r="BK56" s="738"/>
      <c r="BL56" s="49"/>
      <c r="BM56" s="49"/>
      <c r="BN56" s="49"/>
      <c r="BO56" s="49"/>
      <c r="BP56" s="49"/>
    </row>
    <row r="57" ht="12.75" customHeight="1">
      <c r="A57" s="370" t="s">
        <v>52</v>
      </c>
      <c r="B57" s="371" t="s">
        <v>40</v>
      </c>
      <c r="C57" s="746"/>
      <c r="D57" s="370" t="s">
        <v>52</v>
      </c>
      <c r="E57" s="371" t="s">
        <v>40</v>
      </c>
      <c r="F57" s="781" t="str">
        <f t="shared" ref="F57:AC57" si="17">COUNTIF(F$4:F$179,"&gt;"&amp;F21)/4</f>
        <v>#REF!</v>
      </c>
      <c r="G57" s="781" t="str">
        <f t="shared" si="17"/>
        <v>#REF!</v>
      </c>
      <c r="H57" s="781" t="str">
        <f t="shared" si="17"/>
        <v>#REF!</v>
      </c>
      <c r="I57" s="781" t="str">
        <f t="shared" si="17"/>
        <v>#REF!</v>
      </c>
      <c r="J57" s="781" t="str">
        <f t="shared" si="17"/>
        <v>#REF!</v>
      </c>
      <c r="K57" s="781" t="str">
        <f t="shared" si="17"/>
        <v>#REF!</v>
      </c>
      <c r="L57" s="781" t="str">
        <f t="shared" si="17"/>
        <v>#REF!</v>
      </c>
      <c r="M57" s="781" t="str">
        <f t="shared" si="17"/>
        <v>#REF!</v>
      </c>
      <c r="N57" s="781" t="str">
        <f t="shared" si="17"/>
        <v>#REF!</v>
      </c>
      <c r="O57" s="781" t="str">
        <f t="shared" si="17"/>
        <v>#REF!</v>
      </c>
      <c r="P57" s="781" t="str">
        <f t="shared" si="17"/>
        <v>#REF!</v>
      </c>
      <c r="Q57" s="781" t="str">
        <f t="shared" si="17"/>
        <v>#REF!</v>
      </c>
      <c r="R57" s="781" t="str">
        <f t="shared" si="17"/>
        <v>#REF!</v>
      </c>
      <c r="S57" s="781" t="str">
        <f t="shared" si="17"/>
        <v>#REF!</v>
      </c>
      <c r="T57" s="781" t="str">
        <f t="shared" si="17"/>
        <v>#REF!</v>
      </c>
      <c r="U57" s="781" t="str">
        <f t="shared" si="17"/>
        <v>#REF!</v>
      </c>
      <c r="V57" s="781" t="str">
        <f t="shared" si="17"/>
        <v>#REF!</v>
      </c>
      <c r="W57" s="781" t="str">
        <f t="shared" si="17"/>
        <v>#REF!</v>
      </c>
      <c r="X57" s="781" t="str">
        <f t="shared" si="17"/>
        <v>#REF!</v>
      </c>
      <c r="Y57" s="781" t="str">
        <f t="shared" si="17"/>
        <v>#REF!</v>
      </c>
      <c r="Z57" s="781" t="str">
        <f t="shared" si="17"/>
        <v>#REF!</v>
      </c>
      <c r="AA57" s="781" t="str">
        <f t="shared" si="17"/>
        <v>#REF!</v>
      </c>
      <c r="AB57" s="781" t="str">
        <f t="shared" si="17"/>
        <v>#REF!</v>
      </c>
      <c r="AC57" s="781" t="str">
        <f t="shared" si="17"/>
        <v>#REF!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49"/>
      <c r="BD57" s="49"/>
      <c r="BE57" s="49"/>
      <c r="BF57" s="49"/>
      <c r="BG57" s="49"/>
      <c r="BH57" s="49"/>
      <c r="BI57" s="49"/>
      <c r="BJ57" s="738"/>
      <c r="BK57" s="738"/>
      <c r="BL57" s="49"/>
      <c r="BM57" s="49"/>
      <c r="BN57" s="49"/>
      <c r="BO57" s="49"/>
      <c r="BP57" s="49"/>
    </row>
    <row r="58" ht="12.75" customHeight="1">
      <c r="A58" s="370" t="s">
        <v>152</v>
      </c>
      <c r="B58" s="371" t="s">
        <v>151</v>
      </c>
      <c r="C58" s="746"/>
      <c r="D58" s="370" t="s">
        <v>152</v>
      </c>
      <c r="E58" s="371" t="s">
        <v>151</v>
      </c>
      <c r="F58" s="781" t="str">
        <f t="shared" ref="F58:AC58" si="18">COUNTIF(F$4:F$179,"&gt;"&amp;F22)/4</f>
        <v>#REF!</v>
      </c>
      <c r="G58" s="781" t="str">
        <f t="shared" si="18"/>
        <v>#REF!</v>
      </c>
      <c r="H58" s="781" t="str">
        <f t="shared" si="18"/>
        <v>#REF!</v>
      </c>
      <c r="I58" s="781" t="str">
        <f t="shared" si="18"/>
        <v>#REF!</v>
      </c>
      <c r="J58" s="781" t="str">
        <f t="shared" si="18"/>
        <v>#REF!</v>
      </c>
      <c r="K58" s="781" t="str">
        <f t="shared" si="18"/>
        <v>#REF!</v>
      </c>
      <c r="L58" s="781" t="str">
        <f t="shared" si="18"/>
        <v>#REF!</v>
      </c>
      <c r="M58" s="781" t="str">
        <f t="shared" si="18"/>
        <v>#REF!</v>
      </c>
      <c r="N58" s="781" t="str">
        <f t="shared" si="18"/>
        <v>#REF!</v>
      </c>
      <c r="O58" s="781" t="str">
        <f t="shared" si="18"/>
        <v>#REF!</v>
      </c>
      <c r="P58" s="781" t="str">
        <f t="shared" si="18"/>
        <v>#REF!</v>
      </c>
      <c r="Q58" s="781" t="str">
        <f t="shared" si="18"/>
        <v>#REF!</v>
      </c>
      <c r="R58" s="781" t="str">
        <f t="shared" si="18"/>
        <v>#REF!</v>
      </c>
      <c r="S58" s="781" t="str">
        <f t="shared" si="18"/>
        <v>#REF!</v>
      </c>
      <c r="T58" s="781" t="str">
        <f t="shared" si="18"/>
        <v>#REF!</v>
      </c>
      <c r="U58" s="781" t="str">
        <f t="shared" si="18"/>
        <v>#REF!</v>
      </c>
      <c r="V58" s="781" t="str">
        <f t="shared" si="18"/>
        <v>#REF!</v>
      </c>
      <c r="W58" s="781" t="str">
        <f t="shared" si="18"/>
        <v>#REF!</v>
      </c>
      <c r="X58" s="781" t="str">
        <f t="shared" si="18"/>
        <v>#REF!</v>
      </c>
      <c r="Y58" s="781" t="str">
        <f t="shared" si="18"/>
        <v>#REF!</v>
      </c>
      <c r="Z58" s="781" t="str">
        <f t="shared" si="18"/>
        <v>#REF!</v>
      </c>
      <c r="AA58" s="781" t="str">
        <f t="shared" si="18"/>
        <v>#REF!</v>
      </c>
      <c r="AB58" s="781" t="str">
        <f t="shared" si="18"/>
        <v>#REF!</v>
      </c>
      <c r="AC58" s="781" t="str">
        <f t="shared" si="18"/>
        <v>#REF!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49"/>
      <c r="BD58" s="49"/>
      <c r="BE58" s="49"/>
      <c r="BF58" s="49"/>
      <c r="BG58" s="49"/>
      <c r="BH58" s="49"/>
      <c r="BI58" s="49"/>
      <c r="BJ58" s="738"/>
      <c r="BK58" s="738"/>
      <c r="BL58" s="49"/>
      <c r="BM58" s="49"/>
      <c r="BN58" s="49"/>
      <c r="BO58" s="49"/>
      <c r="BP58" s="49"/>
    </row>
    <row r="59" ht="12.75" customHeight="1">
      <c r="A59" s="370" t="s">
        <v>52</v>
      </c>
      <c r="B59" s="371" t="s">
        <v>32</v>
      </c>
      <c r="C59" s="746"/>
      <c r="D59" s="370" t="s">
        <v>52</v>
      </c>
      <c r="E59" s="371" t="s">
        <v>32</v>
      </c>
      <c r="F59" s="781" t="str">
        <f t="shared" ref="F59:AC59" si="19">COUNTIF(F$4:F$179,"&gt;"&amp;F23)/4</f>
        <v>#REF!</v>
      </c>
      <c r="G59" s="781" t="str">
        <f t="shared" si="19"/>
        <v>#REF!</v>
      </c>
      <c r="H59" s="781" t="str">
        <f t="shared" si="19"/>
        <v>#REF!</v>
      </c>
      <c r="I59" s="781" t="str">
        <f t="shared" si="19"/>
        <v>#REF!</v>
      </c>
      <c r="J59" s="781" t="str">
        <f t="shared" si="19"/>
        <v>#REF!</v>
      </c>
      <c r="K59" s="781" t="str">
        <f t="shared" si="19"/>
        <v>#REF!</v>
      </c>
      <c r="L59" s="781" t="str">
        <f t="shared" si="19"/>
        <v>#REF!</v>
      </c>
      <c r="M59" s="781" t="str">
        <f t="shared" si="19"/>
        <v>#REF!</v>
      </c>
      <c r="N59" s="781" t="str">
        <f t="shared" si="19"/>
        <v>#REF!</v>
      </c>
      <c r="O59" s="781" t="str">
        <f t="shared" si="19"/>
        <v>#REF!</v>
      </c>
      <c r="P59" s="781" t="str">
        <f t="shared" si="19"/>
        <v>#REF!</v>
      </c>
      <c r="Q59" s="781" t="str">
        <f t="shared" si="19"/>
        <v>#REF!</v>
      </c>
      <c r="R59" s="781" t="str">
        <f t="shared" si="19"/>
        <v>#REF!</v>
      </c>
      <c r="S59" s="781" t="str">
        <f t="shared" si="19"/>
        <v>#REF!</v>
      </c>
      <c r="T59" s="781" t="str">
        <f t="shared" si="19"/>
        <v>#REF!</v>
      </c>
      <c r="U59" s="781" t="str">
        <f t="shared" si="19"/>
        <v>#REF!</v>
      </c>
      <c r="V59" s="781" t="str">
        <f t="shared" si="19"/>
        <v>#REF!</v>
      </c>
      <c r="W59" s="781" t="str">
        <f t="shared" si="19"/>
        <v>#REF!</v>
      </c>
      <c r="X59" s="781" t="str">
        <f t="shared" si="19"/>
        <v>#REF!</v>
      </c>
      <c r="Y59" s="781" t="str">
        <f t="shared" si="19"/>
        <v>#REF!</v>
      </c>
      <c r="Z59" s="781" t="str">
        <f t="shared" si="19"/>
        <v>#REF!</v>
      </c>
      <c r="AA59" s="781" t="str">
        <f t="shared" si="19"/>
        <v>#REF!</v>
      </c>
      <c r="AB59" s="781" t="str">
        <f t="shared" si="19"/>
        <v>#REF!</v>
      </c>
      <c r="AC59" s="781" t="str">
        <f t="shared" si="19"/>
        <v>#REF!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49"/>
      <c r="BD59" s="49"/>
      <c r="BE59" s="49"/>
      <c r="BF59" s="49"/>
      <c r="BG59" s="49"/>
      <c r="BH59" s="49"/>
      <c r="BI59" s="49"/>
      <c r="BJ59" s="738"/>
      <c r="BK59" s="738"/>
      <c r="BL59" s="49"/>
      <c r="BM59" s="49"/>
      <c r="BN59" s="49"/>
      <c r="BO59" s="49"/>
      <c r="BP59" s="49"/>
    </row>
    <row r="60" ht="12.75" customHeight="1">
      <c r="A60" s="370" t="s">
        <v>52</v>
      </c>
      <c r="B60" s="371" t="s">
        <v>34</v>
      </c>
      <c r="C60" s="746"/>
      <c r="D60" s="370" t="s">
        <v>52</v>
      </c>
      <c r="E60" s="371" t="s">
        <v>34</v>
      </c>
      <c r="F60" s="781" t="str">
        <f t="shared" ref="F60:AC60" si="20">COUNTIF(F$4:F$179,"&gt;"&amp;F24)/4</f>
        <v>#REF!</v>
      </c>
      <c r="G60" s="781" t="str">
        <f t="shared" si="20"/>
        <v>#REF!</v>
      </c>
      <c r="H60" s="781" t="str">
        <f t="shared" si="20"/>
        <v>#REF!</v>
      </c>
      <c r="I60" s="781" t="str">
        <f t="shared" si="20"/>
        <v>#REF!</v>
      </c>
      <c r="J60" s="781" t="str">
        <f t="shared" si="20"/>
        <v>#REF!</v>
      </c>
      <c r="K60" s="781" t="str">
        <f t="shared" si="20"/>
        <v>#REF!</v>
      </c>
      <c r="L60" s="781" t="str">
        <f t="shared" si="20"/>
        <v>#REF!</v>
      </c>
      <c r="M60" s="781" t="str">
        <f t="shared" si="20"/>
        <v>#REF!</v>
      </c>
      <c r="N60" s="781" t="str">
        <f t="shared" si="20"/>
        <v>#REF!</v>
      </c>
      <c r="O60" s="781" t="str">
        <f t="shared" si="20"/>
        <v>#REF!</v>
      </c>
      <c r="P60" s="781" t="str">
        <f t="shared" si="20"/>
        <v>#REF!</v>
      </c>
      <c r="Q60" s="781" t="str">
        <f t="shared" si="20"/>
        <v>#REF!</v>
      </c>
      <c r="R60" s="781" t="str">
        <f t="shared" si="20"/>
        <v>#REF!</v>
      </c>
      <c r="S60" s="781" t="str">
        <f t="shared" si="20"/>
        <v>#REF!</v>
      </c>
      <c r="T60" s="781" t="str">
        <f t="shared" si="20"/>
        <v>#REF!</v>
      </c>
      <c r="U60" s="781" t="str">
        <f t="shared" si="20"/>
        <v>#REF!</v>
      </c>
      <c r="V60" s="781" t="str">
        <f t="shared" si="20"/>
        <v>#REF!</v>
      </c>
      <c r="W60" s="781" t="str">
        <f t="shared" si="20"/>
        <v>#REF!</v>
      </c>
      <c r="X60" s="781" t="str">
        <f t="shared" si="20"/>
        <v>#REF!</v>
      </c>
      <c r="Y60" s="781" t="str">
        <f t="shared" si="20"/>
        <v>#REF!</v>
      </c>
      <c r="Z60" s="781" t="str">
        <f t="shared" si="20"/>
        <v>#REF!</v>
      </c>
      <c r="AA60" s="781" t="str">
        <f t="shared" si="20"/>
        <v>#REF!</v>
      </c>
      <c r="AB60" s="781" t="str">
        <f t="shared" si="20"/>
        <v>#REF!</v>
      </c>
      <c r="AC60" s="781" t="str">
        <f t="shared" si="20"/>
        <v>#REF!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49"/>
      <c r="BD60" s="782"/>
      <c r="BE60" s="49"/>
      <c r="BF60" s="49"/>
      <c r="BG60" s="49"/>
      <c r="BH60" s="49"/>
      <c r="BI60" s="49"/>
      <c r="BJ60" s="738"/>
      <c r="BK60" s="738"/>
      <c r="BL60" s="49"/>
      <c r="BM60" s="49"/>
      <c r="BN60" s="49"/>
      <c r="BO60" s="49"/>
      <c r="BP60" s="49"/>
    </row>
    <row r="61" ht="12.75" customHeight="1">
      <c r="A61" s="370" t="s">
        <v>53</v>
      </c>
      <c r="B61" s="371" t="s">
        <v>35</v>
      </c>
      <c r="C61" s="746"/>
      <c r="D61" s="370" t="s">
        <v>53</v>
      </c>
      <c r="E61" s="371" t="s">
        <v>35</v>
      </c>
      <c r="F61" s="781" t="str">
        <f t="shared" ref="F61:AC61" si="21">COUNTIF(F$4:F$179,"&gt;"&amp;F25)/4</f>
        <v>#REF!</v>
      </c>
      <c r="G61" s="781" t="str">
        <f t="shared" si="21"/>
        <v>#REF!</v>
      </c>
      <c r="H61" s="781" t="str">
        <f t="shared" si="21"/>
        <v>#REF!</v>
      </c>
      <c r="I61" s="781" t="str">
        <f t="shared" si="21"/>
        <v>#REF!</v>
      </c>
      <c r="J61" s="781" t="str">
        <f t="shared" si="21"/>
        <v>#REF!</v>
      </c>
      <c r="K61" s="781" t="str">
        <f t="shared" si="21"/>
        <v>#REF!</v>
      </c>
      <c r="L61" s="781" t="str">
        <f t="shared" si="21"/>
        <v>#REF!</v>
      </c>
      <c r="M61" s="781" t="str">
        <f t="shared" si="21"/>
        <v>#REF!</v>
      </c>
      <c r="N61" s="781" t="str">
        <f t="shared" si="21"/>
        <v>#REF!</v>
      </c>
      <c r="O61" s="781" t="str">
        <f t="shared" si="21"/>
        <v>#REF!</v>
      </c>
      <c r="P61" s="781" t="str">
        <f t="shared" si="21"/>
        <v>#REF!</v>
      </c>
      <c r="Q61" s="781" t="str">
        <f t="shared" si="21"/>
        <v>#REF!</v>
      </c>
      <c r="R61" s="781" t="str">
        <f t="shared" si="21"/>
        <v>#REF!</v>
      </c>
      <c r="S61" s="781" t="str">
        <f t="shared" si="21"/>
        <v>#REF!</v>
      </c>
      <c r="T61" s="781" t="str">
        <f t="shared" si="21"/>
        <v>#REF!</v>
      </c>
      <c r="U61" s="781" t="str">
        <f t="shared" si="21"/>
        <v>#REF!</v>
      </c>
      <c r="V61" s="781" t="str">
        <f t="shared" si="21"/>
        <v>#REF!</v>
      </c>
      <c r="W61" s="781" t="str">
        <f t="shared" si="21"/>
        <v>#REF!</v>
      </c>
      <c r="X61" s="781" t="str">
        <f t="shared" si="21"/>
        <v>#REF!</v>
      </c>
      <c r="Y61" s="781" t="str">
        <f t="shared" si="21"/>
        <v>#REF!</v>
      </c>
      <c r="Z61" s="781" t="str">
        <f t="shared" si="21"/>
        <v>#REF!</v>
      </c>
      <c r="AA61" s="781" t="str">
        <f t="shared" si="21"/>
        <v>#REF!</v>
      </c>
      <c r="AB61" s="781" t="str">
        <f t="shared" si="21"/>
        <v>#REF!</v>
      </c>
      <c r="AC61" s="781" t="str">
        <f t="shared" si="21"/>
        <v>#REF!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49"/>
      <c r="BD61" s="782">
        <v>42223.0</v>
      </c>
      <c r="BE61" s="49" t="s">
        <v>572</v>
      </c>
      <c r="BF61" s="49">
        <v>26.0</v>
      </c>
      <c r="BG61" s="49"/>
      <c r="BH61" s="49"/>
      <c r="BI61" s="49"/>
      <c r="BJ61" s="738"/>
      <c r="BK61" s="738"/>
      <c r="BL61" s="49"/>
      <c r="BM61" s="49"/>
      <c r="BN61" s="49"/>
      <c r="BO61" s="49"/>
      <c r="BP61" s="49"/>
    </row>
    <row r="62" ht="12.75" customHeight="1">
      <c r="A62" s="370" t="s">
        <v>54</v>
      </c>
      <c r="B62" s="371" t="s">
        <v>32</v>
      </c>
      <c r="C62" s="746"/>
      <c r="D62" s="370" t="s">
        <v>54</v>
      </c>
      <c r="E62" s="371" t="s">
        <v>32</v>
      </c>
      <c r="F62" s="781" t="str">
        <f t="shared" ref="F62:AC62" si="22">COUNTIF(F$4:F$179,"&gt;"&amp;F26)/4</f>
        <v>#REF!</v>
      </c>
      <c r="G62" s="781" t="str">
        <f t="shared" si="22"/>
        <v>#REF!</v>
      </c>
      <c r="H62" s="781" t="str">
        <f t="shared" si="22"/>
        <v>#REF!</v>
      </c>
      <c r="I62" s="781" t="str">
        <f t="shared" si="22"/>
        <v>#REF!</v>
      </c>
      <c r="J62" s="781" t="str">
        <f t="shared" si="22"/>
        <v>#REF!</v>
      </c>
      <c r="K62" s="781" t="str">
        <f t="shared" si="22"/>
        <v>#REF!</v>
      </c>
      <c r="L62" s="781" t="str">
        <f t="shared" si="22"/>
        <v>#REF!</v>
      </c>
      <c r="M62" s="781" t="str">
        <f t="shared" si="22"/>
        <v>#REF!</v>
      </c>
      <c r="N62" s="781" t="str">
        <f t="shared" si="22"/>
        <v>#REF!</v>
      </c>
      <c r="O62" s="781" t="str">
        <f t="shared" si="22"/>
        <v>#REF!</v>
      </c>
      <c r="P62" s="781" t="str">
        <f t="shared" si="22"/>
        <v>#REF!</v>
      </c>
      <c r="Q62" s="781" t="str">
        <f t="shared" si="22"/>
        <v>#REF!</v>
      </c>
      <c r="R62" s="781" t="str">
        <f t="shared" si="22"/>
        <v>#REF!</v>
      </c>
      <c r="S62" s="781" t="str">
        <f t="shared" si="22"/>
        <v>#REF!</v>
      </c>
      <c r="T62" s="781" t="str">
        <f t="shared" si="22"/>
        <v>#REF!</v>
      </c>
      <c r="U62" s="781" t="str">
        <f t="shared" si="22"/>
        <v>#REF!</v>
      </c>
      <c r="V62" s="781" t="str">
        <f t="shared" si="22"/>
        <v>#REF!</v>
      </c>
      <c r="W62" s="781" t="str">
        <f t="shared" si="22"/>
        <v>#REF!</v>
      </c>
      <c r="X62" s="781" t="str">
        <f t="shared" si="22"/>
        <v>#REF!</v>
      </c>
      <c r="Y62" s="781" t="str">
        <f t="shared" si="22"/>
        <v>#REF!</v>
      </c>
      <c r="Z62" s="781" t="str">
        <f t="shared" si="22"/>
        <v>#REF!</v>
      </c>
      <c r="AA62" s="781" t="str">
        <f t="shared" si="22"/>
        <v>#REF!</v>
      </c>
      <c r="AB62" s="781" t="str">
        <f t="shared" si="22"/>
        <v>#REF!</v>
      </c>
      <c r="AC62" s="781" t="str">
        <f t="shared" si="22"/>
        <v>#REF!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49"/>
      <c r="BD62" s="49"/>
      <c r="BE62" s="49"/>
      <c r="BF62" s="49"/>
      <c r="BG62" s="49"/>
      <c r="BH62" s="49"/>
      <c r="BI62" s="49"/>
      <c r="BJ62" s="738"/>
      <c r="BK62" s="738"/>
      <c r="BL62" s="49"/>
      <c r="BM62" s="49"/>
      <c r="BN62" s="49"/>
      <c r="BO62" s="49"/>
      <c r="BP62" s="49"/>
    </row>
    <row r="63" ht="12.75" customHeight="1">
      <c r="A63" s="370" t="s">
        <v>154</v>
      </c>
      <c r="B63" s="371" t="s">
        <v>35</v>
      </c>
      <c r="C63" s="746"/>
      <c r="D63" s="370" t="s">
        <v>154</v>
      </c>
      <c r="E63" s="371" t="s">
        <v>35</v>
      </c>
      <c r="F63" s="781" t="str">
        <f t="shared" ref="F63:AC63" si="23">COUNTIF(F$4:F$179,"&gt;"&amp;F27)/4</f>
        <v>#REF!</v>
      </c>
      <c r="G63" s="781" t="str">
        <f t="shared" si="23"/>
        <v>#REF!</v>
      </c>
      <c r="H63" s="781" t="str">
        <f t="shared" si="23"/>
        <v>#REF!</v>
      </c>
      <c r="I63" s="781" t="str">
        <f t="shared" si="23"/>
        <v>#REF!</v>
      </c>
      <c r="J63" s="781" t="str">
        <f t="shared" si="23"/>
        <v>#REF!</v>
      </c>
      <c r="K63" s="781" t="str">
        <f t="shared" si="23"/>
        <v>#REF!</v>
      </c>
      <c r="L63" s="781" t="str">
        <f t="shared" si="23"/>
        <v>#REF!</v>
      </c>
      <c r="M63" s="781" t="str">
        <f t="shared" si="23"/>
        <v>#REF!</v>
      </c>
      <c r="N63" s="781" t="str">
        <f t="shared" si="23"/>
        <v>#REF!</v>
      </c>
      <c r="O63" s="781" t="str">
        <f t="shared" si="23"/>
        <v>#REF!</v>
      </c>
      <c r="P63" s="781" t="str">
        <f t="shared" si="23"/>
        <v>#REF!</v>
      </c>
      <c r="Q63" s="781" t="str">
        <f t="shared" si="23"/>
        <v>#REF!</v>
      </c>
      <c r="R63" s="781" t="str">
        <f t="shared" si="23"/>
        <v>#REF!</v>
      </c>
      <c r="S63" s="781" t="str">
        <f t="shared" si="23"/>
        <v>#REF!</v>
      </c>
      <c r="T63" s="781" t="str">
        <f t="shared" si="23"/>
        <v>#REF!</v>
      </c>
      <c r="U63" s="781" t="str">
        <f t="shared" si="23"/>
        <v>#REF!</v>
      </c>
      <c r="V63" s="781" t="str">
        <f t="shared" si="23"/>
        <v>#REF!</v>
      </c>
      <c r="W63" s="781" t="str">
        <f t="shared" si="23"/>
        <v>#REF!</v>
      </c>
      <c r="X63" s="781" t="str">
        <f t="shared" si="23"/>
        <v>#REF!</v>
      </c>
      <c r="Y63" s="781" t="str">
        <f t="shared" si="23"/>
        <v>#REF!</v>
      </c>
      <c r="Z63" s="781" t="str">
        <f t="shared" si="23"/>
        <v>#REF!</v>
      </c>
      <c r="AA63" s="781" t="str">
        <f t="shared" si="23"/>
        <v>#REF!</v>
      </c>
      <c r="AB63" s="781" t="str">
        <f t="shared" si="23"/>
        <v>#REF!</v>
      </c>
      <c r="AC63" s="781" t="str">
        <f t="shared" si="23"/>
        <v>#REF!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49"/>
      <c r="BD63" s="49"/>
      <c r="BE63" s="49"/>
      <c r="BF63" s="49"/>
      <c r="BG63" s="49"/>
      <c r="BH63" s="49"/>
      <c r="BI63" s="49"/>
      <c r="BJ63" s="738"/>
      <c r="BK63" s="738"/>
      <c r="BL63" s="49"/>
      <c r="BM63" s="49"/>
      <c r="BN63" s="49"/>
      <c r="BO63" s="49"/>
      <c r="BP63" s="49"/>
    </row>
    <row r="64" ht="12.75" customHeight="1">
      <c r="A64" s="370" t="s">
        <v>56</v>
      </c>
      <c r="B64" s="371" t="s">
        <v>40</v>
      </c>
      <c r="C64" s="746"/>
      <c r="D64" s="370" t="s">
        <v>56</v>
      </c>
      <c r="E64" s="371" t="s">
        <v>40</v>
      </c>
      <c r="F64" s="781" t="str">
        <f t="shared" ref="F64:AC64" si="24">COUNTIF(F$4:F$179,"&gt;"&amp;F28)/4</f>
        <v>#REF!</v>
      </c>
      <c r="G64" s="781" t="str">
        <f t="shared" si="24"/>
        <v>#REF!</v>
      </c>
      <c r="H64" s="781" t="str">
        <f t="shared" si="24"/>
        <v>#REF!</v>
      </c>
      <c r="I64" s="781" t="str">
        <f t="shared" si="24"/>
        <v>#REF!</v>
      </c>
      <c r="J64" s="781" t="str">
        <f t="shared" si="24"/>
        <v>#REF!</v>
      </c>
      <c r="K64" s="781" t="str">
        <f t="shared" si="24"/>
        <v>#REF!</v>
      </c>
      <c r="L64" s="781" t="str">
        <f t="shared" si="24"/>
        <v>#REF!</v>
      </c>
      <c r="M64" s="781" t="str">
        <f t="shared" si="24"/>
        <v>#REF!</v>
      </c>
      <c r="N64" s="781" t="str">
        <f t="shared" si="24"/>
        <v>#REF!</v>
      </c>
      <c r="O64" s="781" t="str">
        <f t="shared" si="24"/>
        <v>#REF!</v>
      </c>
      <c r="P64" s="781" t="str">
        <f t="shared" si="24"/>
        <v>#REF!</v>
      </c>
      <c r="Q64" s="781" t="str">
        <f t="shared" si="24"/>
        <v>#REF!</v>
      </c>
      <c r="R64" s="781" t="str">
        <f t="shared" si="24"/>
        <v>#REF!</v>
      </c>
      <c r="S64" s="781" t="str">
        <f t="shared" si="24"/>
        <v>#REF!</v>
      </c>
      <c r="T64" s="781" t="str">
        <f t="shared" si="24"/>
        <v>#REF!</v>
      </c>
      <c r="U64" s="781" t="str">
        <f t="shared" si="24"/>
        <v>#REF!</v>
      </c>
      <c r="V64" s="781" t="str">
        <f t="shared" si="24"/>
        <v>#REF!</v>
      </c>
      <c r="W64" s="781" t="str">
        <f t="shared" si="24"/>
        <v>#REF!</v>
      </c>
      <c r="X64" s="781" t="str">
        <f t="shared" si="24"/>
        <v>#REF!</v>
      </c>
      <c r="Y64" s="781" t="str">
        <f t="shared" si="24"/>
        <v>#REF!</v>
      </c>
      <c r="Z64" s="781" t="str">
        <f t="shared" si="24"/>
        <v>#REF!</v>
      </c>
      <c r="AA64" s="781" t="str">
        <f t="shared" si="24"/>
        <v>#REF!</v>
      </c>
      <c r="AB64" s="781" t="str">
        <f t="shared" si="24"/>
        <v>#REF!</v>
      </c>
      <c r="AC64" s="781" t="str">
        <f t="shared" si="24"/>
        <v>#REF!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49"/>
      <c r="BD64" s="49"/>
      <c r="BE64" s="49"/>
      <c r="BF64" s="49"/>
      <c r="BG64" s="49"/>
      <c r="BH64" s="49"/>
      <c r="BI64" s="49"/>
      <c r="BJ64" s="738"/>
      <c r="BK64" s="738"/>
      <c r="BL64" s="49"/>
      <c r="BM64" s="49"/>
      <c r="BN64" s="49"/>
      <c r="BO64" s="49"/>
      <c r="BP64" s="49"/>
    </row>
    <row r="65" ht="12.75" customHeight="1">
      <c r="A65" s="370" t="s">
        <v>56</v>
      </c>
      <c r="B65" s="371" t="s">
        <v>151</v>
      </c>
      <c r="C65" s="746"/>
      <c r="D65" s="370" t="s">
        <v>56</v>
      </c>
      <c r="E65" s="371" t="s">
        <v>151</v>
      </c>
      <c r="F65" s="781" t="str">
        <f t="shared" ref="F65:AC65" si="25">COUNTIF(F$4:F$179,"&gt;"&amp;F29)/4</f>
        <v>#REF!</v>
      </c>
      <c r="G65" s="781" t="str">
        <f t="shared" si="25"/>
        <v>#REF!</v>
      </c>
      <c r="H65" s="781" t="str">
        <f t="shared" si="25"/>
        <v>#REF!</v>
      </c>
      <c r="I65" s="781" t="str">
        <f t="shared" si="25"/>
        <v>#REF!</v>
      </c>
      <c r="J65" s="781" t="str">
        <f t="shared" si="25"/>
        <v>#REF!</v>
      </c>
      <c r="K65" s="781" t="str">
        <f t="shared" si="25"/>
        <v>#REF!</v>
      </c>
      <c r="L65" s="781" t="str">
        <f t="shared" si="25"/>
        <v>#REF!</v>
      </c>
      <c r="M65" s="781" t="str">
        <f t="shared" si="25"/>
        <v>#REF!</v>
      </c>
      <c r="N65" s="781" t="str">
        <f t="shared" si="25"/>
        <v>#REF!</v>
      </c>
      <c r="O65" s="781" t="str">
        <f t="shared" si="25"/>
        <v>#REF!</v>
      </c>
      <c r="P65" s="781" t="str">
        <f t="shared" si="25"/>
        <v>#REF!</v>
      </c>
      <c r="Q65" s="781" t="str">
        <f t="shared" si="25"/>
        <v>#REF!</v>
      </c>
      <c r="R65" s="781" t="str">
        <f t="shared" si="25"/>
        <v>#REF!</v>
      </c>
      <c r="S65" s="781" t="str">
        <f t="shared" si="25"/>
        <v>#REF!</v>
      </c>
      <c r="T65" s="781" t="str">
        <f t="shared" si="25"/>
        <v>#REF!</v>
      </c>
      <c r="U65" s="781" t="str">
        <f t="shared" si="25"/>
        <v>#REF!</v>
      </c>
      <c r="V65" s="781" t="str">
        <f t="shared" si="25"/>
        <v>#REF!</v>
      </c>
      <c r="W65" s="781" t="str">
        <f t="shared" si="25"/>
        <v>#REF!</v>
      </c>
      <c r="X65" s="781" t="str">
        <f t="shared" si="25"/>
        <v>#REF!</v>
      </c>
      <c r="Y65" s="781" t="str">
        <f t="shared" si="25"/>
        <v>#REF!</v>
      </c>
      <c r="Z65" s="781" t="str">
        <f t="shared" si="25"/>
        <v>#REF!</v>
      </c>
      <c r="AA65" s="781" t="str">
        <f t="shared" si="25"/>
        <v>#REF!</v>
      </c>
      <c r="AB65" s="781" t="str">
        <f t="shared" si="25"/>
        <v>#REF!</v>
      </c>
      <c r="AC65" s="781" t="str">
        <f t="shared" si="25"/>
        <v>#REF!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49"/>
      <c r="BD65" s="49"/>
      <c r="BE65" s="49"/>
      <c r="BF65" s="49"/>
      <c r="BG65" s="49"/>
      <c r="BH65" s="49"/>
      <c r="BI65" s="49"/>
      <c r="BJ65" s="738"/>
      <c r="BK65" s="738"/>
      <c r="BL65" s="49"/>
      <c r="BM65" s="49"/>
      <c r="BN65" s="49"/>
      <c r="BO65" s="49"/>
      <c r="BP65" s="49"/>
    </row>
    <row r="66" ht="12.75" customHeight="1">
      <c r="A66" s="370" t="s">
        <v>56</v>
      </c>
      <c r="B66" s="371" t="s">
        <v>32</v>
      </c>
      <c r="C66" s="746"/>
      <c r="D66" s="370" t="s">
        <v>56</v>
      </c>
      <c r="E66" s="371" t="s">
        <v>32</v>
      </c>
      <c r="F66" s="781" t="str">
        <f t="shared" ref="F66:AC66" si="26">COUNTIF(F$4:F$179,"&gt;"&amp;F30)/4</f>
        <v>#REF!</v>
      </c>
      <c r="G66" s="781" t="str">
        <f t="shared" si="26"/>
        <v>#REF!</v>
      </c>
      <c r="H66" s="781" t="str">
        <f t="shared" si="26"/>
        <v>#REF!</v>
      </c>
      <c r="I66" s="781" t="str">
        <f t="shared" si="26"/>
        <v>#REF!</v>
      </c>
      <c r="J66" s="781" t="str">
        <f t="shared" si="26"/>
        <v>#REF!</v>
      </c>
      <c r="K66" s="781" t="str">
        <f t="shared" si="26"/>
        <v>#REF!</v>
      </c>
      <c r="L66" s="781" t="str">
        <f t="shared" si="26"/>
        <v>#REF!</v>
      </c>
      <c r="M66" s="781" t="str">
        <f t="shared" si="26"/>
        <v>#REF!</v>
      </c>
      <c r="N66" s="781" t="str">
        <f t="shared" si="26"/>
        <v>#REF!</v>
      </c>
      <c r="O66" s="781" t="str">
        <f t="shared" si="26"/>
        <v>#REF!</v>
      </c>
      <c r="P66" s="781" t="str">
        <f t="shared" si="26"/>
        <v>#REF!</v>
      </c>
      <c r="Q66" s="781" t="str">
        <f t="shared" si="26"/>
        <v>#REF!</v>
      </c>
      <c r="R66" s="781" t="str">
        <f t="shared" si="26"/>
        <v>#REF!</v>
      </c>
      <c r="S66" s="781" t="str">
        <f t="shared" si="26"/>
        <v>#REF!</v>
      </c>
      <c r="T66" s="781" t="str">
        <f t="shared" si="26"/>
        <v>#REF!</v>
      </c>
      <c r="U66" s="781" t="str">
        <f t="shared" si="26"/>
        <v>#REF!</v>
      </c>
      <c r="V66" s="781" t="str">
        <f t="shared" si="26"/>
        <v>#REF!</v>
      </c>
      <c r="W66" s="781" t="str">
        <f t="shared" si="26"/>
        <v>#REF!</v>
      </c>
      <c r="X66" s="781" t="str">
        <f t="shared" si="26"/>
        <v>#REF!</v>
      </c>
      <c r="Y66" s="781" t="str">
        <f t="shared" si="26"/>
        <v>#REF!</v>
      </c>
      <c r="Z66" s="781" t="str">
        <f t="shared" si="26"/>
        <v>#REF!</v>
      </c>
      <c r="AA66" s="781" t="str">
        <f t="shared" si="26"/>
        <v>#REF!</v>
      </c>
      <c r="AB66" s="781" t="str">
        <f t="shared" si="26"/>
        <v>#REF!</v>
      </c>
      <c r="AC66" s="781" t="str">
        <f t="shared" si="26"/>
        <v>#REF!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49"/>
      <c r="BD66" s="49"/>
      <c r="BE66" s="49"/>
      <c r="BF66" s="49"/>
      <c r="BG66" s="49"/>
      <c r="BH66" s="49"/>
      <c r="BI66" s="49"/>
      <c r="BJ66" s="738"/>
      <c r="BK66" s="738"/>
      <c r="BL66" s="49"/>
      <c r="BM66" s="49"/>
      <c r="BN66" s="49"/>
      <c r="BO66" s="49"/>
      <c r="BP66" s="49"/>
    </row>
    <row r="67" ht="12.75" customHeight="1">
      <c r="A67" s="370" t="s">
        <v>57</v>
      </c>
      <c r="B67" s="371" t="s">
        <v>34</v>
      </c>
      <c r="C67" s="746"/>
      <c r="D67" s="370" t="s">
        <v>57</v>
      </c>
      <c r="E67" s="371" t="s">
        <v>34</v>
      </c>
      <c r="F67" s="781" t="str">
        <f t="shared" ref="F67:AC67" si="27">COUNTIF(F$4:F$179,"&gt;"&amp;F31)/4</f>
        <v>#REF!</v>
      </c>
      <c r="G67" s="781" t="str">
        <f t="shared" si="27"/>
        <v>#REF!</v>
      </c>
      <c r="H67" s="781" t="str">
        <f t="shared" si="27"/>
        <v>#REF!</v>
      </c>
      <c r="I67" s="781" t="str">
        <f t="shared" si="27"/>
        <v>#REF!</v>
      </c>
      <c r="J67" s="781" t="str">
        <f t="shared" si="27"/>
        <v>#REF!</v>
      </c>
      <c r="K67" s="781" t="str">
        <f t="shared" si="27"/>
        <v>#REF!</v>
      </c>
      <c r="L67" s="781" t="str">
        <f t="shared" si="27"/>
        <v>#REF!</v>
      </c>
      <c r="M67" s="781" t="str">
        <f t="shared" si="27"/>
        <v>#REF!</v>
      </c>
      <c r="N67" s="781" t="str">
        <f t="shared" si="27"/>
        <v>#REF!</v>
      </c>
      <c r="O67" s="781" t="str">
        <f t="shared" si="27"/>
        <v>#REF!</v>
      </c>
      <c r="P67" s="781" t="str">
        <f t="shared" si="27"/>
        <v>#REF!</v>
      </c>
      <c r="Q67" s="781" t="str">
        <f t="shared" si="27"/>
        <v>#REF!</v>
      </c>
      <c r="R67" s="781" t="str">
        <f t="shared" si="27"/>
        <v>#REF!</v>
      </c>
      <c r="S67" s="781" t="str">
        <f t="shared" si="27"/>
        <v>#REF!</v>
      </c>
      <c r="T67" s="781" t="str">
        <f t="shared" si="27"/>
        <v>#REF!</v>
      </c>
      <c r="U67" s="781" t="str">
        <f t="shared" si="27"/>
        <v>#REF!</v>
      </c>
      <c r="V67" s="781" t="str">
        <f t="shared" si="27"/>
        <v>#REF!</v>
      </c>
      <c r="W67" s="781" t="str">
        <f t="shared" si="27"/>
        <v>#REF!</v>
      </c>
      <c r="X67" s="781" t="str">
        <f t="shared" si="27"/>
        <v>#REF!</v>
      </c>
      <c r="Y67" s="781" t="str">
        <f t="shared" si="27"/>
        <v>#REF!</v>
      </c>
      <c r="Z67" s="781" t="str">
        <f t="shared" si="27"/>
        <v>#REF!</v>
      </c>
      <c r="AA67" s="781" t="str">
        <f t="shared" si="27"/>
        <v>#REF!</v>
      </c>
      <c r="AB67" s="781" t="str">
        <f t="shared" si="27"/>
        <v>#REF!</v>
      </c>
      <c r="AC67" s="781" t="str">
        <f t="shared" si="27"/>
        <v>#REF!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49"/>
      <c r="BD67" s="49"/>
      <c r="BE67" s="49"/>
      <c r="BF67" s="49"/>
      <c r="BG67" s="49"/>
      <c r="BH67" s="49"/>
      <c r="BI67" s="49"/>
      <c r="BJ67" s="738"/>
      <c r="BK67" s="738"/>
      <c r="BL67" s="49"/>
      <c r="BM67" s="49"/>
      <c r="BN67" s="49"/>
      <c r="BO67" s="49"/>
      <c r="BP67" s="49"/>
    </row>
    <row r="68" ht="12.75" customHeight="1">
      <c r="A68" s="370" t="s">
        <v>62</v>
      </c>
      <c r="B68" s="371" t="s">
        <v>34</v>
      </c>
      <c r="C68" s="746"/>
      <c r="D68" s="370" t="s">
        <v>62</v>
      </c>
      <c r="E68" s="371" t="s">
        <v>34</v>
      </c>
      <c r="F68" s="781" t="str">
        <f t="shared" ref="F68:AC68" si="28">COUNTIF(F$4:F$179,"&gt;"&amp;F32)/4</f>
        <v>#REF!</v>
      </c>
      <c r="G68" s="781" t="str">
        <f t="shared" si="28"/>
        <v>#REF!</v>
      </c>
      <c r="H68" s="781" t="str">
        <f t="shared" si="28"/>
        <v>#REF!</v>
      </c>
      <c r="I68" s="781" t="str">
        <f t="shared" si="28"/>
        <v>#REF!</v>
      </c>
      <c r="J68" s="781" t="str">
        <f t="shared" si="28"/>
        <v>#REF!</v>
      </c>
      <c r="K68" s="781" t="str">
        <f t="shared" si="28"/>
        <v>#REF!</v>
      </c>
      <c r="L68" s="781" t="str">
        <f t="shared" si="28"/>
        <v>#REF!</v>
      </c>
      <c r="M68" s="781" t="str">
        <f t="shared" si="28"/>
        <v>#REF!</v>
      </c>
      <c r="N68" s="781" t="str">
        <f t="shared" si="28"/>
        <v>#REF!</v>
      </c>
      <c r="O68" s="781" t="str">
        <f t="shared" si="28"/>
        <v>#REF!</v>
      </c>
      <c r="P68" s="781" t="str">
        <f t="shared" si="28"/>
        <v>#REF!</v>
      </c>
      <c r="Q68" s="781" t="str">
        <f t="shared" si="28"/>
        <v>#REF!</v>
      </c>
      <c r="R68" s="781" t="str">
        <f t="shared" si="28"/>
        <v>#REF!</v>
      </c>
      <c r="S68" s="781" t="str">
        <f t="shared" si="28"/>
        <v>#REF!</v>
      </c>
      <c r="T68" s="781" t="str">
        <f t="shared" si="28"/>
        <v>#REF!</v>
      </c>
      <c r="U68" s="781" t="str">
        <f t="shared" si="28"/>
        <v>#REF!</v>
      </c>
      <c r="V68" s="781" t="str">
        <f t="shared" si="28"/>
        <v>#REF!</v>
      </c>
      <c r="W68" s="781" t="str">
        <f t="shared" si="28"/>
        <v>#REF!</v>
      </c>
      <c r="X68" s="781" t="str">
        <f t="shared" si="28"/>
        <v>#REF!</v>
      </c>
      <c r="Y68" s="781" t="str">
        <f t="shared" si="28"/>
        <v>#REF!</v>
      </c>
      <c r="Z68" s="781" t="str">
        <f t="shared" si="28"/>
        <v>#REF!</v>
      </c>
      <c r="AA68" s="781" t="str">
        <f t="shared" si="28"/>
        <v>#REF!</v>
      </c>
      <c r="AB68" s="781" t="str">
        <f t="shared" si="28"/>
        <v>#REF!</v>
      </c>
      <c r="AC68" s="781" t="str">
        <f t="shared" si="28"/>
        <v>#REF!</v>
      </c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49"/>
      <c r="BD68" s="49"/>
      <c r="BE68" s="49"/>
      <c r="BF68" s="49"/>
      <c r="BG68" s="49"/>
      <c r="BH68" s="49"/>
      <c r="BI68" s="49"/>
      <c r="BJ68" s="738"/>
      <c r="BK68" s="738"/>
      <c r="BL68" s="49"/>
      <c r="BM68" s="49"/>
      <c r="BN68" s="49"/>
      <c r="BO68" s="49"/>
      <c r="BP68" s="49"/>
    </row>
    <row r="69" ht="12.75" customHeight="1">
      <c r="A69" s="370" t="s">
        <v>56</v>
      </c>
      <c r="B69" s="371" t="s">
        <v>30</v>
      </c>
      <c r="C69" s="746"/>
      <c r="D69" s="370" t="s">
        <v>56</v>
      </c>
      <c r="E69" s="371" t="s">
        <v>30</v>
      </c>
      <c r="F69" s="781" t="str">
        <f t="shared" ref="F69:AC69" si="29">COUNTIF(F$4:F$179,"&gt;"&amp;F33)/4</f>
        <v>#REF!</v>
      </c>
      <c r="G69" s="781" t="str">
        <f t="shared" si="29"/>
        <v>#REF!</v>
      </c>
      <c r="H69" s="781" t="str">
        <f t="shared" si="29"/>
        <v>#REF!</v>
      </c>
      <c r="I69" s="781" t="str">
        <f t="shared" si="29"/>
        <v>#REF!</v>
      </c>
      <c r="J69" s="781" t="str">
        <f t="shared" si="29"/>
        <v>#REF!</v>
      </c>
      <c r="K69" s="781" t="str">
        <f t="shared" si="29"/>
        <v>#REF!</v>
      </c>
      <c r="L69" s="781" t="str">
        <f t="shared" si="29"/>
        <v>#REF!</v>
      </c>
      <c r="M69" s="781" t="str">
        <f t="shared" si="29"/>
        <v>#REF!</v>
      </c>
      <c r="N69" s="781" t="str">
        <f t="shared" si="29"/>
        <v>#REF!</v>
      </c>
      <c r="O69" s="781" t="str">
        <f t="shared" si="29"/>
        <v>#REF!</v>
      </c>
      <c r="P69" s="781" t="str">
        <f t="shared" si="29"/>
        <v>#REF!</v>
      </c>
      <c r="Q69" s="781" t="str">
        <f t="shared" si="29"/>
        <v>#REF!</v>
      </c>
      <c r="R69" s="781" t="str">
        <f t="shared" si="29"/>
        <v>#REF!</v>
      </c>
      <c r="S69" s="781" t="str">
        <f t="shared" si="29"/>
        <v>#REF!</v>
      </c>
      <c r="T69" s="781" t="str">
        <f t="shared" si="29"/>
        <v>#REF!</v>
      </c>
      <c r="U69" s="781" t="str">
        <f t="shared" si="29"/>
        <v>#REF!</v>
      </c>
      <c r="V69" s="781" t="str">
        <f t="shared" si="29"/>
        <v>#REF!</v>
      </c>
      <c r="W69" s="781" t="str">
        <f t="shared" si="29"/>
        <v>#REF!</v>
      </c>
      <c r="X69" s="781" t="str">
        <f t="shared" si="29"/>
        <v>#REF!</v>
      </c>
      <c r="Y69" s="781" t="str">
        <f t="shared" si="29"/>
        <v>#REF!</v>
      </c>
      <c r="Z69" s="781" t="str">
        <f t="shared" si="29"/>
        <v>#REF!</v>
      </c>
      <c r="AA69" s="781" t="str">
        <f t="shared" si="29"/>
        <v>#REF!</v>
      </c>
      <c r="AB69" s="781" t="str">
        <f t="shared" si="29"/>
        <v>#REF!</v>
      </c>
      <c r="AC69" s="781" t="str">
        <f t="shared" si="29"/>
        <v>#REF!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49"/>
      <c r="BD69" s="49"/>
      <c r="BE69" s="49"/>
      <c r="BF69" s="49"/>
      <c r="BG69" s="49"/>
      <c r="BH69" s="49"/>
      <c r="BI69" s="49"/>
      <c r="BJ69" s="738"/>
      <c r="BK69" s="738"/>
      <c r="BL69" s="49"/>
      <c r="BM69" s="49"/>
      <c r="BN69" s="49"/>
      <c r="BO69" s="49"/>
      <c r="BP69" s="49"/>
    </row>
    <row r="70" ht="12.75" customHeight="1">
      <c r="A70" s="370" t="s">
        <v>61</v>
      </c>
      <c r="B70" s="371" t="s">
        <v>40</v>
      </c>
      <c r="C70" s="746"/>
      <c r="D70" s="370" t="s">
        <v>61</v>
      </c>
      <c r="E70" s="371" t="s">
        <v>40</v>
      </c>
      <c r="F70" s="781" t="str">
        <f t="shared" ref="F70:AC70" si="30">COUNTIF(F$4:F$179,"&gt;"&amp;F34)/4</f>
        <v>#REF!</v>
      </c>
      <c r="G70" s="781" t="str">
        <f t="shared" si="30"/>
        <v>#REF!</v>
      </c>
      <c r="H70" s="781" t="str">
        <f t="shared" si="30"/>
        <v>#REF!</v>
      </c>
      <c r="I70" s="781" t="str">
        <f t="shared" si="30"/>
        <v>#REF!</v>
      </c>
      <c r="J70" s="781" t="str">
        <f t="shared" si="30"/>
        <v>#REF!</v>
      </c>
      <c r="K70" s="781" t="str">
        <f t="shared" si="30"/>
        <v>#REF!</v>
      </c>
      <c r="L70" s="781" t="str">
        <f t="shared" si="30"/>
        <v>#REF!</v>
      </c>
      <c r="M70" s="781" t="str">
        <f t="shared" si="30"/>
        <v>#REF!</v>
      </c>
      <c r="N70" s="781" t="str">
        <f t="shared" si="30"/>
        <v>#REF!</v>
      </c>
      <c r="O70" s="781" t="str">
        <f t="shared" si="30"/>
        <v>#REF!</v>
      </c>
      <c r="P70" s="781" t="str">
        <f t="shared" si="30"/>
        <v>#REF!</v>
      </c>
      <c r="Q70" s="781" t="str">
        <f t="shared" si="30"/>
        <v>#REF!</v>
      </c>
      <c r="R70" s="781" t="str">
        <f t="shared" si="30"/>
        <v>#REF!</v>
      </c>
      <c r="S70" s="781" t="str">
        <f t="shared" si="30"/>
        <v>#REF!</v>
      </c>
      <c r="T70" s="781" t="str">
        <f t="shared" si="30"/>
        <v>#REF!</v>
      </c>
      <c r="U70" s="781" t="str">
        <f t="shared" si="30"/>
        <v>#REF!</v>
      </c>
      <c r="V70" s="781" t="str">
        <f t="shared" si="30"/>
        <v>#REF!</v>
      </c>
      <c r="W70" s="781" t="str">
        <f t="shared" si="30"/>
        <v>#REF!</v>
      </c>
      <c r="X70" s="781" t="str">
        <f t="shared" si="30"/>
        <v>#REF!</v>
      </c>
      <c r="Y70" s="781" t="str">
        <f t="shared" si="30"/>
        <v>#REF!</v>
      </c>
      <c r="Z70" s="781" t="str">
        <f t="shared" si="30"/>
        <v>#REF!</v>
      </c>
      <c r="AA70" s="781" t="str">
        <f t="shared" si="30"/>
        <v>#REF!</v>
      </c>
      <c r="AB70" s="781" t="str">
        <f t="shared" si="30"/>
        <v>#REF!</v>
      </c>
      <c r="AC70" s="781" t="str">
        <f t="shared" si="30"/>
        <v>#REF!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49"/>
      <c r="BD70" s="49"/>
      <c r="BE70" s="49"/>
      <c r="BF70" s="49"/>
      <c r="BG70" s="49"/>
      <c r="BH70" s="49"/>
      <c r="BI70" s="49"/>
      <c r="BJ70" s="738"/>
      <c r="BK70" s="738"/>
      <c r="BL70" s="49"/>
      <c r="BM70" s="49"/>
      <c r="BN70" s="49"/>
      <c r="BO70" s="49"/>
      <c r="BP70" s="49"/>
    </row>
    <row r="71" ht="12.75" customHeight="1">
      <c r="A71" s="370" t="s">
        <v>61</v>
      </c>
      <c r="B71" s="371" t="s">
        <v>151</v>
      </c>
      <c r="C71" s="746"/>
      <c r="D71" s="370" t="s">
        <v>61</v>
      </c>
      <c r="E71" s="371" t="s">
        <v>151</v>
      </c>
      <c r="F71" s="781" t="str">
        <f t="shared" ref="F71:AC71" si="31">COUNTIF(F$4:F$179,"&gt;"&amp;F35)/4</f>
        <v>#REF!</v>
      </c>
      <c r="G71" s="781" t="str">
        <f t="shared" si="31"/>
        <v>#REF!</v>
      </c>
      <c r="H71" s="781" t="str">
        <f t="shared" si="31"/>
        <v>#REF!</v>
      </c>
      <c r="I71" s="781" t="str">
        <f t="shared" si="31"/>
        <v>#REF!</v>
      </c>
      <c r="J71" s="781" t="str">
        <f t="shared" si="31"/>
        <v>#REF!</v>
      </c>
      <c r="K71" s="781" t="str">
        <f t="shared" si="31"/>
        <v>#REF!</v>
      </c>
      <c r="L71" s="781" t="str">
        <f t="shared" si="31"/>
        <v>#REF!</v>
      </c>
      <c r="M71" s="781" t="str">
        <f t="shared" si="31"/>
        <v>#REF!</v>
      </c>
      <c r="N71" s="781" t="str">
        <f t="shared" si="31"/>
        <v>#REF!</v>
      </c>
      <c r="O71" s="781" t="str">
        <f t="shared" si="31"/>
        <v>#REF!</v>
      </c>
      <c r="P71" s="781" t="str">
        <f t="shared" si="31"/>
        <v>#REF!</v>
      </c>
      <c r="Q71" s="781" t="str">
        <f t="shared" si="31"/>
        <v>#REF!</v>
      </c>
      <c r="R71" s="781" t="str">
        <f t="shared" si="31"/>
        <v>#REF!</v>
      </c>
      <c r="S71" s="781" t="str">
        <f t="shared" si="31"/>
        <v>#REF!</v>
      </c>
      <c r="T71" s="781" t="str">
        <f t="shared" si="31"/>
        <v>#REF!</v>
      </c>
      <c r="U71" s="781" t="str">
        <f t="shared" si="31"/>
        <v>#REF!</v>
      </c>
      <c r="V71" s="781" t="str">
        <f t="shared" si="31"/>
        <v>#REF!</v>
      </c>
      <c r="W71" s="781" t="str">
        <f t="shared" si="31"/>
        <v>#REF!</v>
      </c>
      <c r="X71" s="781" t="str">
        <f t="shared" si="31"/>
        <v>#REF!</v>
      </c>
      <c r="Y71" s="781" t="str">
        <f t="shared" si="31"/>
        <v>#REF!</v>
      </c>
      <c r="Z71" s="781" t="str">
        <f t="shared" si="31"/>
        <v>#REF!</v>
      </c>
      <c r="AA71" s="781" t="str">
        <f t="shared" si="31"/>
        <v>#REF!</v>
      </c>
      <c r="AB71" s="781" t="str">
        <f t="shared" si="31"/>
        <v>#REF!</v>
      </c>
      <c r="AC71" s="781" t="str">
        <f t="shared" si="31"/>
        <v>#REF!</v>
      </c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49"/>
      <c r="BD71" s="49"/>
      <c r="BE71" s="49"/>
      <c r="BF71" s="49"/>
      <c r="BG71" s="49"/>
      <c r="BH71" s="49"/>
      <c r="BI71" s="49"/>
      <c r="BJ71" s="738"/>
      <c r="BK71" s="738"/>
      <c r="BL71" s="49"/>
      <c r="BM71" s="49"/>
      <c r="BN71" s="49"/>
      <c r="BO71" s="49"/>
      <c r="BP71" s="49"/>
    </row>
    <row r="72" ht="12.75" customHeight="1">
      <c r="A72" s="370" t="s">
        <v>157</v>
      </c>
      <c r="B72" s="371" t="s">
        <v>35</v>
      </c>
      <c r="C72" s="746"/>
      <c r="D72" s="370" t="s">
        <v>157</v>
      </c>
      <c r="E72" s="371" t="s">
        <v>35</v>
      </c>
      <c r="F72" s="781" t="str">
        <f t="shared" ref="F72:AC72" si="32">COUNTIF(F$4:F$179,"&gt;"&amp;F36)/4</f>
        <v>#REF!</v>
      </c>
      <c r="G72" s="781" t="str">
        <f t="shared" si="32"/>
        <v>#REF!</v>
      </c>
      <c r="H72" s="781" t="str">
        <f t="shared" si="32"/>
        <v>#REF!</v>
      </c>
      <c r="I72" s="781" t="str">
        <f t="shared" si="32"/>
        <v>#REF!</v>
      </c>
      <c r="J72" s="781" t="str">
        <f t="shared" si="32"/>
        <v>#REF!</v>
      </c>
      <c r="K72" s="781" t="str">
        <f t="shared" si="32"/>
        <v>#REF!</v>
      </c>
      <c r="L72" s="781" t="str">
        <f t="shared" si="32"/>
        <v>#REF!</v>
      </c>
      <c r="M72" s="781" t="str">
        <f t="shared" si="32"/>
        <v>#REF!</v>
      </c>
      <c r="N72" s="781" t="str">
        <f t="shared" si="32"/>
        <v>#REF!</v>
      </c>
      <c r="O72" s="781" t="str">
        <f t="shared" si="32"/>
        <v>#REF!</v>
      </c>
      <c r="P72" s="781" t="str">
        <f t="shared" si="32"/>
        <v>#REF!</v>
      </c>
      <c r="Q72" s="781" t="str">
        <f t="shared" si="32"/>
        <v>#REF!</v>
      </c>
      <c r="R72" s="781" t="str">
        <f t="shared" si="32"/>
        <v>#REF!</v>
      </c>
      <c r="S72" s="781" t="str">
        <f t="shared" si="32"/>
        <v>#REF!</v>
      </c>
      <c r="T72" s="781" t="str">
        <f t="shared" si="32"/>
        <v>#REF!</v>
      </c>
      <c r="U72" s="781" t="str">
        <f t="shared" si="32"/>
        <v>#REF!</v>
      </c>
      <c r="V72" s="781" t="str">
        <f t="shared" si="32"/>
        <v>#REF!</v>
      </c>
      <c r="W72" s="781" t="str">
        <f t="shared" si="32"/>
        <v>#REF!</v>
      </c>
      <c r="X72" s="781" t="str">
        <f t="shared" si="32"/>
        <v>#REF!</v>
      </c>
      <c r="Y72" s="781" t="str">
        <f t="shared" si="32"/>
        <v>#REF!</v>
      </c>
      <c r="Z72" s="781" t="str">
        <f t="shared" si="32"/>
        <v>#REF!</v>
      </c>
      <c r="AA72" s="781" t="str">
        <f t="shared" si="32"/>
        <v>#REF!</v>
      </c>
      <c r="AB72" s="781" t="str">
        <f t="shared" si="32"/>
        <v>#REF!</v>
      </c>
      <c r="AC72" s="781" t="str">
        <f t="shared" si="32"/>
        <v>#REF!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49"/>
      <c r="AU72" s="49"/>
      <c r="AV72" s="5"/>
      <c r="AW72" s="5"/>
      <c r="AX72" s="5"/>
      <c r="AY72" s="5"/>
      <c r="AZ72" s="5"/>
      <c r="BA72" s="5"/>
      <c r="BB72" s="5"/>
      <c r="BC72" s="49"/>
      <c r="BD72" s="49"/>
      <c r="BE72" s="49"/>
      <c r="BF72" s="49"/>
      <c r="BG72" s="49"/>
      <c r="BH72" s="49"/>
      <c r="BI72" s="49"/>
      <c r="BJ72" s="738"/>
      <c r="BK72" s="738"/>
      <c r="BL72" s="49"/>
      <c r="BM72" s="49"/>
      <c r="BN72" s="49"/>
      <c r="BO72" s="49"/>
      <c r="BP72" s="49"/>
    </row>
    <row r="73" ht="13.5" customHeight="1">
      <c r="A73" s="370" t="s">
        <v>61</v>
      </c>
      <c r="B73" s="371" t="s">
        <v>32</v>
      </c>
      <c r="C73" s="746"/>
      <c r="D73" s="370" t="s">
        <v>61</v>
      </c>
      <c r="E73" s="371" t="s">
        <v>32</v>
      </c>
      <c r="F73" s="781" t="str">
        <f t="shared" ref="F73:AC73" si="33">COUNTIF(F$4:F$179,"&gt;"&amp;F37)/4</f>
        <v>#REF!</v>
      </c>
      <c r="G73" s="781" t="str">
        <f t="shared" si="33"/>
        <v>#REF!</v>
      </c>
      <c r="H73" s="781" t="str">
        <f t="shared" si="33"/>
        <v>#REF!</v>
      </c>
      <c r="I73" s="781" t="str">
        <f t="shared" si="33"/>
        <v>#REF!</v>
      </c>
      <c r="J73" s="781" t="str">
        <f t="shared" si="33"/>
        <v>#REF!</v>
      </c>
      <c r="K73" s="781" t="str">
        <f t="shared" si="33"/>
        <v>#REF!</v>
      </c>
      <c r="L73" s="781" t="str">
        <f t="shared" si="33"/>
        <v>#REF!</v>
      </c>
      <c r="M73" s="781" t="str">
        <f t="shared" si="33"/>
        <v>#REF!</v>
      </c>
      <c r="N73" s="781" t="str">
        <f t="shared" si="33"/>
        <v>#REF!</v>
      </c>
      <c r="O73" s="781" t="str">
        <f t="shared" si="33"/>
        <v>#REF!</v>
      </c>
      <c r="P73" s="781" t="str">
        <f t="shared" si="33"/>
        <v>#REF!</v>
      </c>
      <c r="Q73" s="781" t="str">
        <f t="shared" si="33"/>
        <v>#REF!</v>
      </c>
      <c r="R73" s="781" t="str">
        <f t="shared" si="33"/>
        <v>#REF!</v>
      </c>
      <c r="S73" s="781" t="str">
        <f t="shared" si="33"/>
        <v>#REF!</v>
      </c>
      <c r="T73" s="781" t="str">
        <f t="shared" si="33"/>
        <v>#REF!</v>
      </c>
      <c r="U73" s="781" t="str">
        <f t="shared" si="33"/>
        <v>#REF!</v>
      </c>
      <c r="V73" s="781" t="str">
        <f t="shared" si="33"/>
        <v>#REF!</v>
      </c>
      <c r="W73" s="781" t="str">
        <f t="shared" si="33"/>
        <v>#REF!</v>
      </c>
      <c r="X73" s="781" t="str">
        <f t="shared" si="33"/>
        <v>#REF!</v>
      </c>
      <c r="Y73" s="781" t="str">
        <f t="shared" si="33"/>
        <v>#REF!</v>
      </c>
      <c r="Z73" s="781" t="str">
        <f t="shared" si="33"/>
        <v>#REF!</v>
      </c>
      <c r="AA73" s="781" t="str">
        <f t="shared" si="33"/>
        <v>#REF!</v>
      </c>
      <c r="AB73" s="781" t="str">
        <f t="shared" si="33"/>
        <v>#REF!</v>
      </c>
      <c r="AC73" s="781" t="str">
        <f t="shared" si="33"/>
        <v>#REF!</v>
      </c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</row>
    <row r="74" ht="13.5" customHeight="1">
      <c r="A74" s="370" t="s">
        <v>61</v>
      </c>
      <c r="B74" s="371" t="s">
        <v>30</v>
      </c>
      <c r="C74" s="49"/>
      <c r="D74" s="370" t="s">
        <v>61</v>
      </c>
      <c r="E74" s="371" t="s">
        <v>30</v>
      </c>
      <c r="F74" s="781" t="str">
        <f t="shared" ref="F74:AC74" si="34">COUNTIF(F$4:F$179,"&gt;"&amp;F38)/4</f>
        <v>#REF!</v>
      </c>
      <c r="G74" s="781" t="str">
        <f t="shared" si="34"/>
        <v>#REF!</v>
      </c>
      <c r="H74" s="781" t="str">
        <f t="shared" si="34"/>
        <v>#REF!</v>
      </c>
      <c r="I74" s="781" t="str">
        <f t="shared" si="34"/>
        <v>#REF!</v>
      </c>
      <c r="J74" s="781" t="str">
        <f t="shared" si="34"/>
        <v>#REF!</v>
      </c>
      <c r="K74" s="781" t="str">
        <f t="shared" si="34"/>
        <v>#REF!</v>
      </c>
      <c r="L74" s="781" t="str">
        <f t="shared" si="34"/>
        <v>#REF!</v>
      </c>
      <c r="M74" s="781" t="str">
        <f t="shared" si="34"/>
        <v>#REF!</v>
      </c>
      <c r="N74" s="781" t="str">
        <f t="shared" si="34"/>
        <v>#REF!</v>
      </c>
      <c r="O74" s="781" t="str">
        <f t="shared" si="34"/>
        <v>#REF!</v>
      </c>
      <c r="P74" s="781" t="str">
        <f t="shared" si="34"/>
        <v>#REF!</v>
      </c>
      <c r="Q74" s="781" t="str">
        <f t="shared" si="34"/>
        <v>#REF!</v>
      </c>
      <c r="R74" s="781" t="str">
        <f t="shared" si="34"/>
        <v>#REF!</v>
      </c>
      <c r="S74" s="781" t="str">
        <f t="shared" si="34"/>
        <v>#REF!</v>
      </c>
      <c r="T74" s="781" t="str">
        <f t="shared" si="34"/>
        <v>#REF!</v>
      </c>
      <c r="U74" s="781" t="str">
        <f t="shared" si="34"/>
        <v>#REF!</v>
      </c>
      <c r="V74" s="781" t="str">
        <f t="shared" si="34"/>
        <v>#REF!</v>
      </c>
      <c r="W74" s="781" t="str">
        <f t="shared" si="34"/>
        <v>#REF!</v>
      </c>
      <c r="X74" s="781" t="str">
        <f t="shared" si="34"/>
        <v>#REF!</v>
      </c>
      <c r="Y74" s="781" t="str">
        <f t="shared" si="34"/>
        <v>#REF!</v>
      </c>
      <c r="Z74" s="781" t="str">
        <f t="shared" si="34"/>
        <v>#REF!</v>
      </c>
      <c r="AA74" s="781" t="str">
        <f t="shared" si="34"/>
        <v>#REF!</v>
      </c>
      <c r="AB74" s="781" t="str">
        <f t="shared" si="34"/>
        <v>#REF!</v>
      </c>
      <c r="AC74" s="781" t="str">
        <f t="shared" si="34"/>
        <v>#REF!</v>
      </c>
      <c r="AD74" s="49"/>
      <c r="AE74" s="49"/>
      <c r="AF74" s="49"/>
      <c r="AG74" s="764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</row>
    <row r="75" ht="13.5" customHeight="1">
      <c r="N75" s="202"/>
    </row>
    <row r="76" ht="13.5" customHeight="1">
      <c r="N76" s="202"/>
    </row>
    <row r="77" ht="13.5" customHeight="1">
      <c r="N77" s="202"/>
    </row>
    <row r="78" ht="13.5" customHeight="1">
      <c r="N78" s="202"/>
    </row>
    <row r="79" ht="13.5" customHeight="1">
      <c r="N79" s="202"/>
    </row>
    <row r="80" ht="13.5" customHeight="1">
      <c r="N80" s="202"/>
    </row>
    <row r="81" ht="13.5" customHeight="1">
      <c r="N81" s="202"/>
    </row>
    <row r="82" ht="13.5" customHeight="1">
      <c r="N82" s="202"/>
    </row>
    <row r="83" ht="13.5" customHeight="1">
      <c r="N83" s="202"/>
    </row>
    <row r="84" ht="13.5" customHeight="1">
      <c r="N84" s="202"/>
    </row>
    <row r="85" ht="13.5" customHeight="1">
      <c r="N85" s="202"/>
    </row>
    <row r="86" ht="13.5" customHeight="1">
      <c r="N86" s="202"/>
    </row>
    <row r="87" ht="13.5" customHeight="1">
      <c r="N87" s="202"/>
    </row>
    <row r="88" ht="13.5" customHeight="1">
      <c r="N88" s="202"/>
    </row>
    <row r="89" ht="13.5" customHeight="1">
      <c r="N89" s="202"/>
    </row>
    <row r="90" ht="13.5" customHeight="1">
      <c r="N90" s="202"/>
    </row>
    <row r="91" ht="13.5" customHeight="1">
      <c r="N91" s="202"/>
    </row>
    <row r="92" ht="13.5" customHeight="1">
      <c r="N92" s="202"/>
    </row>
    <row r="93" ht="13.5" customHeight="1">
      <c r="N93" s="202"/>
    </row>
    <row r="94" ht="13.5" customHeight="1">
      <c r="N94" s="202"/>
    </row>
    <row r="95" ht="13.5" customHeight="1">
      <c r="N95" s="202"/>
    </row>
    <row r="96" ht="13.5" customHeight="1">
      <c r="N96" s="202"/>
    </row>
    <row r="97" ht="13.5" customHeight="1">
      <c r="N97" s="202"/>
    </row>
    <row r="98" ht="13.5" customHeight="1">
      <c r="N98" s="202"/>
    </row>
    <row r="99" ht="13.5" customHeight="1">
      <c r="N99" s="202"/>
    </row>
    <row r="100" ht="13.5" customHeight="1">
      <c r="N100" s="202"/>
    </row>
    <row r="101" ht="13.5" customHeight="1">
      <c r="N101" s="202"/>
    </row>
    <row r="102" ht="13.5" customHeight="1">
      <c r="N102" s="202"/>
    </row>
    <row r="103" ht="13.5" customHeight="1">
      <c r="N103" s="202"/>
    </row>
    <row r="104" ht="13.5" customHeight="1">
      <c r="N104" s="202"/>
    </row>
    <row r="105" ht="13.5" customHeight="1">
      <c r="N105" s="202"/>
    </row>
    <row r="106" ht="13.5" customHeight="1">
      <c r="N106" s="202"/>
    </row>
    <row r="107" ht="13.5" customHeight="1">
      <c r="N107" s="202"/>
    </row>
    <row r="108" ht="13.5" customHeight="1">
      <c r="N108" s="202"/>
    </row>
    <row r="109" ht="13.5" customHeight="1">
      <c r="N109" s="202"/>
    </row>
    <row r="110" ht="13.5" customHeight="1">
      <c r="N110" s="202"/>
    </row>
    <row r="111" ht="13.5" customHeight="1">
      <c r="N111" s="202"/>
    </row>
    <row r="112" ht="13.5" customHeight="1">
      <c r="N112" s="202"/>
    </row>
    <row r="113" ht="13.5" customHeight="1">
      <c r="N113" s="202"/>
    </row>
    <row r="114" ht="13.5" customHeight="1">
      <c r="N114" s="202"/>
    </row>
    <row r="115" ht="13.5" customHeight="1">
      <c r="N115" s="202"/>
    </row>
    <row r="116" ht="13.5" customHeight="1">
      <c r="N116" s="202"/>
    </row>
    <row r="117" ht="13.5" customHeight="1">
      <c r="N117" s="202"/>
    </row>
    <row r="118" ht="13.5" customHeight="1">
      <c r="N118" s="202"/>
    </row>
    <row r="119" ht="13.5" customHeight="1">
      <c r="N119" s="202"/>
    </row>
    <row r="120" ht="13.5" customHeight="1">
      <c r="N120" s="202"/>
    </row>
    <row r="121" ht="13.5" customHeight="1">
      <c r="N121" s="202"/>
    </row>
    <row r="122" ht="13.5" customHeight="1">
      <c r="N122" s="202"/>
    </row>
    <row r="123" ht="13.5" customHeight="1">
      <c r="N123" s="202"/>
    </row>
    <row r="124" ht="13.5" customHeight="1">
      <c r="N124" s="202"/>
    </row>
    <row r="125" ht="13.5" customHeight="1">
      <c r="N125" s="202"/>
    </row>
    <row r="126" ht="13.5" customHeight="1">
      <c r="N126" s="202"/>
    </row>
    <row r="127" ht="13.5" customHeight="1">
      <c r="N127" s="202"/>
    </row>
    <row r="128" ht="13.5" customHeight="1">
      <c r="N128" s="202"/>
    </row>
    <row r="129" ht="13.5" customHeight="1">
      <c r="N129" s="202"/>
    </row>
    <row r="130" ht="13.5" customHeight="1">
      <c r="N130" s="202"/>
    </row>
    <row r="131" ht="13.5" customHeight="1">
      <c r="N131" s="202"/>
    </row>
    <row r="132" ht="13.5" customHeight="1">
      <c r="N132" s="202"/>
    </row>
    <row r="133" ht="13.5" customHeight="1">
      <c r="N133" s="202"/>
    </row>
    <row r="134" ht="13.5" customHeight="1">
      <c r="N134" s="202"/>
    </row>
    <row r="135" ht="13.5" customHeight="1">
      <c r="N135" s="202"/>
    </row>
    <row r="136" ht="13.5" customHeight="1">
      <c r="N136" s="202"/>
    </row>
    <row r="137" ht="13.5" customHeight="1">
      <c r="N137" s="202"/>
    </row>
    <row r="138" ht="13.5" customHeight="1">
      <c r="N138" s="202"/>
    </row>
    <row r="139" ht="13.5" customHeight="1">
      <c r="N139" s="202"/>
    </row>
    <row r="140" ht="13.5" customHeight="1">
      <c r="N140" s="202"/>
    </row>
    <row r="141" ht="13.5" customHeight="1">
      <c r="N141" s="202"/>
    </row>
    <row r="142" ht="13.5" customHeight="1">
      <c r="N142" s="202"/>
    </row>
    <row r="143" ht="13.5" customHeight="1">
      <c r="N143" s="202"/>
    </row>
    <row r="144" ht="13.5" customHeight="1">
      <c r="N144" s="202"/>
    </row>
    <row r="145" ht="13.5" customHeight="1">
      <c r="N145" s="202"/>
    </row>
    <row r="146" ht="13.5" customHeight="1">
      <c r="N146" s="202"/>
    </row>
    <row r="147" ht="13.5" customHeight="1">
      <c r="N147" s="202"/>
    </row>
    <row r="148" ht="13.5" customHeight="1">
      <c r="N148" s="202"/>
    </row>
    <row r="149" ht="13.5" customHeight="1">
      <c r="N149" s="202"/>
    </row>
    <row r="150" ht="13.5" customHeight="1">
      <c r="N150" s="202"/>
    </row>
    <row r="151" ht="13.5" customHeight="1">
      <c r="N151" s="202"/>
    </row>
    <row r="152" ht="13.5" customHeight="1">
      <c r="N152" s="202"/>
    </row>
    <row r="153" ht="13.5" customHeight="1">
      <c r="N153" s="202"/>
    </row>
    <row r="154" ht="13.5" customHeight="1">
      <c r="N154" s="202"/>
    </row>
    <row r="155" ht="13.5" customHeight="1">
      <c r="N155" s="202"/>
    </row>
    <row r="156" ht="13.5" customHeight="1">
      <c r="N156" s="202"/>
    </row>
    <row r="157" ht="13.5" customHeight="1">
      <c r="N157" s="202"/>
    </row>
    <row r="158" ht="13.5" customHeight="1">
      <c r="N158" s="202"/>
    </row>
    <row r="159" ht="13.5" customHeight="1">
      <c r="N159" s="202"/>
    </row>
    <row r="160" ht="13.5" customHeight="1">
      <c r="N160" s="202"/>
    </row>
    <row r="161" ht="13.5" customHeight="1">
      <c r="N161" s="202"/>
    </row>
    <row r="162" ht="13.5" customHeight="1">
      <c r="N162" s="202"/>
    </row>
    <row r="163" ht="13.5" customHeight="1">
      <c r="N163" s="202"/>
    </row>
    <row r="164" ht="13.5" customHeight="1">
      <c r="N164" s="202"/>
    </row>
    <row r="165" ht="13.5" customHeight="1">
      <c r="N165" s="202"/>
    </row>
    <row r="166" ht="13.5" customHeight="1">
      <c r="N166" s="202"/>
    </row>
    <row r="167" ht="13.5" customHeight="1">
      <c r="N167" s="202"/>
    </row>
    <row r="168" ht="13.5" customHeight="1">
      <c r="N168" s="202"/>
    </row>
    <row r="169" ht="13.5" customHeight="1">
      <c r="N169" s="202"/>
    </row>
    <row r="170" ht="13.5" customHeight="1">
      <c r="N170" s="202"/>
    </row>
    <row r="171" ht="13.5" customHeight="1">
      <c r="N171" s="202"/>
    </row>
    <row r="172" ht="13.5" customHeight="1">
      <c r="N172" s="202"/>
    </row>
    <row r="173" ht="13.5" customHeight="1">
      <c r="N173" s="202"/>
    </row>
    <row r="174" ht="13.5" customHeight="1">
      <c r="N174" s="202"/>
    </row>
    <row r="175" ht="13.5" customHeight="1">
      <c r="N175" s="202"/>
    </row>
    <row r="176" ht="13.5" customHeight="1">
      <c r="N176" s="202"/>
    </row>
    <row r="177" ht="13.5" customHeight="1">
      <c r="N177" s="202"/>
    </row>
    <row r="178" ht="13.5" customHeight="1">
      <c r="N178" s="202"/>
    </row>
    <row r="179" ht="13.5" customHeight="1">
      <c r="N179" s="202"/>
    </row>
    <row r="180" ht="13.5" customHeight="1">
      <c r="N180" s="202"/>
    </row>
    <row r="181" ht="13.5" customHeight="1">
      <c r="N181" s="202"/>
    </row>
    <row r="182" ht="13.5" customHeight="1">
      <c r="N182" s="202"/>
    </row>
    <row r="183" ht="13.5" customHeight="1">
      <c r="N183" s="202"/>
    </row>
    <row r="184" ht="13.5" customHeight="1">
      <c r="N184" s="202"/>
    </row>
    <row r="185" ht="13.5" customHeight="1">
      <c r="N185" s="202"/>
    </row>
    <row r="186" ht="13.5" customHeight="1">
      <c r="N186" s="202"/>
    </row>
    <row r="187" ht="13.5" customHeight="1">
      <c r="N187" s="202"/>
    </row>
    <row r="188" ht="13.5" customHeight="1">
      <c r="N188" s="202"/>
    </row>
    <row r="189" ht="13.5" customHeight="1">
      <c r="N189" s="202"/>
    </row>
    <row r="190" ht="13.5" customHeight="1">
      <c r="N190" s="202"/>
    </row>
    <row r="191" ht="13.5" customHeight="1">
      <c r="N191" s="202"/>
    </row>
    <row r="192" ht="13.5" customHeight="1">
      <c r="N192" s="202"/>
    </row>
    <row r="193" ht="13.5" customHeight="1">
      <c r="N193" s="202"/>
    </row>
    <row r="194" ht="13.5" customHeight="1">
      <c r="N194" s="202"/>
    </row>
    <row r="195" ht="13.5" customHeight="1">
      <c r="N195" s="202"/>
    </row>
    <row r="196" ht="13.5" customHeight="1">
      <c r="N196" s="202"/>
    </row>
    <row r="197" ht="13.5" customHeight="1">
      <c r="N197" s="202"/>
    </row>
    <row r="198" ht="13.5" customHeight="1">
      <c r="N198" s="202"/>
    </row>
    <row r="199" ht="13.5" customHeight="1">
      <c r="N199" s="202"/>
    </row>
    <row r="200" ht="13.5" customHeight="1">
      <c r="N200" s="202"/>
    </row>
    <row r="201" ht="13.5" customHeight="1">
      <c r="N201" s="202"/>
    </row>
    <row r="202" ht="13.5" customHeight="1">
      <c r="N202" s="202"/>
    </row>
    <row r="203" ht="13.5" customHeight="1">
      <c r="N203" s="202"/>
    </row>
    <row r="204" ht="13.5" customHeight="1">
      <c r="N204" s="202"/>
    </row>
    <row r="205" ht="13.5" customHeight="1">
      <c r="N205" s="202"/>
    </row>
    <row r="206" ht="13.5" customHeight="1">
      <c r="N206" s="202"/>
    </row>
    <row r="207" ht="13.5" customHeight="1">
      <c r="N207" s="202"/>
    </row>
    <row r="208" ht="13.5" customHeight="1">
      <c r="N208" s="202"/>
    </row>
    <row r="209" ht="13.5" customHeight="1">
      <c r="N209" s="202"/>
    </row>
    <row r="210" ht="13.5" customHeight="1">
      <c r="N210" s="202"/>
    </row>
    <row r="211" ht="13.5" customHeight="1">
      <c r="N211" s="202"/>
    </row>
    <row r="212" ht="13.5" customHeight="1">
      <c r="N212" s="202"/>
    </row>
    <row r="213" ht="13.5" customHeight="1">
      <c r="N213" s="202"/>
    </row>
    <row r="214" ht="13.5" customHeight="1">
      <c r="N214" s="202"/>
    </row>
    <row r="215" ht="13.5" customHeight="1">
      <c r="N215" s="202"/>
    </row>
    <row r="216" ht="13.5" customHeight="1">
      <c r="N216" s="202"/>
    </row>
    <row r="217" ht="13.5" customHeight="1">
      <c r="N217" s="202"/>
    </row>
    <row r="218" ht="13.5" customHeight="1">
      <c r="N218" s="202"/>
    </row>
    <row r="219" ht="13.5" customHeight="1">
      <c r="N219" s="202"/>
    </row>
    <row r="220" ht="13.5" customHeight="1">
      <c r="N220" s="202"/>
    </row>
    <row r="221" ht="13.5" customHeight="1">
      <c r="N221" s="202"/>
    </row>
    <row r="222" ht="13.5" customHeight="1">
      <c r="N222" s="202"/>
    </row>
    <row r="223" ht="13.5" customHeight="1">
      <c r="N223" s="202"/>
    </row>
    <row r="224" ht="13.5" customHeight="1">
      <c r="N224" s="202"/>
    </row>
    <row r="225" ht="13.5" customHeight="1">
      <c r="N225" s="202"/>
    </row>
    <row r="226" ht="13.5" customHeight="1">
      <c r="N226" s="202"/>
    </row>
    <row r="227" ht="13.5" customHeight="1">
      <c r="N227" s="202"/>
    </row>
    <row r="228" ht="13.5" customHeight="1">
      <c r="N228" s="202"/>
    </row>
    <row r="229" ht="13.5" customHeight="1">
      <c r="N229" s="202"/>
    </row>
    <row r="230" ht="13.5" customHeight="1">
      <c r="N230" s="202"/>
    </row>
    <row r="231" ht="13.5" customHeight="1">
      <c r="N231" s="202"/>
    </row>
    <row r="232" ht="13.5" customHeight="1">
      <c r="N232" s="202"/>
    </row>
    <row r="233" ht="13.5" customHeight="1">
      <c r="N233" s="202"/>
    </row>
    <row r="234" ht="13.5" customHeight="1">
      <c r="N234" s="202"/>
    </row>
    <row r="235" ht="13.5" customHeight="1">
      <c r="N235" s="202"/>
    </row>
    <row r="236" ht="13.5" customHeight="1">
      <c r="N236" s="202"/>
    </row>
    <row r="237" ht="13.5" customHeight="1">
      <c r="N237" s="202"/>
    </row>
    <row r="238" ht="13.5" customHeight="1">
      <c r="N238" s="202"/>
    </row>
    <row r="239" ht="13.5" customHeight="1">
      <c r="N239" s="202"/>
    </row>
    <row r="240" ht="13.5" customHeight="1">
      <c r="N240" s="202"/>
    </row>
    <row r="241" ht="13.5" customHeight="1">
      <c r="N241" s="202"/>
    </row>
    <row r="242" ht="13.5" customHeight="1">
      <c r="N242" s="202"/>
    </row>
    <row r="243" ht="13.5" customHeight="1">
      <c r="N243" s="202"/>
    </row>
    <row r="244" ht="13.5" customHeight="1">
      <c r="N244" s="202"/>
    </row>
    <row r="245" ht="13.5" customHeight="1">
      <c r="N245" s="202"/>
    </row>
    <row r="246" ht="13.5" customHeight="1">
      <c r="N246" s="202"/>
    </row>
    <row r="247" ht="13.5" customHeight="1">
      <c r="N247" s="202"/>
    </row>
    <row r="248" ht="13.5" customHeight="1">
      <c r="N248" s="202"/>
    </row>
    <row r="249" ht="13.5" customHeight="1">
      <c r="N249" s="202"/>
    </row>
    <row r="250" ht="13.5" customHeight="1">
      <c r="N250" s="202"/>
    </row>
    <row r="251" ht="13.5" customHeight="1">
      <c r="N251" s="202"/>
    </row>
    <row r="252" ht="13.5" customHeight="1">
      <c r="N252" s="202"/>
    </row>
    <row r="253" ht="13.5" customHeight="1">
      <c r="N253" s="202"/>
    </row>
    <row r="254" ht="13.5" customHeight="1">
      <c r="N254" s="202"/>
    </row>
    <row r="255" ht="13.5" customHeight="1">
      <c r="N255" s="202"/>
    </row>
    <row r="256" ht="13.5" customHeight="1">
      <c r="N256" s="202"/>
    </row>
    <row r="257" ht="13.5" customHeight="1">
      <c r="N257" s="202"/>
    </row>
    <row r="258" ht="13.5" customHeight="1">
      <c r="N258" s="202"/>
    </row>
    <row r="259" ht="13.5" customHeight="1">
      <c r="N259" s="202"/>
    </row>
    <row r="260" ht="13.5" customHeight="1">
      <c r="N260" s="202"/>
    </row>
    <row r="261" ht="13.5" customHeight="1">
      <c r="N261" s="202"/>
    </row>
    <row r="262" ht="13.5" customHeight="1">
      <c r="N262" s="202"/>
    </row>
    <row r="263" ht="13.5" customHeight="1">
      <c r="N263" s="202"/>
    </row>
    <row r="264" ht="13.5" customHeight="1">
      <c r="N264" s="202"/>
    </row>
    <row r="265" ht="13.5" customHeight="1">
      <c r="N265" s="202"/>
    </row>
    <row r="266" ht="13.5" customHeight="1">
      <c r="N266" s="202"/>
    </row>
    <row r="267" ht="13.5" customHeight="1">
      <c r="N267" s="202"/>
    </row>
    <row r="268" ht="13.5" customHeight="1">
      <c r="N268" s="202"/>
    </row>
    <row r="269" ht="13.5" customHeight="1">
      <c r="N269" s="202"/>
    </row>
    <row r="270" ht="13.5" customHeight="1">
      <c r="N270" s="202"/>
    </row>
    <row r="271" ht="13.5" customHeight="1">
      <c r="N271" s="202"/>
    </row>
    <row r="272" ht="13.5" customHeight="1">
      <c r="N272" s="202"/>
    </row>
    <row r="273" ht="13.5" customHeight="1">
      <c r="N273" s="202"/>
    </row>
    <row r="274" ht="13.5" customHeight="1">
      <c r="N274" s="202"/>
    </row>
    <row r="275" ht="13.5" customHeight="1">
      <c r="N275" s="202"/>
    </row>
    <row r="276" ht="13.5" customHeight="1">
      <c r="N276" s="202"/>
    </row>
    <row r="277" ht="13.5" customHeight="1">
      <c r="N277" s="202"/>
    </row>
    <row r="278" ht="13.5" customHeight="1">
      <c r="N278" s="202"/>
    </row>
    <row r="279" ht="13.5" customHeight="1">
      <c r="N279" s="202"/>
    </row>
    <row r="280" ht="13.5" customHeight="1">
      <c r="N280" s="202"/>
    </row>
    <row r="281" ht="13.5" customHeight="1">
      <c r="N281" s="202"/>
    </row>
    <row r="282" ht="13.5" customHeight="1">
      <c r="N282" s="202"/>
    </row>
    <row r="283" ht="13.5" customHeight="1">
      <c r="N283" s="202"/>
    </row>
    <row r="284" ht="13.5" customHeight="1">
      <c r="N284" s="202"/>
    </row>
    <row r="285" ht="13.5" customHeight="1">
      <c r="N285" s="202"/>
    </row>
    <row r="286" ht="13.5" customHeight="1">
      <c r="N286" s="202"/>
    </row>
    <row r="287" ht="13.5" customHeight="1">
      <c r="N287" s="202"/>
    </row>
    <row r="288" ht="13.5" customHeight="1">
      <c r="N288" s="202"/>
    </row>
    <row r="289" ht="13.5" customHeight="1">
      <c r="N289" s="202"/>
    </row>
    <row r="290" ht="13.5" customHeight="1">
      <c r="N290" s="202"/>
    </row>
    <row r="291" ht="13.5" customHeight="1">
      <c r="N291" s="202"/>
    </row>
    <row r="292" ht="13.5" customHeight="1">
      <c r="N292" s="202"/>
    </row>
    <row r="293" ht="13.5" customHeight="1">
      <c r="N293" s="202"/>
    </row>
    <row r="294" ht="13.5" customHeight="1">
      <c r="N294" s="202"/>
    </row>
    <row r="295" ht="13.5" customHeight="1">
      <c r="N295" s="202"/>
    </row>
    <row r="296" ht="13.5" customHeight="1">
      <c r="N296" s="202"/>
    </row>
    <row r="297" ht="13.5" customHeight="1">
      <c r="N297" s="202"/>
    </row>
    <row r="298" ht="13.5" customHeight="1">
      <c r="N298" s="202"/>
    </row>
    <row r="299" ht="13.5" customHeight="1">
      <c r="N299" s="202"/>
    </row>
    <row r="300" ht="13.5" customHeight="1">
      <c r="N300" s="202"/>
    </row>
    <row r="301" ht="13.5" customHeight="1">
      <c r="N301" s="202"/>
    </row>
    <row r="302" ht="13.5" customHeight="1">
      <c r="N302" s="202"/>
    </row>
    <row r="303" ht="13.5" customHeight="1">
      <c r="N303" s="202"/>
    </row>
    <row r="304" ht="13.5" customHeight="1">
      <c r="N304" s="202"/>
    </row>
    <row r="305" ht="13.5" customHeight="1">
      <c r="N305" s="202"/>
    </row>
    <row r="306" ht="13.5" customHeight="1">
      <c r="N306" s="202"/>
    </row>
    <row r="307" ht="13.5" customHeight="1">
      <c r="N307" s="202"/>
    </row>
    <row r="308" ht="13.5" customHeight="1">
      <c r="N308" s="202"/>
    </row>
    <row r="309" ht="13.5" customHeight="1">
      <c r="N309" s="202"/>
    </row>
    <row r="310" ht="13.5" customHeight="1">
      <c r="N310" s="202"/>
    </row>
    <row r="311" ht="13.5" customHeight="1">
      <c r="N311" s="202"/>
    </row>
    <row r="312" ht="13.5" customHeight="1">
      <c r="N312" s="202"/>
    </row>
    <row r="313" ht="13.5" customHeight="1">
      <c r="N313" s="202"/>
    </row>
    <row r="314" ht="13.5" customHeight="1">
      <c r="N314" s="202"/>
    </row>
    <row r="315" ht="13.5" customHeight="1">
      <c r="N315" s="202"/>
    </row>
    <row r="316" ht="13.5" customHeight="1">
      <c r="N316" s="202"/>
    </row>
    <row r="317" ht="13.5" customHeight="1">
      <c r="N317" s="202"/>
    </row>
    <row r="318" ht="13.5" customHeight="1">
      <c r="N318" s="202"/>
    </row>
    <row r="319" ht="13.5" customHeight="1">
      <c r="N319" s="202"/>
    </row>
    <row r="320" ht="13.5" customHeight="1">
      <c r="N320" s="202"/>
    </row>
    <row r="321" ht="13.5" customHeight="1">
      <c r="N321" s="202"/>
    </row>
    <row r="322" ht="13.5" customHeight="1">
      <c r="N322" s="202"/>
    </row>
    <row r="323" ht="13.5" customHeight="1">
      <c r="N323" s="202"/>
    </row>
    <row r="324" ht="13.5" customHeight="1">
      <c r="N324" s="202"/>
    </row>
    <row r="325" ht="13.5" customHeight="1">
      <c r="N325" s="202"/>
    </row>
    <row r="326" ht="13.5" customHeight="1">
      <c r="N326" s="202"/>
    </row>
    <row r="327" ht="13.5" customHeight="1">
      <c r="N327" s="202"/>
    </row>
    <row r="328" ht="13.5" customHeight="1">
      <c r="N328" s="202"/>
    </row>
    <row r="329" ht="13.5" customHeight="1">
      <c r="N329" s="202"/>
    </row>
    <row r="330" ht="13.5" customHeight="1">
      <c r="N330" s="202"/>
    </row>
    <row r="331" ht="13.5" customHeight="1">
      <c r="N331" s="202"/>
    </row>
    <row r="332" ht="13.5" customHeight="1">
      <c r="N332" s="202"/>
    </row>
    <row r="333" ht="13.5" customHeight="1">
      <c r="N333" s="202"/>
    </row>
    <row r="334" ht="13.5" customHeight="1">
      <c r="N334" s="202"/>
    </row>
    <row r="335" ht="13.5" customHeight="1">
      <c r="N335" s="202"/>
    </row>
    <row r="336" ht="13.5" customHeight="1">
      <c r="N336" s="202"/>
    </row>
    <row r="337" ht="13.5" customHeight="1">
      <c r="N337" s="202"/>
    </row>
    <row r="338" ht="13.5" customHeight="1">
      <c r="N338" s="202"/>
    </row>
    <row r="339" ht="13.5" customHeight="1">
      <c r="N339" s="202"/>
    </row>
    <row r="340" ht="13.5" customHeight="1">
      <c r="N340" s="202"/>
    </row>
    <row r="341" ht="13.5" customHeight="1">
      <c r="N341" s="202"/>
    </row>
    <row r="342" ht="13.5" customHeight="1">
      <c r="N342" s="202"/>
    </row>
    <row r="343" ht="13.5" customHeight="1">
      <c r="N343" s="202"/>
    </row>
    <row r="344" ht="13.5" customHeight="1">
      <c r="N344" s="202"/>
    </row>
    <row r="345" ht="13.5" customHeight="1">
      <c r="N345" s="202"/>
    </row>
    <row r="346" ht="13.5" customHeight="1">
      <c r="N346" s="202"/>
    </row>
    <row r="347" ht="13.5" customHeight="1">
      <c r="N347" s="202"/>
    </row>
    <row r="348" ht="13.5" customHeight="1">
      <c r="N348" s="202"/>
    </row>
    <row r="349" ht="13.5" customHeight="1">
      <c r="N349" s="202"/>
    </row>
    <row r="350" ht="13.5" customHeight="1">
      <c r="N350" s="202"/>
    </row>
    <row r="351" ht="13.5" customHeight="1">
      <c r="N351" s="202"/>
    </row>
    <row r="352" ht="13.5" customHeight="1">
      <c r="N352" s="202"/>
    </row>
    <row r="353" ht="13.5" customHeight="1">
      <c r="N353" s="202"/>
    </row>
    <row r="354" ht="13.5" customHeight="1">
      <c r="N354" s="202"/>
    </row>
    <row r="355" ht="13.5" customHeight="1">
      <c r="N355" s="202"/>
    </row>
    <row r="356" ht="13.5" customHeight="1">
      <c r="N356" s="202"/>
    </row>
    <row r="357" ht="13.5" customHeight="1">
      <c r="N357" s="202"/>
    </row>
    <row r="358" ht="13.5" customHeight="1">
      <c r="N358" s="202"/>
    </row>
    <row r="359" ht="13.5" customHeight="1">
      <c r="N359" s="202"/>
    </row>
    <row r="360" ht="13.5" customHeight="1">
      <c r="N360" s="202"/>
    </row>
    <row r="361" ht="13.5" customHeight="1">
      <c r="N361" s="202"/>
    </row>
    <row r="362" ht="13.5" customHeight="1">
      <c r="N362" s="202"/>
    </row>
    <row r="363" ht="13.5" customHeight="1">
      <c r="N363" s="202"/>
    </row>
    <row r="364" ht="13.5" customHeight="1">
      <c r="N364" s="202"/>
    </row>
    <row r="365" ht="13.5" customHeight="1">
      <c r="N365" s="202"/>
    </row>
    <row r="366" ht="13.5" customHeight="1">
      <c r="N366" s="202"/>
    </row>
    <row r="367" ht="13.5" customHeight="1">
      <c r="N367" s="202"/>
    </row>
    <row r="368" ht="13.5" customHeight="1">
      <c r="N368" s="202"/>
    </row>
    <row r="369" ht="13.5" customHeight="1">
      <c r="N369" s="202"/>
    </row>
    <row r="370" ht="13.5" customHeight="1">
      <c r="N370" s="202"/>
    </row>
    <row r="371" ht="13.5" customHeight="1">
      <c r="N371" s="202"/>
    </row>
    <row r="372" ht="13.5" customHeight="1">
      <c r="N372" s="202"/>
    </row>
    <row r="373" ht="13.5" customHeight="1">
      <c r="N373" s="202"/>
    </row>
    <row r="374" ht="13.5" customHeight="1">
      <c r="N374" s="202"/>
    </row>
    <row r="375" ht="13.5" customHeight="1">
      <c r="N375" s="202"/>
    </row>
    <row r="376" ht="13.5" customHeight="1">
      <c r="N376" s="202"/>
    </row>
    <row r="377" ht="13.5" customHeight="1">
      <c r="N377" s="202"/>
    </row>
    <row r="378" ht="13.5" customHeight="1">
      <c r="N378" s="202"/>
    </row>
    <row r="379" ht="13.5" customHeight="1">
      <c r="N379" s="202"/>
    </row>
    <row r="380" ht="13.5" customHeight="1">
      <c r="N380" s="202"/>
    </row>
    <row r="381" ht="13.5" customHeight="1">
      <c r="N381" s="202"/>
    </row>
    <row r="382" ht="13.5" customHeight="1">
      <c r="N382" s="202"/>
    </row>
    <row r="383" ht="13.5" customHeight="1">
      <c r="N383" s="202"/>
    </row>
    <row r="384" ht="13.5" customHeight="1">
      <c r="N384" s="202"/>
    </row>
    <row r="385" ht="13.5" customHeight="1">
      <c r="N385" s="202"/>
    </row>
    <row r="386" ht="13.5" customHeight="1">
      <c r="N386" s="202"/>
    </row>
    <row r="387" ht="13.5" customHeight="1">
      <c r="N387" s="202"/>
    </row>
    <row r="388" ht="13.5" customHeight="1">
      <c r="N388" s="202"/>
    </row>
    <row r="389" ht="13.5" customHeight="1">
      <c r="N389" s="202"/>
    </row>
    <row r="390" ht="13.5" customHeight="1">
      <c r="N390" s="202"/>
    </row>
    <row r="391" ht="13.5" customHeight="1">
      <c r="N391" s="202"/>
    </row>
    <row r="392" ht="13.5" customHeight="1">
      <c r="N392" s="202"/>
    </row>
    <row r="393" ht="13.5" customHeight="1">
      <c r="N393" s="202"/>
    </row>
    <row r="394" ht="13.5" customHeight="1">
      <c r="N394" s="202"/>
    </row>
    <row r="395" ht="13.5" customHeight="1">
      <c r="N395" s="202"/>
    </row>
    <row r="396" ht="13.5" customHeight="1">
      <c r="N396" s="202"/>
    </row>
    <row r="397" ht="13.5" customHeight="1">
      <c r="N397" s="202"/>
    </row>
    <row r="398" ht="13.5" customHeight="1">
      <c r="N398" s="202"/>
    </row>
    <row r="399" ht="13.5" customHeight="1">
      <c r="N399" s="202"/>
    </row>
    <row r="400" ht="13.5" customHeight="1">
      <c r="N400" s="202"/>
    </row>
    <row r="401" ht="13.5" customHeight="1">
      <c r="N401" s="202"/>
    </row>
    <row r="402" ht="13.5" customHeight="1">
      <c r="N402" s="202"/>
    </row>
    <row r="403" ht="13.5" customHeight="1">
      <c r="N403" s="202"/>
    </row>
    <row r="404" ht="13.5" customHeight="1">
      <c r="N404" s="202"/>
    </row>
    <row r="405" ht="13.5" customHeight="1">
      <c r="N405" s="202"/>
    </row>
    <row r="406" ht="13.5" customHeight="1">
      <c r="N406" s="202"/>
    </row>
    <row r="407" ht="13.5" customHeight="1">
      <c r="N407" s="202"/>
    </row>
    <row r="408" ht="13.5" customHeight="1">
      <c r="N408" s="202"/>
    </row>
    <row r="409" ht="13.5" customHeight="1">
      <c r="N409" s="202"/>
    </row>
    <row r="410" ht="13.5" customHeight="1">
      <c r="N410" s="202"/>
    </row>
    <row r="411" ht="13.5" customHeight="1">
      <c r="N411" s="202"/>
    </row>
    <row r="412" ht="13.5" customHeight="1">
      <c r="N412" s="202"/>
    </row>
    <row r="413" ht="13.5" customHeight="1">
      <c r="N413" s="202"/>
    </row>
    <row r="414" ht="13.5" customHeight="1">
      <c r="N414" s="202"/>
    </row>
    <row r="415" ht="13.5" customHeight="1">
      <c r="N415" s="202"/>
    </row>
    <row r="416" ht="13.5" customHeight="1">
      <c r="N416" s="202"/>
    </row>
    <row r="417" ht="13.5" customHeight="1">
      <c r="N417" s="202"/>
    </row>
    <row r="418" ht="13.5" customHeight="1">
      <c r="N418" s="202"/>
    </row>
    <row r="419" ht="13.5" customHeight="1">
      <c r="N419" s="202"/>
    </row>
    <row r="420" ht="13.5" customHeight="1">
      <c r="N420" s="202"/>
    </row>
    <row r="421" ht="13.5" customHeight="1">
      <c r="N421" s="202"/>
    </row>
    <row r="422" ht="13.5" customHeight="1">
      <c r="N422" s="202"/>
    </row>
    <row r="423" ht="13.5" customHeight="1">
      <c r="N423" s="202"/>
    </row>
    <row r="424" ht="13.5" customHeight="1">
      <c r="N424" s="202"/>
    </row>
    <row r="425" ht="13.5" customHeight="1">
      <c r="N425" s="202"/>
    </row>
    <row r="426" ht="13.5" customHeight="1">
      <c r="N426" s="202"/>
    </row>
    <row r="427" ht="13.5" customHeight="1">
      <c r="N427" s="202"/>
    </row>
    <row r="428" ht="13.5" customHeight="1">
      <c r="N428" s="202"/>
    </row>
    <row r="429" ht="13.5" customHeight="1">
      <c r="N429" s="202"/>
    </row>
    <row r="430" ht="13.5" customHeight="1">
      <c r="N430" s="202"/>
    </row>
    <row r="431" ht="13.5" customHeight="1">
      <c r="N431" s="202"/>
    </row>
    <row r="432" ht="13.5" customHeight="1">
      <c r="N432" s="202"/>
    </row>
    <row r="433" ht="13.5" customHeight="1">
      <c r="N433" s="202"/>
    </row>
    <row r="434" ht="13.5" customHeight="1">
      <c r="N434" s="202"/>
    </row>
    <row r="435" ht="13.5" customHeight="1">
      <c r="N435" s="202"/>
    </row>
    <row r="436" ht="13.5" customHeight="1">
      <c r="N436" s="202"/>
    </row>
    <row r="437" ht="13.5" customHeight="1">
      <c r="N437" s="202"/>
    </row>
    <row r="438" ht="13.5" customHeight="1">
      <c r="N438" s="202"/>
    </row>
    <row r="439" ht="13.5" customHeight="1">
      <c r="N439" s="202"/>
    </row>
    <row r="440" ht="13.5" customHeight="1">
      <c r="N440" s="202"/>
    </row>
    <row r="441" ht="13.5" customHeight="1">
      <c r="N441" s="202"/>
    </row>
    <row r="442" ht="13.5" customHeight="1">
      <c r="N442" s="202"/>
    </row>
    <row r="443" ht="13.5" customHeight="1">
      <c r="N443" s="202"/>
    </row>
    <row r="444" ht="13.5" customHeight="1">
      <c r="N444" s="202"/>
    </row>
    <row r="445" ht="13.5" customHeight="1">
      <c r="N445" s="202"/>
    </row>
    <row r="446" ht="13.5" customHeight="1">
      <c r="N446" s="202"/>
    </row>
    <row r="447" ht="13.5" customHeight="1">
      <c r="N447" s="202"/>
    </row>
    <row r="448" ht="13.5" customHeight="1">
      <c r="N448" s="202"/>
    </row>
    <row r="449" ht="13.5" customHeight="1">
      <c r="N449" s="202"/>
    </row>
    <row r="450" ht="13.5" customHeight="1">
      <c r="N450" s="202"/>
    </row>
    <row r="451" ht="13.5" customHeight="1">
      <c r="N451" s="202"/>
    </row>
    <row r="452" ht="13.5" customHeight="1">
      <c r="N452" s="202"/>
    </row>
    <row r="453" ht="13.5" customHeight="1">
      <c r="N453" s="202"/>
    </row>
    <row r="454" ht="13.5" customHeight="1">
      <c r="N454" s="202"/>
    </row>
    <row r="455" ht="13.5" customHeight="1">
      <c r="N455" s="202"/>
    </row>
    <row r="456" ht="13.5" customHeight="1">
      <c r="N456" s="202"/>
    </row>
    <row r="457" ht="13.5" customHeight="1">
      <c r="N457" s="202"/>
    </row>
    <row r="458" ht="13.5" customHeight="1">
      <c r="N458" s="202"/>
    </row>
    <row r="459" ht="13.5" customHeight="1">
      <c r="N459" s="202"/>
    </row>
    <row r="460" ht="13.5" customHeight="1">
      <c r="N460" s="202"/>
    </row>
    <row r="461" ht="13.5" customHeight="1">
      <c r="N461" s="202"/>
    </row>
    <row r="462" ht="13.5" customHeight="1">
      <c r="N462" s="202"/>
    </row>
    <row r="463" ht="13.5" customHeight="1">
      <c r="N463" s="202"/>
    </row>
    <row r="464" ht="13.5" customHeight="1">
      <c r="N464" s="202"/>
    </row>
    <row r="465" ht="13.5" customHeight="1">
      <c r="N465" s="202"/>
    </row>
    <row r="466" ht="13.5" customHeight="1">
      <c r="N466" s="202"/>
    </row>
    <row r="467" ht="13.5" customHeight="1">
      <c r="N467" s="202"/>
    </row>
    <row r="468" ht="13.5" customHeight="1">
      <c r="N468" s="202"/>
    </row>
    <row r="469" ht="13.5" customHeight="1">
      <c r="N469" s="202"/>
    </row>
    <row r="470" ht="13.5" customHeight="1">
      <c r="N470" s="202"/>
    </row>
    <row r="471" ht="13.5" customHeight="1">
      <c r="N471" s="202"/>
    </row>
    <row r="472" ht="13.5" customHeight="1">
      <c r="N472" s="202"/>
    </row>
    <row r="473" ht="13.5" customHeight="1">
      <c r="N473" s="202"/>
    </row>
    <row r="474" ht="13.5" customHeight="1">
      <c r="N474" s="202"/>
    </row>
    <row r="475" ht="13.5" customHeight="1">
      <c r="N475" s="202"/>
    </row>
    <row r="476" ht="13.5" customHeight="1">
      <c r="N476" s="202"/>
    </row>
    <row r="477" ht="13.5" customHeight="1">
      <c r="N477" s="202"/>
    </row>
    <row r="478" ht="13.5" customHeight="1">
      <c r="N478" s="202"/>
    </row>
    <row r="479" ht="13.5" customHeight="1">
      <c r="N479" s="202"/>
    </row>
    <row r="480" ht="13.5" customHeight="1">
      <c r="N480" s="202"/>
    </row>
    <row r="481" ht="13.5" customHeight="1">
      <c r="N481" s="202"/>
    </row>
    <row r="482" ht="13.5" customHeight="1">
      <c r="N482" s="202"/>
    </row>
    <row r="483" ht="13.5" customHeight="1">
      <c r="N483" s="202"/>
    </row>
    <row r="484" ht="13.5" customHeight="1">
      <c r="N484" s="202"/>
    </row>
    <row r="485" ht="13.5" customHeight="1">
      <c r="N485" s="202"/>
    </row>
    <row r="486" ht="13.5" customHeight="1">
      <c r="N486" s="202"/>
    </row>
    <row r="487" ht="13.5" customHeight="1">
      <c r="N487" s="202"/>
    </row>
    <row r="488" ht="13.5" customHeight="1">
      <c r="N488" s="202"/>
    </row>
    <row r="489" ht="13.5" customHeight="1">
      <c r="N489" s="202"/>
    </row>
    <row r="490" ht="13.5" customHeight="1">
      <c r="N490" s="202"/>
    </row>
    <row r="491" ht="13.5" customHeight="1">
      <c r="N491" s="202"/>
    </row>
    <row r="492" ht="13.5" customHeight="1">
      <c r="N492" s="202"/>
    </row>
    <row r="493" ht="13.5" customHeight="1">
      <c r="N493" s="202"/>
    </row>
    <row r="494" ht="13.5" customHeight="1">
      <c r="N494" s="202"/>
    </row>
    <row r="495" ht="13.5" customHeight="1">
      <c r="N495" s="202"/>
    </row>
    <row r="496" ht="13.5" customHeight="1">
      <c r="N496" s="202"/>
    </row>
    <row r="497" ht="13.5" customHeight="1">
      <c r="N497" s="202"/>
    </row>
    <row r="498" ht="13.5" customHeight="1">
      <c r="N498" s="202"/>
    </row>
    <row r="499" ht="13.5" customHeight="1">
      <c r="N499" s="202"/>
    </row>
    <row r="500" ht="13.5" customHeight="1">
      <c r="N500" s="202"/>
    </row>
    <row r="501" ht="13.5" customHeight="1">
      <c r="N501" s="202"/>
    </row>
    <row r="502" ht="13.5" customHeight="1">
      <c r="N502" s="202"/>
    </row>
    <row r="503" ht="13.5" customHeight="1">
      <c r="N503" s="202"/>
    </row>
    <row r="504" ht="13.5" customHeight="1">
      <c r="N504" s="202"/>
    </row>
    <row r="505" ht="13.5" customHeight="1">
      <c r="N505" s="202"/>
    </row>
    <row r="506" ht="13.5" customHeight="1">
      <c r="N506" s="202"/>
    </row>
    <row r="507" ht="13.5" customHeight="1">
      <c r="N507" s="202"/>
    </row>
    <row r="508" ht="13.5" customHeight="1">
      <c r="N508" s="202"/>
    </row>
    <row r="509" ht="13.5" customHeight="1">
      <c r="N509" s="202"/>
    </row>
    <row r="510" ht="13.5" customHeight="1">
      <c r="N510" s="202"/>
    </row>
    <row r="511" ht="13.5" customHeight="1">
      <c r="N511" s="202"/>
    </row>
    <row r="512" ht="13.5" customHeight="1">
      <c r="N512" s="202"/>
    </row>
    <row r="513" ht="13.5" customHeight="1">
      <c r="N513" s="202"/>
    </row>
    <row r="514" ht="13.5" customHeight="1">
      <c r="N514" s="202"/>
    </row>
    <row r="515" ht="13.5" customHeight="1">
      <c r="N515" s="202"/>
    </row>
    <row r="516" ht="13.5" customHeight="1">
      <c r="N516" s="202"/>
    </row>
    <row r="517" ht="13.5" customHeight="1">
      <c r="N517" s="202"/>
    </row>
    <row r="518" ht="13.5" customHeight="1">
      <c r="N518" s="202"/>
    </row>
    <row r="519" ht="13.5" customHeight="1">
      <c r="N519" s="202"/>
    </row>
    <row r="520" ht="13.5" customHeight="1">
      <c r="N520" s="202"/>
    </row>
    <row r="521" ht="13.5" customHeight="1">
      <c r="N521" s="202"/>
    </row>
    <row r="522" ht="13.5" customHeight="1">
      <c r="N522" s="202"/>
    </row>
    <row r="523" ht="13.5" customHeight="1">
      <c r="N523" s="202"/>
    </row>
    <row r="524" ht="13.5" customHeight="1">
      <c r="N524" s="202"/>
    </row>
    <row r="525" ht="13.5" customHeight="1">
      <c r="N525" s="202"/>
    </row>
    <row r="526" ht="13.5" customHeight="1">
      <c r="N526" s="202"/>
    </row>
    <row r="527" ht="13.5" customHeight="1">
      <c r="N527" s="202"/>
    </row>
    <row r="528" ht="13.5" customHeight="1">
      <c r="N528" s="202"/>
    </row>
    <row r="529" ht="13.5" customHeight="1">
      <c r="N529" s="202"/>
    </row>
    <row r="530" ht="13.5" customHeight="1">
      <c r="N530" s="202"/>
    </row>
    <row r="531" ht="13.5" customHeight="1">
      <c r="N531" s="202"/>
    </row>
    <row r="532" ht="13.5" customHeight="1">
      <c r="N532" s="202"/>
    </row>
    <row r="533" ht="13.5" customHeight="1">
      <c r="N533" s="202"/>
    </row>
    <row r="534" ht="13.5" customHeight="1">
      <c r="N534" s="202"/>
    </row>
    <row r="535" ht="13.5" customHeight="1">
      <c r="N535" s="202"/>
    </row>
    <row r="536" ht="13.5" customHeight="1">
      <c r="N536" s="202"/>
    </row>
    <row r="537" ht="13.5" customHeight="1">
      <c r="N537" s="202"/>
    </row>
    <row r="538" ht="13.5" customHeight="1">
      <c r="N538" s="202"/>
    </row>
    <row r="539" ht="13.5" customHeight="1">
      <c r="N539" s="202"/>
    </row>
    <row r="540" ht="13.5" customHeight="1">
      <c r="N540" s="202"/>
    </row>
    <row r="541" ht="13.5" customHeight="1">
      <c r="N541" s="202"/>
    </row>
    <row r="542" ht="13.5" customHeight="1">
      <c r="N542" s="202"/>
    </row>
    <row r="543" ht="13.5" customHeight="1">
      <c r="N543" s="202"/>
    </row>
    <row r="544" ht="13.5" customHeight="1">
      <c r="N544" s="202"/>
    </row>
    <row r="545" ht="13.5" customHeight="1">
      <c r="N545" s="202"/>
    </row>
    <row r="546" ht="13.5" customHeight="1">
      <c r="N546" s="202"/>
    </row>
    <row r="547" ht="13.5" customHeight="1">
      <c r="N547" s="202"/>
    </row>
    <row r="548" ht="13.5" customHeight="1">
      <c r="N548" s="202"/>
    </row>
    <row r="549" ht="13.5" customHeight="1">
      <c r="N549" s="202"/>
    </row>
    <row r="550" ht="13.5" customHeight="1">
      <c r="N550" s="202"/>
    </row>
    <row r="551" ht="13.5" customHeight="1">
      <c r="N551" s="202"/>
    </row>
    <row r="552" ht="13.5" customHeight="1">
      <c r="N552" s="202"/>
    </row>
    <row r="553" ht="13.5" customHeight="1">
      <c r="N553" s="202"/>
    </row>
    <row r="554" ht="13.5" customHeight="1">
      <c r="N554" s="202"/>
    </row>
    <row r="555" ht="13.5" customHeight="1">
      <c r="N555" s="202"/>
    </row>
    <row r="556" ht="13.5" customHeight="1">
      <c r="N556" s="202"/>
    </row>
    <row r="557" ht="13.5" customHeight="1">
      <c r="N557" s="202"/>
    </row>
    <row r="558" ht="13.5" customHeight="1">
      <c r="N558" s="202"/>
    </row>
    <row r="559" ht="13.5" customHeight="1">
      <c r="N559" s="202"/>
    </row>
    <row r="560" ht="13.5" customHeight="1">
      <c r="N560" s="202"/>
    </row>
    <row r="561" ht="13.5" customHeight="1">
      <c r="N561" s="202"/>
    </row>
    <row r="562" ht="13.5" customHeight="1">
      <c r="N562" s="202"/>
    </row>
    <row r="563" ht="13.5" customHeight="1">
      <c r="N563" s="202"/>
    </row>
    <row r="564" ht="13.5" customHeight="1">
      <c r="N564" s="202"/>
    </row>
    <row r="565" ht="13.5" customHeight="1">
      <c r="N565" s="202"/>
    </row>
    <row r="566" ht="13.5" customHeight="1">
      <c r="N566" s="202"/>
    </row>
    <row r="567" ht="13.5" customHeight="1">
      <c r="N567" s="202"/>
    </row>
    <row r="568" ht="13.5" customHeight="1">
      <c r="N568" s="202"/>
    </row>
    <row r="569" ht="13.5" customHeight="1">
      <c r="N569" s="202"/>
    </row>
    <row r="570" ht="13.5" customHeight="1">
      <c r="N570" s="202"/>
    </row>
    <row r="571" ht="13.5" customHeight="1">
      <c r="N571" s="202"/>
    </row>
    <row r="572" ht="13.5" customHeight="1">
      <c r="N572" s="202"/>
    </row>
    <row r="573" ht="13.5" customHeight="1">
      <c r="N573" s="202"/>
    </row>
    <row r="574" ht="13.5" customHeight="1">
      <c r="N574" s="202"/>
    </row>
    <row r="575" ht="13.5" customHeight="1">
      <c r="N575" s="202"/>
    </row>
    <row r="576" ht="13.5" customHeight="1">
      <c r="N576" s="202"/>
    </row>
    <row r="577" ht="13.5" customHeight="1">
      <c r="N577" s="202"/>
    </row>
    <row r="578" ht="13.5" customHeight="1">
      <c r="N578" s="202"/>
    </row>
    <row r="579" ht="13.5" customHeight="1">
      <c r="N579" s="202"/>
    </row>
    <row r="580" ht="13.5" customHeight="1">
      <c r="N580" s="202"/>
    </row>
    <row r="581" ht="13.5" customHeight="1">
      <c r="N581" s="202"/>
    </row>
    <row r="582" ht="13.5" customHeight="1">
      <c r="N582" s="202"/>
    </row>
    <row r="583" ht="13.5" customHeight="1">
      <c r="N583" s="202"/>
    </row>
    <row r="584" ht="13.5" customHeight="1">
      <c r="N584" s="202"/>
    </row>
    <row r="585" ht="13.5" customHeight="1">
      <c r="N585" s="202"/>
    </row>
    <row r="586" ht="13.5" customHeight="1">
      <c r="N586" s="202"/>
    </row>
    <row r="587" ht="13.5" customHeight="1">
      <c r="N587" s="202"/>
    </row>
    <row r="588" ht="13.5" customHeight="1">
      <c r="N588" s="202"/>
    </row>
    <row r="589" ht="13.5" customHeight="1">
      <c r="N589" s="202"/>
    </row>
    <row r="590" ht="13.5" customHeight="1">
      <c r="N590" s="202"/>
    </row>
    <row r="591" ht="13.5" customHeight="1">
      <c r="N591" s="202"/>
    </row>
    <row r="592" ht="13.5" customHeight="1">
      <c r="N592" s="202"/>
    </row>
    <row r="593" ht="13.5" customHeight="1">
      <c r="N593" s="202"/>
    </row>
    <row r="594" ht="13.5" customHeight="1">
      <c r="N594" s="202"/>
    </row>
    <row r="595" ht="13.5" customHeight="1">
      <c r="N595" s="202"/>
    </row>
    <row r="596" ht="13.5" customHeight="1">
      <c r="N596" s="202"/>
    </row>
    <row r="597" ht="13.5" customHeight="1">
      <c r="N597" s="202"/>
    </row>
    <row r="598" ht="13.5" customHeight="1">
      <c r="N598" s="202"/>
    </row>
    <row r="599" ht="13.5" customHeight="1">
      <c r="N599" s="202"/>
    </row>
    <row r="600" ht="13.5" customHeight="1">
      <c r="N600" s="202"/>
    </row>
    <row r="601" ht="13.5" customHeight="1">
      <c r="N601" s="202"/>
    </row>
    <row r="602" ht="13.5" customHeight="1">
      <c r="N602" s="202"/>
    </row>
    <row r="603" ht="13.5" customHeight="1">
      <c r="N603" s="202"/>
    </row>
    <row r="604" ht="13.5" customHeight="1">
      <c r="N604" s="202"/>
    </row>
    <row r="605" ht="13.5" customHeight="1">
      <c r="N605" s="202"/>
    </row>
    <row r="606" ht="13.5" customHeight="1">
      <c r="N606" s="202"/>
    </row>
    <row r="607" ht="13.5" customHeight="1">
      <c r="N607" s="202"/>
    </row>
    <row r="608" ht="13.5" customHeight="1">
      <c r="N608" s="202"/>
    </row>
    <row r="609" ht="13.5" customHeight="1">
      <c r="N609" s="202"/>
    </row>
    <row r="610" ht="13.5" customHeight="1">
      <c r="N610" s="202"/>
    </row>
    <row r="611" ht="13.5" customHeight="1">
      <c r="N611" s="202"/>
    </row>
    <row r="612" ht="13.5" customHeight="1">
      <c r="N612" s="202"/>
    </row>
    <row r="613" ht="13.5" customHeight="1">
      <c r="N613" s="202"/>
    </row>
    <row r="614" ht="13.5" customHeight="1">
      <c r="N614" s="202"/>
    </row>
    <row r="615" ht="13.5" customHeight="1">
      <c r="N615" s="202"/>
    </row>
    <row r="616" ht="13.5" customHeight="1">
      <c r="N616" s="202"/>
    </row>
    <row r="617" ht="13.5" customHeight="1">
      <c r="N617" s="202"/>
    </row>
    <row r="618" ht="13.5" customHeight="1">
      <c r="N618" s="202"/>
    </row>
    <row r="619" ht="13.5" customHeight="1">
      <c r="N619" s="202"/>
    </row>
    <row r="620" ht="13.5" customHeight="1">
      <c r="N620" s="202"/>
    </row>
    <row r="621" ht="13.5" customHeight="1">
      <c r="N621" s="202"/>
    </row>
    <row r="622" ht="13.5" customHeight="1">
      <c r="N622" s="202"/>
    </row>
    <row r="623" ht="13.5" customHeight="1">
      <c r="N623" s="202"/>
    </row>
    <row r="624" ht="13.5" customHeight="1">
      <c r="N624" s="202"/>
    </row>
    <row r="625" ht="13.5" customHeight="1">
      <c r="N625" s="202"/>
    </row>
    <row r="626" ht="13.5" customHeight="1">
      <c r="N626" s="202"/>
    </row>
    <row r="627" ht="13.5" customHeight="1">
      <c r="N627" s="202"/>
    </row>
    <row r="628" ht="13.5" customHeight="1">
      <c r="N628" s="202"/>
    </row>
    <row r="629" ht="13.5" customHeight="1">
      <c r="N629" s="202"/>
    </row>
    <row r="630" ht="13.5" customHeight="1">
      <c r="N630" s="202"/>
    </row>
    <row r="631" ht="13.5" customHeight="1">
      <c r="N631" s="202"/>
    </row>
    <row r="632" ht="13.5" customHeight="1">
      <c r="N632" s="202"/>
    </row>
    <row r="633" ht="13.5" customHeight="1">
      <c r="N633" s="202"/>
    </row>
    <row r="634" ht="13.5" customHeight="1">
      <c r="N634" s="202"/>
    </row>
    <row r="635" ht="13.5" customHeight="1">
      <c r="N635" s="202"/>
    </row>
    <row r="636" ht="13.5" customHeight="1">
      <c r="N636" s="202"/>
    </row>
    <row r="637" ht="13.5" customHeight="1">
      <c r="N637" s="202"/>
    </row>
    <row r="638" ht="13.5" customHeight="1">
      <c r="N638" s="202"/>
    </row>
    <row r="639" ht="13.5" customHeight="1">
      <c r="N639" s="202"/>
    </row>
    <row r="640" ht="13.5" customHeight="1">
      <c r="N640" s="202"/>
    </row>
    <row r="641" ht="13.5" customHeight="1">
      <c r="N641" s="202"/>
    </row>
    <row r="642" ht="13.5" customHeight="1">
      <c r="N642" s="202"/>
    </row>
    <row r="643" ht="13.5" customHeight="1">
      <c r="N643" s="202"/>
    </row>
    <row r="644" ht="13.5" customHeight="1">
      <c r="N644" s="202"/>
    </row>
    <row r="645" ht="13.5" customHeight="1">
      <c r="N645" s="202"/>
    </row>
    <row r="646" ht="13.5" customHeight="1">
      <c r="N646" s="202"/>
    </row>
    <row r="647" ht="13.5" customHeight="1">
      <c r="N647" s="202"/>
    </row>
    <row r="648" ht="13.5" customHeight="1">
      <c r="N648" s="202"/>
    </row>
    <row r="649" ht="13.5" customHeight="1">
      <c r="N649" s="202"/>
    </row>
    <row r="650" ht="13.5" customHeight="1">
      <c r="N650" s="202"/>
    </row>
    <row r="651" ht="13.5" customHeight="1">
      <c r="N651" s="202"/>
    </row>
    <row r="652" ht="13.5" customHeight="1">
      <c r="N652" s="202"/>
    </row>
    <row r="653" ht="13.5" customHeight="1">
      <c r="N653" s="202"/>
    </row>
    <row r="654" ht="13.5" customHeight="1">
      <c r="N654" s="202"/>
    </row>
    <row r="655" ht="13.5" customHeight="1">
      <c r="N655" s="202"/>
    </row>
    <row r="656" ht="13.5" customHeight="1">
      <c r="N656" s="202"/>
    </row>
    <row r="657" ht="13.5" customHeight="1">
      <c r="N657" s="202"/>
    </row>
    <row r="658" ht="13.5" customHeight="1">
      <c r="N658" s="202"/>
    </row>
    <row r="659" ht="13.5" customHeight="1">
      <c r="N659" s="202"/>
    </row>
    <row r="660" ht="13.5" customHeight="1">
      <c r="N660" s="202"/>
    </row>
    <row r="661" ht="13.5" customHeight="1">
      <c r="N661" s="202"/>
    </row>
    <row r="662" ht="13.5" customHeight="1">
      <c r="N662" s="202"/>
    </row>
    <row r="663" ht="13.5" customHeight="1">
      <c r="N663" s="202"/>
    </row>
    <row r="664" ht="13.5" customHeight="1">
      <c r="N664" s="202"/>
    </row>
    <row r="665" ht="13.5" customHeight="1">
      <c r="N665" s="202"/>
    </row>
    <row r="666" ht="13.5" customHeight="1">
      <c r="N666" s="202"/>
    </row>
    <row r="667" ht="13.5" customHeight="1">
      <c r="N667" s="202"/>
    </row>
    <row r="668" ht="13.5" customHeight="1">
      <c r="N668" s="202"/>
    </row>
    <row r="669" ht="13.5" customHeight="1">
      <c r="N669" s="202"/>
    </row>
    <row r="670" ht="13.5" customHeight="1">
      <c r="N670" s="202"/>
    </row>
    <row r="671" ht="13.5" customHeight="1">
      <c r="N671" s="202"/>
    </row>
    <row r="672" ht="13.5" customHeight="1">
      <c r="N672" s="202"/>
    </row>
    <row r="673" ht="13.5" customHeight="1">
      <c r="N673" s="202"/>
    </row>
    <row r="674" ht="13.5" customHeight="1">
      <c r="N674" s="202"/>
    </row>
    <row r="675" ht="13.5" customHeight="1">
      <c r="N675" s="202"/>
    </row>
    <row r="676" ht="13.5" customHeight="1">
      <c r="N676" s="202"/>
    </row>
    <row r="677" ht="13.5" customHeight="1">
      <c r="N677" s="202"/>
    </row>
    <row r="678" ht="13.5" customHeight="1">
      <c r="N678" s="202"/>
    </row>
    <row r="679" ht="13.5" customHeight="1">
      <c r="N679" s="202"/>
    </row>
    <row r="680" ht="13.5" customHeight="1">
      <c r="N680" s="202"/>
    </row>
    <row r="681" ht="13.5" customHeight="1">
      <c r="N681" s="202"/>
    </row>
    <row r="682" ht="13.5" customHeight="1">
      <c r="N682" s="202"/>
    </row>
    <row r="683" ht="13.5" customHeight="1">
      <c r="N683" s="202"/>
    </row>
    <row r="684" ht="13.5" customHeight="1">
      <c r="N684" s="202"/>
    </row>
    <row r="685" ht="13.5" customHeight="1">
      <c r="N685" s="202"/>
    </row>
    <row r="686" ht="13.5" customHeight="1">
      <c r="N686" s="202"/>
    </row>
    <row r="687" ht="13.5" customHeight="1">
      <c r="N687" s="202"/>
    </row>
    <row r="688" ht="13.5" customHeight="1">
      <c r="N688" s="202"/>
    </row>
    <row r="689" ht="13.5" customHeight="1">
      <c r="N689" s="202"/>
    </row>
    <row r="690" ht="13.5" customHeight="1">
      <c r="N690" s="202"/>
    </row>
    <row r="691" ht="13.5" customHeight="1">
      <c r="N691" s="202"/>
    </row>
    <row r="692" ht="13.5" customHeight="1">
      <c r="N692" s="202"/>
    </row>
    <row r="693" ht="13.5" customHeight="1">
      <c r="N693" s="202"/>
    </row>
    <row r="694" ht="13.5" customHeight="1">
      <c r="N694" s="202"/>
    </row>
    <row r="695" ht="13.5" customHeight="1">
      <c r="N695" s="202"/>
    </row>
    <row r="696" ht="13.5" customHeight="1">
      <c r="N696" s="202"/>
    </row>
    <row r="697" ht="13.5" customHeight="1">
      <c r="N697" s="202"/>
    </row>
    <row r="698" ht="13.5" customHeight="1">
      <c r="N698" s="202"/>
    </row>
    <row r="699" ht="13.5" customHeight="1">
      <c r="N699" s="202"/>
    </row>
    <row r="700" ht="13.5" customHeight="1">
      <c r="N700" s="202"/>
    </row>
    <row r="701" ht="13.5" customHeight="1">
      <c r="N701" s="202"/>
    </row>
    <row r="702" ht="13.5" customHeight="1">
      <c r="N702" s="202"/>
    </row>
    <row r="703" ht="13.5" customHeight="1">
      <c r="N703" s="202"/>
    </row>
    <row r="704" ht="13.5" customHeight="1">
      <c r="N704" s="202"/>
    </row>
    <row r="705" ht="13.5" customHeight="1">
      <c r="N705" s="202"/>
    </row>
    <row r="706" ht="13.5" customHeight="1">
      <c r="N706" s="202"/>
    </row>
    <row r="707" ht="13.5" customHeight="1">
      <c r="N707" s="202"/>
    </row>
    <row r="708" ht="13.5" customHeight="1">
      <c r="N708" s="202"/>
    </row>
    <row r="709" ht="13.5" customHeight="1">
      <c r="N709" s="202"/>
    </row>
    <row r="710" ht="13.5" customHeight="1">
      <c r="N710" s="202"/>
    </row>
    <row r="711" ht="13.5" customHeight="1">
      <c r="N711" s="202"/>
    </row>
    <row r="712" ht="13.5" customHeight="1">
      <c r="N712" s="202"/>
    </row>
    <row r="713" ht="13.5" customHeight="1">
      <c r="N713" s="202"/>
    </row>
    <row r="714" ht="13.5" customHeight="1">
      <c r="N714" s="202"/>
    </row>
    <row r="715" ht="13.5" customHeight="1">
      <c r="N715" s="202"/>
    </row>
    <row r="716" ht="13.5" customHeight="1">
      <c r="N716" s="202"/>
    </row>
    <row r="717" ht="13.5" customHeight="1">
      <c r="N717" s="202"/>
    </row>
    <row r="718" ht="13.5" customHeight="1">
      <c r="N718" s="202"/>
    </row>
    <row r="719" ht="13.5" customHeight="1">
      <c r="N719" s="202"/>
    </row>
    <row r="720" ht="13.5" customHeight="1">
      <c r="N720" s="202"/>
    </row>
    <row r="721" ht="13.5" customHeight="1">
      <c r="N721" s="202"/>
    </row>
    <row r="722" ht="13.5" customHeight="1">
      <c r="N722" s="202"/>
    </row>
    <row r="723" ht="13.5" customHeight="1">
      <c r="N723" s="202"/>
    </row>
    <row r="724" ht="13.5" customHeight="1">
      <c r="N724" s="202"/>
    </row>
    <row r="725" ht="13.5" customHeight="1">
      <c r="N725" s="202"/>
    </row>
    <row r="726" ht="13.5" customHeight="1">
      <c r="N726" s="202"/>
    </row>
    <row r="727" ht="13.5" customHeight="1">
      <c r="N727" s="202"/>
    </row>
    <row r="728" ht="13.5" customHeight="1">
      <c r="N728" s="202"/>
    </row>
    <row r="729" ht="13.5" customHeight="1">
      <c r="N729" s="202"/>
    </row>
    <row r="730" ht="13.5" customHeight="1">
      <c r="N730" s="202"/>
    </row>
    <row r="731" ht="13.5" customHeight="1">
      <c r="N731" s="202"/>
    </row>
    <row r="732" ht="13.5" customHeight="1">
      <c r="N732" s="202"/>
    </row>
    <row r="733" ht="13.5" customHeight="1">
      <c r="N733" s="202"/>
    </row>
    <row r="734" ht="13.5" customHeight="1">
      <c r="N734" s="202"/>
    </row>
    <row r="735" ht="13.5" customHeight="1">
      <c r="N735" s="202"/>
    </row>
    <row r="736" ht="13.5" customHeight="1">
      <c r="N736" s="202"/>
    </row>
    <row r="737" ht="13.5" customHeight="1">
      <c r="N737" s="202"/>
    </row>
    <row r="738" ht="13.5" customHeight="1">
      <c r="N738" s="202"/>
    </row>
    <row r="739" ht="13.5" customHeight="1">
      <c r="N739" s="202"/>
    </row>
    <row r="740" ht="13.5" customHeight="1">
      <c r="N740" s="202"/>
    </row>
    <row r="741" ht="13.5" customHeight="1">
      <c r="N741" s="202"/>
    </row>
    <row r="742" ht="13.5" customHeight="1">
      <c r="N742" s="202"/>
    </row>
    <row r="743" ht="13.5" customHeight="1">
      <c r="N743" s="202"/>
    </row>
    <row r="744" ht="13.5" customHeight="1">
      <c r="N744" s="202"/>
    </row>
    <row r="745" ht="13.5" customHeight="1">
      <c r="N745" s="202"/>
    </row>
    <row r="746" ht="13.5" customHeight="1">
      <c r="N746" s="202"/>
    </row>
    <row r="747" ht="13.5" customHeight="1">
      <c r="N747" s="202"/>
    </row>
    <row r="748" ht="13.5" customHeight="1">
      <c r="N748" s="202"/>
    </row>
    <row r="749" ht="13.5" customHeight="1">
      <c r="N749" s="202"/>
    </row>
    <row r="750" ht="13.5" customHeight="1">
      <c r="N750" s="202"/>
    </row>
    <row r="751" ht="13.5" customHeight="1">
      <c r="N751" s="202"/>
    </row>
    <row r="752" ht="13.5" customHeight="1">
      <c r="N752" s="202"/>
    </row>
    <row r="753" ht="13.5" customHeight="1">
      <c r="N753" s="202"/>
    </row>
    <row r="754" ht="13.5" customHeight="1">
      <c r="N754" s="202"/>
    </row>
    <row r="755" ht="13.5" customHeight="1">
      <c r="N755" s="202"/>
    </row>
    <row r="756" ht="13.5" customHeight="1">
      <c r="N756" s="202"/>
    </row>
    <row r="757" ht="13.5" customHeight="1">
      <c r="N757" s="202"/>
    </row>
    <row r="758" ht="13.5" customHeight="1">
      <c r="N758" s="202"/>
    </row>
    <row r="759" ht="13.5" customHeight="1">
      <c r="N759" s="202"/>
    </row>
    <row r="760" ht="13.5" customHeight="1">
      <c r="N760" s="202"/>
    </row>
    <row r="761" ht="13.5" customHeight="1">
      <c r="N761" s="202"/>
    </row>
    <row r="762" ht="13.5" customHeight="1">
      <c r="N762" s="202"/>
    </row>
    <row r="763" ht="13.5" customHeight="1">
      <c r="N763" s="202"/>
    </row>
    <row r="764" ht="13.5" customHeight="1">
      <c r="N764" s="202"/>
    </row>
    <row r="765" ht="13.5" customHeight="1">
      <c r="N765" s="202"/>
    </row>
    <row r="766" ht="13.5" customHeight="1">
      <c r="N766" s="202"/>
    </row>
    <row r="767" ht="13.5" customHeight="1">
      <c r="N767" s="202"/>
    </row>
    <row r="768" ht="13.5" customHeight="1">
      <c r="N768" s="202"/>
    </row>
    <row r="769" ht="13.5" customHeight="1">
      <c r="N769" s="202"/>
    </row>
    <row r="770" ht="13.5" customHeight="1">
      <c r="N770" s="202"/>
    </row>
    <row r="771" ht="13.5" customHeight="1">
      <c r="N771" s="202"/>
    </row>
    <row r="772" ht="13.5" customHeight="1">
      <c r="N772" s="202"/>
    </row>
    <row r="773" ht="13.5" customHeight="1">
      <c r="N773" s="202"/>
    </row>
    <row r="774" ht="13.5" customHeight="1">
      <c r="N774" s="202"/>
    </row>
    <row r="775" ht="13.5" customHeight="1">
      <c r="N775" s="202"/>
    </row>
    <row r="776" ht="13.5" customHeight="1">
      <c r="N776" s="202"/>
    </row>
    <row r="777" ht="13.5" customHeight="1">
      <c r="N777" s="202"/>
    </row>
    <row r="778" ht="13.5" customHeight="1">
      <c r="N778" s="202"/>
    </row>
    <row r="779" ht="13.5" customHeight="1">
      <c r="N779" s="202"/>
    </row>
    <row r="780" ht="13.5" customHeight="1">
      <c r="N780" s="202"/>
    </row>
    <row r="781" ht="13.5" customHeight="1">
      <c r="N781" s="202"/>
    </row>
    <row r="782" ht="13.5" customHeight="1">
      <c r="N782" s="202"/>
    </row>
    <row r="783" ht="13.5" customHeight="1">
      <c r="N783" s="202"/>
    </row>
    <row r="784" ht="13.5" customHeight="1">
      <c r="N784" s="202"/>
    </row>
    <row r="785" ht="13.5" customHeight="1">
      <c r="N785" s="202"/>
    </row>
    <row r="786" ht="13.5" customHeight="1">
      <c r="N786" s="202"/>
    </row>
    <row r="787" ht="13.5" customHeight="1">
      <c r="N787" s="202"/>
    </row>
    <row r="788" ht="13.5" customHeight="1">
      <c r="N788" s="202"/>
    </row>
    <row r="789" ht="13.5" customHeight="1">
      <c r="N789" s="202"/>
    </row>
    <row r="790" ht="13.5" customHeight="1">
      <c r="N790" s="202"/>
    </row>
    <row r="791" ht="13.5" customHeight="1">
      <c r="N791" s="202"/>
    </row>
    <row r="792" ht="13.5" customHeight="1">
      <c r="N792" s="202"/>
    </row>
    <row r="793" ht="13.5" customHeight="1">
      <c r="N793" s="202"/>
    </row>
    <row r="794" ht="13.5" customHeight="1">
      <c r="N794" s="202"/>
    </row>
    <row r="795" ht="13.5" customHeight="1">
      <c r="N795" s="202"/>
    </row>
    <row r="796" ht="13.5" customHeight="1">
      <c r="N796" s="202"/>
    </row>
    <row r="797" ht="13.5" customHeight="1">
      <c r="N797" s="202"/>
    </row>
    <row r="798" ht="13.5" customHeight="1">
      <c r="N798" s="202"/>
    </row>
    <row r="799" ht="13.5" customHeight="1">
      <c r="N799" s="202"/>
    </row>
    <row r="800" ht="13.5" customHeight="1">
      <c r="N800" s="202"/>
    </row>
    <row r="801" ht="13.5" customHeight="1">
      <c r="N801" s="202"/>
    </row>
    <row r="802" ht="13.5" customHeight="1">
      <c r="N802" s="202"/>
    </row>
    <row r="803" ht="13.5" customHeight="1">
      <c r="N803" s="202"/>
    </row>
    <row r="804" ht="13.5" customHeight="1">
      <c r="N804" s="202"/>
    </row>
    <row r="805" ht="13.5" customHeight="1">
      <c r="N805" s="202"/>
    </row>
    <row r="806" ht="13.5" customHeight="1">
      <c r="N806" s="202"/>
    </row>
    <row r="807" ht="13.5" customHeight="1">
      <c r="N807" s="202"/>
    </row>
    <row r="808" ht="13.5" customHeight="1">
      <c r="N808" s="202"/>
    </row>
    <row r="809" ht="13.5" customHeight="1">
      <c r="N809" s="202"/>
    </row>
    <row r="810" ht="13.5" customHeight="1">
      <c r="N810" s="202"/>
    </row>
    <row r="811" ht="13.5" customHeight="1">
      <c r="N811" s="202"/>
    </row>
    <row r="812" ht="13.5" customHeight="1">
      <c r="N812" s="202"/>
    </row>
    <row r="813" ht="13.5" customHeight="1">
      <c r="N813" s="202"/>
    </row>
    <row r="814" ht="13.5" customHeight="1">
      <c r="N814" s="202"/>
    </row>
    <row r="815" ht="13.5" customHeight="1">
      <c r="N815" s="202"/>
    </row>
    <row r="816" ht="13.5" customHeight="1">
      <c r="N816" s="202"/>
    </row>
    <row r="817" ht="13.5" customHeight="1">
      <c r="N817" s="202"/>
    </row>
    <row r="818" ht="13.5" customHeight="1">
      <c r="N818" s="202"/>
    </row>
    <row r="819" ht="13.5" customHeight="1">
      <c r="N819" s="202"/>
    </row>
    <row r="820" ht="13.5" customHeight="1">
      <c r="N820" s="202"/>
    </row>
    <row r="821" ht="13.5" customHeight="1">
      <c r="N821" s="202"/>
    </row>
    <row r="822" ht="13.5" customHeight="1">
      <c r="N822" s="202"/>
    </row>
    <row r="823" ht="13.5" customHeight="1">
      <c r="N823" s="202"/>
    </row>
    <row r="824" ht="13.5" customHeight="1">
      <c r="N824" s="202"/>
    </row>
    <row r="825" ht="13.5" customHeight="1">
      <c r="N825" s="202"/>
    </row>
    <row r="826" ht="13.5" customHeight="1">
      <c r="N826" s="202"/>
    </row>
    <row r="827" ht="13.5" customHeight="1">
      <c r="N827" s="202"/>
    </row>
    <row r="828" ht="13.5" customHeight="1">
      <c r="N828" s="202"/>
    </row>
    <row r="829" ht="13.5" customHeight="1">
      <c r="N829" s="202"/>
    </row>
    <row r="830" ht="13.5" customHeight="1">
      <c r="N830" s="202"/>
    </row>
    <row r="831" ht="13.5" customHeight="1">
      <c r="N831" s="202"/>
    </row>
    <row r="832" ht="13.5" customHeight="1">
      <c r="N832" s="202"/>
    </row>
    <row r="833" ht="13.5" customHeight="1">
      <c r="N833" s="202"/>
    </row>
    <row r="834" ht="13.5" customHeight="1">
      <c r="N834" s="202"/>
    </row>
    <row r="835" ht="13.5" customHeight="1">
      <c r="N835" s="202"/>
    </row>
    <row r="836" ht="13.5" customHeight="1">
      <c r="N836" s="202"/>
    </row>
    <row r="837" ht="13.5" customHeight="1">
      <c r="N837" s="202"/>
    </row>
    <row r="838" ht="13.5" customHeight="1">
      <c r="N838" s="202"/>
    </row>
    <row r="839" ht="13.5" customHeight="1">
      <c r="N839" s="202"/>
    </row>
    <row r="840" ht="13.5" customHeight="1">
      <c r="N840" s="202"/>
    </row>
    <row r="841" ht="13.5" customHeight="1">
      <c r="N841" s="202"/>
    </row>
    <row r="842" ht="13.5" customHeight="1">
      <c r="N842" s="202"/>
    </row>
    <row r="843" ht="13.5" customHeight="1">
      <c r="N843" s="202"/>
    </row>
    <row r="844" ht="13.5" customHeight="1">
      <c r="N844" s="202"/>
    </row>
    <row r="845" ht="13.5" customHeight="1">
      <c r="N845" s="202"/>
    </row>
    <row r="846" ht="13.5" customHeight="1">
      <c r="N846" s="202"/>
    </row>
    <row r="847" ht="13.5" customHeight="1">
      <c r="N847" s="202"/>
    </row>
    <row r="848" ht="13.5" customHeight="1">
      <c r="N848" s="202"/>
    </row>
    <row r="849" ht="13.5" customHeight="1">
      <c r="N849" s="202"/>
    </row>
    <row r="850" ht="13.5" customHeight="1">
      <c r="N850" s="202"/>
    </row>
    <row r="851" ht="13.5" customHeight="1">
      <c r="N851" s="202"/>
    </row>
    <row r="852" ht="13.5" customHeight="1">
      <c r="N852" s="202"/>
    </row>
    <row r="853" ht="13.5" customHeight="1">
      <c r="N853" s="202"/>
    </row>
    <row r="854" ht="13.5" customHeight="1">
      <c r="N854" s="202"/>
    </row>
    <row r="855" ht="13.5" customHeight="1">
      <c r="N855" s="202"/>
    </row>
    <row r="856" ht="13.5" customHeight="1">
      <c r="N856" s="202"/>
    </row>
    <row r="857" ht="13.5" customHeight="1">
      <c r="N857" s="202"/>
    </row>
    <row r="858" ht="13.5" customHeight="1">
      <c r="N858" s="202"/>
    </row>
    <row r="859" ht="13.5" customHeight="1">
      <c r="N859" s="202"/>
    </row>
    <row r="860" ht="13.5" customHeight="1">
      <c r="N860" s="202"/>
    </row>
    <row r="861" ht="13.5" customHeight="1">
      <c r="N861" s="202"/>
    </row>
    <row r="862" ht="13.5" customHeight="1">
      <c r="N862" s="202"/>
    </row>
    <row r="863" ht="13.5" customHeight="1">
      <c r="N863" s="202"/>
    </row>
    <row r="864" ht="13.5" customHeight="1">
      <c r="N864" s="202"/>
    </row>
    <row r="865" ht="13.5" customHeight="1">
      <c r="N865" s="202"/>
    </row>
    <row r="866" ht="13.5" customHeight="1">
      <c r="N866" s="202"/>
    </row>
    <row r="867" ht="13.5" customHeight="1">
      <c r="N867" s="202"/>
    </row>
    <row r="868" ht="13.5" customHeight="1">
      <c r="N868" s="202"/>
    </row>
    <row r="869" ht="13.5" customHeight="1">
      <c r="N869" s="202"/>
    </row>
    <row r="870" ht="13.5" customHeight="1">
      <c r="N870" s="202"/>
    </row>
    <row r="871" ht="13.5" customHeight="1">
      <c r="N871" s="202"/>
    </row>
    <row r="872" ht="13.5" customHeight="1">
      <c r="N872" s="202"/>
    </row>
    <row r="873" ht="13.5" customHeight="1">
      <c r="N873" s="202"/>
    </row>
    <row r="874" ht="13.5" customHeight="1">
      <c r="N874" s="202"/>
    </row>
    <row r="875" ht="13.5" customHeight="1">
      <c r="N875" s="202"/>
    </row>
    <row r="876" ht="13.5" customHeight="1">
      <c r="N876" s="202"/>
    </row>
    <row r="877" ht="13.5" customHeight="1">
      <c r="N877" s="202"/>
    </row>
    <row r="878" ht="13.5" customHeight="1">
      <c r="N878" s="202"/>
    </row>
    <row r="879" ht="13.5" customHeight="1">
      <c r="N879" s="202"/>
    </row>
    <row r="880" ht="13.5" customHeight="1">
      <c r="N880" s="202"/>
    </row>
    <row r="881" ht="13.5" customHeight="1">
      <c r="N881" s="202"/>
    </row>
    <row r="882" ht="13.5" customHeight="1">
      <c r="N882" s="202"/>
    </row>
    <row r="883" ht="13.5" customHeight="1">
      <c r="N883" s="202"/>
    </row>
    <row r="884" ht="13.5" customHeight="1">
      <c r="N884" s="202"/>
    </row>
    <row r="885" ht="13.5" customHeight="1">
      <c r="N885" s="202"/>
    </row>
    <row r="886" ht="13.5" customHeight="1">
      <c r="N886" s="202"/>
    </row>
    <row r="887" ht="13.5" customHeight="1">
      <c r="N887" s="202"/>
    </row>
    <row r="888" ht="13.5" customHeight="1">
      <c r="N888" s="202"/>
    </row>
    <row r="889" ht="13.5" customHeight="1">
      <c r="N889" s="202"/>
    </row>
    <row r="890" ht="13.5" customHeight="1">
      <c r="N890" s="202"/>
    </row>
    <row r="891" ht="13.5" customHeight="1">
      <c r="N891" s="202"/>
    </row>
    <row r="892" ht="13.5" customHeight="1">
      <c r="N892" s="202"/>
    </row>
    <row r="893" ht="13.5" customHeight="1">
      <c r="N893" s="202"/>
    </row>
    <row r="894" ht="13.5" customHeight="1">
      <c r="N894" s="202"/>
    </row>
    <row r="895" ht="13.5" customHeight="1">
      <c r="N895" s="202"/>
    </row>
    <row r="896" ht="13.5" customHeight="1">
      <c r="N896" s="202"/>
    </row>
    <row r="897" ht="13.5" customHeight="1">
      <c r="N897" s="202"/>
    </row>
    <row r="898" ht="13.5" customHeight="1">
      <c r="N898" s="202"/>
    </row>
    <row r="899" ht="13.5" customHeight="1">
      <c r="N899" s="202"/>
    </row>
    <row r="900" ht="13.5" customHeight="1">
      <c r="N900" s="202"/>
    </row>
    <row r="901" ht="13.5" customHeight="1">
      <c r="N901" s="202"/>
    </row>
    <row r="902" ht="13.5" customHeight="1">
      <c r="N902" s="202"/>
    </row>
    <row r="903" ht="13.5" customHeight="1">
      <c r="N903" s="202"/>
    </row>
    <row r="904" ht="13.5" customHeight="1">
      <c r="N904" s="202"/>
    </row>
    <row r="905" ht="13.5" customHeight="1">
      <c r="N905" s="202"/>
    </row>
    <row r="906" ht="13.5" customHeight="1">
      <c r="N906" s="202"/>
    </row>
    <row r="907" ht="13.5" customHeight="1">
      <c r="N907" s="202"/>
    </row>
    <row r="908" ht="13.5" customHeight="1">
      <c r="N908" s="202"/>
    </row>
    <row r="909" ht="13.5" customHeight="1">
      <c r="N909" s="202"/>
    </row>
    <row r="910" ht="13.5" customHeight="1">
      <c r="N910" s="202"/>
    </row>
    <row r="911" ht="13.5" customHeight="1">
      <c r="N911" s="202"/>
    </row>
    <row r="912" ht="13.5" customHeight="1">
      <c r="N912" s="202"/>
    </row>
    <row r="913" ht="13.5" customHeight="1">
      <c r="N913" s="202"/>
    </row>
    <row r="914" ht="13.5" customHeight="1">
      <c r="N914" s="202"/>
    </row>
    <row r="915" ht="13.5" customHeight="1">
      <c r="N915" s="202"/>
    </row>
    <row r="916" ht="13.5" customHeight="1">
      <c r="N916" s="202"/>
    </row>
    <row r="917" ht="13.5" customHeight="1">
      <c r="N917" s="202"/>
    </row>
    <row r="918" ht="13.5" customHeight="1">
      <c r="N918" s="202"/>
    </row>
    <row r="919" ht="13.5" customHeight="1">
      <c r="N919" s="202"/>
    </row>
    <row r="920" ht="13.5" customHeight="1">
      <c r="N920" s="202"/>
    </row>
    <row r="921" ht="13.5" customHeight="1">
      <c r="N921" s="202"/>
    </row>
    <row r="922" ht="13.5" customHeight="1">
      <c r="N922" s="202"/>
    </row>
    <row r="923" ht="13.5" customHeight="1">
      <c r="N923" s="202"/>
    </row>
    <row r="924" ht="13.5" customHeight="1">
      <c r="N924" s="202"/>
    </row>
    <row r="925" ht="13.5" customHeight="1">
      <c r="N925" s="202"/>
    </row>
    <row r="926" ht="13.5" customHeight="1">
      <c r="N926" s="202"/>
    </row>
    <row r="927" ht="13.5" customHeight="1">
      <c r="N927" s="202"/>
    </row>
    <row r="928" ht="13.5" customHeight="1">
      <c r="N928" s="202"/>
    </row>
    <row r="929" ht="13.5" customHeight="1">
      <c r="N929" s="202"/>
    </row>
    <row r="930" ht="13.5" customHeight="1">
      <c r="N930" s="202"/>
    </row>
    <row r="931" ht="13.5" customHeight="1">
      <c r="N931" s="202"/>
    </row>
    <row r="932" ht="13.5" customHeight="1">
      <c r="N932" s="202"/>
    </row>
    <row r="933" ht="13.5" customHeight="1">
      <c r="N933" s="202"/>
    </row>
    <row r="934" ht="13.5" customHeight="1">
      <c r="N934" s="202"/>
    </row>
    <row r="935" ht="13.5" customHeight="1">
      <c r="N935" s="202"/>
    </row>
    <row r="936" ht="13.5" customHeight="1">
      <c r="N936" s="202"/>
    </row>
    <row r="937" ht="13.5" customHeight="1">
      <c r="N937" s="202"/>
    </row>
    <row r="938" ht="13.5" customHeight="1">
      <c r="N938" s="202"/>
    </row>
    <row r="939" ht="13.5" customHeight="1">
      <c r="N939" s="202"/>
    </row>
    <row r="940" ht="13.5" customHeight="1">
      <c r="N940" s="202"/>
    </row>
    <row r="941" ht="13.5" customHeight="1">
      <c r="N941" s="202"/>
    </row>
    <row r="942" ht="13.5" customHeight="1">
      <c r="N942" s="202"/>
    </row>
    <row r="943" ht="13.5" customHeight="1">
      <c r="N943" s="202"/>
    </row>
    <row r="944" ht="13.5" customHeight="1">
      <c r="N944" s="202"/>
    </row>
    <row r="945" ht="13.5" customHeight="1">
      <c r="N945" s="202"/>
    </row>
    <row r="946" ht="13.5" customHeight="1">
      <c r="N946" s="202"/>
    </row>
    <row r="947" ht="13.5" customHeight="1">
      <c r="N947" s="202"/>
    </row>
    <row r="948" ht="13.5" customHeight="1">
      <c r="N948" s="202"/>
    </row>
    <row r="949" ht="13.5" customHeight="1">
      <c r="N949" s="202"/>
    </row>
    <row r="950" ht="13.5" customHeight="1">
      <c r="N950" s="202"/>
    </row>
    <row r="951" ht="13.5" customHeight="1">
      <c r="N951" s="202"/>
    </row>
    <row r="952" ht="13.5" customHeight="1">
      <c r="N952" s="202"/>
    </row>
    <row r="953" ht="13.5" customHeight="1">
      <c r="N953" s="202"/>
    </row>
    <row r="954" ht="13.5" customHeight="1">
      <c r="N954" s="202"/>
    </row>
    <row r="955" ht="13.5" customHeight="1">
      <c r="N955" s="202"/>
    </row>
    <row r="956" ht="13.5" customHeight="1">
      <c r="N956" s="202"/>
    </row>
    <row r="957" ht="13.5" customHeight="1">
      <c r="N957" s="202"/>
    </row>
    <row r="958" ht="13.5" customHeight="1">
      <c r="N958" s="202"/>
    </row>
    <row r="959" ht="13.5" customHeight="1">
      <c r="N959" s="202"/>
    </row>
    <row r="960" ht="13.5" customHeight="1">
      <c r="N960" s="202"/>
    </row>
    <row r="961" ht="13.5" customHeight="1">
      <c r="N961" s="202"/>
    </row>
    <row r="962" ht="13.5" customHeight="1">
      <c r="N962" s="202"/>
    </row>
    <row r="963" ht="13.5" customHeight="1">
      <c r="N963" s="202"/>
    </row>
    <row r="964" ht="13.5" customHeight="1">
      <c r="N964" s="202"/>
    </row>
    <row r="965" ht="13.5" customHeight="1">
      <c r="N965" s="202"/>
    </row>
    <row r="966" ht="13.5" customHeight="1">
      <c r="N966" s="202"/>
    </row>
    <row r="967" ht="13.5" customHeight="1">
      <c r="N967" s="202"/>
    </row>
    <row r="968" ht="13.5" customHeight="1">
      <c r="N968" s="202"/>
    </row>
    <row r="969" ht="13.5" customHeight="1">
      <c r="N969" s="202"/>
    </row>
    <row r="970" ht="13.5" customHeight="1">
      <c r="N970" s="202"/>
    </row>
    <row r="971" ht="13.5" customHeight="1">
      <c r="N971" s="202"/>
    </row>
    <row r="972" ht="13.5" customHeight="1">
      <c r="N972" s="202"/>
    </row>
    <row r="973" ht="13.5" customHeight="1">
      <c r="N973" s="202"/>
    </row>
    <row r="974" ht="13.5" customHeight="1">
      <c r="N974" s="202"/>
    </row>
    <row r="975" ht="13.5" customHeight="1">
      <c r="N975" s="202"/>
    </row>
    <row r="976" ht="13.5" customHeight="1">
      <c r="N976" s="202"/>
    </row>
    <row r="977" ht="13.5" customHeight="1">
      <c r="N977" s="202"/>
    </row>
    <row r="978" ht="13.5" customHeight="1">
      <c r="N978" s="202"/>
    </row>
    <row r="979" ht="13.5" customHeight="1">
      <c r="N979" s="202"/>
    </row>
    <row r="980" ht="13.5" customHeight="1">
      <c r="N980" s="202"/>
    </row>
    <row r="981" ht="13.5" customHeight="1">
      <c r="N981" s="202"/>
    </row>
    <row r="982" ht="13.5" customHeight="1">
      <c r="N982" s="202"/>
    </row>
    <row r="983" ht="13.5" customHeight="1">
      <c r="N983" s="202"/>
    </row>
    <row r="984" ht="13.5" customHeight="1">
      <c r="N984" s="202"/>
    </row>
    <row r="985" ht="13.5" customHeight="1">
      <c r="N985" s="202"/>
    </row>
    <row r="986" ht="13.5" customHeight="1">
      <c r="N986" s="202"/>
    </row>
    <row r="987" ht="13.5" customHeight="1">
      <c r="N987" s="202"/>
    </row>
    <row r="988" ht="13.5" customHeight="1">
      <c r="N988" s="202"/>
    </row>
    <row r="989" ht="13.5" customHeight="1">
      <c r="N989" s="202"/>
    </row>
    <row r="990" ht="13.5" customHeight="1">
      <c r="N990" s="202"/>
    </row>
    <row r="991" ht="13.5" customHeight="1">
      <c r="N991" s="202"/>
    </row>
    <row r="992" ht="13.5" customHeight="1">
      <c r="N992" s="202"/>
    </row>
    <row r="993" ht="13.5" customHeight="1">
      <c r="N993" s="202"/>
    </row>
    <row r="994" ht="13.5" customHeight="1">
      <c r="N994" s="202"/>
    </row>
    <row r="995" ht="13.5" customHeight="1">
      <c r="N995" s="202"/>
    </row>
    <row r="996" ht="13.5" customHeight="1">
      <c r="N996" s="202"/>
    </row>
    <row r="997" ht="13.5" customHeight="1">
      <c r="N997" s="202"/>
    </row>
    <row r="998" ht="13.5" customHeight="1">
      <c r="N998" s="202"/>
    </row>
    <row r="999" ht="13.5" customHeight="1">
      <c r="N999" s="202"/>
    </row>
    <row r="1000" ht="13.5" customHeight="1">
      <c r="N1000" s="202"/>
    </row>
  </sheetData>
  <conditionalFormatting sqref="F41:AC74">
    <cfRule type="cellIs" dxfId="6" priority="1" operator="greaterThan">
      <formula>0</formula>
    </cfRule>
  </conditionalFormatting>
  <conditionalFormatting sqref="F11:AC11">
    <cfRule type="cellIs" dxfId="7" priority="2" operator="greaterThan">
      <formula>0</formula>
    </cfRule>
  </conditionalFormatting>
  <conditionalFormatting sqref="F5:AC10 F12:AC20 F21:S21 F22:AC37 G38:AC38 U21:AC21">
    <cfRule type="cellIs" dxfId="7" priority="3" operator="greaterThan">
      <formula>0</formula>
    </cfRule>
  </conditionalFormatting>
  <conditionalFormatting sqref="F38">
    <cfRule type="cellIs" dxfId="8" priority="4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9.57"/>
    <col customWidth="1" min="17" max="17" width="8.71"/>
    <col customWidth="1" min="18" max="18" width="1.14"/>
    <col customWidth="1" min="19" max="19" width="8.14"/>
    <col customWidth="1" min="20" max="20" width="9.29"/>
    <col customWidth="1" min="21" max="21" width="16.29"/>
    <col customWidth="1" min="22" max="22" width="16.86"/>
    <col customWidth="1" min="23" max="24" width="11.86"/>
    <col customWidth="1" min="25" max="25" width="15.57"/>
    <col customWidth="1" min="26" max="27" width="8.71"/>
    <col customWidth="1" min="28" max="28" width="9.0"/>
    <col customWidth="1" min="29" max="30" width="8.71"/>
    <col customWidth="1" min="31" max="31" width="16.14"/>
    <col customWidth="1" min="32" max="32" width="9.14"/>
    <col customWidth="1" min="33" max="35" width="8.71"/>
  </cols>
  <sheetData>
    <row r="1" ht="13.5" customHeight="1">
      <c r="Y1" s="428" t="s">
        <v>169</v>
      </c>
      <c r="AF1" s="429"/>
    </row>
    <row r="2" ht="13.5" customHeight="1">
      <c r="B2" s="430" t="s">
        <v>37</v>
      </c>
      <c r="F2" s="350" t="s">
        <v>170</v>
      </c>
      <c r="L2" s="431" t="s">
        <v>171</v>
      </c>
      <c r="V2" s="432" t="s">
        <v>172</v>
      </c>
      <c r="W2" s="432"/>
      <c r="Y2" s="783">
        <v>300.0</v>
      </c>
      <c r="Z2" s="428" t="s">
        <v>173</v>
      </c>
      <c r="AF2" s="429"/>
    </row>
    <row r="3" ht="13.5" customHeight="1">
      <c r="AF3" s="429"/>
    </row>
    <row r="4" ht="127.5" customHeight="1">
      <c r="A4" s="434" t="s">
        <v>143</v>
      </c>
      <c r="B4" s="435" t="s">
        <v>573</v>
      </c>
      <c r="C4" s="436" t="s">
        <v>125</v>
      </c>
      <c r="D4" s="436" t="s">
        <v>176</v>
      </c>
      <c r="E4" s="436" t="s">
        <v>177</v>
      </c>
      <c r="F4" s="436" t="s">
        <v>178</v>
      </c>
      <c r="H4" s="432" t="str">
        <f>B2</f>
        <v>Ute Mountain Ute</v>
      </c>
      <c r="K4" s="434" t="s">
        <v>143</v>
      </c>
      <c r="L4" s="435" t="s">
        <v>573</v>
      </c>
      <c r="M4" s="436" t="s">
        <v>125</v>
      </c>
      <c r="N4" s="436" t="s">
        <v>176</v>
      </c>
      <c r="O4" s="436" t="s">
        <v>177</v>
      </c>
      <c r="P4" s="436" t="s">
        <v>178</v>
      </c>
      <c r="U4" s="430" t="s">
        <v>179</v>
      </c>
      <c r="AF4" s="429"/>
    </row>
    <row r="5" ht="13.5" customHeight="1">
      <c r="A5" s="438" t="s">
        <v>181</v>
      </c>
      <c r="B5" s="501">
        <v>0.2</v>
      </c>
      <c r="C5" s="440"/>
      <c r="D5" s="440"/>
      <c r="E5" s="439">
        <v>0.75</v>
      </c>
      <c r="F5" s="439">
        <v>0.087</v>
      </c>
      <c r="K5" s="438" t="s">
        <v>181</v>
      </c>
      <c r="L5" s="784">
        <v>0.2</v>
      </c>
      <c r="M5" s="440"/>
      <c r="N5" s="440"/>
      <c r="O5" s="439">
        <v>0.75</v>
      </c>
      <c r="P5" s="439"/>
      <c r="S5" s="350" t="s">
        <v>37</v>
      </c>
      <c r="V5" s="88"/>
      <c r="Y5" s="197" t="s">
        <v>574</v>
      </c>
      <c r="AC5" s="347" t="s">
        <v>256</v>
      </c>
      <c r="AD5" s="347" t="s">
        <v>173</v>
      </c>
      <c r="AF5" s="429"/>
    </row>
    <row r="6" ht="13.5" customHeight="1">
      <c r="A6" s="438" t="s">
        <v>184</v>
      </c>
      <c r="B6" s="501">
        <v>0.0056</v>
      </c>
      <c r="C6" s="501">
        <v>0.64</v>
      </c>
      <c r="D6" s="440"/>
      <c r="E6" s="440"/>
      <c r="F6" s="440"/>
      <c r="K6" s="438" t="s">
        <v>184</v>
      </c>
      <c r="L6" s="501">
        <v>0.0056</v>
      </c>
      <c r="M6" s="501">
        <v>0.64</v>
      </c>
      <c r="N6" s="440"/>
      <c r="O6" s="440"/>
      <c r="P6" s="440"/>
      <c r="S6" s="445" t="s">
        <v>185</v>
      </c>
      <c r="T6" s="445" t="s">
        <v>72</v>
      </c>
      <c r="U6" s="445" t="s">
        <v>73</v>
      </c>
      <c r="V6" s="445" t="s">
        <v>74</v>
      </c>
      <c r="W6" s="445" t="s">
        <v>186</v>
      </c>
      <c r="X6" s="445" t="s">
        <v>187</v>
      </c>
      <c r="Y6" s="448" t="s">
        <v>235</v>
      </c>
      <c r="Z6" s="448" t="s">
        <v>78</v>
      </c>
      <c r="AA6" s="448" t="s">
        <v>79</v>
      </c>
      <c r="AB6" s="450" t="s">
        <v>188</v>
      </c>
      <c r="AC6" s="448" t="s">
        <v>259</v>
      </c>
      <c r="AD6" s="448" t="s">
        <v>192</v>
      </c>
      <c r="AE6" s="451" t="s">
        <v>73</v>
      </c>
      <c r="AF6" s="452" t="s">
        <v>74</v>
      </c>
      <c r="AH6" s="202"/>
    </row>
    <row r="7" ht="13.5" customHeight="1">
      <c r="A7" s="438" t="s">
        <v>193</v>
      </c>
      <c r="B7" s="501">
        <v>1.8E-5</v>
      </c>
      <c r="C7" s="501">
        <v>1.4E-5</v>
      </c>
      <c r="D7" s="501">
        <v>0.1</v>
      </c>
      <c r="E7" s="501">
        <v>0.34</v>
      </c>
      <c r="F7" s="501">
        <v>0.15</v>
      </c>
      <c r="K7" s="438" t="s">
        <v>193</v>
      </c>
      <c r="L7" s="501">
        <v>1.8E-5</v>
      </c>
      <c r="M7" s="501">
        <v>1.4E-5</v>
      </c>
      <c r="N7" s="501">
        <v>0.1</v>
      </c>
      <c r="O7" s="501">
        <v>0.34</v>
      </c>
      <c r="P7" s="501">
        <v>0.15</v>
      </c>
      <c r="S7" s="454">
        <f>Y2</f>
        <v>300</v>
      </c>
      <c r="T7" s="455">
        <f t="shared" ref="T7:T20" si="2">LN(S7)</f>
        <v>5.703782475</v>
      </c>
      <c r="U7" s="456" t="s">
        <v>56</v>
      </c>
      <c r="V7" s="347" t="s">
        <v>84</v>
      </c>
      <c r="W7" s="457">
        <v>1.0166</v>
      </c>
      <c r="X7" s="457">
        <v>-3.924</v>
      </c>
      <c r="Y7" s="459">
        <f>Z7-(T7*AA7)</f>
        <v>0.8980371488</v>
      </c>
      <c r="Z7" s="459">
        <v>1.136672</v>
      </c>
      <c r="AA7" s="459">
        <v>0.041838</v>
      </c>
      <c r="AB7" s="503">
        <f t="shared" ref="AB7:AB20" si="3">((W7*T7)+X7)</f>
        <v>1.874465264</v>
      </c>
      <c r="AC7" s="455">
        <f t="shared" ref="AC7:AC20" si="4">(EXP(AB7))*Y7</f>
        <v>5.852807266</v>
      </c>
      <c r="AD7" s="462">
        <f t="shared" ref="AD7:AD20" si="5">AC7/1000</f>
        <v>0.005852807266</v>
      </c>
      <c r="AE7" s="202" t="str">
        <f t="shared" ref="AE7:AF7" si="1">U7</f>
        <v>Aquatic Acute</v>
      </c>
      <c r="AF7" s="429" t="str">
        <f t="shared" si="1"/>
        <v>Dissolved Cadmium</v>
      </c>
      <c r="AH7" s="202" t="s">
        <v>194</v>
      </c>
    </row>
    <row r="8" ht="13.5" customHeight="1">
      <c r="A8" s="438" t="s">
        <v>195</v>
      </c>
      <c r="B8" s="502">
        <v>1.0</v>
      </c>
      <c r="C8" s="440"/>
      <c r="D8" s="440"/>
      <c r="E8" s="440"/>
      <c r="F8" s="440"/>
      <c r="G8" s="465" t="s">
        <v>196</v>
      </c>
      <c r="K8" s="438" t="s">
        <v>195</v>
      </c>
      <c r="L8" s="785">
        <v>1.0</v>
      </c>
      <c r="M8" s="440"/>
      <c r="N8" s="440"/>
      <c r="O8" s="440"/>
      <c r="P8" s="440"/>
      <c r="S8" s="256">
        <f t="shared" ref="S8:S20" si="7">$S$7</f>
        <v>300</v>
      </c>
      <c r="T8" s="455">
        <f t="shared" si="2"/>
        <v>5.703782475</v>
      </c>
      <c r="U8" s="456" t="s">
        <v>56</v>
      </c>
      <c r="V8" s="347" t="s">
        <v>197</v>
      </c>
      <c r="W8" s="457">
        <v>0.819</v>
      </c>
      <c r="X8" s="457">
        <v>3.7256</v>
      </c>
      <c r="Y8" s="459">
        <v>0.316</v>
      </c>
      <c r="Z8" s="459"/>
      <c r="AA8" s="459"/>
      <c r="AB8" s="503">
        <f t="shared" si="3"/>
        <v>8.396997847</v>
      </c>
      <c r="AC8" s="455">
        <f t="shared" si="4"/>
        <v>1401.060574</v>
      </c>
      <c r="AD8" s="462">
        <f t="shared" si="5"/>
        <v>1.401060574</v>
      </c>
      <c r="AE8" s="202" t="str">
        <f t="shared" ref="AE8:AF8" si="6">U8</f>
        <v>Aquatic Acute</v>
      </c>
      <c r="AF8" s="429" t="str">
        <f t="shared" si="6"/>
        <v>Dissolved Chromium</v>
      </c>
      <c r="AH8" s="202" t="s">
        <v>194</v>
      </c>
      <c r="AI8" s="197" t="s">
        <v>198</v>
      </c>
    </row>
    <row r="9" ht="13.5" customHeight="1">
      <c r="A9" s="438" t="s">
        <v>199</v>
      </c>
      <c r="B9" s="440"/>
      <c r="C9" s="440"/>
      <c r="D9" s="440"/>
      <c r="E9" s="440"/>
      <c r="F9" s="440"/>
      <c r="G9" s="197" t="s">
        <v>200</v>
      </c>
      <c r="K9" s="438" t="s">
        <v>199</v>
      </c>
      <c r="L9" s="440"/>
      <c r="M9" s="440"/>
      <c r="N9" s="440"/>
      <c r="O9" s="440"/>
      <c r="P9" s="440"/>
      <c r="S9" s="256">
        <f t="shared" si="7"/>
        <v>300</v>
      </c>
      <c r="T9" s="455">
        <f t="shared" si="2"/>
        <v>5.703782475</v>
      </c>
      <c r="U9" s="456" t="s">
        <v>56</v>
      </c>
      <c r="V9" s="347" t="s">
        <v>91</v>
      </c>
      <c r="W9" s="457">
        <v>0.9422</v>
      </c>
      <c r="X9" s="457">
        <v>-1.7</v>
      </c>
      <c r="Y9" s="459">
        <v>0.96</v>
      </c>
      <c r="Z9" s="459"/>
      <c r="AA9" s="459"/>
      <c r="AB9" s="503">
        <f t="shared" si="3"/>
        <v>3.674103848</v>
      </c>
      <c r="AC9" s="455">
        <f t="shared" si="4"/>
        <v>37.83678786</v>
      </c>
      <c r="AD9" s="462">
        <f t="shared" si="5"/>
        <v>0.03783678786</v>
      </c>
      <c r="AE9" s="202" t="str">
        <f t="shared" ref="AE9:AF9" si="8">U9</f>
        <v>Aquatic Acute</v>
      </c>
      <c r="AF9" s="429" t="str">
        <f t="shared" si="8"/>
        <v>Dissolved Copper</v>
      </c>
    </row>
    <row r="10" ht="13.5" customHeight="1">
      <c r="A10" s="438" t="s">
        <v>201</v>
      </c>
      <c r="B10" s="501">
        <v>0.005</v>
      </c>
      <c r="C10" s="501">
        <v>0.084</v>
      </c>
      <c r="D10" s="501">
        <v>0.01</v>
      </c>
      <c r="E10" s="466" t="s">
        <v>202</v>
      </c>
      <c r="F10" s="466" t="s">
        <v>202</v>
      </c>
      <c r="G10" s="197" t="s">
        <v>203</v>
      </c>
      <c r="K10" s="438" t="s">
        <v>201</v>
      </c>
      <c r="L10" s="784">
        <v>0.005</v>
      </c>
      <c r="M10" s="501">
        <v>0.084</v>
      </c>
      <c r="N10" s="501">
        <v>0.01</v>
      </c>
      <c r="O10" s="467">
        <f>AD7</f>
        <v>0.005852807266</v>
      </c>
      <c r="P10" s="467">
        <f>AD14</f>
        <v>0.0005270999409</v>
      </c>
      <c r="S10" s="256">
        <f t="shared" si="7"/>
        <v>300</v>
      </c>
      <c r="T10" s="455">
        <f t="shared" si="2"/>
        <v>5.703782475</v>
      </c>
      <c r="U10" s="456" t="s">
        <v>56</v>
      </c>
      <c r="V10" s="347" t="s">
        <v>92</v>
      </c>
      <c r="W10" s="457">
        <v>1.273</v>
      </c>
      <c r="X10" s="457">
        <v>-1.46</v>
      </c>
      <c r="Y10" s="459">
        <f>Z10-(T10*AA10)</f>
        <v>0.6308748178</v>
      </c>
      <c r="Z10" s="459">
        <v>1.46203</v>
      </c>
      <c r="AA10" s="459">
        <v>0.14572</v>
      </c>
      <c r="AB10" s="503">
        <f t="shared" si="3"/>
        <v>5.80091509</v>
      </c>
      <c r="AC10" s="455">
        <f t="shared" si="4"/>
        <v>208.5684463</v>
      </c>
      <c r="AD10" s="462">
        <f t="shared" si="5"/>
        <v>0.2085684463</v>
      </c>
      <c r="AE10" s="202" t="str">
        <f t="shared" ref="AE10:AF10" si="9">U10</f>
        <v>Aquatic Acute</v>
      </c>
      <c r="AF10" s="429" t="str">
        <f t="shared" si="9"/>
        <v>Dissolved lead</v>
      </c>
    </row>
    <row r="11" ht="13.5" customHeight="1">
      <c r="A11" s="438" t="s">
        <v>204</v>
      </c>
      <c r="B11" s="440"/>
      <c r="C11" s="440"/>
      <c r="D11" s="440"/>
      <c r="E11" s="440"/>
      <c r="F11" s="440"/>
      <c r="K11" s="438" t="s">
        <v>204</v>
      </c>
      <c r="L11" s="440"/>
      <c r="M11" s="440"/>
      <c r="N11" s="440"/>
      <c r="O11" s="468"/>
      <c r="P11" s="469"/>
      <c r="S11" s="256">
        <f t="shared" si="7"/>
        <v>300</v>
      </c>
      <c r="T11" s="455">
        <f t="shared" si="2"/>
        <v>5.703782475</v>
      </c>
      <c r="U11" s="456" t="s">
        <v>56</v>
      </c>
      <c r="V11" s="347" t="s">
        <v>94</v>
      </c>
      <c r="W11" s="457">
        <v>0.846</v>
      </c>
      <c r="X11" s="457">
        <v>2.255</v>
      </c>
      <c r="Y11" s="459">
        <v>0.998</v>
      </c>
      <c r="Z11" s="459"/>
      <c r="AA11" s="459"/>
      <c r="AB11" s="503">
        <f t="shared" si="3"/>
        <v>7.080399974</v>
      </c>
      <c r="AC11" s="455">
        <f t="shared" si="4"/>
        <v>1186.066882</v>
      </c>
      <c r="AD11" s="462">
        <f t="shared" si="5"/>
        <v>1.186066882</v>
      </c>
      <c r="AE11" s="202" t="str">
        <f t="shared" ref="AE11:AF11" si="10">U11</f>
        <v>Aquatic Acute</v>
      </c>
      <c r="AF11" s="429" t="str">
        <f t="shared" si="10"/>
        <v>Dissolved Nickel</v>
      </c>
    </row>
    <row r="12" ht="13.5" customHeight="1">
      <c r="A12" s="438" t="s">
        <v>205</v>
      </c>
      <c r="B12" s="501">
        <v>0.16</v>
      </c>
      <c r="C12" s="501">
        <v>670.0</v>
      </c>
      <c r="D12" s="501">
        <v>0.1</v>
      </c>
      <c r="E12" s="466" t="s">
        <v>202</v>
      </c>
      <c r="F12" s="466" t="s">
        <v>202</v>
      </c>
      <c r="H12" s="470" t="s">
        <v>66</v>
      </c>
      <c r="I12" s="465"/>
      <c r="J12" s="465"/>
      <c r="K12" s="438" t="s">
        <v>205</v>
      </c>
      <c r="L12" s="501">
        <v>0.16</v>
      </c>
      <c r="M12" s="501">
        <v>670.0</v>
      </c>
      <c r="N12" s="501">
        <v>0.1</v>
      </c>
      <c r="O12" s="557">
        <f>AD8</f>
        <v>1.401060574</v>
      </c>
      <c r="P12" s="463">
        <f>AD15</f>
        <v>0.1822491956</v>
      </c>
      <c r="S12" s="256">
        <f t="shared" si="7"/>
        <v>300</v>
      </c>
      <c r="T12" s="455">
        <f t="shared" si="2"/>
        <v>5.703782475</v>
      </c>
      <c r="U12" s="456" t="s">
        <v>56</v>
      </c>
      <c r="V12" s="347" t="s">
        <v>95</v>
      </c>
      <c r="W12" s="457">
        <v>1.72</v>
      </c>
      <c r="X12" s="457">
        <v>-6.52</v>
      </c>
      <c r="Y12" s="459">
        <v>0.85</v>
      </c>
      <c r="Z12" s="459"/>
      <c r="AA12" s="459"/>
      <c r="AB12" s="503">
        <f t="shared" si="3"/>
        <v>3.290505856</v>
      </c>
      <c r="AC12" s="455">
        <f t="shared" si="4"/>
        <v>22.82797887</v>
      </c>
      <c r="AD12" s="462">
        <f t="shared" si="5"/>
        <v>0.02282797887</v>
      </c>
      <c r="AE12" s="202" t="str">
        <f t="shared" ref="AE12:AF12" si="11">U12</f>
        <v>Aquatic Acute</v>
      </c>
      <c r="AF12" s="429" t="str">
        <f t="shared" si="11"/>
        <v>Dissolved Silver</v>
      </c>
      <c r="AH12" s="197" t="s">
        <v>194</v>
      </c>
    </row>
    <row r="13" ht="13.5" customHeight="1">
      <c r="A13" s="438" t="s">
        <v>575</v>
      </c>
      <c r="B13" s="501">
        <v>0.05</v>
      </c>
      <c r="C13" s="501">
        <v>3.4</v>
      </c>
      <c r="D13" s="501">
        <v>0.1</v>
      </c>
      <c r="E13" s="444">
        <v>0.016</v>
      </c>
      <c r="F13" s="444">
        <v>0.011</v>
      </c>
      <c r="H13" s="471"/>
      <c r="I13" s="465"/>
      <c r="J13" s="465"/>
      <c r="K13" s="438" t="s">
        <v>575</v>
      </c>
      <c r="L13" s="501">
        <v>0.05</v>
      </c>
      <c r="M13" s="501">
        <v>3.4</v>
      </c>
      <c r="N13" s="501">
        <v>0.1</v>
      </c>
      <c r="O13" s="444">
        <v>0.016</v>
      </c>
      <c r="P13" s="444">
        <v>0.011</v>
      </c>
      <c r="S13" s="256">
        <f t="shared" si="7"/>
        <v>300</v>
      </c>
      <c r="T13" s="455">
        <f t="shared" si="2"/>
        <v>5.703782475</v>
      </c>
      <c r="U13" s="456" t="s">
        <v>56</v>
      </c>
      <c r="V13" s="347" t="s">
        <v>97</v>
      </c>
      <c r="W13" s="457">
        <v>0.8473</v>
      </c>
      <c r="X13" s="457">
        <v>0.884</v>
      </c>
      <c r="Y13" s="459">
        <v>0.978</v>
      </c>
      <c r="Z13" s="459"/>
      <c r="AA13" s="475"/>
      <c r="AB13" s="509">
        <f t="shared" si="3"/>
        <v>5.716814891</v>
      </c>
      <c r="AC13" s="455">
        <f t="shared" si="4"/>
        <v>297.2487356</v>
      </c>
      <c r="AD13" s="462">
        <f t="shared" si="5"/>
        <v>0.2972487356</v>
      </c>
      <c r="AE13" s="202" t="str">
        <f t="shared" ref="AE13:AF13" si="12">U13</f>
        <v>Aquatic Acute</v>
      </c>
      <c r="AF13" s="429" t="str">
        <f t="shared" si="12"/>
        <v>Dissolved Zinc</v>
      </c>
    </row>
    <row r="14" ht="13.5" customHeight="1">
      <c r="A14" s="438" t="s">
        <v>207</v>
      </c>
      <c r="B14" s="440"/>
      <c r="C14" s="440"/>
      <c r="D14" s="440"/>
      <c r="E14" s="440"/>
      <c r="F14" s="440"/>
      <c r="H14" s="476" t="s">
        <v>67</v>
      </c>
      <c r="K14" s="438" t="s">
        <v>207</v>
      </c>
      <c r="L14" s="440"/>
      <c r="M14" s="440"/>
      <c r="N14" s="440"/>
      <c r="O14" s="468"/>
      <c r="P14" s="477"/>
      <c r="S14" s="478">
        <f t="shared" si="7"/>
        <v>300</v>
      </c>
      <c r="T14" s="479">
        <f t="shared" si="2"/>
        <v>5.703782475</v>
      </c>
      <c r="U14" s="480" t="s">
        <v>99</v>
      </c>
      <c r="V14" s="481" t="s">
        <v>84</v>
      </c>
      <c r="W14" s="482">
        <v>0.7409</v>
      </c>
      <c r="X14" s="482">
        <v>-4.719</v>
      </c>
      <c r="Y14" s="483">
        <f>Z14-(T14*AA14)</f>
        <v>0.8630371488</v>
      </c>
      <c r="Z14" s="483">
        <v>1.101672</v>
      </c>
      <c r="AA14" s="459">
        <v>0.041838</v>
      </c>
      <c r="AB14" s="503">
        <f t="shared" si="3"/>
        <v>-0.4930675645</v>
      </c>
      <c r="AC14" s="455">
        <f t="shared" si="4"/>
        <v>0.5270999409</v>
      </c>
      <c r="AD14" s="485">
        <f t="shared" si="5"/>
        <v>0.0005270999409</v>
      </c>
      <c r="AE14" s="486" t="str">
        <f t="shared" ref="AE14:AF14" si="13">U14</f>
        <v>Aquatic chronic</v>
      </c>
      <c r="AF14" s="487" t="str">
        <f t="shared" si="13"/>
        <v>Dissolved Cadmium</v>
      </c>
      <c r="AG14" s="488"/>
    </row>
    <row r="15" ht="13.5" customHeight="1">
      <c r="A15" s="438" t="s">
        <v>208</v>
      </c>
      <c r="B15" s="501">
        <v>1.0</v>
      </c>
      <c r="C15" s="440"/>
      <c r="D15" s="501">
        <v>0.2</v>
      </c>
      <c r="E15" s="466" t="s">
        <v>202</v>
      </c>
      <c r="F15" s="466" t="s">
        <v>202</v>
      </c>
      <c r="K15" s="438" t="s">
        <v>208</v>
      </c>
      <c r="L15" s="501">
        <v>1.0</v>
      </c>
      <c r="M15" s="440"/>
      <c r="N15" s="501">
        <v>0.2</v>
      </c>
      <c r="O15" s="467">
        <f>AD9</f>
        <v>0.03783678786</v>
      </c>
      <c r="P15" s="489">
        <f>AD16</f>
        <v>0.02289824179</v>
      </c>
      <c r="S15" s="256">
        <f t="shared" si="7"/>
        <v>300</v>
      </c>
      <c r="T15" s="455">
        <f t="shared" si="2"/>
        <v>5.703782475</v>
      </c>
      <c r="U15" s="490" t="s">
        <v>99</v>
      </c>
      <c r="V15" s="347" t="s">
        <v>197</v>
      </c>
      <c r="W15" s="457">
        <v>0.819</v>
      </c>
      <c r="X15" s="457">
        <v>0.6848</v>
      </c>
      <c r="Y15" s="459">
        <v>0.86</v>
      </c>
      <c r="Z15" s="459"/>
      <c r="AA15" s="459"/>
      <c r="AB15" s="503">
        <f t="shared" si="3"/>
        <v>5.356197847</v>
      </c>
      <c r="AC15" s="455">
        <f t="shared" si="4"/>
        <v>182.2491956</v>
      </c>
      <c r="AD15" s="462">
        <f t="shared" si="5"/>
        <v>0.1822491956</v>
      </c>
      <c r="AE15" s="202" t="str">
        <f t="shared" ref="AE15:AF15" si="14">U15</f>
        <v>Aquatic chronic</v>
      </c>
      <c r="AF15" s="429" t="str">
        <f t="shared" si="14"/>
        <v>Dissolved Chromium</v>
      </c>
    </row>
    <row r="16" ht="13.5" customHeight="1">
      <c r="A16" s="438" t="s">
        <v>209</v>
      </c>
      <c r="B16" s="440"/>
      <c r="C16" s="440"/>
      <c r="D16" s="440"/>
      <c r="E16" s="440"/>
      <c r="F16" s="440"/>
      <c r="K16" s="438" t="s">
        <v>209</v>
      </c>
      <c r="L16" s="440"/>
      <c r="M16" s="440"/>
      <c r="N16" s="440"/>
      <c r="O16" s="469"/>
      <c r="P16" s="469"/>
      <c r="S16" s="256">
        <f t="shared" si="7"/>
        <v>300</v>
      </c>
      <c r="T16" s="455">
        <f t="shared" si="2"/>
        <v>5.703782475</v>
      </c>
      <c r="U16" s="490" t="s">
        <v>99</v>
      </c>
      <c r="V16" s="347" t="s">
        <v>91</v>
      </c>
      <c r="W16" s="457">
        <v>0.8545</v>
      </c>
      <c r="X16" s="457">
        <v>-1.702</v>
      </c>
      <c r="Y16" s="459">
        <v>0.96</v>
      </c>
      <c r="Z16" s="459"/>
      <c r="AA16" s="459"/>
      <c r="AB16" s="503">
        <f t="shared" si="3"/>
        <v>3.171882125</v>
      </c>
      <c r="AC16" s="455">
        <f t="shared" si="4"/>
        <v>22.89824179</v>
      </c>
      <c r="AD16" s="462">
        <f t="shared" si="5"/>
        <v>0.02289824179</v>
      </c>
      <c r="AE16" s="202" t="str">
        <f t="shared" ref="AE16:AF16" si="15">U16</f>
        <v>Aquatic chronic</v>
      </c>
      <c r="AF16" s="429" t="str">
        <f t="shared" si="15"/>
        <v>Dissolved Copper</v>
      </c>
    </row>
    <row r="17" ht="13.5" customHeight="1">
      <c r="A17" s="438" t="s">
        <v>210</v>
      </c>
      <c r="B17" s="501">
        <v>0.05</v>
      </c>
      <c r="C17" s="440"/>
      <c r="D17" s="501">
        <v>0.1</v>
      </c>
      <c r="E17" s="466" t="s">
        <v>202</v>
      </c>
      <c r="F17" s="466" t="s">
        <v>202</v>
      </c>
      <c r="K17" s="438" t="s">
        <v>210</v>
      </c>
      <c r="L17" s="501">
        <v>0.05</v>
      </c>
      <c r="M17" s="440"/>
      <c r="N17" s="501">
        <v>0.1</v>
      </c>
      <c r="O17" s="467">
        <f>AD10</f>
        <v>0.2085684463</v>
      </c>
      <c r="P17" s="467">
        <f>AD17</f>
        <v>0.008128200782</v>
      </c>
      <c r="S17" s="256">
        <f t="shared" si="7"/>
        <v>300</v>
      </c>
      <c r="T17" s="455">
        <f t="shared" si="2"/>
        <v>5.703782475</v>
      </c>
      <c r="U17" s="490" t="s">
        <v>99</v>
      </c>
      <c r="V17" s="347" t="s">
        <v>92</v>
      </c>
      <c r="W17" s="457">
        <v>1.273</v>
      </c>
      <c r="X17" s="457">
        <v>-4.705</v>
      </c>
      <c r="Y17" s="459">
        <f>Z17-(T17*AA17)</f>
        <v>0.6309204481</v>
      </c>
      <c r="Z17" s="459">
        <v>1.46203</v>
      </c>
      <c r="AA17" s="459">
        <v>0.145712</v>
      </c>
      <c r="AB17" s="503">
        <f t="shared" si="3"/>
        <v>2.55591509</v>
      </c>
      <c r="AC17" s="455">
        <f t="shared" si="4"/>
        <v>8.128200782</v>
      </c>
      <c r="AD17" s="462">
        <f t="shared" si="5"/>
        <v>0.008128200782</v>
      </c>
      <c r="AE17" s="202" t="str">
        <f t="shared" ref="AE17:AF17" si="16">U17</f>
        <v>Aquatic chronic</v>
      </c>
      <c r="AF17" s="429" t="str">
        <f t="shared" si="16"/>
        <v>Dissolved lead</v>
      </c>
    </row>
    <row r="18" ht="13.5" customHeight="1">
      <c r="A18" s="438" t="s">
        <v>211</v>
      </c>
      <c r="B18" s="440"/>
      <c r="C18" s="440"/>
      <c r="D18" s="440"/>
      <c r="E18" s="440"/>
      <c r="F18" s="440"/>
      <c r="K18" s="438" t="s">
        <v>211</v>
      </c>
      <c r="L18" s="440"/>
      <c r="M18" s="440"/>
      <c r="N18" s="440"/>
      <c r="O18" s="469"/>
      <c r="P18" s="469"/>
      <c r="S18" s="256">
        <f t="shared" si="7"/>
        <v>300</v>
      </c>
      <c r="T18" s="455">
        <f t="shared" si="2"/>
        <v>5.703782475</v>
      </c>
      <c r="U18" s="490" t="s">
        <v>99</v>
      </c>
      <c r="V18" s="347" t="s">
        <v>94</v>
      </c>
      <c r="W18" s="457">
        <v>0.846</v>
      </c>
      <c r="X18" s="457">
        <v>0.0584</v>
      </c>
      <c r="Y18" s="459">
        <v>0.997</v>
      </c>
      <c r="Z18" s="459"/>
      <c r="AA18" s="459"/>
      <c r="AB18" s="503">
        <f t="shared" si="3"/>
        <v>4.883799974</v>
      </c>
      <c r="AC18" s="455">
        <f t="shared" si="4"/>
        <v>131.7354131</v>
      </c>
      <c r="AD18" s="462">
        <f t="shared" si="5"/>
        <v>0.1317354131</v>
      </c>
      <c r="AE18" s="202" t="str">
        <f t="shared" ref="AE18:AF18" si="17">U18</f>
        <v>Aquatic chronic</v>
      </c>
      <c r="AF18" s="429" t="str">
        <f t="shared" si="17"/>
        <v>Dissolved Nickel</v>
      </c>
    </row>
    <row r="19" ht="13.5" customHeight="1">
      <c r="A19" s="438" t="s">
        <v>212</v>
      </c>
      <c r="B19" s="440"/>
      <c r="C19" s="440"/>
      <c r="D19" s="440"/>
      <c r="E19" s="440"/>
      <c r="F19" s="440"/>
      <c r="K19" s="438" t="s">
        <v>212</v>
      </c>
      <c r="L19" s="440"/>
      <c r="M19" s="440"/>
      <c r="N19" s="440"/>
      <c r="O19" s="469"/>
      <c r="P19" s="469"/>
      <c r="S19" s="256">
        <f t="shared" si="7"/>
        <v>300</v>
      </c>
      <c r="T19" s="455">
        <f t="shared" si="2"/>
        <v>5.703782475</v>
      </c>
      <c r="U19" s="490" t="s">
        <v>99</v>
      </c>
      <c r="V19" s="347" t="s">
        <v>97</v>
      </c>
      <c r="W19" s="457">
        <v>0.8473</v>
      </c>
      <c r="X19" s="457">
        <v>0.884</v>
      </c>
      <c r="Y19" s="459">
        <v>0.986</v>
      </c>
      <c r="Z19" s="459"/>
      <c r="AA19" s="459"/>
      <c r="AB19" s="503">
        <f t="shared" si="3"/>
        <v>5.716814891</v>
      </c>
      <c r="AC19" s="455">
        <f t="shared" si="4"/>
        <v>299.6802181</v>
      </c>
      <c r="AD19" s="462">
        <f t="shared" si="5"/>
        <v>0.2996802181</v>
      </c>
      <c r="AE19" s="202" t="str">
        <f t="shared" ref="AE19:AF19" si="18">U19</f>
        <v>Aquatic chronic</v>
      </c>
      <c r="AF19" s="429" t="str">
        <f t="shared" si="18"/>
        <v>Dissolved Zinc</v>
      </c>
    </row>
    <row r="20" ht="13.5" customHeight="1">
      <c r="A20" s="438" t="s">
        <v>213</v>
      </c>
      <c r="B20" s="501">
        <v>5.0E-5</v>
      </c>
      <c r="C20" s="501">
        <v>5.0E-5</v>
      </c>
      <c r="D20" s="501">
        <v>0.01</v>
      </c>
      <c r="E20" s="501">
        <v>1.4E-4</v>
      </c>
      <c r="F20" s="501">
        <v>1.2E-5</v>
      </c>
      <c r="K20" s="438" t="s">
        <v>213</v>
      </c>
      <c r="L20" s="784">
        <v>5.0E-5</v>
      </c>
      <c r="M20" s="501">
        <v>5.0E-5</v>
      </c>
      <c r="N20" s="501">
        <v>0.01</v>
      </c>
      <c r="O20" s="501">
        <v>1.4E-4</v>
      </c>
      <c r="P20" s="501">
        <v>1.2E-5</v>
      </c>
      <c r="S20" s="256">
        <f t="shared" si="7"/>
        <v>300</v>
      </c>
      <c r="T20" s="455">
        <f t="shared" si="2"/>
        <v>5.703782475</v>
      </c>
      <c r="U20" s="490" t="s">
        <v>99</v>
      </c>
      <c r="V20" s="493" t="s">
        <v>95</v>
      </c>
      <c r="W20" s="457">
        <v>1.72</v>
      </c>
      <c r="X20" s="457">
        <v>-9.06</v>
      </c>
      <c r="Y20" s="459">
        <v>1.0</v>
      </c>
      <c r="Z20" s="459"/>
      <c r="AA20" s="459"/>
      <c r="AB20" s="503">
        <f t="shared" si="3"/>
        <v>0.7505058564</v>
      </c>
      <c r="AC20" s="455">
        <f t="shared" si="4"/>
        <v>2.118071186</v>
      </c>
      <c r="AD20" s="462">
        <f t="shared" si="5"/>
        <v>0.002118071186</v>
      </c>
      <c r="AE20" s="202" t="str">
        <f t="shared" ref="AE20:AF20" si="19">U20</f>
        <v>Aquatic chronic</v>
      </c>
      <c r="AF20" s="429" t="str">
        <f t="shared" si="19"/>
        <v>Dissolved Silver</v>
      </c>
    </row>
    <row r="21" ht="13.5" customHeight="1">
      <c r="A21" s="438" t="s">
        <v>214</v>
      </c>
      <c r="B21" s="440"/>
      <c r="C21" s="440"/>
      <c r="D21" s="440"/>
      <c r="E21" s="440"/>
      <c r="F21" s="440"/>
      <c r="K21" s="438" t="s">
        <v>214</v>
      </c>
      <c r="L21" s="440"/>
      <c r="M21" s="440"/>
      <c r="N21" s="440"/>
      <c r="O21" s="469"/>
      <c r="P21" s="464"/>
      <c r="AF21" s="429"/>
    </row>
    <row r="22" ht="13.5" customHeight="1">
      <c r="A22" s="438" t="s">
        <v>215</v>
      </c>
      <c r="B22" s="501">
        <v>0.1</v>
      </c>
      <c r="C22" s="501">
        <v>4.6</v>
      </c>
      <c r="D22" s="501">
        <v>0.2</v>
      </c>
      <c r="E22" s="466" t="s">
        <v>202</v>
      </c>
      <c r="F22" s="466" t="s">
        <v>202</v>
      </c>
      <c r="K22" s="438" t="s">
        <v>215</v>
      </c>
      <c r="L22" s="501">
        <v>0.1</v>
      </c>
      <c r="M22" s="501">
        <v>4.6</v>
      </c>
      <c r="N22" s="501">
        <v>0.2</v>
      </c>
      <c r="O22" s="467">
        <f>AD11</f>
        <v>1.186066882</v>
      </c>
      <c r="P22" s="467">
        <f>AD18</f>
        <v>0.1317354131</v>
      </c>
      <c r="AF22" s="429"/>
    </row>
    <row r="23" ht="13.5" customHeight="1">
      <c r="A23" s="438" t="s">
        <v>217</v>
      </c>
      <c r="B23" s="440"/>
      <c r="C23" s="440"/>
      <c r="D23" s="440"/>
      <c r="E23" s="440"/>
      <c r="F23" s="440"/>
      <c r="K23" s="438" t="s">
        <v>217</v>
      </c>
      <c r="L23" s="440"/>
      <c r="M23" s="440"/>
      <c r="N23" s="440"/>
      <c r="O23" s="468"/>
      <c r="P23" s="468"/>
      <c r="U23" s="437" t="s">
        <v>218</v>
      </c>
      <c r="AF23" s="429"/>
    </row>
    <row r="24" ht="13.5" customHeight="1">
      <c r="A24" s="438" t="s">
        <v>219</v>
      </c>
      <c r="B24" s="501">
        <v>0.05</v>
      </c>
      <c r="C24" s="501">
        <v>4.2</v>
      </c>
      <c r="D24" s="501">
        <v>0.02</v>
      </c>
      <c r="E24" s="501">
        <v>0.02</v>
      </c>
      <c r="F24" s="501">
        <v>0.005</v>
      </c>
      <c r="K24" s="438" t="s">
        <v>219</v>
      </c>
      <c r="L24" s="501">
        <v>0.05</v>
      </c>
      <c r="M24" s="501">
        <v>4.2</v>
      </c>
      <c r="N24" s="501">
        <v>0.02</v>
      </c>
      <c r="O24" s="501">
        <v>0.02</v>
      </c>
      <c r="P24" s="501">
        <v>0.005</v>
      </c>
      <c r="U24" s="202">
        <v>160.0</v>
      </c>
      <c r="V24" s="202" t="s">
        <v>220</v>
      </c>
      <c r="W24" s="197" t="s">
        <v>221</v>
      </c>
      <c r="Y24" s="443" t="s">
        <v>222</v>
      </c>
      <c r="AF24" s="429"/>
    </row>
    <row r="25" ht="13.5" customHeight="1">
      <c r="A25" s="438" t="s">
        <v>223</v>
      </c>
      <c r="B25" s="501">
        <v>0.1</v>
      </c>
      <c r="C25" s="502">
        <v>110.0</v>
      </c>
      <c r="D25" s="440"/>
      <c r="E25" s="466" t="s">
        <v>202</v>
      </c>
      <c r="F25" s="466" t="s">
        <v>202</v>
      </c>
      <c r="K25" s="438" t="s">
        <v>223</v>
      </c>
      <c r="L25" s="501">
        <v>0.1</v>
      </c>
      <c r="M25" s="502">
        <v>110.0</v>
      </c>
      <c r="N25" s="440"/>
      <c r="O25" s="467">
        <f>AD12</f>
        <v>0.02282797887</v>
      </c>
      <c r="P25" s="467">
        <f>AD20</f>
        <v>0.002118071186</v>
      </c>
      <c r="U25" s="202">
        <v>110.0</v>
      </c>
      <c r="V25" s="202" t="s">
        <v>224</v>
      </c>
      <c r="W25" s="197" t="s">
        <v>34</v>
      </c>
      <c r="X25" s="197" t="s">
        <v>225</v>
      </c>
      <c r="Y25" s="197" t="s">
        <v>576</v>
      </c>
      <c r="AB25" s="197" t="s">
        <v>227</v>
      </c>
      <c r="AF25" s="429"/>
    </row>
    <row r="26" ht="13.5" customHeight="1">
      <c r="A26" s="438" t="s">
        <v>228</v>
      </c>
      <c r="B26" s="440"/>
      <c r="C26" s="440"/>
      <c r="D26" s="440"/>
      <c r="E26" s="440"/>
      <c r="F26" s="440"/>
      <c r="K26" s="438" t="s">
        <v>228</v>
      </c>
      <c r="L26" s="440"/>
      <c r="M26" s="440"/>
      <c r="N26" s="440"/>
      <c r="O26" s="469"/>
      <c r="P26" s="469"/>
      <c r="U26" s="202">
        <v>118.0</v>
      </c>
      <c r="V26" s="202" t="s">
        <v>229</v>
      </c>
      <c r="X26" s="197" t="s">
        <v>230</v>
      </c>
      <c r="Y26" s="197" t="s">
        <v>577</v>
      </c>
      <c r="AB26" s="197" t="s">
        <v>227</v>
      </c>
      <c r="AF26" s="429"/>
    </row>
    <row r="27" ht="13.5" customHeight="1">
      <c r="A27" s="438" t="s">
        <v>232</v>
      </c>
      <c r="B27" s="440"/>
      <c r="C27" s="440"/>
      <c r="D27" s="440"/>
      <c r="E27" s="440"/>
      <c r="F27" s="440"/>
      <c r="K27" s="438" t="s">
        <v>232</v>
      </c>
      <c r="L27" s="440"/>
      <c r="M27" s="440"/>
      <c r="N27" s="440"/>
      <c r="O27" s="497"/>
      <c r="P27" s="469"/>
      <c r="U27" s="202">
        <v>360.0</v>
      </c>
      <c r="V27" s="202" t="s">
        <v>233</v>
      </c>
      <c r="AF27" s="429"/>
    </row>
    <row r="28" ht="13.5" customHeight="1">
      <c r="A28" s="438" t="s">
        <v>234</v>
      </c>
      <c r="B28" s="440"/>
      <c r="C28" s="440"/>
      <c r="D28" s="440"/>
      <c r="E28" s="440"/>
      <c r="F28" s="440"/>
      <c r="K28" s="438" t="s">
        <v>234</v>
      </c>
      <c r="L28" s="440"/>
      <c r="M28" s="440"/>
      <c r="N28" s="440"/>
      <c r="O28" s="468"/>
      <c r="P28" s="464"/>
      <c r="Y28" s="431" t="s">
        <v>235</v>
      </c>
      <c r="AF28" s="429"/>
    </row>
    <row r="29" ht="13.5" customHeight="1">
      <c r="A29" s="438" t="s">
        <v>236</v>
      </c>
      <c r="B29" s="501">
        <v>5.0</v>
      </c>
      <c r="C29" s="501">
        <v>26.0</v>
      </c>
      <c r="D29" s="501">
        <v>2.0</v>
      </c>
      <c r="E29" s="466" t="s">
        <v>202</v>
      </c>
      <c r="F29" s="466" t="s">
        <v>202</v>
      </c>
      <c r="K29" s="438" t="s">
        <v>236</v>
      </c>
      <c r="L29" s="501">
        <v>5.0</v>
      </c>
      <c r="M29" s="501">
        <v>26.0</v>
      </c>
      <c r="N29" s="501">
        <v>2.0</v>
      </c>
      <c r="O29" s="467">
        <f>AD13</f>
        <v>0.2972487356</v>
      </c>
      <c r="P29" s="467">
        <f>AD19</f>
        <v>0.2996802181</v>
      </c>
      <c r="W29" s="197" t="s">
        <v>237</v>
      </c>
      <c r="X29" s="197" t="s">
        <v>225</v>
      </c>
      <c r="Y29" s="197" t="s">
        <v>238</v>
      </c>
      <c r="AF29" s="429"/>
    </row>
    <row r="30" ht="13.5" customHeight="1">
      <c r="L30" s="5"/>
      <c r="M30" s="5"/>
      <c r="N30" s="5"/>
      <c r="O30" s="5"/>
      <c r="P30" s="5"/>
      <c r="X30" s="197" t="s">
        <v>230</v>
      </c>
      <c r="Y30" s="197" t="s">
        <v>239</v>
      </c>
      <c r="AF30" s="429"/>
    </row>
    <row r="31" ht="13.5" customHeight="1">
      <c r="M31" s="432" t="s">
        <v>578</v>
      </c>
      <c r="AF31" s="429"/>
    </row>
    <row r="32" ht="13.5" customHeight="1">
      <c r="C32" s="197" t="s">
        <v>240</v>
      </c>
      <c r="W32" s="197" t="s">
        <v>241</v>
      </c>
      <c r="X32" s="197" t="s">
        <v>225</v>
      </c>
      <c r="Y32" s="197" t="s">
        <v>579</v>
      </c>
      <c r="AF32" s="429"/>
    </row>
    <row r="33" ht="13.5" customHeight="1">
      <c r="C33" s="197" t="s">
        <v>243</v>
      </c>
      <c r="X33" s="197" t="s">
        <v>244</v>
      </c>
      <c r="Y33" s="197" t="s">
        <v>579</v>
      </c>
      <c r="AF33" s="429"/>
    </row>
    <row r="34" ht="13.5" customHeight="1">
      <c r="K34" s="87"/>
      <c r="AF34" s="429"/>
    </row>
    <row r="35" ht="13.5" customHeight="1">
      <c r="C35" s="197" t="s">
        <v>245</v>
      </c>
      <c r="W35" s="197" t="s">
        <v>246</v>
      </c>
      <c r="X35" s="197" t="s">
        <v>225</v>
      </c>
      <c r="Y35" s="202">
        <v>0.922</v>
      </c>
      <c r="AF35" s="429"/>
    </row>
    <row r="36" ht="13.5" customHeight="1">
      <c r="X36" s="197" t="s">
        <v>244</v>
      </c>
      <c r="Y36" s="202">
        <v>0.922</v>
      </c>
      <c r="AF36" s="429"/>
    </row>
    <row r="37" ht="13.5" customHeight="1">
      <c r="AF37" s="429"/>
    </row>
    <row r="38" ht="13.5" customHeight="1">
      <c r="AF38" s="429"/>
    </row>
    <row r="39" ht="13.5" customHeight="1">
      <c r="AF39" s="429"/>
    </row>
    <row r="40" ht="13.5" customHeight="1">
      <c r="AF40" s="429"/>
    </row>
    <row r="41" ht="13.5" customHeight="1">
      <c r="AF41" s="429"/>
    </row>
    <row r="42" ht="13.5" customHeight="1">
      <c r="AF42" s="429"/>
    </row>
    <row r="43" ht="13.5" customHeight="1">
      <c r="AF43" s="429"/>
    </row>
    <row r="44" ht="13.5" customHeight="1">
      <c r="AF44" s="429"/>
    </row>
    <row r="45" ht="13.5" customHeight="1">
      <c r="AF45" s="429"/>
    </row>
    <row r="46" ht="13.5" customHeight="1">
      <c r="AF46" s="429"/>
    </row>
    <row r="47" ht="13.5" customHeight="1">
      <c r="AF47" s="429"/>
    </row>
    <row r="48" ht="13.5" customHeight="1">
      <c r="AF48" s="429"/>
    </row>
    <row r="49" ht="13.5" customHeight="1">
      <c r="AF49" s="429"/>
    </row>
    <row r="50" ht="13.5" customHeight="1">
      <c r="AF50" s="429"/>
    </row>
    <row r="51" ht="13.5" customHeight="1">
      <c r="AF51" s="429"/>
    </row>
    <row r="52" ht="13.5" customHeight="1">
      <c r="AF52" s="429"/>
    </row>
    <row r="53" ht="13.5" customHeight="1">
      <c r="AF53" s="429"/>
    </row>
    <row r="54" ht="13.5" customHeight="1">
      <c r="AF54" s="429"/>
    </row>
    <row r="55" ht="13.5" customHeight="1">
      <c r="AF55" s="429"/>
    </row>
    <row r="56" ht="13.5" customHeight="1">
      <c r="AF56" s="429"/>
    </row>
    <row r="57" ht="13.5" customHeight="1">
      <c r="AF57" s="429"/>
    </row>
    <row r="58" ht="13.5" customHeight="1">
      <c r="AF58" s="429"/>
    </row>
    <row r="59" ht="13.5" customHeight="1">
      <c r="AF59" s="429"/>
    </row>
    <row r="60" ht="13.5" customHeight="1">
      <c r="AF60" s="429"/>
    </row>
    <row r="61" ht="13.5" customHeight="1">
      <c r="AF61" s="429"/>
    </row>
    <row r="62" ht="13.5" customHeight="1">
      <c r="AF62" s="429"/>
    </row>
    <row r="63" ht="13.5" customHeight="1">
      <c r="AF63" s="429"/>
    </row>
    <row r="64" ht="13.5" customHeight="1">
      <c r="AF64" s="429"/>
    </row>
    <row r="65" ht="13.5" customHeight="1">
      <c r="AF65" s="429"/>
    </row>
    <row r="66" ht="13.5" customHeight="1">
      <c r="AF66" s="429"/>
    </row>
    <row r="67" ht="13.5" customHeight="1">
      <c r="AF67" s="429"/>
    </row>
    <row r="68" ht="13.5" customHeight="1">
      <c r="AF68" s="429"/>
    </row>
    <row r="69" ht="13.5" customHeight="1">
      <c r="AF69" s="429"/>
    </row>
    <row r="70" ht="13.5" customHeight="1">
      <c r="AF70" s="429"/>
    </row>
    <row r="71" ht="13.5" customHeight="1">
      <c r="AF71" s="429"/>
    </row>
    <row r="72" ht="13.5" customHeight="1">
      <c r="AF72" s="429"/>
    </row>
    <row r="73" ht="13.5" customHeight="1">
      <c r="AF73" s="429"/>
    </row>
    <row r="74" ht="13.5" customHeight="1">
      <c r="AF74" s="429"/>
    </row>
    <row r="75" ht="13.5" customHeight="1">
      <c r="AF75" s="429"/>
    </row>
    <row r="76" ht="13.5" customHeight="1">
      <c r="AF76" s="429"/>
    </row>
    <row r="77" ht="13.5" customHeight="1">
      <c r="AF77" s="429"/>
    </row>
    <row r="78" ht="13.5" customHeight="1">
      <c r="AF78" s="429"/>
    </row>
    <row r="79" ht="13.5" customHeight="1">
      <c r="AF79" s="429"/>
    </row>
    <row r="80" ht="13.5" customHeight="1">
      <c r="AF80" s="429"/>
    </row>
    <row r="81" ht="13.5" customHeight="1">
      <c r="AF81" s="429"/>
    </row>
    <row r="82" ht="13.5" customHeight="1">
      <c r="AF82" s="429"/>
    </row>
    <row r="83" ht="13.5" customHeight="1">
      <c r="AF83" s="429"/>
    </row>
    <row r="84" ht="13.5" customHeight="1">
      <c r="AF84" s="429"/>
    </row>
    <row r="85" ht="13.5" customHeight="1">
      <c r="AF85" s="429"/>
    </row>
    <row r="86" ht="13.5" customHeight="1">
      <c r="AF86" s="429"/>
    </row>
    <row r="87" ht="13.5" customHeight="1">
      <c r="AF87" s="429"/>
    </row>
    <row r="88" ht="13.5" customHeight="1">
      <c r="AF88" s="429"/>
    </row>
    <row r="89" ht="13.5" customHeight="1">
      <c r="AF89" s="429"/>
    </row>
    <row r="90" ht="13.5" customHeight="1">
      <c r="AF90" s="429"/>
    </row>
    <row r="91" ht="13.5" customHeight="1">
      <c r="AF91" s="429"/>
    </row>
    <row r="92" ht="13.5" customHeight="1">
      <c r="AF92" s="429"/>
    </row>
    <row r="93" ht="13.5" customHeight="1">
      <c r="AF93" s="429"/>
    </row>
    <row r="94" ht="13.5" customHeight="1">
      <c r="AF94" s="429"/>
    </row>
    <row r="95" ht="13.5" customHeight="1">
      <c r="AF95" s="429"/>
    </row>
    <row r="96" ht="13.5" customHeight="1">
      <c r="AF96" s="429"/>
    </row>
    <row r="97" ht="13.5" customHeight="1">
      <c r="AF97" s="429"/>
    </row>
    <row r="98" ht="13.5" customHeight="1">
      <c r="AF98" s="429"/>
    </row>
    <row r="99" ht="13.5" customHeight="1">
      <c r="AF99" s="429"/>
    </row>
    <row r="100" ht="13.5" customHeight="1">
      <c r="AF100" s="429"/>
    </row>
    <row r="101" ht="13.5" customHeight="1">
      <c r="AF101" s="429"/>
    </row>
    <row r="102" ht="13.5" customHeight="1">
      <c r="AF102" s="429"/>
    </row>
    <row r="103" ht="13.5" customHeight="1">
      <c r="AF103" s="429"/>
    </row>
    <row r="104" ht="13.5" customHeight="1">
      <c r="AF104" s="429"/>
    </row>
    <row r="105" ht="13.5" customHeight="1">
      <c r="AF105" s="429"/>
    </row>
    <row r="106" ht="13.5" customHeight="1">
      <c r="AF106" s="429"/>
    </row>
    <row r="107" ht="13.5" customHeight="1">
      <c r="AF107" s="429"/>
    </row>
    <row r="108" ht="13.5" customHeight="1">
      <c r="AF108" s="429"/>
    </row>
    <row r="109" ht="13.5" customHeight="1">
      <c r="AF109" s="429"/>
    </row>
    <row r="110" ht="13.5" customHeight="1">
      <c r="AF110" s="429"/>
    </row>
    <row r="111" ht="13.5" customHeight="1">
      <c r="AF111" s="429"/>
    </row>
    <row r="112" ht="13.5" customHeight="1">
      <c r="AF112" s="429"/>
    </row>
    <row r="113" ht="13.5" customHeight="1">
      <c r="AF113" s="429"/>
    </row>
    <row r="114" ht="13.5" customHeight="1">
      <c r="AF114" s="429"/>
    </row>
    <row r="115" ht="13.5" customHeight="1">
      <c r="AF115" s="429"/>
    </row>
    <row r="116" ht="13.5" customHeight="1">
      <c r="AF116" s="429"/>
    </row>
    <row r="117" ht="13.5" customHeight="1">
      <c r="AF117" s="429"/>
    </row>
    <row r="118" ht="13.5" customHeight="1">
      <c r="AF118" s="429"/>
    </row>
    <row r="119" ht="13.5" customHeight="1">
      <c r="AF119" s="429"/>
    </row>
    <row r="120" ht="13.5" customHeight="1">
      <c r="AF120" s="429"/>
    </row>
    <row r="121" ht="13.5" customHeight="1">
      <c r="AF121" s="429"/>
    </row>
    <row r="122" ht="13.5" customHeight="1">
      <c r="AF122" s="429"/>
    </row>
    <row r="123" ht="13.5" customHeight="1">
      <c r="AF123" s="429"/>
    </row>
    <row r="124" ht="13.5" customHeight="1">
      <c r="AF124" s="429"/>
    </row>
    <row r="125" ht="13.5" customHeight="1">
      <c r="AF125" s="429"/>
    </row>
    <row r="126" ht="13.5" customHeight="1">
      <c r="AF126" s="429"/>
    </row>
    <row r="127" ht="13.5" customHeight="1">
      <c r="AF127" s="429"/>
    </row>
    <row r="128" ht="13.5" customHeight="1">
      <c r="AF128" s="429"/>
    </row>
    <row r="129" ht="13.5" customHeight="1">
      <c r="AF129" s="429"/>
    </row>
    <row r="130" ht="13.5" customHeight="1">
      <c r="AF130" s="429"/>
    </row>
    <row r="131" ht="13.5" customHeight="1">
      <c r="AF131" s="429"/>
    </row>
    <row r="132" ht="13.5" customHeight="1">
      <c r="AF132" s="429"/>
    </row>
    <row r="133" ht="13.5" customHeight="1">
      <c r="AF133" s="429"/>
    </row>
    <row r="134" ht="13.5" customHeight="1">
      <c r="AF134" s="429"/>
    </row>
    <row r="135" ht="13.5" customHeight="1">
      <c r="AF135" s="429"/>
    </row>
    <row r="136" ht="13.5" customHeight="1">
      <c r="AF136" s="429"/>
    </row>
    <row r="137" ht="13.5" customHeight="1">
      <c r="AF137" s="429"/>
    </row>
    <row r="138" ht="13.5" customHeight="1">
      <c r="AF138" s="429"/>
    </row>
    <row r="139" ht="13.5" customHeight="1">
      <c r="AF139" s="429"/>
    </row>
    <row r="140" ht="13.5" customHeight="1">
      <c r="AF140" s="429"/>
    </row>
    <row r="141" ht="13.5" customHeight="1">
      <c r="AF141" s="429"/>
    </row>
    <row r="142" ht="13.5" customHeight="1">
      <c r="AF142" s="429"/>
    </row>
    <row r="143" ht="13.5" customHeight="1">
      <c r="AF143" s="429"/>
    </row>
    <row r="144" ht="13.5" customHeight="1">
      <c r="AF144" s="429"/>
    </row>
    <row r="145" ht="13.5" customHeight="1">
      <c r="AF145" s="429"/>
    </row>
    <row r="146" ht="13.5" customHeight="1">
      <c r="AF146" s="429"/>
    </row>
    <row r="147" ht="13.5" customHeight="1">
      <c r="AF147" s="429"/>
    </row>
    <row r="148" ht="13.5" customHeight="1">
      <c r="AF148" s="429"/>
    </row>
    <row r="149" ht="13.5" customHeight="1">
      <c r="AF149" s="429"/>
    </row>
    <row r="150" ht="13.5" customHeight="1">
      <c r="AF150" s="429"/>
    </row>
    <row r="151" ht="13.5" customHeight="1">
      <c r="AF151" s="429"/>
    </row>
    <row r="152" ht="13.5" customHeight="1">
      <c r="AF152" s="429"/>
    </row>
    <row r="153" ht="13.5" customHeight="1">
      <c r="AF153" s="429"/>
    </row>
    <row r="154" ht="13.5" customHeight="1">
      <c r="AF154" s="429"/>
    </row>
    <row r="155" ht="13.5" customHeight="1">
      <c r="AF155" s="429"/>
    </row>
    <row r="156" ht="13.5" customHeight="1">
      <c r="AF156" s="429"/>
    </row>
    <row r="157" ht="13.5" customHeight="1">
      <c r="AF157" s="429"/>
    </row>
    <row r="158" ht="13.5" customHeight="1">
      <c r="AF158" s="429"/>
    </row>
    <row r="159" ht="13.5" customHeight="1">
      <c r="AF159" s="429"/>
    </row>
    <row r="160" ht="13.5" customHeight="1">
      <c r="AF160" s="429"/>
    </row>
    <row r="161" ht="13.5" customHeight="1">
      <c r="AF161" s="429"/>
    </row>
    <row r="162" ht="13.5" customHeight="1">
      <c r="AF162" s="429"/>
    </row>
    <row r="163" ht="13.5" customHeight="1">
      <c r="AF163" s="429"/>
    </row>
    <row r="164" ht="13.5" customHeight="1">
      <c r="AF164" s="429"/>
    </row>
    <row r="165" ht="13.5" customHeight="1">
      <c r="AF165" s="429"/>
    </row>
    <row r="166" ht="13.5" customHeight="1">
      <c r="AF166" s="429"/>
    </row>
    <row r="167" ht="13.5" customHeight="1">
      <c r="AF167" s="429"/>
    </row>
    <row r="168" ht="13.5" customHeight="1">
      <c r="AF168" s="429"/>
    </row>
    <row r="169" ht="13.5" customHeight="1">
      <c r="AF169" s="429"/>
    </row>
    <row r="170" ht="13.5" customHeight="1">
      <c r="AF170" s="429"/>
    </row>
    <row r="171" ht="13.5" customHeight="1">
      <c r="AF171" s="429"/>
    </row>
    <row r="172" ht="13.5" customHeight="1">
      <c r="AF172" s="429"/>
    </row>
    <row r="173" ht="13.5" customHeight="1">
      <c r="AF173" s="429"/>
    </row>
    <row r="174" ht="13.5" customHeight="1">
      <c r="AF174" s="429"/>
    </row>
    <row r="175" ht="13.5" customHeight="1">
      <c r="AF175" s="429"/>
    </row>
    <row r="176" ht="13.5" customHeight="1">
      <c r="AF176" s="429"/>
    </row>
    <row r="177" ht="13.5" customHeight="1">
      <c r="AF177" s="429"/>
    </row>
    <row r="178" ht="13.5" customHeight="1">
      <c r="AF178" s="429"/>
    </row>
    <row r="179" ht="13.5" customHeight="1">
      <c r="AF179" s="429"/>
    </row>
    <row r="180" ht="13.5" customHeight="1">
      <c r="AF180" s="429"/>
    </row>
    <row r="181" ht="13.5" customHeight="1">
      <c r="AF181" s="429"/>
    </row>
    <row r="182" ht="13.5" customHeight="1">
      <c r="AF182" s="429"/>
    </row>
    <row r="183" ht="13.5" customHeight="1">
      <c r="AF183" s="429"/>
    </row>
    <row r="184" ht="13.5" customHeight="1">
      <c r="AF184" s="429"/>
    </row>
    <row r="185" ht="13.5" customHeight="1">
      <c r="AF185" s="429"/>
    </row>
    <row r="186" ht="13.5" customHeight="1">
      <c r="AF186" s="429"/>
    </row>
    <row r="187" ht="13.5" customHeight="1">
      <c r="AF187" s="429"/>
    </row>
    <row r="188" ht="13.5" customHeight="1">
      <c r="AF188" s="429"/>
    </row>
    <row r="189" ht="13.5" customHeight="1">
      <c r="AF189" s="429"/>
    </row>
    <row r="190" ht="13.5" customHeight="1">
      <c r="AF190" s="429"/>
    </row>
    <row r="191" ht="13.5" customHeight="1">
      <c r="AF191" s="429"/>
    </row>
    <row r="192" ht="13.5" customHeight="1">
      <c r="AF192" s="429"/>
    </row>
    <row r="193" ht="13.5" customHeight="1">
      <c r="AF193" s="429"/>
    </row>
    <row r="194" ht="13.5" customHeight="1">
      <c r="AF194" s="429"/>
    </row>
    <row r="195" ht="13.5" customHeight="1">
      <c r="AF195" s="429"/>
    </row>
    <row r="196" ht="13.5" customHeight="1">
      <c r="AF196" s="429"/>
    </row>
    <row r="197" ht="13.5" customHeight="1">
      <c r="AF197" s="429"/>
    </row>
    <row r="198" ht="13.5" customHeight="1">
      <c r="AF198" s="429"/>
    </row>
    <row r="199" ht="13.5" customHeight="1">
      <c r="AF199" s="429"/>
    </row>
    <row r="200" ht="13.5" customHeight="1">
      <c r="AF200" s="429"/>
    </row>
    <row r="201" ht="13.5" customHeight="1">
      <c r="AF201" s="429"/>
    </row>
    <row r="202" ht="13.5" customHeight="1">
      <c r="AF202" s="429"/>
    </row>
    <row r="203" ht="13.5" customHeight="1">
      <c r="AF203" s="429"/>
    </row>
    <row r="204" ht="13.5" customHeight="1">
      <c r="AF204" s="429"/>
    </row>
    <row r="205" ht="13.5" customHeight="1">
      <c r="AF205" s="429"/>
    </row>
    <row r="206" ht="13.5" customHeight="1">
      <c r="AF206" s="429"/>
    </row>
    <row r="207" ht="13.5" customHeight="1">
      <c r="AF207" s="429"/>
    </row>
    <row r="208" ht="13.5" customHeight="1">
      <c r="AF208" s="429"/>
    </row>
    <row r="209" ht="13.5" customHeight="1">
      <c r="AF209" s="429"/>
    </row>
    <row r="210" ht="13.5" customHeight="1">
      <c r="AF210" s="429"/>
    </row>
    <row r="211" ht="13.5" customHeight="1">
      <c r="AF211" s="429"/>
    </row>
    <row r="212" ht="13.5" customHeight="1">
      <c r="AF212" s="429"/>
    </row>
    <row r="213" ht="13.5" customHeight="1">
      <c r="AF213" s="429"/>
    </row>
    <row r="214" ht="13.5" customHeight="1">
      <c r="AF214" s="429"/>
    </row>
    <row r="215" ht="13.5" customHeight="1">
      <c r="AF215" s="429"/>
    </row>
    <row r="216" ht="13.5" customHeight="1">
      <c r="AF216" s="429"/>
    </row>
    <row r="217" ht="13.5" customHeight="1">
      <c r="AF217" s="429"/>
    </row>
    <row r="218" ht="13.5" customHeight="1">
      <c r="AF218" s="429"/>
    </row>
    <row r="219" ht="13.5" customHeight="1">
      <c r="AF219" s="429"/>
    </row>
    <row r="220" ht="13.5" customHeight="1">
      <c r="AF220" s="429"/>
    </row>
    <row r="221" ht="13.5" customHeight="1">
      <c r="AF221" s="429"/>
    </row>
    <row r="222" ht="13.5" customHeight="1">
      <c r="AF222" s="429"/>
    </row>
    <row r="223" ht="13.5" customHeight="1">
      <c r="AF223" s="429"/>
    </row>
    <row r="224" ht="13.5" customHeight="1">
      <c r="AF224" s="429"/>
    </row>
    <row r="225" ht="13.5" customHeight="1">
      <c r="AF225" s="429"/>
    </row>
    <row r="226" ht="13.5" customHeight="1">
      <c r="AF226" s="429"/>
    </row>
    <row r="227" ht="13.5" customHeight="1">
      <c r="AF227" s="429"/>
    </row>
    <row r="228" ht="13.5" customHeight="1">
      <c r="AF228" s="429"/>
    </row>
    <row r="229" ht="13.5" customHeight="1">
      <c r="AF229" s="429"/>
    </row>
    <row r="230" ht="13.5" customHeight="1">
      <c r="AF230" s="429"/>
    </row>
    <row r="231" ht="13.5" customHeight="1">
      <c r="AF231" s="429"/>
    </row>
    <row r="232" ht="13.5" customHeight="1">
      <c r="AF232" s="429"/>
    </row>
    <row r="233" ht="13.5" customHeight="1">
      <c r="AF233" s="429"/>
    </row>
    <row r="234" ht="13.5" customHeight="1">
      <c r="AF234" s="429"/>
    </row>
    <row r="235" ht="13.5" customHeight="1">
      <c r="AF235" s="429"/>
    </row>
    <row r="236" ht="13.5" customHeight="1">
      <c r="AF236" s="429"/>
    </row>
    <row r="237" ht="13.5" customHeight="1">
      <c r="AF237" s="429"/>
    </row>
    <row r="238" ht="13.5" customHeight="1">
      <c r="AF238" s="429"/>
    </row>
    <row r="239" ht="13.5" customHeight="1">
      <c r="AF239" s="429"/>
    </row>
    <row r="240" ht="13.5" customHeight="1">
      <c r="AF240" s="429"/>
    </row>
    <row r="241" ht="13.5" customHeight="1">
      <c r="AF241" s="429"/>
    </row>
    <row r="242" ht="13.5" customHeight="1">
      <c r="AF242" s="429"/>
    </row>
    <row r="243" ht="13.5" customHeight="1">
      <c r="AF243" s="429"/>
    </row>
    <row r="244" ht="13.5" customHeight="1">
      <c r="AF244" s="429"/>
    </row>
    <row r="245" ht="13.5" customHeight="1">
      <c r="AF245" s="429"/>
    </row>
    <row r="246" ht="13.5" customHeight="1">
      <c r="AF246" s="429"/>
    </row>
    <row r="247" ht="13.5" customHeight="1">
      <c r="AF247" s="429"/>
    </row>
    <row r="248" ht="13.5" customHeight="1">
      <c r="AF248" s="429"/>
    </row>
    <row r="249" ht="13.5" customHeight="1">
      <c r="AF249" s="429"/>
    </row>
    <row r="250" ht="13.5" customHeight="1">
      <c r="AF250" s="429"/>
    </row>
    <row r="251" ht="13.5" customHeight="1">
      <c r="AF251" s="429"/>
    </row>
    <row r="252" ht="13.5" customHeight="1">
      <c r="AF252" s="429"/>
    </row>
    <row r="253" ht="13.5" customHeight="1">
      <c r="AF253" s="429"/>
    </row>
    <row r="254" ht="13.5" customHeight="1">
      <c r="AF254" s="429"/>
    </row>
    <row r="255" ht="13.5" customHeight="1">
      <c r="AF255" s="429"/>
    </row>
    <row r="256" ht="13.5" customHeight="1">
      <c r="AF256" s="429"/>
    </row>
    <row r="257" ht="13.5" customHeight="1">
      <c r="AF257" s="429"/>
    </row>
    <row r="258" ht="13.5" customHeight="1">
      <c r="AF258" s="429"/>
    </row>
    <row r="259" ht="13.5" customHeight="1">
      <c r="AF259" s="429"/>
    </row>
    <row r="260" ht="13.5" customHeight="1">
      <c r="AF260" s="429"/>
    </row>
    <row r="261" ht="13.5" customHeight="1">
      <c r="AF261" s="429"/>
    </row>
    <row r="262" ht="13.5" customHeight="1">
      <c r="AF262" s="429"/>
    </row>
    <row r="263" ht="13.5" customHeight="1">
      <c r="AF263" s="429"/>
    </row>
    <row r="264" ht="13.5" customHeight="1">
      <c r="AF264" s="429"/>
    </row>
    <row r="265" ht="13.5" customHeight="1">
      <c r="AF265" s="429"/>
    </row>
    <row r="266" ht="13.5" customHeight="1">
      <c r="AF266" s="429"/>
    </row>
    <row r="267" ht="13.5" customHeight="1">
      <c r="AF267" s="429"/>
    </row>
    <row r="268" ht="13.5" customHeight="1">
      <c r="AF268" s="429"/>
    </row>
    <row r="269" ht="13.5" customHeight="1">
      <c r="AF269" s="429"/>
    </row>
    <row r="270" ht="13.5" customHeight="1">
      <c r="AF270" s="429"/>
    </row>
    <row r="271" ht="13.5" customHeight="1">
      <c r="AF271" s="429"/>
    </row>
    <row r="272" ht="13.5" customHeight="1">
      <c r="AF272" s="429"/>
    </row>
    <row r="273" ht="13.5" customHeight="1">
      <c r="AF273" s="429"/>
    </row>
    <row r="274" ht="13.5" customHeight="1">
      <c r="AF274" s="429"/>
    </row>
    <row r="275" ht="13.5" customHeight="1">
      <c r="AF275" s="429"/>
    </row>
    <row r="276" ht="13.5" customHeight="1">
      <c r="AF276" s="429"/>
    </row>
    <row r="277" ht="13.5" customHeight="1">
      <c r="AF277" s="429"/>
    </row>
    <row r="278" ht="13.5" customHeight="1">
      <c r="AF278" s="429"/>
    </row>
    <row r="279" ht="13.5" customHeight="1">
      <c r="AF279" s="429"/>
    </row>
    <row r="280" ht="13.5" customHeight="1">
      <c r="AF280" s="429"/>
    </row>
    <row r="281" ht="13.5" customHeight="1">
      <c r="AF281" s="429"/>
    </row>
    <row r="282" ht="13.5" customHeight="1">
      <c r="AF282" s="429"/>
    </row>
    <row r="283" ht="13.5" customHeight="1">
      <c r="AF283" s="429"/>
    </row>
    <row r="284" ht="13.5" customHeight="1">
      <c r="AF284" s="429"/>
    </row>
    <row r="285" ht="13.5" customHeight="1">
      <c r="AF285" s="429"/>
    </row>
    <row r="286" ht="13.5" customHeight="1">
      <c r="AF286" s="429"/>
    </row>
    <row r="287" ht="13.5" customHeight="1">
      <c r="AF287" s="429"/>
    </row>
    <row r="288" ht="13.5" customHeight="1">
      <c r="AF288" s="429"/>
    </row>
    <row r="289" ht="13.5" customHeight="1">
      <c r="AF289" s="429"/>
    </row>
    <row r="290" ht="13.5" customHeight="1">
      <c r="AF290" s="429"/>
    </row>
    <row r="291" ht="13.5" customHeight="1">
      <c r="AF291" s="429"/>
    </row>
    <row r="292" ht="13.5" customHeight="1">
      <c r="AF292" s="429"/>
    </row>
    <row r="293" ht="13.5" customHeight="1">
      <c r="AF293" s="429"/>
    </row>
    <row r="294" ht="13.5" customHeight="1">
      <c r="AF294" s="429"/>
    </row>
    <row r="295" ht="13.5" customHeight="1">
      <c r="AF295" s="429"/>
    </row>
    <row r="296" ht="13.5" customHeight="1">
      <c r="AF296" s="429"/>
    </row>
    <row r="297" ht="13.5" customHeight="1">
      <c r="AF297" s="429"/>
    </row>
    <row r="298" ht="13.5" customHeight="1">
      <c r="AF298" s="429"/>
    </row>
    <row r="299" ht="13.5" customHeight="1">
      <c r="AF299" s="429"/>
    </row>
    <row r="300" ht="13.5" customHeight="1">
      <c r="AF300" s="429"/>
    </row>
    <row r="301" ht="13.5" customHeight="1">
      <c r="AF301" s="429"/>
    </row>
    <row r="302" ht="13.5" customHeight="1">
      <c r="AF302" s="429"/>
    </row>
    <row r="303" ht="13.5" customHeight="1">
      <c r="AF303" s="429"/>
    </row>
    <row r="304" ht="13.5" customHeight="1">
      <c r="AF304" s="429"/>
    </row>
    <row r="305" ht="13.5" customHeight="1">
      <c r="AF305" s="429"/>
    </row>
    <row r="306" ht="13.5" customHeight="1">
      <c r="AF306" s="429"/>
    </row>
    <row r="307" ht="13.5" customHeight="1">
      <c r="AF307" s="429"/>
    </row>
    <row r="308" ht="13.5" customHeight="1">
      <c r="AF308" s="429"/>
    </row>
    <row r="309" ht="13.5" customHeight="1">
      <c r="AF309" s="429"/>
    </row>
    <row r="310" ht="13.5" customHeight="1">
      <c r="AF310" s="429"/>
    </row>
    <row r="311" ht="13.5" customHeight="1">
      <c r="AF311" s="429"/>
    </row>
    <row r="312" ht="13.5" customHeight="1">
      <c r="AF312" s="429"/>
    </row>
    <row r="313" ht="13.5" customHeight="1">
      <c r="AF313" s="429"/>
    </row>
    <row r="314" ht="13.5" customHeight="1">
      <c r="AF314" s="429"/>
    </row>
    <row r="315" ht="13.5" customHeight="1">
      <c r="AF315" s="429"/>
    </row>
    <row r="316" ht="13.5" customHeight="1">
      <c r="AF316" s="429"/>
    </row>
    <row r="317" ht="13.5" customHeight="1">
      <c r="AF317" s="429"/>
    </row>
    <row r="318" ht="13.5" customHeight="1">
      <c r="AF318" s="429"/>
    </row>
    <row r="319" ht="13.5" customHeight="1">
      <c r="AF319" s="429"/>
    </row>
    <row r="320" ht="13.5" customHeight="1">
      <c r="AF320" s="429"/>
    </row>
    <row r="321" ht="13.5" customHeight="1">
      <c r="AF321" s="429"/>
    </row>
    <row r="322" ht="13.5" customHeight="1">
      <c r="AF322" s="429"/>
    </row>
    <row r="323" ht="13.5" customHeight="1">
      <c r="AF323" s="429"/>
    </row>
    <row r="324" ht="13.5" customHeight="1">
      <c r="AF324" s="429"/>
    </row>
    <row r="325" ht="13.5" customHeight="1">
      <c r="AF325" s="429"/>
    </row>
    <row r="326" ht="13.5" customHeight="1">
      <c r="AF326" s="429"/>
    </row>
    <row r="327" ht="13.5" customHeight="1">
      <c r="AF327" s="429"/>
    </row>
    <row r="328" ht="13.5" customHeight="1">
      <c r="AF328" s="429"/>
    </row>
    <row r="329" ht="13.5" customHeight="1">
      <c r="AF329" s="429"/>
    </row>
    <row r="330" ht="13.5" customHeight="1">
      <c r="AF330" s="429"/>
    </row>
    <row r="331" ht="13.5" customHeight="1">
      <c r="AF331" s="429"/>
    </row>
    <row r="332" ht="13.5" customHeight="1">
      <c r="AF332" s="429"/>
    </row>
    <row r="333" ht="13.5" customHeight="1">
      <c r="AF333" s="429"/>
    </row>
    <row r="334" ht="13.5" customHeight="1">
      <c r="AF334" s="429"/>
    </row>
    <row r="335" ht="13.5" customHeight="1">
      <c r="AF335" s="429"/>
    </row>
    <row r="336" ht="13.5" customHeight="1">
      <c r="AF336" s="429"/>
    </row>
    <row r="337" ht="13.5" customHeight="1">
      <c r="AF337" s="429"/>
    </row>
    <row r="338" ht="13.5" customHeight="1">
      <c r="AF338" s="429"/>
    </row>
    <row r="339" ht="13.5" customHeight="1">
      <c r="AF339" s="429"/>
    </row>
    <row r="340" ht="13.5" customHeight="1">
      <c r="AF340" s="429"/>
    </row>
    <row r="341" ht="13.5" customHeight="1">
      <c r="AF341" s="429"/>
    </row>
    <row r="342" ht="13.5" customHeight="1">
      <c r="AF342" s="429"/>
    </row>
    <row r="343" ht="13.5" customHeight="1">
      <c r="AF343" s="429"/>
    </row>
    <row r="344" ht="13.5" customHeight="1">
      <c r="AF344" s="429"/>
    </row>
    <row r="345" ht="13.5" customHeight="1">
      <c r="AF345" s="429"/>
    </row>
    <row r="346" ht="13.5" customHeight="1">
      <c r="AF346" s="429"/>
    </row>
    <row r="347" ht="13.5" customHeight="1">
      <c r="AF347" s="429"/>
    </row>
    <row r="348" ht="13.5" customHeight="1">
      <c r="AF348" s="429"/>
    </row>
    <row r="349" ht="13.5" customHeight="1">
      <c r="AF349" s="429"/>
    </row>
    <row r="350" ht="13.5" customHeight="1">
      <c r="AF350" s="429"/>
    </row>
    <row r="351" ht="13.5" customHeight="1">
      <c r="AF351" s="429"/>
    </row>
    <row r="352" ht="13.5" customHeight="1">
      <c r="AF352" s="429"/>
    </row>
    <row r="353" ht="13.5" customHeight="1">
      <c r="AF353" s="429"/>
    </row>
    <row r="354" ht="13.5" customHeight="1">
      <c r="AF354" s="429"/>
    </row>
    <row r="355" ht="13.5" customHeight="1">
      <c r="AF355" s="429"/>
    </row>
    <row r="356" ht="13.5" customHeight="1">
      <c r="AF356" s="429"/>
    </row>
    <row r="357" ht="13.5" customHeight="1">
      <c r="AF357" s="429"/>
    </row>
    <row r="358" ht="13.5" customHeight="1">
      <c r="AF358" s="429"/>
    </row>
    <row r="359" ht="13.5" customHeight="1">
      <c r="AF359" s="429"/>
    </row>
    <row r="360" ht="13.5" customHeight="1">
      <c r="AF360" s="429"/>
    </row>
    <row r="361" ht="13.5" customHeight="1">
      <c r="AF361" s="429"/>
    </row>
    <row r="362" ht="13.5" customHeight="1">
      <c r="AF362" s="429"/>
    </row>
    <row r="363" ht="13.5" customHeight="1">
      <c r="AF363" s="429"/>
    </row>
    <row r="364" ht="13.5" customHeight="1">
      <c r="AF364" s="429"/>
    </row>
    <row r="365" ht="13.5" customHeight="1">
      <c r="AF365" s="429"/>
    </row>
    <row r="366" ht="13.5" customHeight="1">
      <c r="AF366" s="429"/>
    </row>
    <row r="367" ht="13.5" customHeight="1">
      <c r="AF367" s="429"/>
    </row>
    <row r="368" ht="13.5" customHeight="1">
      <c r="AF368" s="429"/>
    </row>
    <row r="369" ht="13.5" customHeight="1">
      <c r="AF369" s="429"/>
    </row>
    <row r="370" ht="13.5" customHeight="1">
      <c r="AF370" s="429"/>
    </row>
    <row r="371" ht="13.5" customHeight="1">
      <c r="AF371" s="429"/>
    </row>
    <row r="372" ht="13.5" customHeight="1">
      <c r="AF372" s="429"/>
    </row>
    <row r="373" ht="13.5" customHeight="1">
      <c r="AF373" s="429"/>
    </row>
    <row r="374" ht="13.5" customHeight="1">
      <c r="AF374" s="429"/>
    </row>
    <row r="375" ht="13.5" customHeight="1">
      <c r="AF375" s="429"/>
    </row>
    <row r="376" ht="13.5" customHeight="1">
      <c r="AF376" s="429"/>
    </row>
    <row r="377" ht="13.5" customHeight="1">
      <c r="AF377" s="429"/>
    </row>
    <row r="378" ht="13.5" customHeight="1">
      <c r="AF378" s="429"/>
    </row>
    <row r="379" ht="13.5" customHeight="1">
      <c r="AF379" s="429"/>
    </row>
    <row r="380" ht="13.5" customHeight="1">
      <c r="AF380" s="429"/>
    </row>
    <row r="381" ht="13.5" customHeight="1">
      <c r="AF381" s="429"/>
    </row>
    <row r="382" ht="13.5" customHeight="1">
      <c r="AF382" s="429"/>
    </row>
    <row r="383" ht="13.5" customHeight="1">
      <c r="AF383" s="429"/>
    </row>
    <row r="384" ht="13.5" customHeight="1">
      <c r="AF384" s="429"/>
    </row>
    <row r="385" ht="13.5" customHeight="1">
      <c r="AF385" s="429"/>
    </row>
    <row r="386" ht="13.5" customHeight="1">
      <c r="AF386" s="429"/>
    </row>
    <row r="387" ht="13.5" customHeight="1">
      <c r="AF387" s="429"/>
    </row>
    <row r="388" ht="13.5" customHeight="1">
      <c r="AF388" s="429"/>
    </row>
    <row r="389" ht="13.5" customHeight="1">
      <c r="AF389" s="429"/>
    </row>
    <row r="390" ht="13.5" customHeight="1">
      <c r="AF390" s="429"/>
    </row>
    <row r="391" ht="13.5" customHeight="1">
      <c r="AF391" s="429"/>
    </row>
    <row r="392" ht="13.5" customHeight="1">
      <c r="AF392" s="429"/>
    </row>
    <row r="393" ht="13.5" customHeight="1">
      <c r="AF393" s="429"/>
    </row>
    <row r="394" ht="13.5" customHeight="1">
      <c r="AF394" s="429"/>
    </row>
    <row r="395" ht="13.5" customHeight="1">
      <c r="AF395" s="429"/>
    </row>
    <row r="396" ht="13.5" customHeight="1">
      <c r="AF396" s="429"/>
    </row>
    <row r="397" ht="13.5" customHeight="1">
      <c r="AF397" s="429"/>
    </row>
    <row r="398" ht="13.5" customHeight="1">
      <c r="AF398" s="429"/>
    </row>
    <row r="399" ht="13.5" customHeight="1">
      <c r="AF399" s="429"/>
    </row>
    <row r="400" ht="13.5" customHeight="1">
      <c r="AF400" s="429"/>
    </row>
    <row r="401" ht="13.5" customHeight="1">
      <c r="AF401" s="429"/>
    </row>
    <row r="402" ht="13.5" customHeight="1">
      <c r="AF402" s="429"/>
    </row>
    <row r="403" ht="13.5" customHeight="1">
      <c r="AF403" s="429"/>
    </row>
    <row r="404" ht="13.5" customHeight="1">
      <c r="AF404" s="429"/>
    </row>
    <row r="405" ht="13.5" customHeight="1">
      <c r="AF405" s="429"/>
    </row>
    <row r="406" ht="13.5" customHeight="1">
      <c r="AF406" s="429"/>
    </row>
    <row r="407" ht="13.5" customHeight="1">
      <c r="AF407" s="429"/>
    </row>
    <row r="408" ht="13.5" customHeight="1">
      <c r="AF408" s="429"/>
    </row>
    <row r="409" ht="13.5" customHeight="1">
      <c r="AF409" s="429"/>
    </row>
    <row r="410" ht="13.5" customHeight="1">
      <c r="AF410" s="429"/>
    </row>
    <row r="411" ht="13.5" customHeight="1">
      <c r="AF411" s="429"/>
    </row>
    <row r="412" ht="13.5" customHeight="1">
      <c r="AF412" s="429"/>
    </row>
    <row r="413" ht="13.5" customHeight="1">
      <c r="AF413" s="429"/>
    </row>
    <row r="414" ht="13.5" customHeight="1">
      <c r="AF414" s="429"/>
    </row>
    <row r="415" ht="13.5" customHeight="1">
      <c r="AF415" s="429"/>
    </row>
    <row r="416" ht="13.5" customHeight="1">
      <c r="AF416" s="429"/>
    </row>
    <row r="417" ht="13.5" customHeight="1">
      <c r="AF417" s="429"/>
    </row>
    <row r="418" ht="13.5" customHeight="1">
      <c r="AF418" s="429"/>
    </row>
    <row r="419" ht="13.5" customHeight="1">
      <c r="AF419" s="429"/>
    </row>
    <row r="420" ht="13.5" customHeight="1">
      <c r="AF420" s="429"/>
    </row>
    <row r="421" ht="13.5" customHeight="1">
      <c r="AF421" s="429"/>
    </row>
    <row r="422" ht="13.5" customHeight="1">
      <c r="AF422" s="429"/>
    </row>
    <row r="423" ht="13.5" customHeight="1">
      <c r="AF423" s="429"/>
    </row>
    <row r="424" ht="13.5" customHeight="1">
      <c r="AF424" s="429"/>
    </row>
    <row r="425" ht="13.5" customHeight="1">
      <c r="AF425" s="429"/>
    </row>
    <row r="426" ht="13.5" customHeight="1">
      <c r="AF426" s="429"/>
    </row>
    <row r="427" ht="13.5" customHeight="1">
      <c r="AF427" s="429"/>
    </row>
    <row r="428" ht="13.5" customHeight="1">
      <c r="AF428" s="429"/>
    </row>
    <row r="429" ht="13.5" customHeight="1">
      <c r="AF429" s="429"/>
    </row>
    <row r="430" ht="13.5" customHeight="1">
      <c r="AF430" s="429"/>
    </row>
    <row r="431" ht="13.5" customHeight="1">
      <c r="AF431" s="429"/>
    </row>
    <row r="432" ht="13.5" customHeight="1">
      <c r="AF432" s="429"/>
    </row>
    <row r="433" ht="13.5" customHeight="1">
      <c r="AF433" s="429"/>
    </row>
    <row r="434" ht="13.5" customHeight="1">
      <c r="AF434" s="429"/>
    </row>
    <row r="435" ht="13.5" customHeight="1">
      <c r="AF435" s="429"/>
    </row>
    <row r="436" ht="13.5" customHeight="1">
      <c r="AF436" s="429"/>
    </row>
    <row r="437" ht="13.5" customHeight="1">
      <c r="AF437" s="429"/>
    </row>
    <row r="438" ht="13.5" customHeight="1">
      <c r="AF438" s="429"/>
    </row>
    <row r="439" ht="13.5" customHeight="1">
      <c r="AF439" s="429"/>
    </row>
    <row r="440" ht="13.5" customHeight="1">
      <c r="AF440" s="429"/>
    </row>
    <row r="441" ht="13.5" customHeight="1">
      <c r="AF441" s="429"/>
    </row>
    <row r="442" ht="13.5" customHeight="1">
      <c r="AF442" s="429"/>
    </row>
    <row r="443" ht="13.5" customHeight="1">
      <c r="AF443" s="429"/>
    </row>
    <row r="444" ht="13.5" customHeight="1">
      <c r="AF444" s="429"/>
    </row>
    <row r="445" ht="13.5" customHeight="1">
      <c r="AF445" s="429"/>
    </row>
    <row r="446" ht="13.5" customHeight="1">
      <c r="AF446" s="429"/>
    </row>
    <row r="447" ht="13.5" customHeight="1">
      <c r="AF447" s="429"/>
    </row>
    <row r="448" ht="13.5" customHeight="1">
      <c r="AF448" s="429"/>
    </row>
    <row r="449" ht="13.5" customHeight="1">
      <c r="AF449" s="429"/>
    </row>
    <row r="450" ht="13.5" customHeight="1">
      <c r="AF450" s="429"/>
    </row>
    <row r="451" ht="13.5" customHeight="1">
      <c r="AF451" s="429"/>
    </row>
    <row r="452" ht="13.5" customHeight="1">
      <c r="AF452" s="429"/>
    </row>
    <row r="453" ht="13.5" customHeight="1">
      <c r="AF453" s="429"/>
    </row>
    <row r="454" ht="13.5" customHeight="1">
      <c r="AF454" s="429"/>
    </row>
    <row r="455" ht="13.5" customHeight="1">
      <c r="AF455" s="429"/>
    </row>
    <row r="456" ht="13.5" customHeight="1">
      <c r="AF456" s="429"/>
    </row>
    <row r="457" ht="13.5" customHeight="1">
      <c r="AF457" s="429"/>
    </row>
    <row r="458" ht="13.5" customHeight="1">
      <c r="AF458" s="429"/>
    </row>
    <row r="459" ht="13.5" customHeight="1">
      <c r="AF459" s="429"/>
    </row>
    <row r="460" ht="13.5" customHeight="1">
      <c r="AF460" s="429"/>
    </row>
    <row r="461" ht="13.5" customHeight="1">
      <c r="AF461" s="429"/>
    </row>
    <row r="462" ht="13.5" customHeight="1">
      <c r="AF462" s="429"/>
    </row>
    <row r="463" ht="13.5" customHeight="1">
      <c r="AF463" s="429"/>
    </row>
    <row r="464" ht="13.5" customHeight="1">
      <c r="AF464" s="429"/>
    </row>
    <row r="465" ht="13.5" customHeight="1">
      <c r="AF465" s="429"/>
    </row>
    <row r="466" ht="13.5" customHeight="1">
      <c r="AF466" s="429"/>
    </row>
    <row r="467" ht="13.5" customHeight="1">
      <c r="AF467" s="429"/>
    </row>
    <row r="468" ht="13.5" customHeight="1">
      <c r="AF468" s="429"/>
    </row>
    <row r="469" ht="13.5" customHeight="1">
      <c r="AF469" s="429"/>
    </row>
    <row r="470" ht="13.5" customHeight="1">
      <c r="AF470" s="429"/>
    </row>
    <row r="471" ht="13.5" customHeight="1">
      <c r="AF471" s="429"/>
    </row>
    <row r="472" ht="13.5" customHeight="1">
      <c r="AF472" s="429"/>
    </row>
    <row r="473" ht="13.5" customHeight="1">
      <c r="AF473" s="429"/>
    </row>
    <row r="474" ht="13.5" customHeight="1">
      <c r="AF474" s="429"/>
    </row>
    <row r="475" ht="13.5" customHeight="1">
      <c r="AF475" s="429"/>
    </row>
    <row r="476" ht="13.5" customHeight="1">
      <c r="AF476" s="429"/>
    </row>
    <row r="477" ht="13.5" customHeight="1">
      <c r="AF477" s="429"/>
    </row>
    <row r="478" ht="13.5" customHeight="1">
      <c r="AF478" s="429"/>
    </row>
    <row r="479" ht="13.5" customHeight="1">
      <c r="AF479" s="429"/>
    </row>
    <row r="480" ht="13.5" customHeight="1">
      <c r="AF480" s="429"/>
    </row>
    <row r="481" ht="13.5" customHeight="1">
      <c r="AF481" s="429"/>
    </row>
    <row r="482" ht="13.5" customHeight="1">
      <c r="AF482" s="429"/>
    </row>
    <row r="483" ht="13.5" customHeight="1">
      <c r="AF483" s="429"/>
    </row>
    <row r="484" ht="13.5" customHeight="1">
      <c r="AF484" s="429"/>
    </row>
    <row r="485" ht="13.5" customHeight="1">
      <c r="AF485" s="429"/>
    </row>
    <row r="486" ht="13.5" customHeight="1">
      <c r="AF486" s="429"/>
    </row>
    <row r="487" ht="13.5" customHeight="1">
      <c r="AF487" s="429"/>
    </row>
    <row r="488" ht="13.5" customHeight="1">
      <c r="AF488" s="429"/>
    </row>
    <row r="489" ht="13.5" customHeight="1">
      <c r="AF489" s="429"/>
    </row>
    <row r="490" ht="13.5" customHeight="1">
      <c r="AF490" s="429"/>
    </row>
    <row r="491" ht="13.5" customHeight="1">
      <c r="AF491" s="429"/>
    </row>
    <row r="492" ht="13.5" customHeight="1">
      <c r="AF492" s="429"/>
    </row>
    <row r="493" ht="13.5" customHeight="1">
      <c r="AF493" s="429"/>
    </row>
    <row r="494" ht="13.5" customHeight="1">
      <c r="AF494" s="429"/>
    </row>
    <row r="495" ht="13.5" customHeight="1">
      <c r="AF495" s="429"/>
    </row>
    <row r="496" ht="13.5" customHeight="1">
      <c r="AF496" s="429"/>
    </row>
    <row r="497" ht="13.5" customHeight="1">
      <c r="AF497" s="429"/>
    </row>
    <row r="498" ht="13.5" customHeight="1">
      <c r="AF498" s="429"/>
    </row>
    <row r="499" ht="13.5" customHeight="1">
      <c r="AF499" s="429"/>
    </row>
    <row r="500" ht="13.5" customHeight="1">
      <c r="AF500" s="429"/>
    </row>
    <row r="501" ht="13.5" customHeight="1">
      <c r="AF501" s="429"/>
    </row>
    <row r="502" ht="13.5" customHeight="1">
      <c r="AF502" s="429"/>
    </row>
    <row r="503" ht="13.5" customHeight="1">
      <c r="AF503" s="429"/>
    </row>
    <row r="504" ht="13.5" customHeight="1">
      <c r="AF504" s="429"/>
    </row>
    <row r="505" ht="13.5" customHeight="1">
      <c r="AF505" s="429"/>
    </row>
    <row r="506" ht="13.5" customHeight="1">
      <c r="AF506" s="429"/>
    </row>
    <row r="507" ht="13.5" customHeight="1">
      <c r="AF507" s="429"/>
    </row>
    <row r="508" ht="13.5" customHeight="1">
      <c r="AF508" s="429"/>
    </row>
    <row r="509" ht="13.5" customHeight="1">
      <c r="AF509" s="429"/>
    </row>
    <row r="510" ht="13.5" customHeight="1">
      <c r="AF510" s="429"/>
    </row>
    <row r="511" ht="13.5" customHeight="1">
      <c r="AF511" s="429"/>
    </row>
    <row r="512" ht="13.5" customHeight="1">
      <c r="AF512" s="429"/>
    </row>
    <row r="513" ht="13.5" customHeight="1">
      <c r="AF513" s="429"/>
    </row>
    <row r="514" ht="13.5" customHeight="1">
      <c r="AF514" s="429"/>
    </row>
    <row r="515" ht="13.5" customHeight="1">
      <c r="AF515" s="429"/>
    </row>
    <row r="516" ht="13.5" customHeight="1">
      <c r="AF516" s="429"/>
    </row>
    <row r="517" ht="13.5" customHeight="1">
      <c r="AF517" s="429"/>
    </row>
    <row r="518" ht="13.5" customHeight="1">
      <c r="AF518" s="429"/>
    </row>
    <row r="519" ht="13.5" customHeight="1">
      <c r="AF519" s="429"/>
    </row>
    <row r="520" ht="13.5" customHeight="1">
      <c r="AF520" s="429"/>
    </row>
    <row r="521" ht="13.5" customHeight="1">
      <c r="AF521" s="429"/>
    </row>
    <row r="522" ht="13.5" customHeight="1">
      <c r="AF522" s="429"/>
    </row>
    <row r="523" ht="13.5" customHeight="1">
      <c r="AF523" s="429"/>
    </row>
    <row r="524" ht="13.5" customHeight="1">
      <c r="AF524" s="429"/>
    </row>
    <row r="525" ht="13.5" customHeight="1">
      <c r="AF525" s="429"/>
    </row>
    <row r="526" ht="13.5" customHeight="1">
      <c r="AF526" s="429"/>
    </row>
    <row r="527" ht="13.5" customHeight="1">
      <c r="AF527" s="429"/>
    </row>
    <row r="528" ht="13.5" customHeight="1">
      <c r="AF528" s="429"/>
    </row>
    <row r="529" ht="13.5" customHeight="1">
      <c r="AF529" s="429"/>
    </row>
    <row r="530" ht="13.5" customHeight="1">
      <c r="AF530" s="429"/>
    </row>
    <row r="531" ht="13.5" customHeight="1">
      <c r="AF531" s="429"/>
    </row>
    <row r="532" ht="13.5" customHeight="1">
      <c r="AF532" s="429"/>
    </row>
    <row r="533" ht="13.5" customHeight="1">
      <c r="AF533" s="429"/>
    </row>
    <row r="534" ht="13.5" customHeight="1">
      <c r="AF534" s="429"/>
    </row>
    <row r="535" ht="13.5" customHeight="1">
      <c r="AF535" s="429"/>
    </row>
    <row r="536" ht="13.5" customHeight="1">
      <c r="AF536" s="429"/>
    </row>
    <row r="537" ht="13.5" customHeight="1">
      <c r="AF537" s="429"/>
    </row>
    <row r="538" ht="13.5" customHeight="1">
      <c r="AF538" s="429"/>
    </row>
    <row r="539" ht="13.5" customHeight="1">
      <c r="AF539" s="429"/>
    </row>
    <row r="540" ht="13.5" customHeight="1">
      <c r="AF540" s="429"/>
    </row>
    <row r="541" ht="13.5" customHeight="1">
      <c r="AF541" s="429"/>
    </row>
    <row r="542" ht="13.5" customHeight="1">
      <c r="AF542" s="429"/>
    </row>
    <row r="543" ht="13.5" customHeight="1">
      <c r="AF543" s="429"/>
    </row>
    <row r="544" ht="13.5" customHeight="1">
      <c r="AF544" s="429"/>
    </row>
    <row r="545" ht="13.5" customHeight="1">
      <c r="AF545" s="429"/>
    </row>
    <row r="546" ht="13.5" customHeight="1">
      <c r="AF546" s="429"/>
    </row>
    <row r="547" ht="13.5" customHeight="1">
      <c r="AF547" s="429"/>
    </row>
    <row r="548" ht="13.5" customHeight="1">
      <c r="AF548" s="429"/>
    </row>
    <row r="549" ht="13.5" customHeight="1">
      <c r="AF549" s="429"/>
    </row>
    <row r="550" ht="13.5" customHeight="1">
      <c r="AF550" s="429"/>
    </row>
    <row r="551" ht="13.5" customHeight="1">
      <c r="AF551" s="429"/>
    </row>
    <row r="552" ht="13.5" customHeight="1">
      <c r="AF552" s="429"/>
    </row>
    <row r="553" ht="13.5" customHeight="1">
      <c r="AF553" s="429"/>
    </row>
    <row r="554" ht="13.5" customHeight="1">
      <c r="AF554" s="429"/>
    </row>
    <row r="555" ht="13.5" customHeight="1">
      <c r="AF555" s="429"/>
    </row>
    <row r="556" ht="13.5" customHeight="1">
      <c r="AF556" s="429"/>
    </row>
    <row r="557" ht="13.5" customHeight="1">
      <c r="AF557" s="429"/>
    </row>
    <row r="558" ht="13.5" customHeight="1">
      <c r="AF558" s="429"/>
    </row>
    <row r="559" ht="13.5" customHeight="1">
      <c r="AF559" s="429"/>
    </row>
    <row r="560" ht="13.5" customHeight="1">
      <c r="AF560" s="429"/>
    </row>
    <row r="561" ht="13.5" customHeight="1">
      <c r="AF561" s="429"/>
    </row>
    <row r="562" ht="13.5" customHeight="1">
      <c r="AF562" s="429"/>
    </row>
    <row r="563" ht="13.5" customHeight="1">
      <c r="AF563" s="429"/>
    </row>
    <row r="564" ht="13.5" customHeight="1">
      <c r="AF564" s="429"/>
    </row>
    <row r="565" ht="13.5" customHeight="1">
      <c r="AF565" s="429"/>
    </row>
    <row r="566" ht="13.5" customHeight="1">
      <c r="AF566" s="429"/>
    </row>
    <row r="567" ht="13.5" customHeight="1">
      <c r="AF567" s="429"/>
    </row>
    <row r="568" ht="13.5" customHeight="1">
      <c r="AF568" s="429"/>
    </row>
    <row r="569" ht="13.5" customHeight="1">
      <c r="AF569" s="429"/>
    </row>
    <row r="570" ht="13.5" customHeight="1">
      <c r="AF570" s="429"/>
    </row>
    <row r="571" ht="13.5" customHeight="1">
      <c r="AF571" s="429"/>
    </row>
    <row r="572" ht="13.5" customHeight="1">
      <c r="AF572" s="429"/>
    </row>
    <row r="573" ht="13.5" customHeight="1">
      <c r="AF573" s="429"/>
    </row>
    <row r="574" ht="13.5" customHeight="1">
      <c r="AF574" s="429"/>
    </row>
    <row r="575" ht="13.5" customHeight="1">
      <c r="AF575" s="429"/>
    </row>
    <row r="576" ht="13.5" customHeight="1">
      <c r="AF576" s="429"/>
    </row>
    <row r="577" ht="13.5" customHeight="1">
      <c r="AF577" s="429"/>
    </row>
    <row r="578" ht="13.5" customHeight="1">
      <c r="AF578" s="429"/>
    </row>
    <row r="579" ht="13.5" customHeight="1">
      <c r="AF579" s="429"/>
    </row>
    <row r="580" ht="13.5" customHeight="1">
      <c r="AF580" s="429"/>
    </row>
    <row r="581" ht="13.5" customHeight="1">
      <c r="AF581" s="429"/>
    </row>
    <row r="582" ht="13.5" customHeight="1">
      <c r="AF582" s="429"/>
    </row>
    <row r="583" ht="13.5" customHeight="1">
      <c r="AF583" s="429"/>
    </row>
    <row r="584" ht="13.5" customHeight="1">
      <c r="AF584" s="429"/>
    </row>
    <row r="585" ht="13.5" customHeight="1">
      <c r="AF585" s="429"/>
    </row>
    <row r="586" ht="13.5" customHeight="1">
      <c r="AF586" s="429"/>
    </row>
    <row r="587" ht="13.5" customHeight="1">
      <c r="AF587" s="429"/>
    </row>
    <row r="588" ht="13.5" customHeight="1">
      <c r="AF588" s="429"/>
    </row>
    <row r="589" ht="13.5" customHeight="1">
      <c r="AF589" s="429"/>
    </row>
    <row r="590" ht="13.5" customHeight="1">
      <c r="AF590" s="429"/>
    </row>
    <row r="591" ht="13.5" customHeight="1">
      <c r="AF591" s="429"/>
    </row>
    <row r="592" ht="13.5" customHeight="1">
      <c r="AF592" s="429"/>
    </row>
    <row r="593" ht="13.5" customHeight="1">
      <c r="AF593" s="429"/>
    </row>
    <row r="594" ht="13.5" customHeight="1">
      <c r="AF594" s="429"/>
    </row>
    <row r="595" ht="13.5" customHeight="1">
      <c r="AF595" s="429"/>
    </row>
    <row r="596" ht="13.5" customHeight="1">
      <c r="AF596" s="429"/>
    </row>
    <row r="597" ht="13.5" customHeight="1">
      <c r="AF597" s="429"/>
    </row>
    <row r="598" ht="13.5" customHeight="1">
      <c r="AF598" s="429"/>
    </row>
    <row r="599" ht="13.5" customHeight="1">
      <c r="AF599" s="429"/>
    </row>
    <row r="600" ht="13.5" customHeight="1">
      <c r="AF600" s="429"/>
    </row>
    <row r="601" ht="13.5" customHeight="1">
      <c r="AF601" s="429"/>
    </row>
    <row r="602" ht="13.5" customHeight="1">
      <c r="AF602" s="429"/>
    </row>
    <row r="603" ht="13.5" customHeight="1">
      <c r="AF603" s="429"/>
    </row>
    <row r="604" ht="13.5" customHeight="1">
      <c r="AF604" s="429"/>
    </row>
    <row r="605" ht="13.5" customHeight="1">
      <c r="AF605" s="429"/>
    </row>
    <row r="606" ht="13.5" customHeight="1">
      <c r="AF606" s="429"/>
    </row>
    <row r="607" ht="13.5" customHeight="1">
      <c r="AF607" s="429"/>
    </row>
    <row r="608" ht="13.5" customHeight="1">
      <c r="AF608" s="429"/>
    </row>
    <row r="609" ht="13.5" customHeight="1">
      <c r="AF609" s="429"/>
    </row>
    <row r="610" ht="13.5" customHeight="1">
      <c r="AF610" s="429"/>
    </row>
    <row r="611" ht="13.5" customHeight="1">
      <c r="AF611" s="429"/>
    </row>
    <row r="612" ht="13.5" customHeight="1">
      <c r="AF612" s="429"/>
    </row>
    <row r="613" ht="13.5" customHeight="1">
      <c r="AF613" s="429"/>
    </row>
    <row r="614" ht="13.5" customHeight="1">
      <c r="AF614" s="429"/>
    </row>
    <row r="615" ht="13.5" customHeight="1">
      <c r="AF615" s="429"/>
    </row>
    <row r="616" ht="13.5" customHeight="1">
      <c r="AF616" s="429"/>
    </row>
    <row r="617" ht="13.5" customHeight="1">
      <c r="AF617" s="429"/>
    </row>
    <row r="618" ht="13.5" customHeight="1">
      <c r="AF618" s="429"/>
    </row>
    <row r="619" ht="13.5" customHeight="1">
      <c r="AF619" s="429"/>
    </row>
    <row r="620" ht="13.5" customHeight="1">
      <c r="AF620" s="429"/>
    </row>
    <row r="621" ht="13.5" customHeight="1">
      <c r="AF621" s="429"/>
    </row>
    <row r="622" ht="13.5" customHeight="1">
      <c r="AF622" s="429"/>
    </row>
    <row r="623" ht="13.5" customHeight="1">
      <c r="AF623" s="429"/>
    </row>
    <row r="624" ht="13.5" customHeight="1">
      <c r="AF624" s="429"/>
    </row>
    <row r="625" ht="13.5" customHeight="1">
      <c r="AF625" s="429"/>
    </row>
    <row r="626" ht="13.5" customHeight="1">
      <c r="AF626" s="429"/>
    </row>
    <row r="627" ht="13.5" customHeight="1">
      <c r="AF627" s="429"/>
    </row>
    <row r="628" ht="13.5" customHeight="1">
      <c r="AF628" s="429"/>
    </row>
    <row r="629" ht="13.5" customHeight="1">
      <c r="AF629" s="429"/>
    </row>
    <row r="630" ht="13.5" customHeight="1">
      <c r="AF630" s="429"/>
    </row>
    <row r="631" ht="13.5" customHeight="1">
      <c r="AF631" s="429"/>
    </row>
    <row r="632" ht="13.5" customHeight="1">
      <c r="AF632" s="429"/>
    </row>
    <row r="633" ht="13.5" customHeight="1">
      <c r="AF633" s="429"/>
    </row>
    <row r="634" ht="13.5" customHeight="1">
      <c r="AF634" s="429"/>
    </row>
    <row r="635" ht="13.5" customHeight="1">
      <c r="AF635" s="429"/>
    </row>
    <row r="636" ht="13.5" customHeight="1">
      <c r="AF636" s="429"/>
    </row>
    <row r="637" ht="13.5" customHeight="1">
      <c r="AF637" s="429"/>
    </row>
    <row r="638" ht="13.5" customHeight="1">
      <c r="AF638" s="429"/>
    </row>
    <row r="639" ht="13.5" customHeight="1">
      <c r="AF639" s="429"/>
    </row>
    <row r="640" ht="13.5" customHeight="1">
      <c r="AF640" s="429"/>
    </row>
    <row r="641" ht="13.5" customHeight="1">
      <c r="AF641" s="429"/>
    </row>
    <row r="642" ht="13.5" customHeight="1">
      <c r="AF642" s="429"/>
    </row>
    <row r="643" ht="13.5" customHeight="1">
      <c r="AF643" s="429"/>
    </row>
    <row r="644" ht="13.5" customHeight="1">
      <c r="AF644" s="429"/>
    </row>
    <row r="645" ht="13.5" customHeight="1">
      <c r="AF645" s="429"/>
    </row>
    <row r="646" ht="13.5" customHeight="1">
      <c r="AF646" s="429"/>
    </row>
    <row r="647" ht="13.5" customHeight="1">
      <c r="AF647" s="429"/>
    </row>
    <row r="648" ht="13.5" customHeight="1">
      <c r="AF648" s="429"/>
    </row>
    <row r="649" ht="13.5" customHeight="1">
      <c r="AF649" s="429"/>
    </row>
    <row r="650" ht="13.5" customHeight="1">
      <c r="AF650" s="429"/>
    </row>
    <row r="651" ht="13.5" customHeight="1">
      <c r="AF651" s="429"/>
    </row>
    <row r="652" ht="13.5" customHeight="1">
      <c r="AF652" s="429"/>
    </row>
    <row r="653" ht="13.5" customHeight="1">
      <c r="AF653" s="429"/>
    </row>
    <row r="654" ht="13.5" customHeight="1">
      <c r="AF654" s="429"/>
    </row>
    <row r="655" ht="13.5" customHeight="1">
      <c r="AF655" s="429"/>
    </row>
    <row r="656" ht="13.5" customHeight="1">
      <c r="AF656" s="429"/>
    </row>
    <row r="657" ht="13.5" customHeight="1">
      <c r="AF657" s="429"/>
    </row>
    <row r="658" ht="13.5" customHeight="1">
      <c r="AF658" s="429"/>
    </row>
    <row r="659" ht="13.5" customHeight="1">
      <c r="AF659" s="429"/>
    </row>
    <row r="660" ht="13.5" customHeight="1">
      <c r="AF660" s="429"/>
    </row>
    <row r="661" ht="13.5" customHeight="1">
      <c r="AF661" s="429"/>
    </row>
    <row r="662" ht="13.5" customHeight="1">
      <c r="AF662" s="429"/>
    </row>
    <row r="663" ht="13.5" customHeight="1">
      <c r="AF663" s="429"/>
    </row>
    <row r="664" ht="13.5" customHeight="1">
      <c r="AF664" s="429"/>
    </row>
    <row r="665" ht="13.5" customHeight="1">
      <c r="AF665" s="429"/>
    </row>
    <row r="666" ht="13.5" customHeight="1">
      <c r="AF666" s="429"/>
    </row>
    <row r="667" ht="13.5" customHeight="1">
      <c r="AF667" s="429"/>
    </row>
    <row r="668" ht="13.5" customHeight="1">
      <c r="AF668" s="429"/>
    </row>
    <row r="669" ht="13.5" customHeight="1">
      <c r="AF669" s="429"/>
    </row>
    <row r="670" ht="13.5" customHeight="1">
      <c r="AF670" s="429"/>
    </row>
    <row r="671" ht="13.5" customHeight="1">
      <c r="AF671" s="429"/>
    </row>
    <row r="672" ht="13.5" customHeight="1">
      <c r="AF672" s="429"/>
    </row>
    <row r="673" ht="13.5" customHeight="1">
      <c r="AF673" s="429"/>
    </row>
    <row r="674" ht="13.5" customHeight="1">
      <c r="AF674" s="429"/>
    </row>
    <row r="675" ht="13.5" customHeight="1">
      <c r="AF675" s="429"/>
    </row>
    <row r="676" ht="13.5" customHeight="1">
      <c r="AF676" s="429"/>
    </row>
    <row r="677" ht="13.5" customHeight="1">
      <c r="AF677" s="429"/>
    </row>
    <row r="678" ht="13.5" customHeight="1">
      <c r="AF678" s="429"/>
    </row>
    <row r="679" ht="13.5" customHeight="1">
      <c r="AF679" s="429"/>
    </row>
    <row r="680" ht="13.5" customHeight="1">
      <c r="AF680" s="429"/>
    </row>
    <row r="681" ht="13.5" customHeight="1">
      <c r="AF681" s="429"/>
    </row>
    <row r="682" ht="13.5" customHeight="1">
      <c r="AF682" s="429"/>
    </row>
    <row r="683" ht="13.5" customHeight="1">
      <c r="AF683" s="429"/>
    </row>
    <row r="684" ht="13.5" customHeight="1">
      <c r="AF684" s="429"/>
    </row>
    <row r="685" ht="13.5" customHeight="1">
      <c r="AF685" s="429"/>
    </row>
    <row r="686" ht="13.5" customHeight="1">
      <c r="AF686" s="429"/>
    </row>
    <row r="687" ht="13.5" customHeight="1">
      <c r="AF687" s="429"/>
    </row>
    <row r="688" ht="13.5" customHeight="1">
      <c r="AF688" s="429"/>
    </row>
    <row r="689" ht="13.5" customHeight="1">
      <c r="AF689" s="429"/>
    </row>
    <row r="690" ht="13.5" customHeight="1">
      <c r="AF690" s="429"/>
    </row>
    <row r="691" ht="13.5" customHeight="1">
      <c r="AF691" s="429"/>
    </row>
    <row r="692" ht="13.5" customHeight="1">
      <c r="AF692" s="429"/>
    </row>
    <row r="693" ht="13.5" customHeight="1">
      <c r="AF693" s="429"/>
    </row>
    <row r="694" ht="13.5" customHeight="1">
      <c r="AF694" s="429"/>
    </row>
    <row r="695" ht="13.5" customHeight="1">
      <c r="AF695" s="429"/>
    </row>
    <row r="696" ht="13.5" customHeight="1">
      <c r="AF696" s="429"/>
    </row>
    <row r="697" ht="13.5" customHeight="1">
      <c r="AF697" s="429"/>
    </row>
    <row r="698" ht="13.5" customHeight="1">
      <c r="AF698" s="429"/>
    </row>
    <row r="699" ht="13.5" customHeight="1">
      <c r="AF699" s="429"/>
    </row>
    <row r="700" ht="13.5" customHeight="1">
      <c r="AF700" s="429"/>
    </row>
    <row r="701" ht="13.5" customHeight="1">
      <c r="AF701" s="429"/>
    </row>
    <row r="702" ht="13.5" customHeight="1">
      <c r="AF702" s="429"/>
    </row>
    <row r="703" ht="13.5" customHeight="1">
      <c r="AF703" s="429"/>
    </row>
    <row r="704" ht="13.5" customHeight="1">
      <c r="AF704" s="429"/>
    </row>
    <row r="705" ht="13.5" customHeight="1">
      <c r="AF705" s="429"/>
    </row>
    <row r="706" ht="13.5" customHeight="1">
      <c r="AF706" s="429"/>
    </row>
    <row r="707" ht="13.5" customHeight="1">
      <c r="AF707" s="429"/>
    </row>
    <row r="708" ht="13.5" customHeight="1">
      <c r="AF708" s="429"/>
    </row>
    <row r="709" ht="13.5" customHeight="1">
      <c r="AF709" s="429"/>
    </row>
    <row r="710" ht="13.5" customHeight="1">
      <c r="AF710" s="429"/>
    </row>
    <row r="711" ht="13.5" customHeight="1">
      <c r="AF711" s="429"/>
    </row>
    <row r="712" ht="13.5" customHeight="1">
      <c r="AF712" s="429"/>
    </row>
    <row r="713" ht="13.5" customHeight="1">
      <c r="AF713" s="429"/>
    </row>
    <row r="714" ht="13.5" customHeight="1">
      <c r="AF714" s="429"/>
    </row>
    <row r="715" ht="13.5" customHeight="1">
      <c r="AF715" s="429"/>
    </row>
    <row r="716" ht="13.5" customHeight="1">
      <c r="AF716" s="429"/>
    </row>
    <row r="717" ht="13.5" customHeight="1">
      <c r="AF717" s="429"/>
    </row>
    <row r="718" ht="13.5" customHeight="1">
      <c r="AF718" s="429"/>
    </row>
    <row r="719" ht="13.5" customHeight="1">
      <c r="AF719" s="429"/>
    </row>
    <row r="720" ht="13.5" customHeight="1">
      <c r="AF720" s="429"/>
    </row>
    <row r="721" ht="13.5" customHeight="1">
      <c r="AF721" s="429"/>
    </row>
    <row r="722" ht="13.5" customHeight="1">
      <c r="AF722" s="429"/>
    </row>
    <row r="723" ht="13.5" customHeight="1">
      <c r="AF723" s="429"/>
    </row>
    <row r="724" ht="13.5" customHeight="1">
      <c r="AF724" s="429"/>
    </row>
    <row r="725" ht="13.5" customHeight="1">
      <c r="AF725" s="429"/>
    </row>
    <row r="726" ht="13.5" customHeight="1">
      <c r="AF726" s="429"/>
    </row>
    <row r="727" ht="13.5" customHeight="1">
      <c r="AF727" s="429"/>
    </row>
    <row r="728" ht="13.5" customHeight="1">
      <c r="AF728" s="429"/>
    </row>
    <row r="729" ht="13.5" customHeight="1">
      <c r="AF729" s="429"/>
    </row>
    <row r="730" ht="13.5" customHeight="1">
      <c r="AF730" s="429"/>
    </row>
    <row r="731" ht="13.5" customHeight="1">
      <c r="AF731" s="429"/>
    </row>
    <row r="732" ht="13.5" customHeight="1">
      <c r="AF732" s="429"/>
    </row>
    <row r="733" ht="13.5" customHeight="1">
      <c r="AF733" s="429"/>
    </row>
    <row r="734" ht="13.5" customHeight="1">
      <c r="AF734" s="429"/>
    </row>
    <row r="735" ht="13.5" customHeight="1">
      <c r="AF735" s="429"/>
    </row>
    <row r="736" ht="13.5" customHeight="1">
      <c r="AF736" s="429"/>
    </row>
    <row r="737" ht="13.5" customHeight="1">
      <c r="AF737" s="429"/>
    </row>
    <row r="738" ht="13.5" customHeight="1">
      <c r="AF738" s="429"/>
    </row>
    <row r="739" ht="13.5" customHeight="1">
      <c r="AF739" s="429"/>
    </row>
    <row r="740" ht="13.5" customHeight="1">
      <c r="AF740" s="429"/>
    </row>
    <row r="741" ht="13.5" customHeight="1">
      <c r="AF741" s="429"/>
    </row>
    <row r="742" ht="13.5" customHeight="1">
      <c r="AF742" s="429"/>
    </row>
    <row r="743" ht="13.5" customHeight="1">
      <c r="AF743" s="429"/>
    </row>
    <row r="744" ht="13.5" customHeight="1">
      <c r="AF744" s="429"/>
    </row>
    <row r="745" ht="13.5" customHeight="1">
      <c r="AF745" s="429"/>
    </row>
    <row r="746" ht="13.5" customHeight="1">
      <c r="AF746" s="429"/>
    </row>
    <row r="747" ht="13.5" customHeight="1">
      <c r="AF747" s="429"/>
    </row>
    <row r="748" ht="13.5" customHeight="1">
      <c r="AF748" s="429"/>
    </row>
    <row r="749" ht="13.5" customHeight="1">
      <c r="AF749" s="429"/>
    </row>
    <row r="750" ht="13.5" customHeight="1">
      <c r="AF750" s="429"/>
    </row>
    <row r="751" ht="13.5" customHeight="1">
      <c r="AF751" s="429"/>
    </row>
    <row r="752" ht="13.5" customHeight="1">
      <c r="AF752" s="429"/>
    </row>
    <row r="753" ht="13.5" customHeight="1">
      <c r="AF753" s="429"/>
    </row>
    <row r="754" ht="13.5" customHeight="1">
      <c r="AF754" s="429"/>
    </row>
    <row r="755" ht="13.5" customHeight="1">
      <c r="AF755" s="429"/>
    </row>
    <row r="756" ht="13.5" customHeight="1">
      <c r="AF756" s="429"/>
    </row>
    <row r="757" ht="13.5" customHeight="1">
      <c r="AF757" s="429"/>
    </row>
    <row r="758" ht="13.5" customHeight="1">
      <c r="AF758" s="429"/>
    </row>
    <row r="759" ht="13.5" customHeight="1">
      <c r="AF759" s="429"/>
    </row>
    <row r="760" ht="13.5" customHeight="1">
      <c r="AF760" s="429"/>
    </row>
    <row r="761" ht="13.5" customHeight="1">
      <c r="AF761" s="429"/>
    </row>
    <row r="762" ht="13.5" customHeight="1">
      <c r="AF762" s="429"/>
    </row>
    <row r="763" ht="13.5" customHeight="1">
      <c r="AF763" s="429"/>
    </row>
    <row r="764" ht="13.5" customHeight="1">
      <c r="AF764" s="429"/>
    </row>
    <row r="765" ht="13.5" customHeight="1">
      <c r="AF765" s="429"/>
    </row>
    <row r="766" ht="13.5" customHeight="1">
      <c r="AF766" s="429"/>
    </row>
    <row r="767" ht="13.5" customHeight="1">
      <c r="AF767" s="429"/>
    </row>
    <row r="768" ht="13.5" customHeight="1">
      <c r="AF768" s="429"/>
    </row>
    <row r="769" ht="13.5" customHeight="1">
      <c r="AF769" s="429"/>
    </row>
    <row r="770" ht="13.5" customHeight="1">
      <c r="AF770" s="429"/>
    </row>
    <row r="771" ht="13.5" customHeight="1">
      <c r="AF771" s="429"/>
    </row>
    <row r="772" ht="13.5" customHeight="1">
      <c r="AF772" s="429"/>
    </row>
    <row r="773" ht="13.5" customHeight="1">
      <c r="AF773" s="429"/>
    </row>
    <row r="774" ht="13.5" customHeight="1">
      <c r="AF774" s="429"/>
    </row>
    <row r="775" ht="13.5" customHeight="1">
      <c r="AF775" s="429"/>
    </row>
    <row r="776" ht="13.5" customHeight="1">
      <c r="AF776" s="429"/>
    </row>
    <row r="777" ht="13.5" customHeight="1">
      <c r="AF777" s="429"/>
    </row>
    <row r="778" ht="13.5" customHeight="1">
      <c r="AF778" s="429"/>
    </row>
    <row r="779" ht="13.5" customHeight="1">
      <c r="AF779" s="429"/>
    </row>
    <row r="780" ht="13.5" customHeight="1">
      <c r="AF780" s="429"/>
    </row>
    <row r="781" ht="13.5" customHeight="1">
      <c r="AF781" s="429"/>
    </row>
    <row r="782" ht="13.5" customHeight="1">
      <c r="AF782" s="429"/>
    </row>
    <row r="783" ht="13.5" customHeight="1">
      <c r="AF783" s="429"/>
    </row>
    <row r="784" ht="13.5" customHeight="1">
      <c r="AF784" s="429"/>
    </row>
    <row r="785" ht="13.5" customHeight="1">
      <c r="AF785" s="429"/>
    </row>
    <row r="786" ht="13.5" customHeight="1">
      <c r="AF786" s="429"/>
    </row>
    <row r="787" ht="13.5" customHeight="1">
      <c r="AF787" s="429"/>
    </row>
    <row r="788" ht="13.5" customHeight="1">
      <c r="AF788" s="429"/>
    </row>
    <row r="789" ht="13.5" customHeight="1">
      <c r="AF789" s="429"/>
    </row>
    <row r="790" ht="13.5" customHeight="1">
      <c r="AF790" s="429"/>
    </row>
    <row r="791" ht="13.5" customHeight="1">
      <c r="AF791" s="429"/>
    </row>
    <row r="792" ht="13.5" customHeight="1">
      <c r="AF792" s="429"/>
    </row>
    <row r="793" ht="13.5" customHeight="1">
      <c r="AF793" s="429"/>
    </row>
    <row r="794" ht="13.5" customHeight="1">
      <c r="AF794" s="429"/>
    </row>
    <row r="795" ht="13.5" customHeight="1">
      <c r="AF795" s="429"/>
    </row>
    <row r="796" ht="13.5" customHeight="1">
      <c r="AF796" s="429"/>
    </row>
    <row r="797" ht="13.5" customHeight="1">
      <c r="AF797" s="429"/>
    </row>
    <row r="798" ht="13.5" customHeight="1">
      <c r="AF798" s="429"/>
    </row>
    <row r="799" ht="13.5" customHeight="1">
      <c r="AF799" s="429"/>
    </row>
    <row r="800" ht="13.5" customHeight="1">
      <c r="AF800" s="429"/>
    </row>
    <row r="801" ht="13.5" customHeight="1">
      <c r="AF801" s="429"/>
    </row>
    <row r="802" ht="13.5" customHeight="1">
      <c r="AF802" s="429"/>
    </row>
    <row r="803" ht="13.5" customHeight="1">
      <c r="AF803" s="429"/>
    </row>
    <row r="804" ht="13.5" customHeight="1">
      <c r="AF804" s="429"/>
    </row>
    <row r="805" ht="13.5" customHeight="1">
      <c r="AF805" s="429"/>
    </row>
    <row r="806" ht="13.5" customHeight="1">
      <c r="AF806" s="429"/>
    </row>
    <row r="807" ht="13.5" customHeight="1">
      <c r="AF807" s="429"/>
    </row>
    <row r="808" ht="13.5" customHeight="1">
      <c r="AF808" s="429"/>
    </row>
    <row r="809" ht="13.5" customHeight="1">
      <c r="AF809" s="429"/>
    </row>
    <row r="810" ht="13.5" customHeight="1">
      <c r="AF810" s="429"/>
    </row>
    <row r="811" ht="13.5" customHeight="1">
      <c r="AF811" s="429"/>
    </row>
    <row r="812" ht="13.5" customHeight="1">
      <c r="AF812" s="429"/>
    </row>
    <row r="813" ht="13.5" customHeight="1">
      <c r="AF813" s="429"/>
    </row>
    <row r="814" ht="13.5" customHeight="1">
      <c r="AF814" s="429"/>
    </row>
    <row r="815" ht="13.5" customHeight="1">
      <c r="AF815" s="429"/>
    </row>
    <row r="816" ht="13.5" customHeight="1">
      <c r="AF816" s="429"/>
    </row>
    <row r="817" ht="13.5" customHeight="1">
      <c r="AF817" s="429"/>
    </row>
    <row r="818" ht="13.5" customHeight="1">
      <c r="AF818" s="429"/>
    </row>
    <row r="819" ht="13.5" customHeight="1">
      <c r="AF819" s="429"/>
    </row>
    <row r="820" ht="13.5" customHeight="1">
      <c r="AF820" s="429"/>
    </row>
    <row r="821" ht="13.5" customHeight="1">
      <c r="AF821" s="429"/>
    </row>
    <row r="822" ht="13.5" customHeight="1">
      <c r="AF822" s="429"/>
    </row>
    <row r="823" ht="13.5" customHeight="1">
      <c r="AF823" s="429"/>
    </row>
    <row r="824" ht="13.5" customHeight="1">
      <c r="AF824" s="429"/>
    </row>
    <row r="825" ht="13.5" customHeight="1">
      <c r="AF825" s="429"/>
    </row>
    <row r="826" ht="13.5" customHeight="1">
      <c r="AF826" s="429"/>
    </row>
    <row r="827" ht="13.5" customHeight="1">
      <c r="AF827" s="429"/>
    </row>
    <row r="828" ht="13.5" customHeight="1">
      <c r="AF828" s="429"/>
    </row>
    <row r="829" ht="13.5" customHeight="1">
      <c r="AF829" s="429"/>
    </row>
    <row r="830" ht="13.5" customHeight="1">
      <c r="AF830" s="429"/>
    </row>
    <row r="831" ht="13.5" customHeight="1">
      <c r="AF831" s="429"/>
    </row>
    <row r="832" ht="13.5" customHeight="1">
      <c r="AF832" s="429"/>
    </row>
    <row r="833" ht="13.5" customHeight="1">
      <c r="AF833" s="429"/>
    </row>
    <row r="834" ht="13.5" customHeight="1">
      <c r="AF834" s="429"/>
    </row>
    <row r="835" ht="13.5" customHeight="1">
      <c r="AF835" s="429"/>
    </row>
    <row r="836" ht="13.5" customHeight="1">
      <c r="AF836" s="429"/>
    </row>
    <row r="837" ht="13.5" customHeight="1">
      <c r="AF837" s="429"/>
    </row>
    <row r="838" ht="13.5" customHeight="1">
      <c r="AF838" s="429"/>
    </row>
    <row r="839" ht="13.5" customHeight="1">
      <c r="AF839" s="429"/>
    </row>
    <row r="840" ht="13.5" customHeight="1">
      <c r="AF840" s="429"/>
    </row>
    <row r="841" ht="13.5" customHeight="1">
      <c r="AF841" s="429"/>
    </row>
    <row r="842" ht="13.5" customHeight="1">
      <c r="AF842" s="429"/>
    </row>
    <row r="843" ht="13.5" customHeight="1">
      <c r="AF843" s="429"/>
    </row>
    <row r="844" ht="13.5" customHeight="1">
      <c r="AF844" s="429"/>
    </row>
    <row r="845" ht="13.5" customHeight="1">
      <c r="AF845" s="429"/>
    </row>
    <row r="846" ht="13.5" customHeight="1">
      <c r="AF846" s="429"/>
    </row>
    <row r="847" ht="13.5" customHeight="1">
      <c r="AF847" s="429"/>
    </row>
    <row r="848" ht="13.5" customHeight="1">
      <c r="AF848" s="429"/>
    </row>
    <row r="849" ht="13.5" customHeight="1">
      <c r="AF849" s="429"/>
    </row>
    <row r="850" ht="13.5" customHeight="1">
      <c r="AF850" s="429"/>
    </row>
    <row r="851" ht="13.5" customHeight="1">
      <c r="AF851" s="429"/>
    </row>
    <row r="852" ht="13.5" customHeight="1">
      <c r="AF852" s="429"/>
    </row>
    <row r="853" ht="13.5" customHeight="1">
      <c r="AF853" s="429"/>
    </row>
    <row r="854" ht="13.5" customHeight="1">
      <c r="AF854" s="429"/>
    </row>
    <row r="855" ht="13.5" customHeight="1">
      <c r="AF855" s="429"/>
    </row>
    <row r="856" ht="13.5" customHeight="1">
      <c r="AF856" s="429"/>
    </row>
    <row r="857" ht="13.5" customHeight="1">
      <c r="AF857" s="429"/>
    </row>
    <row r="858" ht="13.5" customHeight="1">
      <c r="AF858" s="429"/>
    </row>
    <row r="859" ht="13.5" customHeight="1">
      <c r="AF859" s="429"/>
    </row>
    <row r="860" ht="13.5" customHeight="1">
      <c r="AF860" s="429"/>
    </row>
    <row r="861" ht="13.5" customHeight="1">
      <c r="AF861" s="429"/>
    </row>
    <row r="862" ht="13.5" customHeight="1">
      <c r="AF862" s="429"/>
    </row>
    <row r="863" ht="13.5" customHeight="1">
      <c r="AF863" s="429"/>
    </row>
    <row r="864" ht="13.5" customHeight="1">
      <c r="AF864" s="429"/>
    </row>
    <row r="865" ht="13.5" customHeight="1">
      <c r="AF865" s="429"/>
    </row>
    <row r="866" ht="13.5" customHeight="1">
      <c r="AF866" s="429"/>
    </row>
    <row r="867" ht="13.5" customHeight="1">
      <c r="AF867" s="429"/>
    </row>
    <row r="868" ht="13.5" customHeight="1">
      <c r="AF868" s="429"/>
    </row>
    <row r="869" ht="13.5" customHeight="1">
      <c r="AF869" s="429"/>
    </row>
    <row r="870" ht="13.5" customHeight="1">
      <c r="AF870" s="429"/>
    </row>
    <row r="871" ht="13.5" customHeight="1">
      <c r="AF871" s="429"/>
    </row>
    <row r="872" ht="13.5" customHeight="1">
      <c r="AF872" s="429"/>
    </row>
    <row r="873" ht="13.5" customHeight="1">
      <c r="AF873" s="429"/>
    </row>
    <row r="874" ht="13.5" customHeight="1">
      <c r="AF874" s="429"/>
    </row>
    <row r="875" ht="13.5" customHeight="1">
      <c r="AF875" s="429"/>
    </row>
    <row r="876" ht="13.5" customHeight="1">
      <c r="AF876" s="429"/>
    </row>
    <row r="877" ht="13.5" customHeight="1">
      <c r="AF877" s="429"/>
    </row>
    <row r="878" ht="13.5" customHeight="1">
      <c r="AF878" s="429"/>
    </row>
    <row r="879" ht="13.5" customHeight="1">
      <c r="AF879" s="429"/>
    </row>
    <row r="880" ht="13.5" customHeight="1">
      <c r="AF880" s="429"/>
    </row>
    <row r="881" ht="13.5" customHeight="1">
      <c r="AF881" s="429"/>
    </row>
    <row r="882" ht="13.5" customHeight="1">
      <c r="AF882" s="429"/>
    </row>
    <row r="883" ht="13.5" customHeight="1">
      <c r="AF883" s="429"/>
    </row>
    <row r="884" ht="13.5" customHeight="1">
      <c r="AF884" s="429"/>
    </row>
    <row r="885" ht="13.5" customHeight="1">
      <c r="AF885" s="429"/>
    </row>
    <row r="886" ht="13.5" customHeight="1">
      <c r="AF886" s="429"/>
    </row>
    <row r="887" ht="13.5" customHeight="1">
      <c r="AF887" s="429"/>
    </row>
    <row r="888" ht="13.5" customHeight="1">
      <c r="AF888" s="429"/>
    </row>
    <row r="889" ht="13.5" customHeight="1">
      <c r="AF889" s="429"/>
    </row>
    <row r="890" ht="13.5" customHeight="1">
      <c r="AF890" s="429"/>
    </row>
    <row r="891" ht="13.5" customHeight="1">
      <c r="AF891" s="429"/>
    </row>
    <row r="892" ht="13.5" customHeight="1">
      <c r="AF892" s="429"/>
    </row>
    <row r="893" ht="13.5" customHeight="1">
      <c r="AF893" s="429"/>
    </row>
    <row r="894" ht="13.5" customHeight="1">
      <c r="AF894" s="429"/>
    </row>
    <row r="895" ht="13.5" customHeight="1">
      <c r="AF895" s="429"/>
    </row>
    <row r="896" ht="13.5" customHeight="1">
      <c r="AF896" s="429"/>
    </row>
    <row r="897" ht="13.5" customHeight="1">
      <c r="AF897" s="429"/>
    </row>
    <row r="898" ht="13.5" customHeight="1">
      <c r="AF898" s="429"/>
    </row>
    <row r="899" ht="13.5" customHeight="1">
      <c r="AF899" s="429"/>
    </row>
    <row r="900" ht="13.5" customHeight="1">
      <c r="AF900" s="429"/>
    </row>
    <row r="901" ht="13.5" customHeight="1">
      <c r="AF901" s="429"/>
    </row>
    <row r="902" ht="13.5" customHeight="1">
      <c r="AF902" s="429"/>
    </row>
    <row r="903" ht="13.5" customHeight="1">
      <c r="AF903" s="429"/>
    </row>
    <row r="904" ht="13.5" customHeight="1">
      <c r="AF904" s="429"/>
    </row>
    <row r="905" ht="13.5" customHeight="1">
      <c r="AF905" s="429"/>
    </row>
    <row r="906" ht="13.5" customHeight="1">
      <c r="AF906" s="429"/>
    </row>
    <row r="907" ht="13.5" customHeight="1">
      <c r="AF907" s="429"/>
    </row>
    <row r="908" ht="13.5" customHeight="1">
      <c r="AF908" s="429"/>
    </row>
    <row r="909" ht="13.5" customHeight="1">
      <c r="AF909" s="429"/>
    </row>
    <row r="910" ht="13.5" customHeight="1">
      <c r="AF910" s="429"/>
    </row>
    <row r="911" ht="13.5" customHeight="1">
      <c r="AF911" s="429"/>
    </row>
    <row r="912" ht="13.5" customHeight="1">
      <c r="AF912" s="429"/>
    </row>
    <row r="913" ht="13.5" customHeight="1">
      <c r="AF913" s="429"/>
    </row>
    <row r="914" ht="13.5" customHeight="1">
      <c r="AF914" s="429"/>
    </row>
    <row r="915" ht="13.5" customHeight="1">
      <c r="AF915" s="429"/>
    </row>
    <row r="916" ht="13.5" customHeight="1">
      <c r="AF916" s="429"/>
    </row>
    <row r="917" ht="13.5" customHeight="1">
      <c r="AF917" s="429"/>
    </row>
    <row r="918" ht="13.5" customHeight="1">
      <c r="AF918" s="429"/>
    </row>
    <row r="919" ht="13.5" customHeight="1">
      <c r="AF919" s="429"/>
    </row>
    <row r="920" ht="13.5" customHeight="1">
      <c r="AF920" s="429"/>
    </row>
    <row r="921" ht="13.5" customHeight="1">
      <c r="AF921" s="429"/>
    </row>
    <row r="922" ht="13.5" customHeight="1">
      <c r="AF922" s="429"/>
    </row>
    <row r="923" ht="13.5" customHeight="1">
      <c r="AF923" s="429"/>
    </row>
    <row r="924" ht="13.5" customHeight="1">
      <c r="AF924" s="429"/>
    </row>
    <row r="925" ht="13.5" customHeight="1">
      <c r="AF925" s="429"/>
    </row>
    <row r="926" ht="13.5" customHeight="1">
      <c r="AF926" s="429"/>
    </row>
    <row r="927" ht="13.5" customHeight="1">
      <c r="AF927" s="429"/>
    </row>
    <row r="928" ht="13.5" customHeight="1">
      <c r="AF928" s="429"/>
    </row>
    <row r="929" ht="13.5" customHeight="1">
      <c r="AF929" s="429"/>
    </row>
    <row r="930" ht="13.5" customHeight="1">
      <c r="AF930" s="429"/>
    </row>
    <row r="931" ht="13.5" customHeight="1">
      <c r="AF931" s="429"/>
    </row>
    <row r="932" ht="13.5" customHeight="1">
      <c r="AF932" s="429"/>
    </row>
    <row r="933" ht="13.5" customHeight="1">
      <c r="AF933" s="429"/>
    </row>
    <row r="934" ht="13.5" customHeight="1">
      <c r="AF934" s="429"/>
    </row>
    <row r="935" ht="13.5" customHeight="1">
      <c r="AF935" s="429"/>
    </row>
    <row r="936" ht="13.5" customHeight="1">
      <c r="AF936" s="429"/>
    </row>
    <row r="937" ht="13.5" customHeight="1">
      <c r="AF937" s="429"/>
    </row>
    <row r="938" ht="13.5" customHeight="1">
      <c r="AF938" s="429"/>
    </row>
    <row r="939" ht="13.5" customHeight="1">
      <c r="AF939" s="429"/>
    </row>
    <row r="940" ht="13.5" customHeight="1">
      <c r="AF940" s="429"/>
    </row>
    <row r="941" ht="13.5" customHeight="1">
      <c r="AF941" s="429"/>
    </row>
    <row r="942" ht="13.5" customHeight="1">
      <c r="AF942" s="429"/>
    </row>
    <row r="943" ht="13.5" customHeight="1">
      <c r="AF943" s="429"/>
    </row>
    <row r="944" ht="13.5" customHeight="1">
      <c r="AF944" s="429"/>
    </row>
    <row r="945" ht="13.5" customHeight="1">
      <c r="AF945" s="429"/>
    </row>
    <row r="946" ht="13.5" customHeight="1">
      <c r="AF946" s="429"/>
    </row>
    <row r="947" ht="13.5" customHeight="1">
      <c r="AF947" s="429"/>
    </row>
    <row r="948" ht="13.5" customHeight="1">
      <c r="AF948" s="429"/>
    </row>
    <row r="949" ht="13.5" customHeight="1">
      <c r="AF949" s="429"/>
    </row>
    <row r="950" ht="13.5" customHeight="1">
      <c r="AF950" s="429"/>
    </row>
    <row r="951" ht="13.5" customHeight="1">
      <c r="AF951" s="429"/>
    </row>
    <row r="952" ht="13.5" customHeight="1">
      <c r="AF952" s="429"/>
    </row>
    <row r="953" ht="13.5" customHeight="1">
      <c r="AF953" s="429"/>
    </row>
    <row r="954" ht="13.5" customHeight="1">
      <c r="AF954" s="429"/>
    </row>
    <row r="955" ht="13.5" customHeight="1">
      <c r="AF955" s="429"/>
    </row>
    <row r="956" ht="13.5" customHeight="1">
      <c r="AF956" s="429"/>
    </row>
    <row r="957" ht="13.5" customHeight="1">
      <c r="AF957" s="429"/>
    </row>
    <row r="958" ht="13.5" customHeight="1">
      <c r="AF958" s="429"/>
    </row>
    <row r="959" ht="13.5" customHeight="1">
      <c r="AF959" s="429"/>
    </row>
    <row r="960" ht="13.5" customHeight="1">
      <c r="AF960" s="429"/>
    </row>
    <row r="961" ht="13.5" customHeight="1">
      <c r="AF961" s="429"/>
    </row>
    <row r="962" ht="13.5" customHeight="1">
      <c r="AF962" s="429"/>
    </row>
    <row r="963" ht="13.5" customHeight="1">
      <c r="AF963" s="429"/>
    </row>
    <row r="964" ht="13.5" customHeight="1">
      <c r="AF964" s="429"/>
    </row>
    <row r="965" ht="13.5" customHeight="1">
      <c r="AF965" s="429"/>
    </row>
    <row r="966" ht="13.5" customHeight="1">
      <c r="AF966" s="429"/>
    </row>
    <row r="967" ht="13.5" customHeight="1">
      <c r="AF967" s="429"/>
    </row>
    <row r="968" ht="13.5" customHeight="1">
      <c r="AF968" s="429"/>
    </row>
    <row r="969" ht="13.5" customHeight="1">
      <c r="AF969" s="429"/>
    </row>
    <row r="970" ht="13.5" customHeight="1">
      <c r="AF970" s="429"/>
    </row>
    <row r="971" ht="13.5" customHeight="1">
      <c r="AF971" s="429"/>
    </row>
    <row r="972" ht="13.5" customHeight="1">
      <c r="AF972" s="429"/>
    </row>
    <row r="973" ht="13.5" customHeight="1">
      <c r="AF973" s="429"/>
    </row>
    <row r="974" ht="13.5" customHeight="1">
      <c r="AF974" s="429"/>
    </row>
    <row r="975" ht="13.5" customHeight="1">
      <c r="AF975" s="429"/>
    </row>
    <row r="976" ht="13.5" customHeight="1">
      <c r="AF976" s="429"/>
    </row>
    <row r="977" ht="13.5" customHeight="1">
      <c r="AF977" s="429"/>
    </row>
    <row r="978" ht="13.5" customHeight="1">
      <c r="AF978" s="429"/>
    </row>
    <row r="979" ht="13.5" customHeight="1">
      <c r="AF979" s="429"/>
    </row>
    <row r="980" ht="13.5" customHeight="1">
      <c r="AF980" s="429"/>
    </row>
    <row r="981" ht="13.5" customHeight="1">
      <c r="AF981" s="429"/>
    </row>
    <row r="982" ht="13.5" customHeight="1">
      <c r="AF982" s="429"/>
    </row>
    <row r="983" ht="13.5" customHeight="1">
      <c r="AF983" s="429"/>
    </row>
    <row r="984" ht="13.5" customHeight="1">
      <c r="AF984" s="429"/>
    </row>
    <row r="985" ht="13.5" customHeight="1">
      <c r="AF985" s="429"/>
    </row>
    <row r="986" ht="13.5" customHeight="1">
      <c r="AF986" s="429"/>
    </row>
    <row r="987" ht="13.5" customHeight="1">
      <c r="AF987" s="429"/>
    </row>
    <row r="988" ht="13.5" customHeight="1">
      <c r="AF988" s="429"/>
    </row>
    <row r="989" ht="13.5" customHeight="1">
      <c r="AF989" s="429"/>
    </row>
    <row r="990" ht="13.5" customHeight="1">
      <c r="AF990" s="429"/>
    </row>
    <row r="991" ht="13.5" customHeight="1">
      <c r="AF991" s="429"/>
    </row>
    <row r="992" ht="13.5" customHeight="1">
      <c r="AF992" s="429"/>
    </row>
    <row r="993" ht="13.5" customHeight="1">
      <c r="AF993" s="429"/>
    </row>
    <row r="994" ht="13.5" customHeight="1">
      <c r="AF994" s="429"/>
    </row>
    <row r="995" ht="13.5" customHeight="1">
      <c r="AF995" s="429"/>
    </row>
    <row r="996" ht="13.5" customHeight="1">
      <c r="AF996" s="429"/>
    </row>
    <row r="997" ht="13.5" customHeight="1">
      <c r="AF997" s="429"/>
    </row>
    <row r="998" ht="13.5" customHeight="1">
      <c r="AF998" s="429"/>
    </row>
    <row r="999" ht="13.5" customHeight="1">
      <c r="AF999" s="429"/>
    </row>
    <row r="1000" ht="13.5" customHeight="1">
      <c r="AF1000" s="429"/>
    </row>
  </sheetData>
  <printOptions/>
  <pageMargins bottom="0.75" footer="0.0" header="0.0" left="0.7" right="0.7" top="0.75"/>
  <pageSetup orientation="landscape"/>
  <headerFooter>
    <oddFooter>&amp;L&amp;F&amp;R&amp;D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4.0"/>
    <col customWidth="1" min="2" max="2" width="87.43"/>
    <col customWidth="1" min="3" max="26" width="8.71"/>
  </cols>
  <sheetData>
    <row r="1" ht="13.5" customHeight="1">
      <c r="A1" s="197" t="s">
        <v>103</v>
      </c>
    </row>
    <row r="2" ht="13.5" customHeight="1">
      <c r="A2" s="197" t="s">
        <v>104</v>
      </c>
    </row>
    <row r="3" ht="13.5" customHeight="1">
      <c r="A3" s="198" t="s">
        <v>105</v>
      </c>
    </row>
    <row r="4" ht="13.5" customHeight="1"/>
    <row r="5" ht="13.5" customHeight="1">
      <c r="A5" s="197" t="s">
        <v>106</v>
      </c>
    </row>
    <row r="6" ht="13.5" customHeight="1">
      <c r="A6" s="198"/>
    </row>
    <row r="7" ht="13.5" customHeight="1">
      <c r="A7" s="198" t="s">
        <v>107</v>
      </c>
    </row>
    <row r="8" ht="13.5" customHeight="1"/>
    <row r="9" ht="13.5" customHeight="1">
      <c r="A9" s="199" t="s">
        <v>108</v>
      </c>
      <c r="B9" s="200" t="s">
        <v>109</v>
      </c>
    </row>
    <row r="10" ht="13.5" customHeight="1">
      <c r="A10" s="197" t="s">
        <v>110</v>
      </c>
    </row>
    <row r="11" ht="13.5" customHeight="1"/>
    <row r="12" ht="13.5" customHeight="1">
      <c r="A12" s="201"/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7.86"/>
    <col customWidth="1" min="2" max="2" width="34.57"/>
    <col customWidth="1" min="3" max="3" width="23.86"/>
    <col customWidth="1" min="4" max="4" width="13.57"/>
    <col customWidth="1" min="5" max="5" width="10.86"/>
    <col customWidth="1" min="6" max="6" width="12.14"/>
    <col customWidth="1" min="7" max="8" width="11.43"/>
    <col customWidth="1" min="9" max="9" width="15.71"/>
    <col customWidth="1" min="10" max="10" width="12.29"/>
    <col customWidth="1" min="11" max="11" width="11.71"/>
    <col customWidth="1" min="12" max="12" width="9.71"/>
    <col customWidth="1" min="13" max="13" width="9.57"/>
    <col customWidth="1" min="14" max="14" width="11.86"/>
    <col customWidth="1" min="15" max="15" width="9.71"/>
    <col customWidth="1" min="16" max="16" width="12.29"/>
    <col customWidth="1" min="17" max="17" width="11.71"/>
    <col customWidth="1" min="18" max="18" width="14.57"/>
    <col customWidth="1" min="19" max="19" width="13.0"/>
    <col customWidth="1" min="20" max="20" width="11.86"/>
    <col customWidth="1" min="21" max="21" width="12.29"/>
    <col customWidth="1" min="22" max="22" width="12.0"/>
    <col customWidth="1" min="23" max="23" width="11.57"/>
    <col customWidth="1" min="24" max="24" width="10.57"/>
    <col customWidth="1" min="25" max="25" width="11.86"/>
    <col customWidth="1" min="26" max="26" width="10.0"/>
    <col customWidth="1" min="27" max="27" width="11.57"/>
    <col customWidth="1" min="28" max="28" width="14.0"/>
    <col customWidth="1" min="29" max="29" width="4.14"/>
    <col customWidth="1" min="30" max="30" width="13.86"/>
    <col customWidth="1" min="31" max="33" width="9.14"/>
    <col customWidth="1" min="34" max="34" width="12.0"/>
    <col customWidth="1" min="35" max="35" width="9.14"/>
    <col customWidth="1" min="36" max="56" width="8.71"/>
  </cols>
  <sheetData>
    <row r="1" ht="25.5" customHeight="1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5"/>
      <c r="AE1" s="202"/>
      <c r="AF1" s="202"/>
      <c r="AG1" s="202"/>
      <c r="AH1" s="202"/>
      <c r="AI1" s="202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ht="34.5" customHeight="1">
      <c r="A2" s="6"/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112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10" t="s">
        <v>27</v>
      </c>
      <c r="AC2" s="11"/>
      <c r="AD2" s="203" t="s">
        <v>113</v>
      </c>
      <c r="AE2" s="203" t="s">
        <v>114</v>
      </c>
      <c r="AF2" s="203" t="s">
        <v>115</v>
      </c>
      <c r="AG2" s="204" t="s">
        <v>116</v>
      </c>
      <c r="AH2" s="204" t="s">
        <v>117</v>
      </c>
      <c r="AI2" s="203" t="s">
        <v>118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24.0" customHeight="1">
      <c r="A3" s="205" t="s">
        <v>28</v>
      </c>
      <c r="B3" s="206" t="s">
        <v>29</v>
      </c>
      <c r="C3" s="207" t="s">
        <v>30</v>
      </c>
      <c r="D3" s="208"/>
      <c r="E3" s="208"/>
      <c r="F3" s="208"/>
      <c r="G3" s="209">
        <f>Colorado!P8</f>
        <v>1</v>
      </c>
      <c r="H3" s="208"/>
      <c r="I3" s="210">
        <f>Colorado!P10</f>
        <v>0.005</v>
      </c>
      <c r="J3" s="208"/>
      <c r="K3" s="210">
        <f>Colorado!P12</f>
        <v>0.05</v>
      </c>
      <c r="L3" s="208"/>
      <c r="M3" s="208"/>
      <c r="N3" s="208"/>
      <c r="O3" s="210">
        <f>Colorado!P16</f>
        <v>0.05</v>
      </c>
      <c r="P3" s="208"/>
      <c r="Q3" s="208"/>
      <c r="R3" s="210">
        <f>Colorado!P19</f>
        <v>0.002</v>
      </c>
      <c r="S3" s="208"/>
      <c r="T3" s="208"/>
      <c r="U3" s="208"/>
      <c r="V3" s="208"/>
      <c r="W3" s="210">
        <f>Colorado!P24</f>
        <v>0.1</v>
      </c>
      <c r="X3" s="208"/>
      <c r="Y3" s="208"/>
      <c r="Z3" s="208"/>
      <c r="AA3" s="211"/>
      <c r="AB3" s="212"/>
      <c r="AC3" s="213"/>
      <c r="AD3" s="202">
        <f t="shared" ref="AD3:AD40" si="1">COUNTIF(D3:AA3,"&gt;0")</f>
        <v>6</v>
      </c>
      <c r="AE3" s="202"/>
      <c r="AF3" s="202"/>
      <c r="AG3" s="202">
        <v>6.0</v>
      </c>
      <c r="AH3" s="202"/>
      <c r="AI3" s="202">
        <f t="shared" ref="AI3:AI40" si="2">AE3+AF3+AG3+AH3</f>
        <v>6</v>
      </c>
      <c r="AJ3" s="5" t="str">
        <f t="shared" ref="AJ3:AJ40" si="3">IF(AD3=AI3,"Good","Fail")</f>
        <v>Good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24.0" customHeight="1">
      <c r="A4" s="214"/>
      <c r="B4" s="215" t="s">
        <v>119</v>
      </c>
      <c r="C4" s="216" t="s">
        <v>30</v>
      </c>
      <c r="D4" s="217"/>
      <c r="E4" s="218">
        <f>Colorado!Q6</f>
        <v>0.06</v>
      </c>
      <c r="F4" s="218">
        <f>Colorado!Q7</f>
        <v>0.01</v>
      </c>
      <c r="G4" s="219">
        <f>Colorado!P8</f>
        <v>1</v>
      </c>
      <c r="H4" s="217"/>
      <c r="I4" s="217"/>
      <c r="J4" s="217"/>
      <c r="K4" s="217"/>
      <c r="L4" s="217"/>
      <c r="M4" s="218">
        <f>Colorado!Q14</f>
        <v>1</v>
      </c>
      <c r="N4" s="220">
        <f>Colorado!Q15</f>
        <v>0.3</v>
      </c>
      <c r="O4" s="217"/>
      <c r="P4" s="217"/>
      <c r="Q4" s="220">
        <f>Colorado!Q18</f>
        <v>0.05</v>
      </c>
      <c r="R4" s="217"/>
      <c r="S4" s="218">
        <f>Colorado!Q20</f>
        <v>0.21</v>
      </c>
      <c r="T4" s="218">
        <f>Colorado!Q21</f>
        <v>0.1</v>
      </c>
      <c r="U4" s="217"/>
      <c r="V4" s="221">
        <f>Colorado!Q23</f>
        <v>0.05</v>
      </c>
      <c r="W4" s="217"/>
      <c r="X4" s="217"/>
      <c r="Y4" s="218">
        <f>Colorado!Q26</f>
        <v>0.0005</v>
      </c>
      <c r="Z4" s="217"/>
      <c r="AA4" s="222">
        <f>Colorado!Q28</f>
        <v>5</v>
      </c>
      <c r="AB4" s="212"/>
      <c r="AC4" s="213"/>
      <c r="AD4" s="202">
        <f t="shared" si="1"/>
        <v>11</v>
      </c>
      <c r="AE4" s="202">
        <v>2.0</v>
      </c>
      <c r="AF4" s="202"/>
      <c r="AG4" s="202">
        <v>9.0</v>
      </c>
      <c r="AH4" s="202"/>
      <c r="AI4" s="202">
        <f t="shared" si="2"/>
        <v>11</v>
      </c>
      <c r="AJ4" s="5" t="str">
        <f t="shared" si="3"/>
        <v>Good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24.0" customHeight="1">
      <c r="A5" s="214"/>
      <c r="B5" s="223" t="s">
        <v>31</v>
      </c>
      <c r="C5" s="224" t="s">
        <v>32</v>
      </c>
      <c r="D5" s="225"/>
      <c r="E5" s="226">
        <f>'New Mexico'!O6</f>
        <v>0.006</v>
      </c>
      <c r="F5" s="226">
        <f>'New Mexico'!O7</f>
        <v>0.01</v>
      </c>
      <c r="G5" s="227">
        <f>'New Mexico'!O8</f>
        <v>2</v>
      </c>
      <c r="H5" s="226">
        <f>'New Mexico'!O9</f>
        <v>0.004</v>
      </c>
      <c r="I5" s="226">
        <f>'New Mexico'!O10</f>
        <v>0.005</v>
      </c>
      <c r="J5" s="228"/>
      <c r="K5" s="226">
        <f>'New Mexico'!O12</f>
        <v>0.1</v>
      </c>
      <c r="L5" s="228"/>
      <c r="M5" s="226">
        <f>'New Mexico'!O16</f>
        <v>1.3</v>
      </c>
      <c r="N5" s="228"/>
      <c r="O5" s="226">
        <f>'New Mexico'!O18</f>
        <v>0.015</v>
      </c>
      <c r="P5" s="228"/>
      <c r="Q5" s="228"/>
      <c r="R5" s="229">
        <f>'New Mexico'!O21</f>
        <v>0.002</v>
      </c>
      <c r="S5" s="228"/>
      <c r="T5" s="226">
        <f>'New Mexico'!O24</f>
        <v>0.7</v>
      </c>
      <c r="U5" s="228"/>
      <c r="V5" s="230">
        <f>'New Mexico'!O26</f>
        <v>0.05</v>
      </c>
      <c r="W5" s="228"/>
      <c r="X5" s="228"/>
      <c r="Y5" s="226">
        <f>'New Mexico'!O29</f>
        <v>0.002</v>
      </c>
      <c r="Z5" s="225"/>
      <c r="AA5" s="231">
        <f>'New Mexico'!O31</f>
        <v>10.5</v>
      </c>
      <c r="AB5" s="212"/>
      <c r="AC5" s="213"/>
      <c r="AD5" s="202">
        <f t="shared" si="1"/>
        <v>13</v>
      </c>
      <c r="AE5" s="202">
        <v>12.0</v>
      </c>
      <c r="AF5" s="202">
        <v>1.0</v>
      </c>
      <c r="AG5" s="202"/>
      <c r="AH5" s="202"/>
      <c r="AI5" s="202">
        <f t="shared" si="2"/>
        <v>13</v>
      </c>
      <c r="AJ5" s="5" t="str">
        <f t="shared" si="3"/>
        <v>Good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24.0" customHeight="1">
      <c r="A6" s="214"/>
      <c r="B6" s="223" t="s">
        <v>33</v>
      </c>
      <c r="C6" s="224" t="s">
        <v>34</v>
      </c>
      <c r="D6" s="225"/>
      <c r="E6" s="228"/>
      <c r="F6" s="226">
        <f>Utah!M7</f>
        <v>0.01</v>
      </c>
      <c r="G6" s="227">
        <f>Utah!M8</f>
        <v>1</v>
      </c>
      <c r="H6" s="226">
        <f>Utah!M9</f>
        <v>0.004</v>
      </c>
      <c r="I6" s="226">
        <f>Utah!M10</f>
        <v>0.01</v>
      </c>
      <c r="J6" s="228"/>
      <c r="K6" s="226">
        <f>Utah!M12</f>
        <v>0.05</v>
      </c>
      <c r="L6" s="228"/>
      <c r="M6" s="228"/>
      <c r="N6" s="228"/>
      <c r="O6" s="226">
        <f>Utah!M16</f>
        <v>0.015</v>
      </c>
      <c r="P6" s="228"/>
      <c r="Q6" s="228"/>
      <c r="R6" s="226">
        <f>Utah!M19</f>
        <v>0.002</v>
      </c>
      <c r="S6" s="228"/>
      <c r="T6" s="228"/>
      <c r="U6" s="228"/>
      <c r="V6" s="230">
        <f>Utah!M23</f>
        <v>0.05</v>
      </c>
      <c r="W6" s="226">
        <f>Utah!M24</f>
        <v>0.05</v>
      </c>
      <c r="X6" s="228"/>
      <c r="Y6" s="225"/>
      <c r="Z6" s="225"/>
      <c r="AA6" s="232"/>
      <c r="AB6" s="212"/>
      <c r="AC6" s="213"/>
      <c r="AD6" s="202">
        <f t="shared" si="1"/>
        <v>9</v>
      </c>
      <c r="AE6" s="202">
        <v>9.0</v>
      </c>
      <c r="AF6" s="202"/>
      <c r="AG6" s="202"/>
      <c r="AH6" s="202"/>
      <c r="AI6" s="202">
        <f t="shared" si="2"/>
        <v>9</v>
      </c>
      <c r="AJ6" s="5" t="str">
        <f t="shared" si="3"/>
        <v>Good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24.0" customHeight="1">
      <c r="A7" s="214"/>
      <c r="B7" s="223" t="s">
        <v>28</v>
      </c>
      <c r="C7" s="224" t="s">
        <v>35</v>
      </c>
      <c r="D7" s="228"/>
      <c r="E7" s="233">
        <f>Navajo!O6</f>
        <v>0.0056</v>
      </c>
      <c r="F7" s="229">
        <f>Navajo!O7</f>
        <v>0.01</v>
      </c>
      <c r="G7" s="234">
        <f>Navajo!O8</f>
        <v>2</v>
      </c>
      <c r="H7" s="229">
        <f>Navajo!O9</f>
        <v>0.004</v>
      </c>
      <c r="I7" s="229">
        <f>Navajo!O10</f>
        <v>0.005</v>
      </c>
      <c r="J7" s="228"/>
      <c r="K7" s="229">
        <f>Navajo!O12</f>
        <v>0.1</v>
      </c>
      <c r="L7" s="228"/>
      <c r="M7" s="229">
        <f>Navajo!O15</f>
        <v>1.3</v>
      </c>
      <c r="N7" s="228"/>
      <c r="O7" s="229">
        <f>Navajo!O17</f>
        <v>0.015</v>
      </c>
      <c r="P7" s="228"/>
      <c r="Q7" s="229">
        <f>Navajo!O19</f>
        <v>0.98</v>
      </c>
      <c r="R7" s="229">
        <f>Navajo!O20</f>
        <v>0.002</v>
      </c>
      <c r="S7" s="228"/>
      <c r="T7" s="229">
        <f>Navajo!O22</f>
        <v>0.61</v>
      </c>
      <c r="U7" s="228"/>
      <c r="V7" s="235">
        <f>Navajo!O24</f>
        <v>0.05</v>
      </c>
      <c r="W7" s="229">
        <f>Navajo!O25</f>
        <v>0.035</v>
      </c>
      <c r="X7" s="228"/>
      <c r="Y7" s="229">
        <f>Navajo!O27</f>
        <v>0.002</v>
      </c>
      <c r="Z7" s="228"/>
      <c r="AA7" s="236">
        <f>Navajo!O29</f>
        <v>2.1</v>
      </c>
      <c r="AB7" s="212"/>
      <c r="AC7" s="213"/>
      <c r="AD7" s="202">
        <f t="shared" si="1"/>
        <v>15</v>
      </c>
      <c r="AE7" s="202"/>
      <c r="AF7" s="202">
        <v>15.0</v>
      </c>
      <c r="AG7" s="202"/>
      <c r="AH7" s="202"/>
      <c r="AI7" s="202">
        <f t="shared" si="2"/>
        <v>15</v>
      </c>
      <c r="AJ7" s="5" t="str">
        <f t="shared" si="3"/>
        <v>Good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24.0" customHeight="1">
      <c r="A8" s="214"/>
      <c r="B8" s="237" t="s">
        <v>120</v>
      </c>
      <c r="C8" s="238" t="s">
        <v>37</v>
      </c>
      <c r="D8" s="239"/>
      <c r="E8" s="239"/>
      <c r="F8" s="240">
        <f>'UteMountain Tribe 2010'!M7</f>
        <v>0.000018</v>
      </c>
      <c r="G8" s="241">
        <f>'UteMountain Tribe 2010'!M8</f>
        <v>1</v>
      </c>
      <c r="H8" s="239"/>
      <c r="I8" s="242">
        <f>'UteMountain Tribe 2010'!M10</f>
        <v>0.005</v>
      </c>
      <c r="J8" s="239"/>
      <c r="K8" s="242">
        <f>'UteMountain Tribe 2010'!M13</f>
        <v>0.05</v>
      </c>
      <c r="L8" s="239"/>
      <c r="M8" s="239"/>
      <c r="N8" s="239"/>
      <c r="O8" s="242">
        <f>'UteMountain Tribe 2010'!M17</f>
        <v>0.05</v>
      </c>
      <c r="P8" s="239"/>
      <c r="Q8" s="239"/>
      <c r="R8" s="240">
        <f>'UteMountain Tribe 2010'!M20</f>
        <v>0.00005</v>
      </c>
      <c r="S8" s="239"/>
      <c r="T8" s="239"/>
      <c r="U8" s="239"/>
      <c r="V8" s="243"/>
      <c r="W8" s="242">
        <f>'UteMountain Tribe 2010'!M25</f>
        <v>0.1</v>
      </c>
      <c r="X8" s="239"/>
      <c r="Y8" s="239"/>
      <c r="Z8" s="239"/>
      <c r="AA8" s="244"/>
      <c r="AB8" s="212"/>
      <c r="AC8" s="213"/>
      <c r="AD8" s="202">
        <f t="shared" si="1"/>
        <v>7</v>
      </c>
      <c r="AE8" s="202">
        <v>5.0</v>
      </c>
      <c r="AF8" s="202"/>
      <c r="AG8" s="202">
        <v>2.0</v>
      </c>
      <c r="AH8" s="202"/>
      <c r="AI8" s="202">
        <f t="shared" si="2"/>
        <v>7</v>
      </c>
      <c r="AJ8" s="5" t="str">
        <f t="shared" si="3"/>
        <v>Good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24.0" customHeight="1">
      <c r="A9" s="245"/>
      <c r="B9" s="237" t="s">
        <v>121</v>
      </c>
      <c r="C9" s="238" t="s">
        <v>37</v>
      </c>
      <c r="D9" s="246">
        <f>'UteMountain Tribe 2010'!N5</f>
        <v>0.2</v>
      </c>
      <c r="E9" s="247">
        <f>'UteMountain Tribe 2010'!N6</f>
        <v>0.0056</v>
      </c>
      <c r="F9" s="239"/>
      <c r="G9" s="248"/>
      <c r="H9" s="239"/>
      <c r="I9" s="239"/>
      <c r="J9" s="239"/>
      <c r="K9" s="239"/>
      <c r="L9" s="239"/>
      <c r="M9" s="242">
        <f>'UteMountain Tribe 2010'!N15</f>
        <v>1</v>
      </c>
      <c r="N9" s="239"/>
      <c r="O9" s="239"/>
      <c r="P9" s="239"/>
      <c r="Q9" s="239"/>
      <c r="R9" s="249"/>
      <c r="S9" s="239"/>
      <c r="T9" s="242">
        <f>'UteMountain Tribe 2010'!N22</f>
        <v>0.1</v>
      </c>
      <c r="U9" s="239"/>
      <c r="V9" s="250">
        <f>'UteMountain Tribe 2010'!N24</f>
        <v>0.05</v>
      </c>
      <c r="W9" s="239"/>
      <c r="X9" s="239"/>
      <c r="Y9" s="239"/>
      <c r="Z9" s="239"/>
      <c r="AA9" s="251">
        <f>'UteMountain Tribe 2010'!N29</f>
        <v>5</v>
      </c>
      <c r="AB9" s="212"/>
      <c r="AC9" s="213"/>
      <c r="AD9" s="202">
        <f t="shared" si="1"/>
        <v>6</v>
      </c>
      <c r="AE9" s="202">
        <v>4.0</v>
      </c>
      <c r="AF9" s="202"/>
      <c r="AG9" s="202">
        <v>2.0</v>
      </c>
      <c r="AH9" s="202"/>
      <c r="AI9" s="202">
        <f t="shared" si="2"/>
        <v>6</v>
      </c>
      <c r="AJ9" s="5" t="str">
        <f t="shared" si="3"/>
        <v>Good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30.0" customHeight="1">
      <c r="A10" s="205" t="s">
        <v>38</v>
      </c>
      <c r="B10" s="206" t="s">
        <v>39</v>
      </c>
      <c r="C10" s="207" t="s">
        <v>40</v>
      </c>
      <c r="D10" s="252">
        <f>'EPA REGION'!B5</f>
        <v>170</v>
      </c>
      <c r="E10" s="253">
        <f>'EPA REGION'!B6</f>
        <v>0.067</v>
      </c>
      <c r="F10" s="253">
        <f>'EPA REGION'!B7</f>
        <v>0.05</v>
      </c>
      <c r="G10" s="252">
        <f>'EPA REGION'!B8</f>
        <v>33</v>
      </c>
      <c r="H10" s="253">
        <f>'EPA REGION'!B9</f>
        <v>0.33</v>
      </c>
      <c r="I10" s="253">
        <f>'EPA REGION'!B10</f>
        <v>0.083</v>
      </c>
      <c r="J10" s="208"/>
      <c r="K10" s="253">
        <f>'EPA REGION'!B12</f>
        <v>220</v>
      </c>
      <c r="L10" s="253">
        <f>'EPA REGION'!B13</f>
        <v>0.05</v>
      </c>
      <c r="M10" s="253">
        <f>'EPA REGION'!B14</f>
        <v>6.7</v>
      </c>
      <c r="N10" s="254">
        <f>'EPA REGION'!B15</f>
        <v>120</v>
      </c>
      <c r="O10" s="253">
        <f>'EPA REGION'!B16</f>
        <v>0.2</v>
      </c>
      <c r="P10" s="208"/>
      <c r="Q10" s="253">
        <f>'EPA REGION'!B18</f>
        <v>7.8</v>
      </c>
      <c r="R10" s="253">
        <f>'EPA REGION'!B19</f>
        <v>0.05</v>
      </c>
      <c r="S10" s="253">
        <f>'EPA REGION'!B20</f>
        <v>0.83</v>
      </c>
      <c r="T10" s="253">
        <f>'EPA REGION'!B21</f>
        <v>3.3</v>
      </c>
      <c r="U10" s="208"/>
      <c r="V10" s="254">
        <f>'EPA REGION'!B23</f>
        <v>0.83</v>
      </c>
      <c r="W10" s="208"/>
      <c r="X10" s="208"/>
      <c r="Y10" s="253">
        <f>'EPA REGION'!B26</f>
        <v>0.002</v>
      </c>
      <c r="Z10" s="253">
        <f>'EPA REGION'!B27</f>
        <v>0.83</v>
      </c>
      <c r="AA10" s="255">
        <f>'EPA REGION'!B28</f>
        <v>50</v>
      </c>
      <c r="AB10" s="212"/>
      <c r="AC10" s="213"/>
      <c r="AD10" s="202">
        <f t="shared" si="1"/>
        <v>19</v>
      </c>
      <c r="AE10" s="256">
        <v>19.0</v>
      </c>
      <c r="AF10" s="256"/>
      <c r="AG10" s="256"/>
      <c r="AH10" s="256"/>
      <c r="AI10" s="256">
        <f t="shared" si="2"/>
        <v>19</v>
      </c>
      <c r="AJ10" s="5" t="str">
        <f t="shared" si="3"/>
        <v>Good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30.0" customHeight="1">
      <c r="A11" s="214"/>
      <c r="B11" s="257" t="s">
        <v>39</v>
      </c>
      <c r="C11" s="258" t="s">
        <v>34</v>
      </c>
      <c r="D11" s="234">
        <f>Utah!T5</f>
        <v>620.767</v>
      </c>
      <c r="E11" s="235">
        <f>Utah!T6</f>
        <v>0.248</v>
      </c>
      <c r="F11" s="235">
        <f>Utah!T7</f>
        <v>0.186</v>
      </c>
      <c r="G11" s="234">
        <f>Utah!T8</f>
        <v>124.159</v>
      </c>
      <c r="H11" s="235">
        <f>Utah!T9</f>
        <v>1.242</v>
      </c>
      <c r="I11" s="229">
        <f>Utah!T10</f>
        <v>0.062</v>
      </c>
      <c r="J11" s="259"/>
      <c r="K11" s="235">
        <f>Utah!T12</f>
        <v>0.41</v>
      </c>
      <c r="L11" s="235">
        <f>Utah!T13</f>
        <v>7.931</v>
      </c>
      <c r="M11" s="235">
        <f>Utah!T14</f>
        <v>6.208</v>
      </c>
      <c r="N11" s="235">
        <f>Utah!T15</f>
        <v>851.582</v>
      </c>
      <c r="O11" s="235">
        <f>Utah!T16</f>
        <v>0.91</v>
      </c>
      <c r="P11" s="259"/>
      <c r="Q11" s="235">
        <f>Utah!T18</f>
        <v>31.04</v>
      </c>
      <c r="R11" s="235">
        <f>Utah!T19</f>
        <v>1.242</v>
      </c>
      <c r="S11" s="235">
        <f>Utah!T20</f>
        <v>3.104</v>
      </c>
      <c r="T11" s="235">
        <f>Utah!T21</f>
        <v>17.48</v>
      </c>
      <c r="U11" s="259"/>
      <c r="V11" s="235">
        <f>Utah!T23</f>
        <v>3.104</v>
      </c>
      <c r="W11" s="235">
        <f>Utah!T24</f>
        <v>3.64</v>
      </c>
      <c r="X11" s="259"/>
      <c r="Y11" s="235">
        <f>Utah!T26</f>
        <v>0.025</v>
      </c>
      <c r="Z11" s="235">
        <f>Utah!T27</f>
        <v>6.208</v>
      </c>
      <c r="AA11" s="236">
        <f>Utah!T28</f>
        <v>217.786</v>
      </c>
      <c r="AB11" s="212"/>
      <c r="AC11" s="213"/>
      <c r="AD11" s="202">
        <f t="shared" si="1"/>
        <v>20</v>
      </c>
      <c r="AE11" s="256"/>
      <c r="AF11" s="256">
        <v>20.0</v>
      </c>
      <c r="AG11" s="256"/>
      <c r="AH11" s="256"/>
      <c r="AI11" s="256">
        <f t="shared" si="2"/>
        <v>20</v>
      </c>
      <c r="AJ11" s="5" t="str">
        <f t="shared" si="3"/>
        <v>Good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30.0" customHeight="1">
      <c r="A12" s="214"/>
      <c r="B12" s="257" t="s">
        <v>41</v>
      </c>
      <c r="C12" s="224" t="s">
        <v>35</v>
      </c>
      <c r="D12" s="260"/>
      <c r="E12" s="229">
        <f>Navajo!Q6</f>
        <v>0.747</v>
      </c>
      <c r="F12" s="229">
        <f>Navajo!Q7</f>
        <v>0.03</v>
      </c>
      <c r="G12" s="234">
        <f>Navajo!Q8</f>
        <v>98</v>
      </c>
      <c r="H12" s="229">
        <f>Navajo!Q9</f>
        <v>1.87</v>
      </c>
      <c r="I12" s="229">
        <f>Navajo!Q10</f>
        <v>0.47</v>
      </c>
      <c r="J12" s="228"/>
      <c r="K12" s="229" t="str">
        <f>Navajo!Q12</f>
        <v/>
      </c>
      <c r="L12" s="228"/>
      <c r="M12" s="229">
        <f>Navajo!Q15</f>
        <v>9.33</v>
      </c>
      <c r="N12" s="228"/>
      <c r="O12" s="229">
        <f>Navajo!Q17</f>
        <v>0.015</v>
      </c>
      <c r="P12" s="228"/>
      <c r="Q12" s="229">
        <f>Navajo!Q19</f>
        <v>18.667</v>
      </c>
      <c r="R12" s="229">
        <f>Navajo!Q20</f>
        <v>0.28</v>
      </c>
      <c r="S12" s="228"/>
      <c r="T12" s="229">
        <f>Navajo!Q22</f>
        <v>18.67</v>
      </c>
      <c r="U12" s="228"/>
      <c r="V12" s="235">
        <f>Navajo!Q24</f>
        <v>4.67</v>
      </c>
      <c r="W12" s="229">
        <f>Navajo!Q25</f>
        <v>4.67</v>
      </c>
      <c r="X12" s="228"/>
      <c r="Y12" s="229">
        <f>Navajo!Q27</f>
        <v>0.075</v>
      </c>
      <c r="Z12" s="228"/>
      <c r="AA12" s="236">
        <f>Navajo!Q29</f>
        <v>280</v>
      </c>
      <c r="AB12" s="212"/>
      <c r="AC12" s="213"/>
      <c r="AD12" s="202">
        <f t="shared" si="1"/>
        <v>14</v>
      </c>
      <c r="AE12" s="256"/>
      <c r="AF12" s="256">
        <v>15.0</v>
      </c>
      <c r="AG12" s="256"/>
      <c r="AH12" s="256"/>
      <c r="AI12" s="256">
        <f t="shared" si="2"/>
        <v>15</v>
      </c>
      <c r="AJ12" s="5" t="str">
        <f t="shared" si="3"/>
        <v>Fail</v>
      </c>
    </row>
    <row r="13" ht="30.0" customHeight="1">
      <c r="A13" s="245"/>
      <c r="B13" s="257" t="s">
        <v>42</v>
      </c>
      <c r="C13" s="224" t="s">
        <v>35</v>
      </c>
      <c r="D13" s="260"/>
      <c r="E13" s="229">
        <f>Navajo!R6</f>
        <v>0.747</v>
      </c>
      <c r="F13" s="229">
        <f>Navajo!R7</f>
        <v>0.28</v>
      </c>
      <c r="G13" s="234">
        <f>Navajo!R8</f>
        <v>98</v>
      </c>
      <c r="H13" s="229">
        <f>Navajo!R9</f>
        <v>1.87</v>
      </c>
      <c r="I13" s="229">
        <f>Navajo!R10</f>
        <v>0.47</v>
      </c>
      <c r="J13" s="228"/>
      <c r="K13" s="229" t="str">
        <f>Navajo!R12</f>
        <v/>
      </c>
      <c r="L13" s="228"/>
      <c r="M13" s="229">
        <f>Navajo!R15</f>
        <v>9.33</v>
      </c>
      <c r="N13" s="228"/>
      <c r="O13" s="229">
        <f>Navajo!R17</f>
        <v>0.015</v>
      </c>
      <c r="P13" s="228"/>
      <c r="Q13" s="229">
        <f>Navajo!R19</f>
        <v>18.667</v>
      </c>
      <c r="R13" s="229">
        <f>Navajo!R20</f>
        <v>0.28</v>
      </c>
      <c r="S13" s="228"/>
      <c r="T13" s="229">
        <f>Navajo!R22</f>
        <v>18.67</v>
      </c>
      <c r="U13" s="228"/>
      <c r="V13" s="235">
        <f>Navajo!R24</f>
        <v>4.67</v>
      </c>
      <c r="W13" s="229">
        <f>Navajo!R25</f>
        <v>4.67</v>
      </c>
      <c r="X13" s="228"/>
      <c r="Y13" s="229">
        <f>Navajo!R27</f>
        <v>0.075</v>
      </c>
      <c r="Z13" s="228"/>
      <c r="AA13" s="236">
        <f>Navajo!R29</f>
        <v>280</v>
      </c>
      <c r="AB13" s="212"/>
      <c r="AC13" s="213"/>
      <c r="AD13" s="202">
        <f t="shared" si="1"/>
        <v>14</v>
      </c>
      <c r="AE13" s="256"/>
      <c r="AF13" s="256">
        <v>15.0</v>
      </c>
      <c r="AG13" s="256"/>
      <c r="AH13" s="256"/>
      <c r="AI13" s="256">
        <f t="shared" si="2"/>
        <v>15</v>
      </c>
      <c r="AJ13" s="5" t="str">
        <f t="shared" si="3"/>
        <v>Fail</v>
      </c>
    </row>
    <row r="14" ht="30.0" customHeight="1">
      <c r="A14" s="205" t="s">
        <v>45</v>
      </c>
      <c r="B14" s="261" t="s">
        <v>122</v>
      </c>
      <c r="C14" s="207" t="s">
        <v>30</v>
      </c>
      <c r="D14" s="262"/>
      <c r="E14" s="208"/>
      <c r="F14" s="210">
        <f>Colorado!X7</f>
        <v>0.1</v>
      </c>
      <c r="G14" s="208"/>
      <c r="H14" s="210">
        <f>Colorado!X9</f>
        <v>0.1</v>
      </c>
      <c r="I14" s="210">
        <f>Colorado!X10</f>
        <v>0.01</v>
      </c>
      <c r="J14" s="208"/>
      <c r="K14" s="210">
        <f>Colorado!X12</f>
        <v>0.1</v>
      </c>
      <c r="L14" s="208"/>
      <c r="M14" s="208"/>
      <c r="N14" s="208"/>
      <c r="O14" s="210">
        <f>Colorado!X16</f>
        <v>0.1</v>
      </c>
      <c r="P14" s="208"/>
      <c r="Q14" s="210">
        <f>Colorado!X18</f>
        <v>0.2</v>
      </c>
      <c r="R14" s="208"/>
      <c r="S14" s="210">
        <f>Colorado!X20</f>
        <v>0.3</v>
      </c>
      <c r="T14" s="210">
        <f>Colorado!X21</f>
        <v>0.2</v>
      </c>
      <c r="U14" s="208"/>
      <c r="V14" s="263">
        <f>Colorado!X23</f>
        <v>0.02</v>
      </c>
      <c r="W14" s="208"/>
      <c r="X14" s="208"/>
      <c r="Y14" s="208"/>
      <c r="Z14" s="208"/>
      <c r="AA14" s="264">
        <f>Colorado!X28</f>
        <v>2</v>
      </c>
      <c r="AB14" s="212"/>
      <c r="AC14" s="213"/>
      <c r="AD14" s="202">
        <f t="shared" si="1"/>
        <v>10</v>
      </c>
      <c r="AE14" s="256"/>
      <c r="AF14" s="256"/>
      <c r="AG14" s="256">
        <v>10.0</v>
      </c>
      <c r="AH14" s="256"/>
      <c r="AI14" s="256">
        <f t="shared" si="2"/>
        <v>10</v>
      </c>
      <c r="AJ14" s="5" t="str">
        <f t="shared" si="3"/>
        <v>Good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30.0" customHeight="1">
      <c r="A15" s="214"/>
      <c r="B15" s="265" t="s">
        <v>46</v>
      </c>
      <c r="C15" s="207" t="s">
        <v>30</v>
      </c>
      <c r="D15" s="266"/>
      <c r="E15" s="217"/>
      <c r="F15" s="217"/>
      <c r="G15" s="217"/>
      <c r="H15" s="217"/>
      <c r="I15" s="217"/>
      <c r="J15" s="217"/>
      <c r="K15" s="217"/>
      <c r="L15" s="217"/>
      <c r="M15" s="218">
        <f>Colorado!Y14</f>
        <v>0.2</v>
      </c>
      <c r="N15" s="217"/>
      <c r="O15" s="217"/>
      <c r="P15" s="217"/>
      <c r="Q15" s="217"/>
      <c r="R15" s="217"/>
      <c r="S15" s="217"/>
      <c r="T15" s="217"/>
      <c r="U15" s="217"/>
      <c r="V15" s="267"/>
      <c r="W15" s="217"/>
      <c r="X15" s="217"/>
      <c r="Y15" s="217"/>
      <c r="Z15" s="217"/>
      <c r="AA15" s="268"/>
      <c r="AB15" s="212"/>
      <c r="AC15" s="213"/>
      <c r="AD15" s="202">
        <f t="shared" si="1"/>
        <v>1</v>
      </c>
      <c r="AE15" s="256"/>
      <c r="AF15" s="256"/>
      <c r="AG15" s="256">
        <v>1.0</v>
      </c>
      <c r="AH15" s="256"/>
      <c r="AI15" s="256">
        <f t="shared" si="2"/>
        <v>1</v>
      </c>
      <c r="AJ15" s="5" t="str">
        <f t="shared" si="3"/>
        <v>Good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30.0" customHeight="1">
      <c r="A16" s="214"/>
      <c r="B16" s="223" t="s">
        <v>47</v>
      </c>
      <c r="C16" s="224" t="s">
        <v>32</v>
      </c>
      <c r="D16" s="227">
        <f>'New Mexico'!P5</f>
        <v>5</v>
      </c>
      <c r="E16" s="228"/>
      <c r="F16" s="226">
        <f>'New Mexico'!P7</f>
        <v>0.1</v>
      </c>
      <c r="G16" s="228"/>
      <c r="H16" s="228"/>
      <c r="I16" s="226">
        <f>'New Mexico'!P10</f>
        <v>0.01</v>
      </c>
      <c r="J16" s="228"/>
      <c r="K16" s="226">
        <f>'New Mexico'!P12</f>
        <v>0.1</v>
      </c>
      <c r="L16" s="226">
        <f>'New Mexico'!P15</f>
        <v>0.05</v>
      </c>
      <c r="M16" s="226">
        <f>'New Mexico'!P16</f>
        <v>0.2</v>
      </c>
      <c r="N16" s="259"/>
      <c r="O16" s="226">
        <f>'New Mexico'!P18</f>
        <v>5</v>
      </c>
      <c r="P16" s="228"/>
      <c r="Q16" s="228"/>
      <c r="R16" s="228"/>
      <c r="S16" s="226">
        <f>'New Mexico'!P23</f>
        <v>1</v>
      </c>
      <c r="T16" s="228"/>
      <c r="U16" s="228"/>
      <c r="V16" s="230">
        <f>'New Mexico'!P26</f>
        <v>0.13</v>
      </c>
      <c r="W16" s="228"/>
      <c r="X16" s="228"/>
      <c r="Y16" s="225"/>
      <c r="Z16" s="226">
        <f>'New Mexico'!P30</f>
        <v>0.1</v>
      </c>
      <c r="AA16" s="231">
        <f>'New Mexico'!P31</f>
        <v>2</v>
      </c>
      <c r="AB16" s="212"/>
      <c r="AC16" s="213"/>
      <c r="AD16" s="202">
        <f t="shared" si="1"/>
        <v>11</v>
      </c>
      <c r="AE16" s="256">
        <v>11.0</v>
      </c>
      <c r="AF16" s="256"/>
      <c r="AG16" s="256"/>
      <c r="AH16" s="256"/>
      <c r="AI16" s="256">
        <f t="shared" si="2"/>
        <v>11</v>
      </c>
      <c r="AJ16" s="5" t="str">
        <f t="shared" si="3"/>
        <v>Good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30.0" customHeight="1">
      <c r="A17" s="214"/>
      <c r="B17" s="223" t="s">
        <v>48</v>
      </c>
      <c r="C17" s="224" t="s">
        <v>34</v>
      </c>
      <c r="D17" s="227">
        <f>Utah!P5</f>
        <v>20</v>
      </c>
      <c r="E17" s="228"/>
      <c r="F17" s="226">
        <f>Utah!P7</f>
        <v>2</v>
      </c>
      <c r="G17" s="228"/>
      <c r="H17" s="228"/>
      <c r="I17" s="226">
        <f>Utah!P10</f>
        <v>0.05</v>
      </c>
      <c r="J17" s="228"/>
      <c r="K17" s="226">
        <f>Utah!P12</f>
        <v>1</v>
      </c>
      <c r="L17" s="226">
        <f>Utah!P13</f>
        <v>5</v>
      </c>
      <c r="M17" s="226">
        <f>Utah!P14</f>
        <v>5</v>
      </c>
      <c r="N17" s="230">
        <f>Utah!P15</f>
        <v>20</v>
      </c>
      <c r="O17" s="226">
        <f>Utah!P16</f>
        <v>10</v>
      </c>
      <c r="P17" s="228"/>
      <c r="Q17" s="226">
        <f>Utah!P18</f>
        <v>10</v>
      </c>
      <c r="R17" s="228"/>
      <c r="S17" s="226">
        <f>Utah!P20</f>
        <v>0.05</v>
      </c>
      <c r="T17" s="226">
        <f>Utah!P21</f>
        <v>2</v>
      </c>
      <c r="U17" s="228"/>
      <c r="V17" s="230">
        <f>Utah!P23</f>
        <v>0.02</v>
      </c>
      <c r="W17" s="228"/>
      <c r="X17" s="228"/>
      <c r="Y17" s="225"/>
      <c r="Z17" s="226">
        <f>Utah!P27</f>
        <v>1</v>
      </c>
      <c r="AA17" s="231">
        <f>Utah!P28</f>
        <v>10</v>
      </c>
      <c r="AB17" s="212"/>
      <c r="AC17" s="213"/>
      <c r="AD17" s="202">
        <f t="shared" si="1"/>
        <v>14</v>
      </c>
      <c r="AE17" s="256">
        <v>14.0</v>
      </c>
      <c r="AF17" s="256"/>
      <c r="AG17" s="256"/>
      <c r="AH17" s="256"/>
      <c r="AI17" s="256">
        <f t="shared" si="2"/>
        <v>14</v>
      </c>
      <c r="AJ17" s="5" t="str">
        <f t="shared" si="3"/>
        <v>Good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30.0" customHeight="1">
      <c r="A18" s="214"/>
      <c r="B18" s="223" t="s">
        <v>49</v>
      </c>
      <c r="C18" s="224" t="s">
        <v>34</v>
      </c>
      <c r="D18" s="227">
        <f>Utah!Q5</f>
        <v>5</v>
      </c>
      <c r="E18" s="228"/>
      <c r="F18" s="226">
        <f>Utah!Q7</f>
        <v>0.1</v>
      </c>
      <c r="G18" s="228"/>
      <c r="H18" s="228"/>
      <c r="I18" s="226">
        <f>Utah!Q10</f>
        <v>0.01</v>
      </c>
      <c r="J18" s="228"/>
      <c r="K18" s="226">
        <f>Utah!Q12</f>
        <v>0.1</v>
      </c>
      <c r="L18" s="226">
        <f>Utah!Q13</f>
        <v>0.05</v>
      </c>
      <c r="M18" s="226">
        <f>Utah!Q14</f>
        <v>0.2</v>
      </c>
      <c r="N18" s="230">
        <f>Utah!Q15</f>
        <v>5</v>
      </c>
      <c r="O18" s="226">
        <f>Utah!Q16</f>
        <v>5</v>
      </c>
      <c r="P18" s="228"/>
      <c r="Q18" s="226">
        <f>Utah!Q18</f>
        <v>0.2</v>
      </c>
      <c r="R18" s="228"/>
      <c r="S18" s="226">
        <f>Utah!Q20</f>
        <v>0.01</v>
      </c>
      <c r="T18" s="226">
        <f>Utah!Q21</f>
        <v>0.2</v>
      </c>
      <c r="U18" s="228"/>
      <c r="V18" s="230">
        <f>Utah!Q23</f>
        <v>0.02</v>
      </c>
      <c r="W18" s="228"/>
      <c r="X18" s="228"/>
      <c r="Y18" s="225"/>
      <c r="Z18" s="226">
        <f>Utah!Q27</f>
        <v>0.1</v>
      </c>
      <c r="AA18" s="231">
        <f>Utah!Q28</f>
        <v>2</v>
      </c>
      <c r="AB18" s="212"/>
      <c r="AC18" s="213"/>
      <c r="AD18" s="202">
        <f t="shared" si="1"/>
        <v>14</v>
      </c>
      <c r="AE18" s="256">
        <v>14.0</v>
      </c>
      <c r="AF18" s="256"/>
      <c r="AG18" s="256"/>
      <c r="AH18" s="256"/>
      <c r="AI18" s="256">
        <f t="shared" si="2"/>
        <v>14</v>
      </c>
      <c r="AJ18" s="5" t="str">
        <f t="shared" si="3"/>
        <v>Good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30.0" customHeight="1">
      <c r="A19" s="214"/>
      <c r="B19" s="223" t="s">
        <v>50</v>
      </c>
      <c r="C19" s="224" t="s">
        <v>34</v>
      </c>
      <c r="D19" s="269"/>
      <c r="E19" s="228"/>
      <c r="F19" s="226">
        <f>Utah!N7</f>
        <v>0.1</v>
      </c>
      <c r="G19" s="228"/>
      <c r="H19" s="228"/>
      <c r="I19" s="226">
        <f>Utah!N10</f>
        <v>0.01</v>
      </c>
      <c r="J19" s="228"/>
      <c r="K19" s="226">
        <f>Utah!N12</f>
        <v>0.1</v>
      </c>
      <c r="L19" s="228"/>
      <c r="M19" s="226">
        <f>Utah!N14</f>
        <v>0.2</v>
      </c>
      <c r="N19" s="228"/>
      <c r="O19" s="226">
        <f>Utah!N16</f>
        <v>0.1</v>
      </c>
      <c r="P19" s="228"/>
      <c r="Q19" s="228"/>
      <c r="R19" s="228"/>
      <c r="S19" s="228"/>
      <c r="T19" s="228"/>
      <c r="U19" s="228"/>
      <c r="V19" s="230">
        <f>Utah!N23</f>
        <v>0.05</v>
      </c>
      <c r="W19" s="228"/>
      <c r="X19" s="228"/>
      <c r="Y19" s="225"/>
      <c r="Z19" s="225"/>
      <c r="AA19" s="232"/>
      <c r="AB19" s="212"/>
      <c r="AC19" s="213"/>
      <c r="AD19" s="202">
        <f t="shared" si="1"/>
        <v>6</v>
      </c>
      <c r="AE19" s="256">
        <v>6.0</v>
      </c>
      <c r="AF19" s="256"/>
      <c r="AG19" s="256"/>
      <c r="AH19" s="256"/>
      <c r="AI19" s="256">
        <f t="shared" si="2"/>
        <v>6</v>
      </c>
      <c r="AJ19" s="5" t="str">
        <f t="shared" si="3"/>
        <v>Good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30.0" customHeight="1">
      <c r="A20" s="214"/>
      <c r="B20" s="223" t="s">
        <v>51</v>
      </c>
      <c r="C20" s="224" t="s">
        <v>35</v>
      </c>
      <c r="D20" s="234">
        <f>Navajo!U5</f>
        <v>20</v>
      </c>
      <c r="E20" s="228"/>
      <c r="F20" s="229">
        <f>Navajo!U7</f>
        <v>2</v>
      </c>
      <c r="G20" s="228"/>
      <c r="H20" s="229">
        <f>Navajo!U9</f>
        <v>0.5</v>
      </c>
      <c r="I20" s="229">
        <f>Navajo!U10</f>
        <v>0.05</v>
      </c>
      <c r="J20" s="228"/>
      <c r="K20" s="235">
        <f>Navajo!U12</f>
        <v>1</v>
      </c>
      <c r="L20" s="229">
        <f>Navajo!U14</f>
        <v>5</v>
      </c>
      <c r="M20" s="229">
        <f>Navajo!U15</f>
        <v>5</v>
      </c>
      <c r="N20" s="228"/>
      <c r="O20" s="229">
        <f>Navajo!U17</f>
        <v>10</v>
      </c>
      <c r="P20" s="228"/>
      <c r="Q20" s="229">
        <f>Navajo!U19</f>
        <v>10</v>
      </c>
      <c r="R20" s="228"/>
      <c r="S20" s="229">
        <f>Navajo!U21</f>
        <v>0.05</v>
      </c>
      <c r="T20" s="229">
        <f>Navajo!U22</f>
        <v>2</v>
      </c>
      <c r="U20" s="228"/>
      <c r="V20" s="235">
        <f>Navajo!U24</f>
        <v>0.02</v>
      </c>
      <c r="W20" s="228"/>
      <c r="X20" s="228"/>
      <c r="Y20" s="225"/>
      <c r="Z20" s="229">
        <f>Navajo!U28</f>
        <v>1</v>
      </c>
      <c r="AA20" s="236">
        <f>Navajo!U29</f>
        <v>10</v>
      </c>
      <c r="AB20" s="212"/>
      <c r="AC20" s="213"/>
      <c r="AD20" s="202">
        <f t="shared" si="1"/>
        <v>14</v>
      </c>
      <c r="AE20" s="256"/>
      <c r="AF20" s="256">
        <v>14.0</v>
      </c>
      <c r="AG20" s="256"/>
      <c r="AH20" s="256"/>
      <c r="AI20" s="256">
        <f t="shared" si="2"/>
        <v>14</v>
      </c>
      <c r="AJ20" s="5" t="str">
        <f t="shared" si="3"/>
        <v>Good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30.0" customHeight="1">
      <c r="A21" s="214"/>
      <c r="B21" s="270" t="s">
        <v>123</v>
      </c>
      <c r="C21" s="271" t="s">
        <v>37</v>
      </c>
      <c r="D21" s="248"/>
      <c r="E21" s="239"/>
      <c r="F21" s="272">
        <f>'UteMountain Tribe 2010'!P7</f>
        <v>0.1</v>
      </c>
      <c r="G21" s="239"/>
      <c r="H21" s="239"/>
      <c r="I21" s="272">
        <f>'UteMountain Tribe 2010'!P10</f>
        <v>0.01</v>
      </c>
      <c r="J21" s="239"/>
      <c r="K21" s="272">
        <f>'UteMountain Tribe 2010'!P13</f>
        <v>0.1</v>
      </c>
      <c r="L21" s="239"/>
      <c r="M21" s="272">
        <f>'UteMountain Tribe 2010'!P15</f>
        <v>0.2</v>
      </c>
      <c r="N21" s="239"/>
      <c r="O21" s="272">
        <f>'UteMountain Tribe 2010'!P17</f>
        <v>0.1</v>
      </c>
      <c r="P21" s="239"/>
      <c r="Q21" s="239"/>
      <c r="R21" s="272">
        <f>'UteMountain Tribe 2010'!P20</f>
        <v>0.01</v>
      </c>
      <c r="S21" s="239"/>
      <c r="T21" s="272">
        <f>'UteMountain Tribe 2010'!P22</f>
        <v>0.2</v>
      </c>
      <c r="U21" s="239"/>
      <c r="V21" s="250">
        <f>'UteMountain Tribe 2010'!P24</f>
        <v>0.02</v>
      </c>
      <c r="W21" s="239"/>
      <c r="X21" s="239"/>
      <c r="Y21" s="273"/>
      <c r="Z21" s="239"/>
      <c r="AA21" s="274">
        <f>'UteMountain Tribe 2010'!P29</f>
        <v>2</v>
      </c>
      <c r="AB21" s="275"/>
      <c r="AC21" s="213"/>
      <c r="AD21" s="202">
        <f t="shared" si="1"/>
        <v>9</v>
      </c>
      <c r="AE21" s="256"/>
      <c r="AF21" s="256"/>
      <c r="AG21" s="256">
        <v>9.0</v>
      </c>
      <c r="AH21" s="256"/>
      <c r="AI21" s="256">
        <f t="shared" si="2"/>
        <v>9</v>
      </c>
      <c r="AJ21" s="5" t="str">
        <f t="shared" si="3"/>
        <v>Good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30.0" customHeight="1">
      <c r="A22" s="205" t="s">
        <v>52</v>
      </c>
      <c r="B22" s="206" t="s">
        <v>53</v>
      </c>
      <c r="C22" s="207" t="s">
        <v>32</v>
      </c>
      <c r="D22" s="276"/>
      <c r="E22" s="208"/>
      <c r="F22" s="253">
        <f>'New Mexico'!Q7</f>
        <v>0.2</v>
      </c>
      <c r="G22" s="208"/>
      <c r="H22" s="208"/>
      <c r="I22" s="253">
        <f>'New Mexico'!Q10</f>
        <v>0.05</v>
      </c>
      <c r="J22" s="208"/>
      <c r="K22" s="253">
        <f>'New Mexico'!Q12</f>
        <v>1</v>
      </c>
      <c r="L22" s="253">
        <f>'New Mexico'!Q15</f>
        <v>1</v>
      </c>
      <c r="M22" s="253">
        <f>'New Mexico'!Q16</f>
        <v>0.5</v>
      </c>
      <c r="N22" s="208"/>
      <c r="O22" s="253">
        <f>'New Mexico'!Q18</f>
        <v>0.1</v>
      </c>
      <c r="P22" s="208"/>
      <c r="Q22" s="208"/>
      <c r="R22" s="208">
        <f>'New Mexico'!Q21</f>
        <v>0.01</v>
      </c>
      <c r="S22" s="208"/>
      <c r="T22" s="208"/>
      <c r="U22" s="208"/>
      <c r="V22" s="254">
        <f>'New Mexico'!Q26</f>
        <v>0.05</v>
      </c>
      <c r="W22" s="208"/>
      <c r="X22" s="208"/>
      <c r="Y22" s="277"/>
      <c r="Z22" s="253">
        <f>'New Mexico'!Q30</f>
        <v>0.1</v>
      </c>
      <c r="AA22" s="255">
        <f>'New Mexico'!Q31</f>
        <v>25</v>
      </c>
      <c r="AB22" s="278"/>
      <c r="AC22" s="213"/>
      <c r="AD22" s="202">
        <f t="shared" si="1"/>
        <v>10</v>
      </c>
      <c r="AE22" s="256">
        <v>9.0</v>
      </c>
      <c r="AF22" s="256">
        <v>1.0</v>
      </c>
      <c r="AG22" s="256"/>
      <c r="AH22" s="256"/>
      <c r="AI22" s="256">
        <f t="shared" si="2"/>
        <v>10</v>
      </c>
      <c r="AJ22" s="5" t="str">
        <f t="shared" si="3"/>
        <v>Good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30.0" customHeight="1">
      <c r="A23" s="214"/>
      <c r="B23" s="223" t="s">
        <v>54</v>
      </c>
      <c r="C23" s="224" t="s">
        <v>32</v>
      </c>
      <c r="D23" s="279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80">
        <f>'New Mexico'!T21</f>
        <v>0.00077</v>
      </c>
      <c r="S23" s="228"/>
      <c r="T23" s="228"/>
      <c r="U23" s="228"/>
      <c r="V23" s="281">
        <f>'New Mexico'!T26</f>
        <v>0.005</v>
      </c>
      <c r="W23" s="228"/>
      <c r="X23" s="228"/>
      <c r="Y23" s="228"/>
      <c r="Z23" s="228"/>
      <c r="AA23" s="282"/>
      <c r="AB23" s="212"/>
      <c r="AC23" s="213"/>
      <c r="AD23" s="202">
        <f t="shared" si="1"/>
        <v>2</v>
      </c>
      <c r="AE23" s="283"/>
      <c r="AF23" s="283">
        <v>1.0</v>
      </c>
      <c r="AG23" s="283">
        <v>1.0</v>
      </c>
      <c r="AH23" s="283"/>
      <c r="AI23" s="256">
        <f t="shared" si="2"/>
        <v>2</v>
      </c>
      <c r="AJ23" s="5" t="str">
        <f t="shared" si="3"/>
        <v>Good</v>
      </c>
      <c r="AK23" s="49"/>
      <c r="AL23" s="49"/>
      <c r="AM23" s="49"/>
      <c r="AN23" s="49"/>
      <c r="AO23" s="49"/>
      <c r="AP23" s="49"/>
      <c r="AQ23" s="49"/>
      <c r="AR23" s="49"/>
      <c r="AS23" s="49"/>
      <c r="AT23" s="5"/>
      <c r="AU23" s="5"/>
      <c r="AV23" s="49"/>
      <c r="AW23" s="49"/>
      <c r="AX23" s="49"/>
      <c r="AY23" s="49"/>
      <c r="AZ23" s="49"/>
      <c r="BA23" s="49"/>
      <c r="BB23" s="49"/>
      <c r="BC23" s="49"/>
      <c r="BD23" s="49"/>
    </row>
    <row r="24" ht="30.0" customHeight="1">
      <c r="A24" s="214"/>
      <c r="B24" s="223" t="s">
        <v>52</v>
      </c>
      <c r="C24" s="224" t="s">
        <v>34</v>
      </c>
      <c r="D24" s="227">
        <f>Utah!O5</f>
        <v>5</v>
      </c>
      <c r="E24" s="228"/>
      <c r="F24" s="226">
        <f>Utah!O7</f>
        <v>0.2</v>
      </c>
      <c r="G24" s="228"/>
      <c r="H24" s="228"/>
      <c r="I24" s="226">
        <f>Utah!O10</f>
        <v>0.05</v>
      </c>
      <c r="J24" s="284">
        <f>Utah!O11</f>
        <v>500</v>
      </c>
      <c r="K24" s="226">
        <f>Utah!O12</f>
        <v>1</v>
      </c>
      <c r="L24" s="226">
        <f>Utah!O13</f>
        <v>1</v>
      </c>
      <c r="M24" s="226">
        <f>Utah!O14</f>
        <v>0.5</v>
      </c>
      <c r="N24" s="228"/>
      <c r="O24" s="226">
        <f>Utah!O16</f>
        <v>0.1</v>
      </c>
      <c r="P24" s="226">
        <f>Utah!O17</f>
        <v>250</v>
      </c>
      <c r="Q24" s="228"/>
      <c r="R24" s="226">
        <f>Utah!O19</f>
        <v>0.01</v>
      </c>
      <c r="S24" s="228"/>
      <c r="T24" s="228"/>
      <c r="U24" s="228"/>
      <c r="V24" s="230">
        <f>Utah!O23</f>
        <v>0.05</v>
      </c>
      <c r="W24" s="228"/>
      <c r="X24" s="284">
        <f>Utah!O25</f>
        <v>1000</v>
      </c>
      <c r="Y24" s="225"/>
      <c r="Z24" s="226">
        <f>Utah!O27</f>
        <v>0.1</v>
      </c>
      <c r="AA24" s="231">
        <f>Utah!O28</f>
        <v>25</v>
      </c>
      <c r="AB24" s="212"/>
      <c r="AC24" s="213"/>
      <c r="AD24" s="202">
        <f t="shared" si="1"/>
        <v>14</v>
      </c>
      <c r="AE24" s="256">
        <v>14.0</v>
      </c>
      <c r="AF24" s="256"/>
      <c r="AG24" s="256"/>
      <c r="AH24" s="256"/>
      <c r="AI24" s="256">
        <f t="shared" si="2"/>
        <v>14</v>
      </c>
      <c r="AJ24" s="5" t="str">
        <f t="shared" si="3"/>
        <v>Good</v>
      </c>
      <c r="AK24" s="5"/>
      <c r="AL24" s="5"/>
      <c r="AM24" s="5"/>
      <c r="AN24" s="5"/>
      <c r="AO24" s="5"/>
      <c r="AP24" s="5"/>
      <c r="AQ24" s="5"/>
      <c r="AR24" s="5"/>
      <c r="AS24" s="5"/>
      <c r="AT24" s="49"/>
      <c r="AU24" s="49"/>
      <c r="AV24" s="5"/>
      <c r="AW24" s="5"/>
      <c r="AX24" s="5"/>
      <c r="AY24" s="5"/>
      <c r="AZ24" s="5"/>
      <c r="BA24" s="5"/>
      <c r="BB24" s="5"/>
    </row>
    <row r="25" ht="30.0" customHeight="1">
      <c r="A25" s="245"/>
      <c r="B25" s="285" t="s">
        <v>124</v>
      </c>
      <c r="C25" s="286" t="s">
        <v>35</v>
      </c>
      <c r="D25" s="287"/>
      <c r="E25" s="288"/>
      <c r="F25" s="289">
        <f>Navajo!V7</f>
        <v>0.2</v>
      </c>
      <c r="G25" s="288"/>
      <c r="H25" s="288"/>
      <c r="I25" s="289">
        <f>Navajo!V10</f>
        <v>0.05</v>
      </c>
      <c r="J25" s="288"/>
      <c r="K25" s="288"/>
      <c r="L25" s="289">
        <f>Navajo!V14</f>
        <v>1</v>
      </c>
      <c r="M25" s="289">
        <f>Navajo!V15</f>
        <v>0.5</v>
      </c>
      <c r="N25" s="288"/>
      <c r="O25" s="289">
        <f>Navajo!V17</f>
        <v>0.1</v>
      </c>
      <c r="P25" s="288"/>
      <c r="Q25" s="288"/>
      <c r="R25" s="289">
        <f>Navajo!V20</f>
        <v>0.01</v>
      </c>
      <c r="S25" s="288"/>
      <c r="T25" s="288"/>
      <c r="U25" s="288"/>
      <c r="V25" s="290">
        <f>Navajo!V24</f>
        <v>0.05</v>
      </c>
      <c r="W25" s="288"/>
      <c r="X25" s="288"/>
      <c r="Y25" s="291"/>
      <c r="Z25" s="289">
        <f>Navajo!V28</f>
        <v>0.1</v>
      </c>
      <c r="AA25" s="292">
        <f>Navajo!V29</f>
        <v>25</v>
      </c>
      <c r="AB25" s="293"/>
      <c r="AC25" s="213"/>
      <c r="AD25" s="202">
        <f t="shared" si="1"/>
        <v>9</v>
      </c>
      <c r="AE25" s="256"/>
      <c r="AF25" s="256">
        <v>9.0</v>
      </c>
      <c r="AG25" s="256"/>
      <c r="AH25" s="256"/>
      <c r="AI25" s="256">
        <f t="shared" si="2"/>
        <v>9</v>
      </c>
      <c r="AJ25" s="5" t="str">
        <f t="shared" si="3"/>
        <v>Good</v>
      </c>
      <c r="AK25" s="5"/>
      <c r="AL25" s="5"/>
      <c r="AM25" s="5"/>
      <c r="AN25" s="5"/>
      <c r="AO25" s="5"/>
      <c r="AP25" s="5"/>
      <c r="AQ25" s="5"/>
      <c r="AR25" s="5"/>
      <c r="AS25" s="5"/>
      <c r="AT25" s="49"/>
      <c r="AU25" s="49"/>
      <c r="AV25" s="5"/>
      <c r="AW25" s="5"/>
      <c r="AX25" s="5"/>
      <c r="AY25" s="5"/>
      <c r="AZ25" s="5"/>
      <c r="BA25" s="5"/>
      <c r="BB25" s="5"/>
    </row>
    <row r="26" ht="30.0" customHeight="1">
      <c r="A26" s="205" t="s">
        <v>125</v>
      </c>
      <c r="B26" s="206" t="s">
        <v>126</v>
      </c>
      <c r="C26" s="207" t="s">
        <v>30</v>
      </c>
      <c r="D26" s="276"/>
      <c r="E26" s="253">
        <f>Colorado!R6</f>
        <v>0.64</v>
      </c>
      <c r="F26" s="253">
        <f>Colorado!R7</f>
        <v>0.0076</v>
      </c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53">
        <f>Colorado!R21</f>
        <v>4.6</v>
      </c>
      <c r="U26" s="208"/>
      <c r="V26" s="254">
        <f>Colorado!R23</f>
        <v>4.2</v>
      </c>
      <c r="W26" s="208"/>
      <c r="X26" s="208"/>
      <c r="Y26" s="294">
        <f>Colorado!R26</f>
        <v>0.00047</v>
      </c>
      <c r="Z26" s="208"/>
      <c r="AA26" s="255">
        <f>Colorado!R28</f>
        <v>26</v>
      </c>
      <c r="AB26" s="212"/>
      <c r="AC26" s="295"/>
      <c r="AD26" s="202">
        <f t="shared" si="1"/>
        <v>6</v>
      </c>
      <c r="AE26" s="256">
        <v>6.0</v>
      </c>
      <c r="AF26" s="256"/>
      <c r="AG26" s="256"/>
      <c r="AH26" s="256"/>
      <c r="AI26" s="256">
        <f t="shared" si="2"/>
        <v>6</v>
      </c>
      <c r="AJ26" s="5" t="str">
        <f t="shared" si="3"/>
        <v>Good</v>
      </c>
      <c r="AK26" s="5"/>
      <c r="AL26" s="5"/>
      <c r="AM26" s="5"/>
      <c r="AN26" s="5"/>
      <c r="AO26" s="5"/>
      <c r="AP26" s="5"/>
      <c r="AQ26" s="5"/>
      <c r="AR26" s="5"/>
      <c r="AS26" s="5"/>
      <c r="AT26" s="49"/>
      <c r="AU26" s="49"/>
      <c r="AV26" s="5"/>
      <c r="AW26" s="5"/>
      <c r="AX26" s="5"/>
      <c r="AY26" s="5"/>
      <c r="AZ26" s="5"/>
      <c r="BA26" s="5"/>
      <c r="BB26" s="5"/>
      <c r="BC26" s="5"/>
      <c r="BD26" s="5"/>
    </row>
    <row r="27" ht="30.0" customHeight="1">
      <c r="A27" s="214"/>
      <c r="B27" s="223" t="s">
        <v>127</v>
      </c>
      <c r="C27" s="224" t="s">
        <v>30</v>
      </c>
      <c r="D27" s="269"/>
      <c r="E27" s="226">
        <f>Colorado!S6</f>
        <v>0.0056</v>
      </c>
      <c r="F27" s="296">
        <f>Colorado!S7</f>
        <v>0.00002</v>
      </c>
      <c r="G27" s="228"/>
      <c r="H27" s="228"/>
      <c r="I27" s="228"/>
      <c r="J27" s="228"/>
      <c r="K27" s="226">
        <f>Colorado!S12</f>
        <v>0.1</v>
      </c>
      <c r="L27" s="228"/>
      <c r="M27" s="226">
        <f>Colorado!S14</f>
        <v>1.3</v>
      </c>
      <c r="N27" s="228"/>
      <c r="O27" s="228"/>
      <c r="P27" s="228"/>
      <c r="Q27" s="228"/>
      <c r="R27" s="228"/>
      <c r="S27" s="228"/>
      <c r="T27" s="226">
        <f>Colorado!S21</f>
        <v>0.61</v>
      </c>
      <c r="U27" s="228"/>
      <c r="V27" s="230">
        <f>Colorado!R23</f>
        <v>4.2</v>
      </c>
      <c r="W27" s="228"/>
      <c r="X27" s="228"/>
      <c r="Y27" s="296">
        <f>Colorado!S26</f>
        <v>0.00024</v>
      </c>
      <c r="Z27" s="228"/>
      <c r="AA27" s="231">
        <f>Colorado!S28</f>
        <v>7.4</v>
      </c>
      <c r="AB27" s="212"/>
      <c r="AC27" s="295"/>
      <c r="AD27" s="202">
        <f t="shared" si="1"/>
        <v>8</v>
      </c>
      <c r="AE27" s="256">
        <v>8.0</v>
      </c>
      <c r="AF27" s="256"/>
      <c r="AG27" s="256"/>
      <c r="AH27" s="256"/>
      <c r="AI27" s="256">
        <f t="shared" si="2"/>
        <v>8</v>
      </c>
      <c r="AJ27" s="5" t="str">
        <f t="shared" si="3"/>
        <v>Good</v>
      </c>
      <c r="AK27" s="5"/>
      <c r="AL27" s="5"/>
      <c r="AM27" s="5"/>
      <c r="AN27" s="5"/>
      <c r="AO27" s="5"/>
      <c r="AP27" s="5"/>
      <c r="AQ27" s="5"/>
      <c r="AR27" s="5"/>
      <c r="AS27" s="5"/>
      <c r="AT27" s="49"/>
      <c r="AU27" s="49"/>
      <c r="AV27" s="5"/>
      <c r="AW27" s="5"/>
      <c r="AX27" s="5"/>
      <c r="AY27" s="5"/>
      <c r="AZ27" s="5"/>
      <c r="BA27" s="5"/>
      <c r="BB27" s="5"/>
      <c r="BC27" s="5"/>
      <c r="BD27" s="5"/>
    </row>
    <row r="28" ht="30.0" customHeight="1">
      <c r="A28" s="214"/>
      <c r="B28" s="237" t="s">
        <v>128</v>
      </c>
      <c r="C28" s="238" t="s">
        <v>32</v>
      </c>
      <c r="D28" s="297"/>
      <c r="E28" s="242">
        <f>'New Mexico'!U6</f>
        <v>0.64</v>
      </c>
      <c r="F28" s="298">
        <f>'New Mexico'!U7</f>
        <v>0.009</v>
      </c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42">
        <f>'New Mexico'!U24</f>
        <v>4.6</v>
      </c>
      <c r="U28" s="239"/>
      <c r="V28" s="299">
        <f>'New Mexico'!U26</f>
        <v>4.2</v>
      </c>
      <c r="W28" s="239"/>
      <c r="X28" s="239"/>
      <c r="Y28" s="298">
        <f>'New Mexico'!U29</f>
        <v>0.47</v>
      </c>
      <c r="Z28" s="239"/>
      <c r="AA28" s="251">
        <f>'New Mexico'!U31</f>
        <v>26</v>
      </c>
      <c r="AB28" s="212"/>
      <c r="AC28" s="295"/>
      <c r="AD28" s="202">
        <f t="shared" si="1"/>
        <v>6</v>
      </c>
      <c r="AE28" s="256">
        <v>6.0</v>
      </c>
      <c r="AF28" s="256"/>
      <c r="AG28" s="256"/>
      <c r="AH28" s="256"/>
      <c r="AI28" s="256">
        <f t="shared" si="2"/>
        <v>6</v>
      </c>
      <c r="AJ28" s="5" t="str">
        <f t="shared" si="3"/>
        <v>Good</v>
      </c>
      <c r="AK28" s="5"/>
      <c r="AL28" s="5"/>
      <c r="AM28" s="5"/>
      <c r="AN28" s="5"/>
      <c r="AO28" s="5"/>
      <c r="AP28" s="5"/>
      <c r="AQ28" s="5"/>
      <c r="AR28" s="5"/>
      <c r="AS28" s="5"/>
      <c r="AT28" s="49"/>
      <c r="AU28" s="49"/>
      <c r="AV28" s="5"/>
      <c r="AW28" s="5"/>
      <c r="AX28" s="5"/>
      <c r="AY28" s="5"/>
      <c r="AZ28" s="5"/>
      <c r="BA28" s="5"/>
      <c r="BB28" s="5"/>
      <c r="BC28" s="5"/>
      <c r="BD28" s="5"/>
    </row>
    <row r="29" ht="30.0" customHeight="1">
      <c r="A29" s="214"/>
      <c r="B29" s="300" t="s">
        <v>44</v>
      </c>
      <c r="C29" s="301" t="s">
        <v>35</v>
      </c>
      <c r="D29" s="248"/>
      <c r="E29" s="302">
        <f>Navajo!P6</f>
        <v>0.64</v>
      </c>
      <c r="F29" s="302">
        <f>Navajo!P7</f>
        <v>0.08</v>
      </c>
      <c r="G29" s="239"/>
      <c r="H29" s="302">
        <f>Navajo!P9</f>
        <v>0.085</v>
      </c>
      <c r="I29" s="302">
        <f>Navajo!P10</f>
        <v>0.008</v>
      </c>
      <c r="J29" s="239"/>
      <c r="K29" s="302" t="str">
        <f>Navajo!P12</f>
        <v/>
      </c>
      <c r="L29" s="239"/>
      <c r="M29" s="239"/>
      <c r="N29" s="239"/>
      <c r="O29" s="239"/>
      <c r="P29" s="239"/>
      <c r="Q29" s="239"/>
      <c r="R29" s="303">
        <f>Navajo!P20</f>
        <v>0.00015</v>
      </c>
      <c r="S29" s="239"/>
      <c r="T29" s="302">
        <f>Navajo!P22</f>
        <v>4.6</v>
      </c>
      <c r="U29" s="239"/>
      <c r="V29" s="304">
        <f>Navajo!P24</f>
        <v>0.67</v>
      </c>
      <c r="W29" s="302">
        <f>Navajo!P25</f>
        <v>8</v>
      </c>
      <c r="X29" s="239"/>
      <c r="Y29" s="302">
        <f>Navajo!P27</f>
        <v>0.001</v>
      </c>
      <c r="Z29" s="239"/>
      <c r="AA29" s="305">
        <f>Navajo!P29</f>
        <v>5.1</v>
      </c>
      <c r="AB29" s="212"/>
      <c r="AC29" s="213"/>
      <c r="AD29" s="202">
        <f t="shared" si="1"/>
        <v>10</v>
      </c>
      <c r="AE29" s="256"/>
      <c r="AF29" s="256">
        <v>11.0</v>
      </c>
      <c r="AG29" s="256"/>
      <c r="AH29" s="256"/>
      <c r="AI29" s="256">
        <f t="shared" si="2"/>
        <v>11</v>
      </c>
      <c r="AJ29" s="5" t="str">
        <f t="shared" si="3"/>
        <v>Fail</v>
      </c>
    </row>
    <row r="30" ht="30.0" customHeight="1">
      <c r="A30" s="245"/>
      <c r="B30" s="306" t="s">
        <v>44</v>
      </c>
      <c r="C30" s="307" t="s">
        <v>37</v>
      </c>
      <c r="D30" s="308"/>
      <c r="E30" s="289">
        <f>'UteMountain Tribe 2010'!O6</f>
        <v>0.64</v>
      </c>
      <c r="F30" s="309">
        <f>'UteMountain Tribe 2010'!O7</f>
        <v>0.000014</v>
      </c>
      <c r="G30" s="288"/>
      <c r="H30" s="288"/>
      <c r="I30" s="310">
        <f>'UteMountain Tribe 2010'!O10</f>
        <v>0.084</v>
      </c>
      <c r="J30" s="288"/>
      <c r="K30" s="311">
        <f>'UteMountain Tribe 2010'!O13</f>
        <v>3.4</v>
      </c>
      <c r="L30" s="288"/>
      <c r="M30" s="288"/>
      <c r="N30" s="288"/>
      <c r="O30" s="288"/>
      <c r="P30" s="288"/>
      <c r="Q30" s="288"/>
      <c r="R30" s="309">
        <f>'UteMountain Tribe 2010'!O20</f>
        <v>0.000051</v>
      </c>
      <c r="S30" s="288"/>
      <c r="T30" s="310">
        <f>'UteMountain Tribe 2010'!O22</f>
        <v>4.6</v>
      </c>
      <c r="U30" s="288"/>
      <c r="V30" s="312">
        <f>'UteMountain Tribe 2010'!O24</f>
        <v>4.2</v>
      </c>
      <c r="W30" s="310">
        <f>'UteMountain Tribe 2010'!O25</f>
        <v>110</v>
      </c>
      <c r="X30" s="288"/>
      <c r="Y30" s="288"/>
      <c r="Z30" s="288"/>
      <c r="AA30" s="313">
        <f>'UteMountain Tribe 2010'!O29</f>
        <v>26</v>
      </c>
      <c r="AB30" s="212"/>
      <c r="AC30" s="213"/>
      <c r="AD30" s="202">
        <f t="shared" si="1"/>
        <v>9</v>
      </c>
      <c r="AE30" s="256">
        <v>5.0</v>
      </c>
      <c r="AF30" s="256">
        <v>1.0</v>
      </c>
      <c r="AG30" s="256">
        <v>3.0</v>
      </c>
      <c r="AH30" s="256"/>
      <c r="AI30" s="256">
        <f t="shared" si="2"/>
        <v>9</v>
      </c>
      <c r="AJ30" s="5" t="str">
        <f t="shared" si="3"/>
        <v>Good</v>
      </c>
    </row>
    <row r="31" ht="30.0" customHeight="1">
      <c r="A31" s="205" t="s">
        <v>55</v>
      </c>
      <c r="B31" s="206" t="s">
        <v>56</v>
      </c>
      <c r="C31" s="207" t="s">
        <v>30</v>
      </c>
      <c r="D31" s="314">
        <f>Colorado!T5</f>
        <v>8.838262915</v>
      </c>
      <c r="E31" s="315"/>
      <c r="F31" s="316">
        <f>Colorado!T7</f>
        <v>0.34</v>
      </c>
      <c r="G31" s="315"/>
      <c r="H31" s="315"/>
      <c r="I31" s="316">
        <f>Colorado!T10</f>
        <v>0.005008618353</v>
      </c>
      <c r="J31" s="315"/>
      <c r="K31" s="253">
        <f>Colorado!T12</f>
        <v>0.016</v>
      </c>
      <c r="L31" s="315"/>
      <c r="M31" s="253">
        <f>Colorado!T14</f>
        <v>0.02582323383</v>
      </c>
      <c r="N31" s="315"/>
      <c r="O31" s="253">
        <f>Colorado!T16</f>
        <v>0.1361417491</v>
      </c>
      <c r="P31" s="315"/>
      <c r="Q31" s="316">
        <f>Colorado!T18</f>
        <v>3.761110411</v>
      </c>
      <c r="R31" s="315"/>
      <c r="S31" s="315"/>
      <c r="T31" s="253">
        <f>Colorado!T21</f>
        <v>0.8416603029</v>
      </c>
      <c r="U31" s="315"/>
      <c r="V31" s="253">
        <f>Colorado!T23</f>
        <v>0.0184</v>
      </c>
      <c r="W31" s="253">
        <f>Colorado!T24</f>
        <v>0.006685618253</v>
      </c>
      <c r="X31" s="315"/>
      <c r="Y31" s="317"/>
      <c r="Z31" s="317"/>
      <c r="AA31" s="318">
        <f>Colorado!T28</f>
        <v>0.3005289847</v>
      </c>
      <c r="AB31" s="319">
        <f>Colorado!$I$44</f>
        <v>200</v>
      </c>
      <c r="AC31" s="320"/>
      <c r="AD31" s="202">
        <f t="shared" si="1"/>
        <v>11</v>
      </c>
      <c r="AE31" s="256">
        <v>10.0</v>
      </c>
      <c r="AF31" s="256"/>
      <c r="AG31" s="256">
        <v>1.0</v>
      </c>
      <c r="AH31" s="256"/>
      <c r="AI31" s="256">
        <f t="shared" si="2"/>
        <v>11</v>
      </c>
      <c r="AJ31" s="5" t="str">
        <f t="shared" si="3"/>
        <v>Good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30.0" customHeight="1">
      <c r="A32" s="214"/>
      <c r="B32" s="223" t="s">
        <v>56</v>
      </c>
      <c r="C32" s="224" t="s">
        <v>32</v>
      </c>
      <c r="D32" s="321">
        <f>'New Mexico'!R5</f>
        <v>15.40011258</v>
      </c>
      <c r="E32" s="228"/>
      <c r="F32" s="226">
        <f>'New Mexico'!R7</f>
        <v>0.34</v>
      </c>
      <c r="G32" s="228"/>
      <c r="H32" s="228"/>
      <c r="I32" s="322">
        <f>'New Mexico'!R10</f>
        <v>0.00421103424</v>
      </c>
      <c r="J32" s="228"/>
      <c r="K32" s="226">
        <f>'New Mexico'!R14</f>
        <v>0.016</v>
      </c>
      <c r="L32" s="228"/>
      <c r="M32" s="226">
        <f>'New Mexico'!R16</f>
        <v>0.03783678786</v>
      </c>
      <c r="N32" s="228"/>
      <c r="O32" s="226">
        <f>'New Mexico'!R18</f>
        <v>0.2085835318</v>
      </c>
      <c r="P32" s="228"/>
      <c r="Q32" s="322">
        <f>'New Mexico'!R20</f>
        <v>4.304989347</v>
      </c>
      <c r="R32" s="322">
        <f>'New Mexico'!R22</f>
        <v>0.0014</v>
      </c>
      <c r="S32" s="323">
        <f>'New Mexico'!R23</f>
        <v>7.92</v>
      </c>
      <c r="T32" s="226">
        <f>'New Mexico'!R24</f>
        <v>1.186066882</v>
      </c>
      <c r="U32" s="228"/>
      <c r="V32" s="323">
        <f>'New Mexico'!R26</f>
        <v>0.02</v>
      </c>
      <c r="W32" s="226">
        <f>'New Mexico'!R27</f>
        <v>0.02128466642</v>
      </c>
      <c r="X32" s="228"/>
      <c r="Y32" s="225"/>
      <c r="Z32" s="225"/>
      <c r="AA32" s="324">
        <f>'New Mexico'!R31</f>
        <v>0.4345339917</v>
      </c>
      <c r="AB32" s="325">
        <f>'New Mexico'!$X$10</f>
        <v>300</v>
      </c>
      <c r="AC32" s="320"/>
      <c r="AD32" s="202">
        <f t="shared" si="1"/>
        <v>13</v>
      </c>
      <c r="AE32" s="256">
        <v>10.0</v>
      </c>
      <c r="AF32" s="256"/>
      <c r="AG32" s="256">
        <v>3.0</v>
      </c>
      <c r="AH32" s="256"/>
      <c r="AI32" s="256">
        <f t="shared" si="2"/>
        <v>13</v>
      </c>
      <c r="AJ32" s="5" t="str">
        <f t="shared" si="3"/>
        <v>Good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30.0" customHeight="1">
      <c r="A33" s="214"/>
      <c r="B33" s="223" t="s">
        <v>57</v>
      </c>
      <c r="C33" s="224" t="s">
        <v>34</v>
      </c>
      <c r="D33" s="226">
        <f>Utah!R5</f>
        <v>0.75</v>
      </c>
      <c r="E33" s="228"/>
      <c r="F33" s="226">
        <f>Utah!R7</f>
        <v>0.34</v>
      </c>
      <c r="G33" s="228"/>
      <c r="H33" s="228"/>
      <c r="I33" s="322">
        <f>Utah!R10</f>
        <v>0.002</v>
      </c>
      <c r="J33" s="228"/>
      <c r="K33" s="226">
        <f>Utah!R12</f>
        <v>0.016</v>
      </c>
      <c r="L33" s="228"/>
      <c r="M33" s="226">
        <f>Utah!R14</f>
        <v>0.013</v>
      </c>
      <c r="N33" s="227">
        <f>Utah!R15</f>
        <v>1</v>
      </c>
      <c r="O33" s="226">
        <f>Utah!R16</f>
        <v>0.065</v>
      </c>
      <c r="P33" s="228"/>
      <c r="Q33" s="228"/>
      <c r="R33" s="228"/>
      <c r="S33" s="228"/>
      <c r="T33" s="226">
        <f>Utah!R21</f>
        <v>0.468</v>
      </c>
      <c r="U33" s="228"/>
      <c r="V33" s="226">
        <f>Utah!R23</f>
        <v>0.0184</v>
      </c>
      <c r="W33" s="226">
        <f>Utah!R24</f>
        <v>0.01059716954</v>
      </c>
      <c r="X33" s="228"/>
      <c r="Y33" s="225"/>
      <c r="Z33" s="225"/>
      <c r="AA33" s="324">
        <f>Utah!S28</f>
        <v>0.12</v>
      </c>
      <c r="AB33" s="326"/>
      <c r="AC33" s="320"/>
      <c r="AD33" s="202">
        <f t="shared" si="1"/>
        <v>11</v>
      </c>
      <c r="AE33" s="256">
        <v>11.0</v>
      </c>
      <c r="AF33" s="256"/>
      <c r="AG33" s="256"/>
      <c r="AH33" s="256"/>
      <c r="AI33" s="256">
        <f t="shared" si="2"/>
        <v>11</v>
      </c>
      <c r="AJ33" s="5" t="str">
        <f t="shared" si="3"/>
        <v>Good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30.0" customHeight="1">
      <c r="A34" s="214"/>
      <c r="B34" s="223" t="s">
        <v>58</v>
      </c>
      <c r="C34" s="224" t="s">
        <v>35</v>
      </c>
      <c r="D34" s="327">
        <f>Navajo!S5</f>
        <v>0.75</v>
      </c>
      <c r="E34" s="226">
        <f>Navajo!S6</f>
        <v>0.088</v>
      </c>
      <c r="F34" s="226">
        <f>Navajo!S7</f>
        <v>0.34</v>
      </c>
      <c r="G34" s="228"/>
      <c r="H34" s="228"/>
      <c r="I34" s="322">
        <f>Navajo!S10</f>
        <v>0.005852807266</v>
      </c>
      <c r="J34" s="228"/>
      <c r="K34" s="226">
        <f>Navajo!S13</f>
        <v>0.016</v>
      </c>
      <c r="L34" s="228"/>
      <c r="M34" s="226">
        <f>Navajo!S15</f>
        <v>0.03783678786</v>
      </c>
      <c r="N34" s="228"/>
      <c r="O34" s="226">
        <f>Navajo!S17</f>
        <v>0.2085684463</v>
      </c>
      <c r="P34" s="228"/>
      <c r="Q34" s="228"/>
      <c r="R34" s="322">
        <f>Navajo!S20</f>
        <v>0.0024</v>
      </c>
      <c r="S34" s="228"/>
      <c r="T34" s="226">
        <f>Navajo!S22</f>
        <v>1.186066882</v>
      </c>
      <c r="U34" s="228"/>
      <c r="V34" s="229">
        <f>Navajo!S24</f>
        <v>0.033</v>
      </c>
      <c r="W34" s="226">
        <f>Navajo!S25</f>
        <v>0.02128466642</v>
      </c>
      <c r="X34" s="228"/>
      <c r="Y34" s="226">
        <f>Navajo!S27</f>
        <v>0.7</v>
      </c>
      <c r="Z34" s="225"/>
      <c r="AA34" s="324">
        <f>Navajo!S29</f>
        <v>0.2972487356</v>
      </c>
      <c r="AB34" s="325">
        <f>Navajo!$Y$7</f>
        <v>300</v>
      </c>
      <c r="AC34" s="5"/>
      <c r="AD34" s="202">
        <f t="shared" si="1"/>
        <v>13</v>
      </c>
      <c r="AE34" s="256">
        <v>11.0</v>
      </c>
      <c r="AF34" s="256">
        <v>1.0</v>
      </c>
      <c r="AG34" s="256"/>
      <c r="AH34" s="256">
        <v>1.0</v>
      </c>
      <c r="AI34" s="256">
        <f t="shared" si="2"/>
        <v>13</v>
      </c>
      <c r="AJ34" s="5" t="str">
        <f t="shared" si="3"/>
        <v>Good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30.0" customHeight="1">
      <c r="A35" s="245"/>
      <c r="B35" s="285" t="s">
        <v>129</v>
      </c>
      <c r="C35" s="286" t="s">
        <v>37</v>
      </c>
      <c r="D35" s="328">
        <f>'UteMountain Tribe 2010'!Q5</f>
        <v>0.75</v>
      </c>
      <c r="E35" s="288"/>
      <c r="F35" s="328">
        <f>'UteMountain Tribe 2010'!Q7</f>
        <v>0.34</v>
      </c>
      <c r="G35" s="288"/>
      <c r="H35" s="288"/>
      <c r="I35" s="329">
        <f>'UteMountain Tribe 2010'!Q10</f>
        <v>0.005852807266</v>
      </c>
      <c r="J35" s="288"/>
      <c r="K35" s="310">
        <f>'UteMountain Tribe 2010'!Q13</f>
        <v>1.401060574</v>
      </c>
      <c r="L35" s="288"/>
      <c r="M35" s="310">
        <f>'UteMountain Tribe 2010'!Q15</f>
        <v>0.03783678786</v>
      </c>
      <c r="N35" s="288"/>
      <c r="O35" s="310">
        <f>'UteMountain Tribe 2010'!Q17</f>
        <v>0.2085684463</v>
      </c>
      <c r="P35" s="288"/>
      <c r="Q35" s="288"/>
      <c r="R35" s="330">
        <f>'UteMountain Tribe 2010'!Q20</f>
        <v>0.0014</v>
      </c>
      <c r="S35" s="288"/>
      <c r="T35" s="310">
        <f>'UteMountain Tribe 2010'!Q22</f>
        <v>1.186066882</v>
      </c>
      <c r="U35" s="288"/>
      <c r="V35" s="328">
        <f>'UteMountain Tribe 2010'!Q24</f>
        <v>0.02</v>
      </c>
      <c r="W35" s="310">
        <f>'UteMountain Tribe 2010'!Q25</f>
        <v>0.02282797887</v>
      </c>
      <c r="X35" s="288"/>
      <c r="Y35" s="331"/>
      <c r="Z35" s="291"/>
      <c r="AA35" s="324">
        <f>'UteMountain Tribe 2010'!Q29</f>
        <v>0.2583450156</v>
      </c>
      <c r="AB35" s="332">
        <f>'UteMountain Tribe 2010'!AA2</f>
        <v>300</v>
      </c>
      <c r="AC35" s="5"/>
      <c r="AD35" s="202">
        <f t="shared" si="1"/>
        <v>11</v>
      </c>
      <c r="AE35" s="256">
        <v>7.0</v>
      </c>
      <c r="AF35" s="256"/>
      <c r="AG35" s="256">
        <v>4.0</v>
      </c>
      <c r="AH35" s="256"/>
      <c r="AI35" s="256">
        <f t="shared" si="2"/>
        <v>11</v>
      </c>
      <c r="AJ35" s="5" t="str">
        <f t="shared" si="3"/>
        <v>Good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27.75" customHeight="1">
      <c r="A36" s="205" t="s">
        <v>60</v>
      </c>
      <c r="B36" s="206" t="s">
        <v>61</v>
      </c>
      <c r="C36" s="207" t="s">
        <v>30</v>
      </c>
      <c r="D36" s="210">
        <f>Colorado!V5</f>
        <v>1.261738276</v>
      </c>
      <c r="E36" s="208"/>
      <c r="F36" s="253">
        <f>Colorado!V7</f>
        <v>0.15</v>
      </c>
      <c r="G36" s="208"/>
      <c r="H36" s="208"/>
      <c r="I36" s="316">
        <f>Colorado!V10</f>
        <v>0.0007150963375</v>
      </c>
      <c r="J36" s="208"/>
      <c r="K36" s="253">
        <f>Colorado!V12</f>
        <v>0.011</v>
      </c>
      <c r="L36" s="208"/>
      <c r="M36" s="253">
        <f>Colorado!V14</f>
        <v>0.01619353664</v>
      </c>
      <c r="N36" s="209">
        <f>Colorado!V15</f>
        <v>1</v>
      </c>
      <c r="O36" s="253">
        <f>Colorado!V16</f>
        <v>0.005305248512</v>
      </c>
      <c r="P36" s="315"/>
      <c r="Q36" s="316">
        <f>Colorado!V18</f>
        <v>2.078017337</v>
      </c>
      <c r="R36" s="333">
        <f>Colorado!V19</f>
        <v>0.00001</v>
      </c>
      <c r="S36" s="315"/>
      <c r="T36" s="253">
        <f>Colorado!V21</f>
        <v>0.09348270932</v>
      </c>
      <c r="U36" s="315"/>
      <c r="V36" s="316">
        <f>Colorado!V23</f>
        <v>0.0046</v>
      </c>
      <c r="W36" s="253">
        <f>Colorado!V24</f>
        <v>0.001054541284</v>
      </c>
      <c r="X36" s="315"/>
      <c r="Y36" s="316">
        <f>Colorado!V26</f>
        <v>0.015</v>
      </c>
      <c r="Z36" s="315"/>
      <c r="AA36" s="318">
        <f>Colorado!V28</f>
        <v>0.2276230312</v>
      </c>
      <c r="AB36" s="334">
        <f>Colorado!$I$44</f>
        <v>200</v>
      </c>
      <c r="AC36" s="320"/>
      <c r="AD36" s="202">
        <f t="shared" si="1"/>
        <v>14</v>
      </c>
      <c r="AE36" s="256">
        <v>11.0</v>
      </c>
      <c r="AF36" s="256">
        <v>1.0</v>
      </c>
      <c r="AG36" s="256">
        <v>2.0</v>
      </c>
      <c r="AH36" s="256"/>
      <c r="AI36" s="256">
        <f t="shared" si="2"/>
        <v>14</v>
      </c>
      <c r="AJ36" s="5" t="str">
        <f t="shared" si="3"/>
        <v>Good</v>
      </c>
    </row>
    <row r="37" ht="27.75" customHeight="1">
      <c r="A37" s="214"/>
      <c r="B37" s="223" t="s">
        <v>61</v>
      </c>
      <c r="C37" s="224" t="s">
        <v>32</v>
      </c>
      <c r="D37" s="321">
        <f>'New Mexico'!S5</f>
        <v>6.169851812</v>
      </c>
      <c r="E37" s="228"/>
      <c r="F37" s="226">
        <f>'New Mexico'!S7</f>
        <v>0.15</v>
      </c>
      <c r="G37" s="228"/>
      <c r="H37" s="228"/>
      <c r="I37" s="322">
        <f>'New Mexico'!S10</f>
        <v>0.0009963914422</v>
      </c>
      <c r="J37" s="228"/>
      <c r="K37" s="226">
        <f>'New Mexico'!S14</f>
        <v>0.011</v>
      </c>
      <c r="L37" s="228"/>
      <c r="M37" s="226">
        <f>'New Mexico'!S16</f>
        <v>0.02289824179</v>
      </c>
      <c r="N37" s="228"/>
      <c r="O37" s="226">
        <f>'New Mexico'!S18</f>
        <v>0.008128200782</v>
      </c>
      <c r="P37" s="228"/>
      <c r="Q37" s="322">
        <f>'New Mexico'!S20</f>
        <v>2.378511004</v>
      </c>
      <c r="R37" s="296">
        <f>'New Mexico'!S22</f>
        <v>0.00077</v>
      </c>
      <c r="S37" s="321">
        <f>'New Mexico'!S23</f>
        <v>1.895</v>
      </c>
      <c r="T37" s="226">
        <f>'New Mexico'!S24</f>
        <v>0.1317354131</v>
      </c>
      <c r="U37" s="228"/>
      <c r="V37" s="323">
        <f>'New Mexico'!S26</f>
        <v>0.005</v>
      </c>
      <c r="W37" s="228"/>
      <c r="X37" s="228"/>
      <c r="Y37" s="225"/>
      <c r="Z37" s="225"/>
      <c r="AA37" s="324">
        <f>'New Mexico'!S31</f>
        <v>0.329119484</v>
      </c>
      <c r="AB37" s="325">
        <f>'New Mexico'!$X$10</f>
        <v>300</v>
      </c>
      <c r="AC37" s="320"/>
      <c r="AD37" s="202">
        <f t="shared" si="1"/>
        <v>12</v>
      </c>
      <c r="AE37" s="256">
        <v>9.0</v>
      </c>
      <c r="AF37" s="256"/>
      <c r="AG37" s="256">
        <v>3.0</v>
      </c>
      <c r="AH37" s="256"/>
      <c r="AI37" s="256">
        <f t="shared" si="2"/>
        <v>12</v>
      </c>
      <c r="AJ37" s="5" t="str">
        <f t="shared" si="3"/>
        <v>Good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27.75" customHeight="1">
      <c r="A38" s="214"/>
      <c r="B38" s="223" t="s">
        <v>62</v>
      </c>
      <c r="C38" s="224" t="s">
        <v>34</v>
      </c>
      <c r="D38" s="226">
        <f>Utah!S5</f>
        <v>0.087</v>
      </c>
      <c r="E38" s="228"/>
      <c r="F38" s="226">
        <f>Utah!S7</f>
        <v>0.15</v>
      </c>
      <c r="G38" s="228"/>
      <c r="H38" s="228"/>
      <c r="I38" s="296">
        <f>Utah!S10</f>
        <v>0.00025</v>
      </c>
      <c r="J38" s="228"/>
      <c r="K38" s="226">
        <f>Utah!S12</f>
        <v>0.011</v>
      </c>
      <c r="L38" s="228"/>
      <c r="M38" s="226">
        <f>Utah!S14</f>
        <v>0.009</v>
      </c>
      <c r="N38" s="227">
        <f>Utah!S15</f>
        <v>1</v>
      </c>
      <c r="O38" s="226">
        <f>Utah!S16</f>
        <v>0.025</v>
      </c>
      <c r="P38" s="228"/>
      <c r="Q38" s="228"/>
      <c r="R38" s="335">
        <f>Utah!S19</f>
        <v>0.000012</v>
      </c>
      <c r="S38" s="228"/>
      <c r="T38" s="226">
        <f>Utah!S21</f>
        <v>0.052</v>
      </c>
      <c r="U38" s="228"/>
      <c r="V38" s="322">
        <f>Utah!S23</f>
        <v>0.0046</v>
      </c>
      <c r="W38" s="228"/>
      <c r="X38" s="228"/>
      <c r="Y38" s="225"/>
      <c r="Z38" s="225"/>
      <c r="AA38" s="324">
        <f>Utah!S28</f>
        <v>0.12</v>
      </c>
      <c r="AB38" s="326"/>
      <c r="AC38" s="320"/>
      <c r="AD38" s="202">
        <f t="shared" si="1"/>
        <v>11</v>
      </c>
      <c r="AE38" s="256">
        <v>11.0</v>
      </c>
      <c r="AF38" s="256"/>
      <c r="AG38" s="256"/>
      <c r="AH38" s="256"/>
      <c r="AI38" s="256">
        <f t="shared" si="2"/>
        <v>11</v>
      </c>
      <c r="AJ38" s="5" t="str">
        <f t="shared" si="3"/>
        <v>Good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27.75" customHeight="1">
      <c r="A39" s="214"/>
      <c r="B39" s="223" t="s">
        <v>63</v>
      </c>
      <c r="C39" s="224" t="s">
        <v>35</v>
      </c>
      <c r="D39" s="336">
        <f>Navajo!T5</f>
        <v>0.087</v>
      </c>
      <c r="E39" s="226">
        <f>Navajo!T6</f>
        <v>0.03</v>
      </c>
      <c r="F39" s="226">
        <f>Navajo!T7</f>
        <v>0.15</v>
      </c>
      <c r="G39" s="228"/>
      <c r="H39" s="228"/>
      <c r="I39" s="322">
        <f>Navajo!T10</f>
        <v>0.0005270999409</v>
      </c>
      <c r="J39" s="228"/>
      <c r="K39" s="226">
        <f>Navajo!T13</f>
        <v>0.11</v>
      </c>
      <c r="L39" s="228"/>
      <c r="M39" s="226">
        <f>Navajo!T15</f>
        <v>0.02289824179</v>
      </c>
      <c r="N39" s="228"/>
      <c r="O39" s="226">
        <f>Navajo!T17</f>
        <v>0.008128200782</v>
      </c>
      <c r="P39" s="228"/>
      <c r="Q39" s="228"/>
      <c r="R39" s="337">
        <f>Navajo!T20</f>
        <v>0.000012</v>
      </c>
      <c r="S39" s="228"/>
      <c r="T39" s="226">
        <f>Navajo!T22</f>
        <v>0.1317354131</v>
      </c>
      <c r="U39" s="228"/>
      <c r="V39" s="338">
        <f>Navajo!T24</f>
        <v>0.002</v>
      </c>
      <c r="W39" s="228"/>
      <c r="X39" s="228"/>
      <c r="Y39" s="226">
        <f>Navajo!T27</f>
        <v>0.15</v>
      </c>
      <c r="Z39" s="225"/>
      <c r="AA39" s="324">
        <f>Navajo!T29</f>
        <v>0.2996802181</v>
      </c>
      <c r="AB39" s="325">
        <f>Navajo!AE2</f>
        <v>300</v>
      </c>
      <c r="AC39" s="320"/>
      <c r="AD39" s="202">
        <f t="shared" si="1"/>
        <v>12</v>
      </c>
      <c r="AE39" s="256">
        <v>9.0</v>
      </c>
      <c r="AF39" s="256">
        <v>2.0</v>
      </c>
      <c r="AG39" s="256"/>
      <c r="AH39" s="256">
        <v>1.0</v>
      </c>
      <c r="AI39" s="256">
        <f t="shared" si="2"/>
        <v>12</v>
      </c>
      <c r="AJ39" s="5" t="str">
        <f t="shared" si="3"/>
        <v>Good</v>
      </c>
      <c r="AK39" s="5"/>
      <c r="AL39" s="5"/>
      <c r="AM39" s="5"/>
      <c r="AN39" s="5"/>
      <c r="AO39" s="5"/>
      <c r="AP39" s="5"/>
      <c r="AQ39" s="5"/>
      <c r="AR39" s="5"/>
      <c r="AS39" s="5"/>
      <c r="AT39" s="49"/>
      <c r="AU39" s="49"/>
      <c r="AV39" s="5"/>
      <c r="AW39" s="5"/>
      <c r="AX39" s="5"/>
      <c r="AY39" s="5"/>
      <c r="AZ39" s="5"/>
      <c r="BA39" s="5"/>
      <c r="BB39" s="5"/>
    </row>
    <row r="40" ht="27.75" customHeight="1">
      <c r="A40" s="245"/>
      <c r="B40" s="285" t="s">
        <v>130</v>
      </c>
      <c r="C40" s="286" t="s">
        <v>37</v>
      </c>
      <c r="D40" s="339"/>
      <c r="E40" s="288"/>
      <c r="F40" s="328">
        <f>'UteMountain Tribe 2010'!R7</f>
        <v>0.15</v>
      </c>
      <c r="G40" s="288"/>
      <c r="H40" s="288"/>
      <c r="I40" s="329">
        <f>'UteMountain Tribe 2010'!R10</f>
        <v>0.0005270999409</v>
      </c>
      <c r="J40" s="288"/>
      <c r="K40" s="310">
        <f>'UteMountain Tribe 2010'!R13</f>
        <v>0.011</v>
      </c>
      <c r="L40" s="288"/>
      <c r="M40" s="310">
        <f>'UteMountain Tribe 2010'!R15</f>
        <v>0.02289824179</v>
      </c>
      <c r="N40" s="340"/>
      <c r="O40" s="310">
        <f>'UteMountain Tribe 2010'!R17</f>
        <v>0.008128200782</v>
      </c>
      <c r="P40" s="288"/>
      <c r="Q40" s="288"/>
      <c r="R40" s="341">
        <f>'UteMountain Tribe 2010'!R20</f>
        <v>0.000012</v>
      </c>
      <c r="S40" s="288"/>
      <c r="T40" s="310">
        <f>'UteMountain Tribe 2010'!R22</f>
        <v>0.1317354131</v>
      </c>
      <c r="U40" s="288"/>
      <c r="V40" s="328">
        <f>'UteMountain Tribe 2010'!R24</f>
        <v>0.005</v>
      </c>
      <c r="W40" s="310">
        <f>'UteMountain Tribe 2010'!R25</f>
        <v>0.001800360508</v>
      </c>
      <c r="X40" s="288"/>
      <c r="Y40" s="291"/>
      <c r="Z40" s="291"/>
      <c r="AA40" s="342">
        <f>'UteMountain Tribe 2010'!R29</f>
        <v>0.2996802181</v>
      </c>
      <c r="AB40" s="332">
        <f>'UteMountain Tribe 2010'!AA2</f>
        <v>300</v>
      </c>
      <c r="AC40" s="320"/>
      <c r="AD40" s="202">
        <f t="shared" si="1"/>
        <v>10</v>
      </c>
      <c r="AE40" s="256">
        <v>7.0</v>
      </c>
      <c r="AF40" s="256"/>
      <c r="AG40" s="256">
        <v>3.0</v>
      </c>
      <c r="AH40" s="256"/>
      <c r="AI40" s="256">
        <f t="shared" si="2"/>
        <v>10</v>
      </c>
      <c r="AJ40" s="5" t="str">
        <f t="shared" si="3"/>
        <v>Good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3.5" customHeight="1">
      <c r="A41" s="82" t="s">
        <v>131</v>
      </c>
      <c r="B41" s="8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68"/>
      <c r="AD41" s="68"/>
      <c r="AE41" s="202"/>
      <c r="AF41" s="202"/>
      <c r="AG41" s="202"/>
      <c r="AH41" s="202"/>
      <c r="AI41" s="202"/>
    </row>
    <row r="42" ht="13.5" customHeight="1">
      <c r="A42" s="4"/>
      <c r="B42" s="4"/>
      <c r="C42" s="4"/>
      <c r="D42" s="4"/>
      <c r="E42" s="4"/>
      <c r="F42" s="4"/>
      <c r="G42" s="8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68"/>
      <c r="AD42" s="68"/>
      <c r="AE42" s="202"/>
      <c r="AF42" s="202"/>
      <c r="AG42" s="202"/>
      <c r="AH42" s="202"/>
      <c r="AI42" s="202"/>
    </row>
    <row r="43" ht="13.5" customHeight="1">
      <c r="A43" s="4"/>
      <c r="B43" s="84" t="s">
        <v>66</v>
      </c>
      <c r="C43" s="85" t="s">
        <v>67</v>
      </c>
      <c r="D43" s="343" t="s">
        <v>132</v>
      </c>
      <c r="E43" s="344"/>
      <c r="F43" s="4"/>
      <c r="G43" s="345" t="s">
        <v>133</v>
      </c>
      <c r="H43" s="34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5"/>
      <c r="AE43" s="202"/>
      <c r="AF43" s="202"/>
      <c r="AG43" s="202"/>
      <c r="AH43" s="202"/>
      <c r="AI43" s="202"/>
    </row>
    <row r="44" ht="13.5" customHeight="1">
      <c r="A44" s="86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5"/>
      <c r="AE44" s="202"/>
      <c r="AF44" s="202"/>
      <c r="AG44" s="202"/>
      <c r="AH44" s="202"/>
      <c r="AI44" s="202"/>
    </row>
    <row r="45" ht="13.5" customHeight="1">
      <c r="A45" s="87" t="s">
        <v>134</v>
      </c>
      <c r="AB45" s="5"/>
      <c r="AC45" s="5"/>
      <c r="AD45" s="347" t="s">
        <v>135</v>
      </c>
      <c r="AE45" s="347" t="s">
        <v>114</v>
      </c>
      <c r="AF45" s="347" t="s">
        <v>115</v>
      </c>
      <c r="AG45" s="347" t="s">
        <v>136</v>
      </c>
      <c r="AH45" s="347" t="s">
        <v>137</v>
      </c>
      <c r="AI45" s="202"/>
    </row>
    <row r="46" ht="13.5" customHeight="1">
      <c r="A46" s="88" t="s">
        <v>69</v>
      </c>
      <c r="AB46" s="5"/>
      <c r="AC46" s="5"/>
      <c r="AD46" s="347">
        <f t="shared" ref="AD46:AH46" si="4">SUM(AD3:AD40)</f>
        <v>405</v>
      </c>
      <c r="AE46" s="347">
        <f t="shared" si="4"/>
        <v>240</v>
      </c>
      <c r="AF46" s="347">
        <f t="shared" si="4"/>
        <v>107</v>
      </c>
      <c r="AG46" s="347">
        <f t="shared" si="4"/>
        <v>59</v>
      </c>
      <c r="AH46" s="347">
        <f t="shared" si="4"/>
        <v>2</v>
      </c>
      <c r="AI46" s="202"/>
    </row>
    <row r="47" ht="13.5" customHeight="1">
      <c r="A47" s="197" t="s">
        <v>138</v>
      </c>
      <c r="D47" s="197" t="s">
        <v>139</v>
      </c>
      <c r="AB47" s="5"/>
      <c r="AC47" s="5"/>
      <c r="AE47" s="202"/>
      <c r="AF47" s="202"/>
      <c r="AG47" s="202"/>
      <c r="AH47" s="202"/>
      <c r="AI47" s="202"/>
    </row>
    <row r="48" ht="13.5" customHeight="1">
      <c r="D48" s="197" t="s">
        <v>135</v>
      </c>
      <c r="E48" s="202">
        <f>COUNTIF(D3:AA40,"&gt;0")</f>
        <v>405</v>
      </c>
      <c r="AB48" s="5"/>
      <c r="AC48" s="5"/>
      <c r="AE48" s="348">
        <f t="shared" ref="AE48:AH48" si="5">AE46/$AD$46</f>
        <v>0.5925925926</v>
      </c>
      <c r="AF48" s="348">
        <f t="shared" si="5"/>
        <v>0.2641975309</v>
      </c>
      <c r="AG48" s="348">
        <f t="shared" si="5"/>
        <v>0.1456790123</v>
      </c>
      <c r="AH48" s="348">
        <f t="shared" si="5"/>
        <v>0.004938271605</v>
      </c>
      <c r="AI48" s="202"/>
    </row>
    <row r="49" ht="13.5" customHeight="1">
      <c r="D49" s="197" t="s">
        <v>67</v>
      </c>
      <c r="AB49" s="5"/>
      <c r="AC49" s="5"/>
      <c r="AE49" s="202"/>
      <c r="AF49" s="202"/>
      <c r="AG49" s="202"/>
      <c r="AH49" s="202"/>
      <c r="AI49" s="202"/>
    </row>
    <row r="50" ht="13.5" customHeight="1">
      <c r="D50" s="197" t="s">
        <v>66</v>
      </c>
      <c r="AB50" s="5"/>
      <c r="AC50" s="5"/>
      <c r="AE50" s="202"/>
      <c r="AF50" s="202"/>
      <c r="AG50" s="202"/>
      <c r="AH50" s="202"/>
      <c r="AI50" s="202"/>
    </row>
    <row r="51" ht="13.5" customHeight="1">
      <c r="D51" s="197" t="s">
        <v>132</v>
      </c>
      <c r="AB51" s="5"/>
      <c r="AC51" s="5"/>
      <c r="AE51" s="202"/>
      <c r="AF51" s="202"/>
      <c r="AG51" s="202"/>
      <c r="AH51" s="202"/>
      <c r="AI51" s="202"/>
    </row>
    <row r="52" ht="13.5" customHeight="1">
      <c r="AB52" s="5"/>
      <c r="AC52" s="5"/>
      <c r="AE52" s="202"/>
      <c r="AF52" s="202"/>
      <c r="AG52" s="202"/>
      <c r="AH52" s="202"/>
      <c r="AI52" s="202"/>
    </row>
    <row r="53" ht="13.5" customHeight="1">
      <c r="AB53" s="5"/>
      <c r="AC53" s="5"/>
      <c r="AE53" s="202"/>
      <c r="AF53" s="202"/>
      <c r="AG53" s="202"/>
      <c r="AH53" s="202"/>
      <c r="AI53" s="202"/>
    </row>
    <row r="54" ht="13.5" customHeight="1">
      <c r="AB54" s="5"/>
      <c r="AC54" s="5"/>
      <c r="AE54" s="202"/>
      <c r="AF54" s="202"/>
      <c r="AG54" s="202"/>
      <c r="AH54" s="202"/>
      <c r="AI54" s="202"/>
    </row>
    <row r="55" ht="13.5" customHeight="1">
      <c r="AB55" s="5"/>
      <c r="AC55" s="5"/>
      <c r="AE55" s="202"/>
      <c r="AF55" s="202"/>
      <c r="AG55" s="202"/>
      <c r="AH55" s="202"/>
      <c r="AI55" s="202"/>
    </row>
    <row r="56" ht="13.5" customHeight="1">
      <c r="AB56" s="5"/>
      <c r="AC56" s="5"/>
      <c r="AE56" s="202"/>
      <c r="AF56" s="202"/>
      <c r="AG56" s="202"/>
      <c r="AH56" s="202"/>
      <c r="AI56" s="202"/>
    </row>
    <row r="57" ht="13.5" customHeight="1">
      <c r="AB57" s="5"/>
      <c r="AC57" s="5"/>
      <c r="AE57" s="202"/>
      <c r="AF57" s="202"/>
      <c r="AG57" s="202"/>
      <c r="AH57" s="202"/>
      <c r="AI57" s="202"/>
    </row>
    <row r="58" ht="13.5" customHeight="1">
      <c r="AB58" s="5"/>
      <c r="AC58" s="5"/>
      <c r="AE58" s="202"/>
      <c r="AF58" s="202"/>
      <c r="AG58" s="202"/>
      <c r="AH58" s="202"/>
      <c r="AI58" s="202"/>
    </row>
    <row r="59" ht="13.5" customHeight="1">
      <c r="AB59" s="5"/>
      <c r="AC59" s="5"/>
      <c r="AE59" s="202"/>
      <c r="AF59" s="202"/>
      <c r="AG59" s="202"/>
      <c r="AH59" s="202"/>
      <c r="AI59" s="202"/>
    </row>
    <row r="60" ht="13.5" customHeight="1">
      <c r="AB60" s="5"/>
      <c r="AC60" s="5"/>
      <c r="AE60" s="202"/>
      <c r="AF60" s="202"/>
      <c r="AG60" s="202"/>
      <c r="AH60" s="202"/>
      <c r="AI60" s="202"/>
    </row>
    <row r="61" ht="13.5" customHeight="1">
      <c r="AB61" s="5"/>
      <c r="AC61" s="5"/>
      <c r="AE61" s="202"/>
      <c r="AF61" s="202"/>
      <c r="AG61" s="202"/>
      <c r="AH61" s="202"/>
      <c r="AI61" s="202"/>
    </row>
    <row r="62" ht="13.5" customHeight="1">
      <c r="AB62" s="5"/>
      <c r="AC62" s="5"/>
      <c r="AE62" s="202"/>
      <c r="AF62" s="202"/>
      <c r="AG62" s="202"/>
      <c r="AH62" s="202"/>
      <c r="AI62" s="202"/>
    </row>
    <row r="63" ht="13.5" customHeight="1">
      <c r="AB63" s="5"/>
      <c r="AC63" s="5"/>
      <c r="AE63" s="202"/>
      <c r="AF63" s="202"/>
      <c r="AG63" s="202"/>
      <c r="AH63" s="202"/>
      <c r="AI63" s="202"/>
    </row>
    <row r="64" ht="13.5" customHeight="1">
      <c r="AB64" s="5"/>
      <c r="AC64" s="5"/>
      <c r="AE64" s="202"/>
      <c r="AF64" s="202"/>
      <c r="AG64" s="202"/>
      <c r="AH64" s="202"/>
      <c r="AI64" s="202"/>
    </row>
    <row r="65" ht="13.5" customHeight="1">
      <c r="AB65" s="5"/>
      <c r="AC65" s="5"/>
      <c r="AE65" s="202"/>
      <c r="AF65" s="202"/>
      <c r="AG65" s="202"/>
      <c r="AH65" s="202"/>
      <c r="AI65" s="202"/>
    </row>
    <row r="66" ht="13.5" customHeight="1">
      <c r="AB66" s="5"/>
      <c r="AC66" s="5"/>
      <c r="AE66" s="202"/>
      <c r="AF66" s="202"/>
      <c r="AG66" s="202"/>
      <c r="AH66" s="202"/>
      <c r="AI66" s="202"/>
    </row>
    <row r="67" ht="13.5" customHeight="1">
      <c r="AB67" s="5"/>
      <c r="AC67" s="5"/>
      <c r="AE67" s="202"/>
      <c r="AF67" s="202"/>
      <c r="AG67" s="202"/>
      <c r="AH67" s="202"/>
      <c r="AI67" s="202"/>
    </row>
    <row r="68" ht="13.5" customHeight="1">
      <c r="AB68" s="5"/>
      <c r="AC68" s="5"/>
      <c r="AE68" s="202"/>
      <c r="AF68" s="202"/>
      <c r="AG68" s="202"/>
      <c r="AH68" s="202"/>
      <c r="AI68" s="202"/>
    </row>
    <row r="69" ht="13.5" customHeight="1">
      <c r="AB69" s="5"/>
      <c r="AC69" s="5"/>
      <c r="AE69" s="202"/>
      <c r="AF69" s="202"/>
      <c r="AG69" s="202"/>
      <c r="AH69" s="202"/>
      <c r="AI69" s="202"/>
    </row>
    <row r="70" ht="13.5" customHeight="1">
      <c r="AB70" s="5"/>
      <c r="AC70" s="5"/>
      <c r="AE70" s="202"/>
      <c r="AF70" s="202"/>
      <c r="AG70" s="202"/>
      <c r="AH70" s="202"/>
      <c r="AI70" s="202"/>
    </row>
    <row r="71" ht="13.5" customHeight="1">
      <c r="AB71" s="5"/>
      <c r="AC71" s="5"/>
      <c r="AE71" s="202"/>
      <c r="AF71" s="202"/>
      <c r="AG71" s="202"/>
      <c r="AH71" s="202"/>
      <c r="AI71" s="202"/>
    </row>
    <row r="72" ht="13.5" customHeight="1">
      <c r="AB72" s="5"/>
      <c r="AC72" s="5"/>
      <c r="AE72" s="202"/>
      <c r="AF72" s="202"/>
      <c r="AG72" s="202"/>
      <c r="AH72" s="202"/>
      <c r="AI72" s="202"/>
    </row>
    <row r="73" ht="13.5" customHeight="1">
      <c r="AB73" s="5"/>
      <c r="AC73" s="5"/>
      <c r="AE73" s="202"/>
      <c r="AF73" s="202"/>
      <c r="AG73" s="202"/>
      <c r="AH73" s="202"/>
      <c r="AI73" s="202"/>
    </row>
    <row r="74" ht="13.5" customHeight="1">
      <c r="AB74" s="5"/>
      <c r="AC74" s="5"/>
      <c r="AE74" s="202"/>
      <c r="AF74" s="202"/>
      <c r="AG74" s="202"/>
      <c r="AH74" s="202"/>
      <c r="AI74" s="202"/>
    </row>
    <row r="75" ht="13.5" customHeight="1">
      <c r="AB75" s="5"/>
      <c r="AC75" s="5"/>
      <c r="AE75" s="202"/>
      <c r="AF75" s="202"/>
      <c r="AG75" s="202"/>
      <c r="AH75" s="202"/>
      <c r="AI75" s="202"/>
    </row>
    <row r="76" ht="13.5" customHeight="1">
      <c r="AB76" s="5"/>
      <c r="AC76" s="5"/>
      <c r="AE76" s="202"/>
      <c r="AF76" s="202"/>
      <c r="AG76" s="202"/>
      <c r="AH76" s="202"/>
      <c r="AI76" s="202"/>
    </row>
    <row r="77" ht="13.5" customHeight="1">
      <c r="AB77" s="5"/>
      <c r="AC77" s="5"/>
      <c r="AE77" s="202"/>
      <c r="AF77" s="202"/>
      <c r="AG77" s="202"/>
      <c r="AH77" s="202"/>
      <c r="AI77" s="202"/>
    </row>
    <row r="78" ht="13.5" customHeight="1">
      <c r="AB78" s="5"/>
      <c r="AC78" s="5"/>
      <c r="AE78" s="202"/>
      <c r="AF78" s="202"/>
      <c r="AG78" s="202"/>
      <c r="AH78" s="202"/>
      <c r="AI78" s="202"/>
    </row>
    <row r="79" ht="13.5" customHeight="1">
      <c r="AB79" s="5"/>
      <c r="AC79" s="5"/>
      <c r="AE79" s="202"/>
      <c r="AF79" s="202"/>
      <c r="AG79" s="202"/>
      <c r="AH79" s="202"/>
      <c r="AI79" s="202"/>
    </row>
    <row r="80" ht="13.5" customHeight="1">
      <c r="AB80" s="5"/>
      <c r="AC80" s="5"/>
      <c r="AE80" s="202"/>
      <c r="AF80" s="202"/>
      <c r="AG80" s="202"/>
      <c r="AH80" s="202"/>
      <c r="AI80" s="202"/>
    </row>
    <row r="81" ht="13.5" customHeight="1">
      <c r="AB81" s="5"/>
      <c r="AC81" s="5"/>
      <c r="AE81" s="202"/>
      <c r="AF81" s="202"/>
      <c r="AG81" s="202"/>
      <c r="AH81" s="202"/>
      <c r="AI81" s="202"/>
    </row>
    <row r="82" ht="13.5" customHeight="1">
      <c r="AB82" s="5"/>
      <c r="AC82" s="5"/>
      <c r="AE82" s="202"/>
      <c r="AF82" s="202"/>
      <c r="AG82" s="202"/>
      <c r="AH82" s="202"/>
      <c r="AI82" s="202"/>
    </row>
    <row r="83" ht="13.5" customHeight="1">
      <c r="AB83" s="5"/>
      <c r="AC83" s="5"/>
      <c r="AE83" s="202"/>
      <c r="AF83" s="202"/>
      <c r="AG83" s="202"/>
      <c r="AH83" s="202"/>
      <c r="AI83" s="202"/>
    </row>
    <row r="84" ht="13.5" customHeight="1">
      <c r="AB84" s="5"/>
      <c r="AC84" s="5"/>
      <c r="AE84" s="202"/>
      <c r="AF84" s="202"/>
      <c r="AG84" s="202"/>
      <c r="AH84" s="202"/>
      <c r="AI84" s="202"/>
    </row>
    <row r="85" ht="13.5" customHeight="1">
      <c r="AB85" s="5"/>
      <c r="AC85" s="5"/>
      <c r="AE85" s="202"/>
      <c r="AF85" s="202"/>
      <c r="AG85" s="202"/>
      <c r="AH85" s="202"/>
      <c r="AI85" s="202"/>
    </row>
    <row r="86" ht="13.5" customHeight="1">
      <c r="AB86" s="5"/>
      <c r="AC86" s="5"/>
      <c r="AE86" s="202"/>
      <c r="AF86" s="202"/>
      <c r="AG86" s="202"/>
      <c r="AH86" s="202"/>
      <c r="AI86" s="202"/>
    </row>
    <row r="87" ht="13.5" customHeight="1">
      <c r="AB87" s="5"/>
      <c r="AC87" s="5"/>
      <c r="AE87" s="202"/>
      <c r="AF87" s="202"/>
      <c r="AG87" s="202"/>
      <c r="AH87" s="202"/>
      <c r="AI87" s="202"/>
    </row>
    <row r="88" ht="13.5" customHeight="1">
      <c r="AB88" s="5"/>
      <c r="AC88" s="5"/>
      <c r="AE88" s="202"/>
      <c r="AF88" s="202"/>
      <c r="AG88" s="202"/>
      <c r="AH88" s="202"/>
      <c r="AI88" s="202"/>
    </row>
    <row r="89" ht="13.5" customHeight="1">
      <c r="AB89" s="5"/>
      <c r="AC89" s="5"/>
      <c r="AE89" s="202"/>
      <c r="AF89" s="202"/>
      <c r="AG89" s="202"/>
      <c r="AH89" s="202"/>
      <c r="AI89" s="202"/>
    </row>
    <row r="90" ht="13.5" customHeight="1">
      <c r="AB90" s="5"/>
      <c r="AC90" s="5"/>
      <c r="AE90" s="202"/>
      <c r="AF90" s="202"/>
      <c r="AG90" s="202"/>
      <c r="AH90" s="202"/>
      <c r="AI90" s="202"/>
    </row>
    <row r="91" ht="13.5" customHeight="1">
      <c r="AB91" s="5"/>
      <c r="AC91" s="5"/>
      <c r="AE91" s="202"/>
      <c r="AF91" s="202"/>
      <c r="AG91" s="202"/>
      <c r="AH91" s="202"/>
      <c r="AI91" s="202"/>
    </row>
    <row r="92" ht="13.5" customHeight="1">
      <c r="AB92" s="5"/>
      <c r="AC92" s="5"/>
      <c r="AE92" s="202"/>
      <c r="AF92" s="202"/>
      <c r="AG92" s="202"/>
      <c r="AH92" s="202"/>
      <c r="AI92" s="202"/>
    </row>
    <row r="93" ht="13.5" customHeight="1">
      <c r="AB93" s="5"/>
      <c r="AC93" s="5"/>
      <c r="AE93" s="202"/>
      <c r="AF93" s="202"/>
      <c r="AG93" s="202"/>
      <c r="AH93" s="202"/>
      <c r="AI93" s="202"/>
    </row>
    <row r="94" ht="13.5" customHeight="1">
      <c r="AB94" s="5"/>
      <c r="AC94" s="5"/>
      <c r="AE94" s="202"/>
      <c r="AF94" s="202"/>
      <c r="AG94" s="202"/>
      <c r="AH94" s="202"/>
      <c r="AI94" s="202"/>
    </row>
    <row r="95" ht="13.5" customHeight="1">
      <c r="AB95" s="5"/>
      <c r="AC95" s="5"/>
      <c r="AE95" s="202"/>
      <c r="AF95" s="202"/>
      <c r="AG95" s="202"/>
      <c r="AH95" s="202"/>
      <c r="AI95" s="202"/>
    </row>
    <row r="96" ht="13.5" customHeight="1">
      <c r="AB96" s="5"/>
      <c r="AC96" s="5"/>
      <c r="AE96" s="202"/>
      <c r="AF96" s="202"/>
      <c r="AG96" s="202"/>
      <c r="AH96" s="202"/>
      <c r="AI96" s="202"/>
    </row>
    <row r="97" ht="13.5" customHeight="1">
      <c r="AB97" s="5"/>
      <c r="AC97" s="5"/>
      <c r="AE97" s="202"/>
      <c r="AF97" s="202"/>
      <c r="AG97" s="202"/>
      <c r="AH97" s="202"/>
      <c r="AI97" s="202"/>
    </row>
    <row r="98" ht="13.5" customHeight="1">
      <c r="AB98" s="5"/>
      <c r="AC98" s="5"/>
      <c r="AE98" s="202"/>
      <c r="AF98" s="202"/>
      <c r="AG98" s="202"/>
      <c r="AH98" s="202"/>
      <c r="AI98" s="202"/>
    </row>
    <row r="99" ht="13.5" customHeight="1">
      <c r="AB99" s="5"/>
      <c r="AC99" s="5"/>
      <c r="AE99" s="202"/>
      <c r="AF99" s="202"/>
      <c r="AG99" s="202"/>
      <c r="AH99" s="202"/>
      <c r="AI99" s="202"/>
    </row>
    <row r="100" ht="13.5" customHeight="1">
      <c r="AB100" s="5"/>
      <c r="AC100" s="5"/>
      <c r="AE100" s="202"/>
      <c r="AF100" s="202"/>
      <c r="AG100" s="202"/>
      <c r="AH100" s="202"/>
      <c r="AI100" s="202"/>
    </row>
    <row r="101" ht="13.5" customHeight="1">
      <c r="AB101" s="5"/>
      <c r="AC101" s="5"/>
      <c r="AE101" s="202"/>
      <c r="AF101" s="202"/>
      <c r="AG101" s="202"/>
      <c r="AH101" s="202"/>
      <c r="AI101" s="202"/>
    </row>
    <row r="102" ht="13.5" customHeight="1">
      <c r="AB102" s="5"/>
      <c r="AC102" s="5"/>
      <c r="AE102" s="202"/>
      <c r="AF102" s="202"/>
      <c r="AG102" s="202"/>
      <c r="AH102" s="202"/>
      <c r="AI102" s="202"/>
    </row>
    <row r="103" ht="13.5" customHeight="1">
      <c r="AB103" s="5"/>
      <c r="AC103" s="5"/>
      <c r="AE103" s="202"/>
      <c r="AF103" s="202"/>
      <c r="AG103" s="202"/>
      <c r="AH103" s="202"/>
      <c r="AI103" s="202"/>
    </row>
    <row r="104" ht="13.5" customHeight="1">
      <c r="AB104" s="5"/>
      <c r="AC104" s="5"/>
      <c r="AE104" s="202"/>
      <c r="AF104" s="202"/>
      <c r="AG104" s="202"/>
      <c r="AH104" s="202"/>
      <c r="AI104" s="202"/>
    </row>
    <row r="105" ht="13.5" customHeight="1">
      <c r="AB105" s="5"/>
      <c r="AC105" s="5"/>
      <c r="AE105" s="202"/>
      <c r="AF105" s="202"/>
      <c r="AG105" s="202"/>
      <c r="AH105" s="202"/>
      <c r="AI105" s="202"/>
    </row>
    <row r="106" ht="13.5" customHeight="1">
      <c r="AB106" s="5"/>
      <c r="AC106" s="5"/>
      <c r="AE106" s="202"/>
      <c r="AF106" s="202"/>
      <c r="AG106" s="202"/>
      <c r="AH106" s="202"/>
      <c r="AI106" s="202"/>
    </row>
    <row r="107" ht="13.5" customHeight="1">
      <c r="AB107" s="5"/>
      <c r="AC107" s="5"/>
      <c r="AE107" s="202"/>
      <c r="AF107" s="202"/>
      <c r="AG107" s="202"/>
      <c r="AH107" s="202"/>
      <c r="AI107" s="202"/>
    </row>
    <row r="108" ht="13.5" customHeight="1">
      <c r="AB108" s="5"/>
      <c r="AC108" s="5"/>
      <c r="AE108" s="202"/>
      <c r="AF108" s="202"/>
      <c r="AG108" s="202"/>
      <c r="AH108" s="202"/>
      <c r="AI108" s="202"/>
    </row>
    <row r="109" ht="13.5" customHeight="1">
      <c r="AB109" s="5"/>
      <c r="AC109" s="5"/>
      <c r="AE109" s="202"/>
      <c r="AF109" s="202"/>
      <c r="AG109" s="202"/>
      <c r="AH109" s="202"/>
      <c r="AI109" s="202"/>
    </row>
    <row r="110" ht="13.5" customHeight="1">
      <c r="AB110" s="5"/>
      <c r="AC110" s="5"/>
      <c r="AE110" s="202"/>
      <c r="AF110" s="202"/>
      <c r="AG110" s="202"/>
      <c r="AH110" s="202"/>
      <c r="AI110" s="202"/>
    </row>
    <row r="111" ht="13.5" customHeight="1">
      <c r="AB111" s="5"/>
      <c r="AC111" s="5"/>
      <c r="AE111" s="202"/>
      <c r="AF111" s="202"/>
      <c r="AG111" s="202"/>
      <c r="AH111" s="202"/>
      <c r="AI111" s="202"/>
    </row>
    <row r="112" ht="13.5" customHeight="1">
      <c r="AB112" s="5"/>
      <c r="AC112" s="5"/>
      <c r="AE112" s="202"/>
      <c r="AF112" s="202"/>
      <c r="AG112" s="202"/>
      <c r="AH112" s="202"/>
      <c r="AI112" s="202"/>
    </row>
    <row r="113" ht="13.5" customHeight="1">
      <c r="AB113" s="5"/>
      <c r="AC113" s="5"/>
      <c r="AE113" s="202"/>
      <c r="AF113" s="202"/>
      <c r="AG113" s="202"/>
      <c r="AH113" s="202"/>
      <c r="AI113" s="202"/>
    </row>
    <row r="114" ht="13.5" customHeight="1">
      <c r="AB114" s="5"/>
      <c r="AC114" s="5"/>
      <c r="AE114" s="202"/>
      <c r="AF114" s="202"/>
      <c r="AG114" s="202"/>
      <c r="AH114" s="202"/>
      <c r="AI114" s="202"/>
    </row>
    <row r="115" ht="13.5" customHeight="1">
      <c r="AB115" s="5"/>
      <c r="AC115" s="5"/>
      <c r="AE115" s="202"/>
      <c r="AF115" s="202"/>
      <c r="AG115" s="202"/>
      <c r="AH115" s="202"/>
      <c r="AI115" s="202"/>
    </row>
    <row r="116" ht="13.5" customHeight="1">
      <c r="AB116" s="5"/>
      <c r="AC116" s="5"/>
      <c r="AE116" s="202"/>
      <c r="AF116" s="202"/>
      <c r="AG116" s="202"/>
      <c r="AH116" s="202"/>
      <c r="AI116" s="202"/>
    </row>
    <row r="117" ht="13.5" customHeight="1">
      <c r="AB117" s="5"/>
      <c r="AC117" s="5"/>
      <c r="AE117" s="202"/>
      <c r="AF117" s="202"/>
      <c r="AG117" s="202"/>
      <c r="AH117" s="202"/>
      <c r="AI117" s="202"/>
    </row>
    <row r="118" ht="13.5" customHeight="1">
      <c r="AB118" s="5"/>
      <c r="AC118" s="5"/>
      <c r="AE118" s="202"/>
      <c r="AF118" s="202"/>
      <c r="AG118" s="202"/>
      <c r="AH118" s="202"/>
      <c r="AI118" s="202"/>
    </row>
    <row r="119" ht="13.5" customHeight="1">
      <c r="AB119" s="5"/>
      <c r="AC119" s="5"/>
      <c r="AE119" s="202"/>
      <c r="AF119" s="202"/>
      <c r="AG119" s="202"/>
      <c r="AH119" s="202"/>
      <c r="AI119" s="202"/>
    </row>
    <row r="120" ht="13.5" customHeight="1">
      <c r="AB120" s="5"/>
      <c r="AC120" s="5"/>
      <c r="AE120" s="202"/>
      <c r="AF120" s="202"/>
      <c r="AG120" s="202"/>
      <c r="AH120" s="202"/>
      <c r="AI120" s="202"/>
    </row>
    <row r="121" ht="13.5" customHeight="1">
      <c r="AB121" s="5"/>
      <c r="AC121" s="5"/>
      <c r="AE121" s="202"/>
      <c r="AF121" s="202"/>
      <c r="AG121" s="202"/>
      <c r="AH121" s="202"/>
      <c r="AI121" s="202"/>
    </row>
    <row r="122" ht="13.5" customHeight="1">
      <c r="AB122" s="5"/>
      <c r="AC122" s="5"/>
      <c r="AE122" s="202"/>
      <c r="AF122" s="202"/>
      <c r="AG122" s="202"/>
      <c r="AH122" s="202"/>
      <c r="AI122" s="202"/>
    </row>
    <row r="123" ht="13.5" customHeight="1">
      <c r="AB123" s="5"/>
      <c r="AC123" s="5"/>
      <c r="AE123" s="202"/>
      <c r="AF123" s="202"/>
      <c r="AG123" s="202"/>
      <c r="AH123" s="202"/>
      <c r="AI123" s="202"/>
    </row>
    <row r="124" ht="13.5" customHeight="1">
      <c r="AB124" s="5"/>
      <c r="AC124" s="5"/>
      <c r="AE124" s="202"/>
      <c r="AF124" s="202"/>
      <c r="AG124" s="202"/>
      <c r="AH124" s="202"/>
      <c r="AI124" s="202"/>
    </row>
    <row r="125" ht="13.5" customHeight="1">
      <c r="AB125" s="5"/>
      <c r="AC125" s="5"/>
      <c r="AE125" s="202"/>
      <c r="AF125" s="202"/>
      <c r="AG125" s="202"/>
      <c r="AH125" s="202"/>
      <c r="AI125" s="202"/>
    </row>
    <row r="126" ht="13.5" customHeight="1">
      <c r="AB126" s="5"/>
      <c r="AC126" s="5"/>
      <c r="AE126" s="202"/>
      <c r="AF126" s="202"/>
      <c r="AG126" s="202"/>
      <c r="AH126" s="202"/>
      <c r="AI126" s="202"/>
    </row>
    <row r="127" ht="13.5" customHeight="1">
      <c r="AB127" s="5"/>
      <c r="AC127" s="5"/>
      <c r="AE127" s="202"/>
      <c r="AF127" s="202"/>
      <c r="AG127" s="202"/>
      <c r="AH127" s="202"/>
      <c r="AI127" s="202"/>
    </row>
    <row r="128" ht="13.5" customHeight="1">
      <c r="AB128" s="5"/>
      <c r="AC128" s="5"/>
      <c r="AE128" s="202"/>
      <c r="AF128" s="202"/>
      <c r="AG128" s="202"/>
      <c r="AH128" s="202"/>
      <c r="AI128" s="202"/>
    </row>
    <row r="129" ht="13.5" customHeight="1">
      <c r="AB129" s="5"/>
      <c r="AC129" s="5"/>
      <c r="AE129" s="202"/>
      <c r="AF129" s="202"/>
      <c r="AG129" s="202"/>
      <c r="AH129" s="202"/>
      <c r="AI129" s="202"/>
    </row>
    <row r="130" ht="13.5" customHeight="1">
      <c r="AB130" s="5"/>
      <c r="AC130" s="5"/>
      <c r="AE130" s="202"/>
      <c r="AF130" s="202"/>
      <c r="AG130" s="202"/>
      <c r="AH130" s="202"/>
      <c r="AI130" s="202"/>
    </row>
    <row r="131" ht="13.5" customHeight="1">
      <c r="AB131" s="5"/>
      <c r="AC131" s="5"/>
      <c r="AE131" s="202"/>
      <c r="AF131" s="202"/>
      <c r="AG131" s="202"/>
      <c r="AH131" s="202"/>
      <c r="AI131" s="202"/>
    </row>
    <row r="132" ht="13.5" customHeight="1">
      <c r="AB132" s="5"/>
      <c r="AC132" s="5"/>
      <c r="AE132" s="202"/>
      <c r="AF132" s="202"/>
      <c r="AG132" s="202"/>
      <c r="AH132" s="202"/>
      <c r="AI132" s="202"/>
    </row>
    <row r="133" ht="13.5" customHeight="1">
      <c r="AB133" s="5"/>
      <c r="AC133" s="5"/>
      <c r="AE133" s="202"/>
      <c r="AF133" s="202"/>
      <c r="AG133" s="202"/>
      <c r="AH133" s="202"/>
      <c r="AI133" s="202"/>
    </row>
    <row r="134" ht="13.5" customHeight="1">
      <c r="AB134" s="5"/>
      <c r="AC134" s="5"/>
      <c r="AE134" s="202"/>
      <c r="AF134" s="202"/>
      <c r="AG134" s="202"/>
      <c r="AH134" s="202"/>
      <c r="AI134" s="202"/>
    </row>
    <row r="135" ht="13.5" customHeight="1">
      <c r="AB135" s="5"/>
      <c r="AC135" s="5"/>
      <c r="AE135" s="202"/>
      <c r="AF135" s="202"/>
      <c r="AG135" s="202"/>
      <c r="AH135" s="202"/>
      <c r="AI135" s="202"/>
    </row>
    <row r="136" ht="13.5" customHeight="1">
      <c r="AB136" s="5"/>
      <c r="AC136" s="5"/>
      <c r="AE136" s="202"/>
      <c r="AF136" s="202"/>
      <c r="AG136" s="202"/>
      <c r="AH136" s="202"/>
      <c r="AI136" s="202"/>
    </row>
    <row r="137" ht="13.5" customHeight="1">
      <c r="AB137" s="5"/>
      <c r="AC137" s="5"/>
      <c r="AE137" s="202"/>
      <c r="AF137" s="202"/>
      <c r="AG137" s="202"/>
      <c r="AH137" s="202"/>
      <c r="AI137" s="202"/>
    </row>
    <row r="138" ht="13.5" customHeight="1">
      <c r="AB138" s="5"/>
      <c r="AC138" s="5"/>
      <c r="AE138" s="202"/>
      <c r="AF138" s="202"/>
      <c r="AG138" s="202"/>
      <c r="AH138" s="202"/>
      <c r="AI138" s="202"/>
    </row>
    <row r="139" ht="13.5" customHeight="1">
      <c r="AB139" s="5"/>
      <c r="AC139" s="5"/>
      <c r="AE139" s="202"/>
      <c r="AF139" s="202"/>
      <c r="AG139" s="202"/>
      <c r="AH139" s="202"/>
      <c r="AI139" s="202"/>
    </row>
    <row r="140" ht="13.5" customHeight="1">
      <c r="AB140" s="5"/>
      <c r="AC140" s="5"/>
      <c r="AE140" s="202"/>
      <c r="AF140" s="202"/>
      <c r="AG140" s="202"/>
      <c r="AH140" s="202"/>
      <c r="AI140" s="202"/>
    </row>
    <row r="141" ht="13.5" customHeight="1">
      <c r="AB141" s="5"/>
      <c r="AC141" s="5"/>
      <c r="AE141" s="202"/>
      <c r="AF141" s="202"/>
      <c r="AG141" s="202"/>
      <c r="AH141" s="202"/>
      <c r="AI141" s="202"/>
    </row>
    <row r="142" ht="13.5" customHeight="1">
      <c r="AB142" s="5"/>
      <c r="AC142" s="5"/>
      <c r="AE142" s="202"/>
      <c r="AF142" s="202"/>
      <c r="AG142" s="202"/>
      <c r="AH142" s="202"/>
      <c r="AI142" s="202"/>
    </row>
    <row r="143" ht="13.5" customHeight="1">
      <c r="AB143" s="5"/>
      <c r="AC143" s="5"/>
      <c r="AE143" s="202"/>
      <c r="AF143" s="202"/>
      <c r="AG143" s="202"/>
      <c r="AH143" s="202"/>
      <c r="AI143" s="202"/>
    </row>
    <row r="144" ht="13.5" customHeight="1">
      <c r="AB144" s="5"/>
      <c r="AC144" s="5"/>
      <c r="AE144" s="202"/>
      <c r="AF144" s="202"/>
      <c r="AG144" s="202"/>
      <c r="AH144" s="202"/>
      <c r="AI144" s="202"/>
    </row>
    <row r="145" ht="13.5" customHeight="1">
      <c r="AB145" s="5"/>
      <c r="AC145" s="5"/>
      <c r="AE145" s="202"/>
      <c r="AF145" s="202"/>
      <c r="AG145" s="202"/>
      <c r="AH145" s="202"/>
      <c r="AI145" s="202"/>
    </row>
    <row r="146" ht="13.5" customHeight="1">
      <c r="AB146" s="5"/>
      <c r="AC146" s="5"/>
      <c r="AE146" s="202"/>
      <c r="AF146" s="202"/>
      <c r="AG146" s="202"/>
      <c r="AH146" s="202"/>
      <c r="AI146" s="202"/>
    </row>
    <row r="147" ht="13.5" customHeight="1">
      <c r="AB147" s="5"/>
      <c r="AC147" s="5"/>
      <c r="AE147" s="202"/>
      <c r="AF147" s="202"/>
      <c r="AG147" s="202"/>
      <c r="AH147" s="202"/>
      <c r="AI147" s="202"/>
    </row>
    <row r="148" ht="13.5" customHeight="1">
      <c r="AB148" s="5"/>
      <c r="AC148" s="5"/>
      <c r="AE148" s="202"/>
      <c r="AF148" s="202"/>
      <c r="AG148" s="202"/>
      <c r="AH148" s="202"/>
      <c r="AI148" s="202"/>
    </row>
    <row r="149" ht="13.5" customHeight="1">
      <c r="AB149" s="5"/>
      <c r="AC149" s="5"/>
      <c r="AE149" s="202"/>
      <c r="AF149" s="202"/>
      <c r="AG149" s="202"/>
      <c r="AH149" s="202"/>
      <c r="AI149" s="202"/>
    </row>
    <row r="150" ht="13.5" customHeight="1">
      <c r="AB150" s="5"/>
      <c r="AC150" s="5"/>
      <c r="AE150" s="202"/>
      <c r="AF150" s="202"/>
      <c r="AG150" s="202"/>
      <c r="AH150" s="202"/>
      <c r="AI150" s="202"/>
    </row>
    <row r="151" ht="13.5" customHeight="1">
      <c r="AB151" s="5"/>
      <c r="AC151" s="5"/>
      <c r="AE151" s="202"/>
      <c r="AF151" s="202"/>
      <c r="AG151" s="202"/>
      <c r="AH151" s="202"/>
      <c r="AI151" s="202"/>
    </row>
    <row r="152" ht="13.5" customHeight="1">
      <c r="AB152" s="5"/>
      <c r="AC152" s="5"/>
      <c r="AE152" s="202"/>
      <c r="AF152" s="202"/>
      <c r="AG152" s="202"/>
      <c r="AH152" s="202"/>
      <c r="AI152" s="202"/>
    </row>
    <row r="153" ht="13.5" customHeight="1">
      <c r="AB153" s="5"/>
      <c r="AC153" s="5"/>
      <c r="AE153" s="202"/>
      <c r="AF153" s="202"/>
      <c r="AG153" s="202"/>
      <c r="AH153" s="202"/>
      <c r="AI153" s="202"/>
    </row>
    <row r="154" ht="13.5" customHeight="1">
      <c r="AB154" s="5"/>
      <c r="AC154" s="5"/>
      <c r="AE154" s="202"/>
      <c r="AF154" s="202"/>
      <c r="AG154" s="202"/>
      <c r="AH154" s="202"/>
      <c r="AI154" s="202"/>
    </row>
    <row r="155" ht="13.5" customHeight="1">
      <c r="AB155" s="5"/>
      <c r="AC155" s="5"/>
      <c r="AE155" s="202"/>
      <c r="AF155" s="202"/>
      <c r="AG155" s="202"/>
      <c r="AH155" s="202"/>
      <c r="AI155" s="202"/>
    </row>
    <row r="156" ht="13.5" customHeight="1">
      <c r="AB156" s="5"/>
      <c r="AC156" s="5"/>
      <c r="AE156" s="202"/>
      <c r="AF156" s="202"/>
      <c r="AG156" s="202"/>
      <c r="AH156" s="202"/>
      <c r="AI156" s="202"/>
    </row>
    <row r="157" ht="13.5" customHeight="1">
      <c r="AB157" s="5"/>
      <c r="AC157" s="5"/>
      <c r="AE157" s="202"/>
      <c r="AF157" s="202"/>
      <c r="AG157" s="202"/>
      <c r="AH157" s="202"/>
      <c r="AI157" s="202"/>
    </row>
    <row r="158" ht="13.5" customHeight="1">
      <c r="AB158" s="5"/>
      <c r="AC158" s="5"/>
      <c r="AE158" s="202"/>
      <c r="AF158" s="202"/>
      <c r="AG158" s="202"/>
      <c r="AH158" s="202"/>
      <c r="AI158" s="202"/>
    </row>
    <row r="159" ht="13.5" customHeight="1">
      <c r="AB159" s="5"/>
      <c r="AC159" s="5"/>
      <c r="AE159" s="202"/>
      <c r="AF159" s="202"/>
      <c r="AG159" s="202"/>
      <c r="AH159" s="202"/>
      <c r="AI159" s="202"/>
    </row>
    <row r="160" ht="13.5" customHeight="1">
      <c r="AB160" s="5"/>
      <c r="AC160" s="5"/>
      <c r="AE160" s="202"/>
      <c r="AF160" s="202"/>
      <c r="AG160" s="202"/>
      <c r="AH160" s="202"/>
      <c r="AI160" s="202"/>
    </row>
    <row r="161" ht="13.5" customHeight="1">
      <c r="AB161" s="5"/>
      <c r="AC161" s="5"/>
      <c r="AE161" s="202"/>
      <c r="AF161" s="202"/>
      <c r="AG161" s="202"/>
      <c r="AH161" s="202"/>
      <c r="AI161" s="202"/>
    </row>
    <row r="162" ht="13.5" customHeight="1">
      <c r="AB162" s="5"/>
      <c r="AC162" s="5"/>
      <c r="AE162" s="202"/>
      <c r="AF162" s="202"/>
      <c r="AG162" s="202"/>
      <c r="AH162" s="202"/>
      <c r="AI162" s="202"/>
    </row>
    <row r="163" ht="13.5" customHeight="1">
      <c r="AB163" s="5"/>
      <c r="AC163" s="5"/>
      <c r="AE163" s="202"/>
      <c r="AF163" s="202"/>
      <c r="AG163" s="202"/>
      <c r="AH163" s="202"/>
      <c r="AI163" s="202"/>
    </row>
    <row r="164" ht="13.5" customHeight="1">
      <c r="AB164" s="5"/>
      <c r="AC164" s="5"/>
      <c r="AE164" s="202"/>
      <c r="AF164" s="202"/>
      <c r="AG164" s="202"/>
      <c r="AH164" s="202"/>
      <c r="AI164" s="202"/>
    </row>
    <row r="165" ht="13.5" customHeight="1">
      <c r="AB165" s="5"/>
      <c r="AC165" s="5"/>
      <c r="AE165" s="202"/>
      <c r="AF165" s="202"/>
      <c r="AG165" s="202"/>
      <c r="AH165" s="202"/>
      <c r="AI165" s="202"/>
    </row>
    <row r="166" ht="13.5" customHeight="1">
      <c r="AB166" s="5"/>
      <c r="AC166" s="5"/>
      <c r="AE166" s="202"/>
      <c r="AF166" s="202"/>
      <c r="AG166" s="202"/>
      <c r="AH166" s="202"/>
      <c r="AI166" s="202"/>
    </row>
    <row r="167" ht="13.5" customHeight="1">
      <c r="AB167" s="5"/>
      <c r="AC167" s="5"/>
      <c r="AE167" s="202"/>
      <c r="AF167" s="202"/>
      <c r="AG167" s="202"/>
      <c r="AH167" s="202"/>
      <c r="AI167" s="202"/>
    </row>
    <row r="168" ht="13.5" customHeight="1">
      <c r="AB168" s="5"/>
      <c r="AC168" s="5"/>
      <c r="AE168" s="202"/>
      <c r="AF168" s="202"/>
      <c r="AG168" s="202"/>
      <c r="AH168" s="202"/>
      <c r="AI168" s="202"/>
    </row>
    <row r="169" ht="13.5" customHeight="1">
      <c r="AB169" s="5"/>
      <c r="AC169" s="5"/>
      <c r="AE169" s="202"/>
      <c r="AF169" s="202"/>
      <c r="AG169" s="202"/>
      <c r="AH169" s="202"/>
      <c r="AI169" s="202"/>
    </row>
    <row r="170" ht="13.5" customHeight="1">
      <c r="AB170" s="5"/>
      <c r="AC170" s="5"/>
      <c r="AE170" s="202"/>
      <c r="AF170" s="202"/>
      <c r="AG170" s="202"/>
      <c r="AH170" s="202"/>
      <c r="AI170" s="202"/>
    </row>
    <row r="171" ht="13.5" customHeight="1">
      <c r="AB171" s="5"/>
      <c r="AC171" s="5"/>
      <c r="AE171" s="202"/>
      <c r="AF171" s="202"/>
      <c r="AG171" s="202"/>
      <c r="AH171" s="202"/>
      <c r="AI171" s="202"/>
    </row>
    <row r="172" ht="13.5" customHeight="1">
      <c r="AB172" s="5"/>
      <c r="AC172" s="5"/>
      <c r="AE172" s="202"/>
      <c r="AF172" s="202"/>
      <c r="AG172" s="202"/>
      <c r="AH172" s="202"/>
      <c r="AI172" s="202"/>
    </row>
    <row r="173" ht="13.5" customHeight="1">
      <c r="AB173" s="5"/>
      <c r="AC173" s="5"/>
      <c r="AE173" s="202"/>
      <c r="AF173" s="202"/>
      <c r="AG173" s="202"/>
      <c r="AH173" s="202"/>
      <c r="AI173" s="202"/>
    </row>
    <row r="174" ht="13.5" customHeight="1">
      <c r="AB174" s="5"/>
      <c r="AC174" s="5"/>
      <c r="AE174" s="202"/>
      <c r="AF174" s="202"/>
      <c r="AG174" s="202"/>
      <c r="AH174" s="202"/>
      <c r="AI174" s="202"/>
    </row>
    <row r="175" ht="13.5" customHeight="1">
      <c r="AB175" s="5"/>
      <c r="AC175" s="5"/>
      <c r="AE175" s="202"/>
      <c r="AF175" s="202"/>
      <c r="AG175" s="202"/>
      <c r="AH175" s="202"/>
      <c r="AI175" s="202"/>
    </row>
    <row r="176" ht="13.5" customHeight="1">
      <c r="AB176" s="5"/>
      <c r="AC176" s="5"/>
      <c r="AE176" s="202"/>
      <c r="AF176" s="202"/>
      <c r="AG176" s="202"/>
      <c r="AH176" s="202"/>
      <c r="AI176" s="202"/>
    </row>
    <row r="177" ht="13.5" customHeight="1">
      <c r="AB177" s="5"/>
      <c r="AC177" s="5"/>
      <c r="AE177" s="202"/>
      <c r="AF177" s="202"/>
      <c r="AG177" s="202"/>
      <c r="AH177" s="202"/>
      <c r="AI177" s="202"/>
    </row>
    <row r="178" ht="13.5" customHeight="1">
      <c r="AB178" s="5"/>
      <c r="AC178" s="5"/>
      <c r="AE178" s="202"/>
      <c r="AF178" s="202"/>
      <c r="AG178" s="202"/>
      <c r="AH178" s="202"/>
      <c r="AI178" s="202"/>
    </row>
    <row r="179" ht="13.5" customHeight="1">
      <c r="AB179" s="5"/>
      <c r="AC179" s="5"/>
      <c r="AE179" s="202"/>
      <c r="AF179" s="202"/>
      <c r="AG179" s="202"/>
      <c r="AH179" s="202"/>
      <c r="AI179" s="202"/>
    </row>
    <row r="180" ht="13.5" customHeight="1">
      <c r="AB180" s="5"/>
      <c r="AC180" s="5"/>
      <c r="AE180" s="202"/>
      <c r="AF180" s="202"/>
      <c r="AG180" s="202"/>
      <c r="AH180" s="202"/>
      <c r="AI180" s="202"/>
    </row>
    <row r="181" ht="13.5" customHeight="1">
      <c r="AB181" s="5"/>
      <c r="AC181" s="5"/>
      <c r="AE181" s="202"/>
      <c r="AF181" s="202"/>
      <c r="AG181" s="202"/>
      <c r="AH181" s="202"/>
      <c r="AI181" s="202"/>
    </row>
    <row r="182" ht="13.5" customHeight="1">
      <c r="AB182" s="5"/>
      <c r="AC182" s="5"/>
      <c r="AE182" s="202"/>
      <c r="AF182" s="202"/>
      <c r="AG182" s="202"/>
      <c r="AH182" s="202"/>
      <c r="AI182" s="202"/>
    </row>
    <row r="183" ht="13.5" customHeight="1">
      <c r="AB183" s="5"/>
      <c r="AC183" s="5"/>
      <c r="AE183" s="202"/>
      <c r="AF183" s="202"/>
      <c r="AG183" s="202"/>
      <c r="AH183" s="202"/>
      <c r="AI183" s="202"/>
    </row>
    <row r="184" ht="13.5" customHeight="1">
      <c r="AB184" s="5"/>
      <c r="AC184" s="5"/>
      <c r="AE184" s="202"/>
      <c r="AF184" s="202"/>
      <c r="AG184" s="202"/>
      <c r="AH184" s="202"/>
      <c r="AI184" s="202"/>
    </row>
    <row r="185" ht="13.5" customHeight="1">
      <c r="AB185" s="5"/>
      <c r="AC185" s="5"/>
      <c r="AE185" s="202"/>
      <c r="AF185" s="202"/>
      <c r="AG185" s="202"/>
      <c r="AH185" s="202"/>
      <c r="AI185" s="202"/>
    </row>
    <row r="186" ht="13.5" customHeight="1">
      <c r="AB186" s="5"/>
      <c r="AC186" s="5"/>
      <c r="AE186" s="202"/>
      <c r="AF186" s="202"/>
      <c r="AG186" s="202"/>
      <c r="AH186" s="202"/>
      <c r="AI186" s="202"/>
    </row>
    <row r="187" ht="13.5" customHeight="1">
      <c r="AB187" s="5"/>
      <c r="AC187" s="5"/>
      <c r="AE187" s="202"/>
      <c r="AF187" s="202"/>
      <c r="AG187" s="202"/>
      <c r="AH187" s="202"/>
      <c r="AI187" s="202"/>
    </row>
    <row r="188" ht="13.5" customHeight="1">
      <c r="AB188" s="5"/>
      <c r="AC188" s="5"/>
      <c r="AE188" s="202"/>
      <c r="AF188" s="202"/>
      <c r="AG188" s="202"/>
      <c r="AH188" s="202"/>
      <c r="AI188" s="202"/>
    </row>
    <row r="189" ht="13.5" customHeight="1">
      <c r="AB189" s="5"/>
      <c r="AC189" s="5"/>
      <c r="AE189" s="202"/>
      <c r="AF189" s="202"/>
      <c r="AG189" s="202"/>
      <c r="AH189" s="202"/>
      <c r="AI189" s="202"/>
    </row>
    <row r="190" ht="13.5" customHeight="1">
      <c r="AB190" s="5"/>
      <c r="AC190" s="5"/>
      <c r="AE190" s="202"/>
      <c r="AF190" s="202"/>
      <c r="AG190" s="202"/>
      <c r="AH190" s="202"/>
      <c r="AI190" s="202"/>
    </row>
    <row r="191" ht="13.5" customHeight="1">
      <c r="AB191" s="5"/>
      <c r="AC191" s="5"/>
      <c r="AE191" s="202"/>
      <c r="AF191" s="202"/>
      <c r="AG191" s="202"/>
      <c r="AH191" s="202"/>
      <c r="AI191" s="202"/>
    </row>
    <row r="192" ht="13.5" customHeight="1">
      <c r="AB192" s="5"/>
      <c r="AC192" s="5"/>
      <c r="AE192" s="202"/>
      <c r="AF192" s="202"/>
      <c r="AG192" s="202"/>
      <c r="AH192" s="202"/>
      <c r="AI192" s="202"/>
    </row>
    <row r="193" ht="13.5" customHeight="1">
      <c r="AB193" s="5"/>
      <c r="AC193" s="5"/>
      <c r="AE193" s="202"/>
      <c r="AF193" s="202"/>
      <c r="AG193" s="202"/>
      <c r="AH193" s="202"/>
      <c r="AI193" s="202"/>
    </row>
    <row r="194" ht="13.5" customHeight="1">
      <c r="AB194" s="5"/>
      <c r="AC194" s="5"/>
      <c r="AE194" s="202"/>
      <c r="AF194" s="202"/>
      <c r="AG194" s="202"/>
      <c r="AH194" s="202"/>
      <c r="AI194" s="202"/>
    </row>
    <row r="195" ht="13.5" customHeight="1">
      <c r="AB195" s="5"/>
      <c r="AC195" s="5"/>
      <c r="AE195" s="202"/>
      <c r="AF195" s="202"/>
      <c r="AG195" s="202"/>
      <c r="AH195" s="202"/>
      <c r="AI195" s="202"/>
    </row>
    <row r="196" ht="13.5" customHeight="1">
      <c r="AB196" s="5"/>
      <c r="AC196" s="5"/>
      <c r="AE196" s="202"/>
      <c r="AF196" s="202"/>
      <c r="AG196" s="202"/>
      <c r="AH196" s="202"/>
      <c r="AI196" s="202"/>
    </row>
    <row r="197" ht="13.5" customHeight="1">
      <c r="AB197" s="5"/>
      <c r="AC197" s="5"/>
      <c r="AE197" s="202"/>
      <c r="AF197" s="202"/>
      <c r="AG197" s="202"/>
      <c r="AH197" s="202"/>
      <c r="AI197" s="202"/>
    </row>
    <row r="198" ht="13.5" customHeight="1">
      <c r="AB198" s="5"/>
      <c r="AC198" s="5"/>
      <c r="AE198" s="202"/>
      <c r="AF198" s="202"/>
      <c r="AG198" s="202"/>
      <c r="AH198" s="202"/>
      <c r="AI198" s="202"/>
    </row>
    <row r="199" ht="13.5" customHeight="1">
      <c r="AB199" s="5"/>
      <c r="AC199" s="5"/>
      <c r="AE199" s="202"/>
      <c r="AF199" s="202"/>
      <c r="AG199" s="202"/>
      <c r="AH199" s="202"/>
      <c r="AI199" s="202"/>
    </row>
    <row r="200" ht="13.5" customHeight="1">
      <c r="AB200" s="5"/>
      <c r="AC200" s="5"/>
      <c r="AE200" s="202"/>
      <c r="AF200" s="202"/>
      <c r="AG200" s="202"/>
      <c r="AH200" s="202"/>
      <c r="AI200" s="202"/>
    </row>
    <row r="201" ht="13.5" customHeight="1">
      <c r="AB201" s="5"/>
      <c r="AC201" s="5"/>
      <c r="AE201" s="202"/>
      <c r="AF201" s="202"/>
      <c r="AG201" s="202"/>
      <c r="AH201" s="202"/>
      <c r="AI201" s="202"/>
    </row>
    <row r="202" ht="13.5" customHeight="1">
      <c r="AB202" s="5"/>
      <c r="AC202" s="5"/>
      <c r="AE202" s="202"/>
      <c r="AF202" s="202"/>
      <c r="AG202" s="202"/>
      <c r="AH202" s="202"/>
      <c r="AI202" s="202"/>
    </row>
    <row r="203" ht="13.5" customHeight="1">
      <c r="AB203" s="5"/>
      <c r="AC203" s="5"/>
      <c r="AE203" s="202"/>
      <c r="AF203" s="202"/>
      <c r="AG203" s="202"/>
      <c r="AH203" s="202"/>
      <c r="AI203" s="202"/>
    </row>
    <row r="204" ht="13.5" customHeight="1">
      <c r="AB204" s="5"/>
      <c r="AC204" s="5"/>
      <c r="AE204" s="202"/>
      <c r="AF204" s="202"/>
      <c r="AG204" s="202"/>
      <c r="AH204" s="202"/>
      <c r="AI204" s="202"/>
    </row>
    <row r="205" ht="13.5" customHeight="1">
      <c r="AB205" s="5"/>
      <c r="AC205" s="5"/>
      <c r="AE205" s="202"/>
      <c r="AF205" s="202"/>
      <c r="AG205" s="202"/>
      <c r="AH205" s="202"/>
      <c r="AI205" s="202"/>
    </row>
    <row r="206" ht="13.5" customHeight="1">
      <c r="AB206" s="5"/>
      <c r="AC206" s="5"/>
      <c r="AE206" s="202"/>
      <c r="AF206" s="202"/>
      <c r="AG206" s="202"/>
      <c r="AH206" s="202"/>
      <c r="AI206" s="202"/>
    </row>
    <row r="207" ht="13.5" customHeight="1">
      <c r="AB207" s="5"/>
      <c r="AC207" s="5"/>
      <c r="AE207" s="202"/>
      <c r="AF207" s="202"/>
      <c r="AG207" s="202"/>
      <c r="AH207" s="202"/>
      <c r="AI207" s="202"/>
    </row>
    <row r="208" ht="13.5" customHeight="1">
      <c r="AB208" s="5"/>
      <c r="AC208" s="5"/>
      <c r="AE208" s="202"/>
      <c r="AF208" s="202"/>
      <c r="AG208" s="202"/>
      <c r="AH208" s="202"/>
      <c r="AI208" s="202"/>
    </row>
    <row r="209" ht="13.5" customHeight="1">
      <c r="AB209" s="5"/>
      <c r="AC209" s="5"/>
      <c r="AE209" s="202"/>
      <c r="AF209" s="202"/>
      <c r="AG209" s="202"/>
      <c r="AH209" s="202"/>
      <c r="AI209" s="202"/>
    </row>
    <row r="210" ht="13.5" customHeight="1">
      <c r="AB210" s="5"/>
      <c r="AC210" s="5"/>
      <c r="AE210" s="202"/>
      <c r="AF210" s="202"/>
      <c r="AG210" s="202"/>
      <c r="AH210" s="202"/>
      <c r="AI210" s="202"/>
    </row>
    <row r="211" ht="13.5" customHeight="1">
      <c r="AB211" s="5"/>
      <c r="AC211" s="5"/>
      <c r="AE211" s="202"/>
      <c r="AF211" s="202"/>
      <c r="AG211" s="202"/>
      <c r="AH211" s="202"/>
      <c r="AI211" s="202"/>
    </row>
    <row r="212" ht="13.5" customHeight="1">
      <c r="AB212" s="5"/>
      <c r="AC212" s="5"/>
      <c r="AE212" s="202"/>
      <c r="AF212" s="202"/>
      <c r="AG212" s="202"/>
      <c r="AH212" s="202"/>
      <c r="AI212" s="202"/>
    </row>
    <row r="213" ht="13.5" customHeight="1">
      <c r="AB213" s="5"/>
      <c r="AC213" s="5"/>
      <c r="AE213" s="202"/>
      <c r="AF213" s="202"/>
      <c r="AG213" s="202"/>
      <c r="AH213" s="202"/>
      <c r="AI213" s="202"/>
    </row>
    <row r="214" ht="13.5" customHeight="1">
      <c r="AB214" s="5"/>
      <c r="AC214" s="5"/>
      <c r="AE214" s="202"/>
      <c r="AF214" s="202"/>
      <c r="AG214" s="202"/>
      <c r="AH214" s="202"/>
      <c r="AI214" s="202"/>
    </row>
    <row r="215" ht="13.5" customHeight="1">
      <c r="AB215" s="5"/>
      <c r="AC215" s="5"/>
      <c r="AE215" s="202"/>
      <c r="AF215" s="202"/>
      <c r="AG215" s="202"/>
      <c r="AH215" s="202"/>
      <c r="AI215" s="202"/>
    </row>
    <row r="216" ht="13.5" customHeight="1">
      <c r="AB216" s="5"/>
      <c r="AC216" s="5"/>
      <c r="AE216" s="202"/>
      <c r="AF216" s="202"/>
      <c r="AG216" s="202"/>
      <c r="AH216" s="202"/>
      <c r="AI216" s="202"/>
    </row>
    <row r="217" ht="13.5" customHeight="1">
      <c r="AB217" s="5"/>
      <c r="AC217" s="5"/>
      <c r="AE217" s="202"/>
      <c r="AF217" s="202"/>
      <c r="AG217" s="202"/>
      <c r="AH217" s="202"/>
      <c r="AI217" s="202"/>
    </row>
    <row r="218" ht="13.5" customHeight="1">
      <c r="AB218" s="5"/>
      <c r="AC218" s="5"/>
      <c r="AE218" s="202"/>
      <c r="AF218" s="202"/>
      <c r="AG218" s="202"/>
      <c r="AH218" s="202"/>
      <c r="AI218" s="202"/>
    </row>
    <row r="219" ht="13.5" customHeight="1">
      <c r="AB219" s="5"/>
      <c r="AC219" s="5"/>
      <c r="AE219" s="202"/>
      <c r="AF219" s="202"/>
      <c r="AG219" s="202"/>
      <c r="AH219" s="202"/>
      <c r="AI219" s="202"/>
    </row>
    <row r="220" ht="13.5" customHeight="1">
      <c r="AB220" s="5"/>
      <c r="AC220" s="5"/>
      <c r="AE220" s="202"/>
      <c r="AF220" s="202"/>
      <c r="AG220" s="202"/>
      <c r="AH220" s="202"/>
      <c r="AI220" s="202"/>
    </row>
    <row r="221" ht="13.5" customHeight="1">
      <c r="AB221" s="5"/>
      <c r="AC221" s="5"/>
      <c r="AE221" s="202"/>
      <c r="AF221" s="202"/>
      <c r="AG221" s="202"/>
      <c r="AH221" s="202"/>
      <c r="AI221" s="202"/>
    </row>
    <row r="222" ht="13.5" customHeight="1">
      <c r="AB222" s="5"/>
      <c r="AC222" s="5"/>
      <c r="AE222" s="202"/>
      <c r="AF222" s="202"/>
      <c r="AG222" s="202"/>
      <c r="AH222" s="202"/>
      <c r="AI222" s="202"/>
    </row>
    <row r="223" ht="13.5" customHeight="1">
      <c r="AB223" s="5"/>
      <c r="AC223" s="5"/>
      <c r="AE223" s="202"/>
      <c r="AF223" s="202"/>
      <c r="AG223" s="202"/>
      <c r="AH223" s="202"/>
      <c r="AI223" s="202"/>
    </row>
    <row r="224" ht="13.5" customHeight="1">
      <c r="AB224" s="5"/>
      <c r="AC224" s="5"/>
      <c r="AE224" s="202"/>
      <c r="AF224" s="202"/>
      <c r="AG224" s="202"/>
      <c r="AH224" s="202"/>
      <c r="AI224" s="202"/>
    </row>
    <row r="225" ht="13.5" customHeight="1">
      <c r="AB225" s="5"/>
      <c r="AC225" s="5"/>
      <c r="AE225" s="202"/>
      <c r="AF225" s="202"/>
      <c r="AG225" s="202"/>
      <c r="AH225" s="202"/>
      <c r="AI225" s="202"/>
    </row>
    <row r="226" ht="13.5" customHeight="1">
      <c r="AB226" s="5"/>
      <c r="AC226" s="5"/>
      <c r="AE226" s="202"/>
      <c r="AF226" s="202"/>
      <c r="AG226" s="202"/>
      <c r="AH226" s="202"/>
      <c r="AI226" s="202"/>
    </row>
    <row r="227" ht="13.5" customHeight="1">
      <c r="AB227" s="5"/>
      <c r="AC227" s="5"/>
      <c r="AE227" s="202"/>
      <c r="AF227" s="202"/>
      <c r="AG227" s="202"/>
      <c r="AH227" s="202"/>
      <c r="AI227" s="202"/>
    </row>
    <row r="228" ht="13.5" customHeight="1">
      <c r="AB228" s="5"/>
      <c r="AC228" s="5"/>
      <c r="AE228" s="202"/>
      <c r="AF228" s="202"/>
      <c r="AG228" s="202"/>
      <c r="AH228" s="202"/>
      <c r="AI228" s="202"/>
    </row>
    <row r="229" ht="13.5" customHeight="1">
      <c r="AB229" s="5"/>
      <c r="AC229" s="5"/>
      <c r="AE229" s="202"/>
      <c r="AF229" s="202"/>
      <c r="AG229" s="202"/>
      <c r="AH229" s="202"/>
      <c r="AI229" s="202"/>
    </row>
    <row r="230" ht="13.5" customHeight="1">
      <c r="AB230" s="5"/>
      <c r="AC230" s="5"/>
      <c r="AE230" s="202"/>
      <c r="AF230" s="202"/>
      <c r="AG230" s="202"/>
      <c r="AH230" s="202"/>
      <c r="AI230" s="202"/>
    </row>
    <row r="231" ht="13.5" customHeight="1">
      <c r="AB231" s="5"/>
      <c r="AC231" s="5"/>
      <c r="AE231" s="202"/>
      <c r="AF231" s="202"/>
      <c r="AG231" s="202"/>
      <c r="AH231" s="202"/>
      <c r="AI231" s="202"/>
    </row>
    <row r="232" ht="13.5" customHeight="1">
      <c r="AB232" s="5"/>
      <c r="AC232" s="5"/>
      <c r="AE232" s="202"/>
      <c r="AF232" s="202"/>
      <c r="AG232" s="202"/>
      <c r="AH232" s="202"/>
      <c r="AI232" s="202"/>
    </row>
    <row r="233" ht="13.5" customHeight="1">
      <c r="AB233" s="5"/>
      <c r="AC233" s="5"/>
      <c r="AE233" s="202"/>
      <c r="AF233" s="202"/>
      <c r="AG233" s="202"/>
      <c r="AH233" s="202"/>
      <c r="AI233" s="202"/>
    </row>
    <row r="234" ht="13.5" customHeight="1">
      <c r="AB234" s="5"/>
      <c r="AC234" s="5"/>
      <c r="AE234" s="202"/>
      <c r="AF234" s="202"/>
      <c r="AG234" s="202"/>
      <c r="AH234" s="202"/>
      <c r="AI234" s="202"/>
    </row>
    <row r="235" ht="13.5" customHeight="1">
      <c r="AB235" s="5"/>
      <c r="AC235" s="5"/>
      <c r="AE235" s="202"/>
      <c r="AF235" s="202"/>
      <c r="AG235" s="202"/>
      <c r="AH235" s="202"/>
      <c r="AI235" s="202"/>
    </row>
    <row r="236" ht="13.5" customHeight="1">
      <c r="AB236" s="5"/>
      <c r="AC236" s="5"/>
      <c r="AE236" s="202"/>
      <c r="AF236" s="202"/>
      <c r="AG236" s="202"/>
      <c r="AH236" s="202"/>
      <c r="AI236" s="202"/>
    </row>
    <row r="237" ht="13.5" customHeight="1">
      <c r="AB237" s="5"/>
      <c r="AC237" s="5"/>
      <c r="AE237" s="202"/>
      <c r="AF237" s="202"/>
      <c r="AG237" s="202"/>
      <c r="AH237" s="202"/>
      <c r="AI237" s="202"/>
    </row>
    <row r="238" ht="13.5" customHeight="1">
      <c r="AB238" s="5"/>
      <c r="AC238" s="5"/>
      <c r="AE238" s="202"/>
      <c r="AF238" s="202"/>
      <c r="AG238" s="202"/>
      <c r="AH238" s="202"/>
      <c r="AI238" s="202"/>
    </row>
    <row r="239" ht="13.5" customHeight="1">
      <c r="AB239" s="5"/>
      <c r="AC239" s="5"/>
      <c r="AE239" s="202"/>
      <c r="AF239" s="202"/>
      <c r="AG239" s="202"/>
      <c r="AH239" s="202"/>
      <c r="AI239" s="202"/>
    </row>
    <row r="240" ht="13.5" customHeight="1">
      <c r="AB240" s="5"/>
      <c r="AC240" s="5"/>
      <c r="AE240" s="202"/>
      <c r="AF240" s="202"/>
      <c r="AG240" s="202"/>
      <c r="AH240" s="202"/>
      <c r="AI240" s="202"/>
    </row>
    <row r="241" ht="13.5" customHeight="1">
      <c r="AB241" s="5"/>
      <c r="AC241" s="5"/>
      <c r="AE241" s="202"/>
      <c r="AF241" s="202"/>
      <c r="AG241" s="202"/>
      <c r="AH241" s="202"/>
      <c r="AI241" s="202"/>
    </row>
    <row r="242" ht="13.5" customHeight="1">
      <c r="AB242" s="5"/>
      <c r="AC242" s="5"/>
      <c r="AE242" s="202"/>
      <c r="AF242" s="202"/>
      <c r="AG242" s="202"/>
      <c r="AH242" s="202"/>
      <c r="AI242" s="202"/>
    </row>
    <row r="243" ht="13.5" customHeight="1">
      <c r="AB243" s="5"/>
      <c r="AC243" s="5"/>
      <c r="AE243" s="202"/>
      <c r="AF243" s="202"/>
      <c r="AG243" s="202"/>
      <c r="AH243" s="202"/>
      <c r="AI243" s="202"/>
    </row>
    <row r="244" ht="13.5" customHeight="1">
      <c r="AB244" s="5"/>
      <c r="AC244" s="5"/>
      <c r="AE244" s="202"/>
      <c r="AF244" s="202"/>
      <c r="AG244" s="202"/>
      <c r="AH244" s="202"/>
      <c r="AI244" s="202"/>
    </row>
    <row r="245" ht="13.5" customHeight="1">
      <c r="AB245" s="5"/>
      <c r="AC245" s="5"/>
      <c r="AE245" s="202"/>
      <c r="AF245" s="202"/>
      <c r="AG245" s="202"/>
      <c r="AH245" s="202"/>
      <c r="AI245" s="202"/>
    </row>
    <row r="246" ht="13.5" customHeight="1">
      <c r="AB246" s="5"/>
      <c r="AC246" s="5"/>
      <c r="AE246" s="202"/>
      <c r="AF246" s="202"/>
      <c r="AG246" s="202"/>
      <c r="AH246" s="202"/>
      <c r="AI246" s="202"/>
    </row>
    <row r="247" ht="13.5" customHeight="1">
      <c r="AB247" s="5"/>
      <c r="AC247" s="5"/>
      <c r="AE247" s="202"/>
      <c r="AF247" s="202"/>
      <c r="AG247" s="202"/>
      <c r="AH247" s="202"/>
      <c r="AI247" s="202"/>
    </row>
    <row r="248" ht="13.5" customHeight="1">
      <c r="AB248" s="5"/>
      <c r="AC248" s="5"/>
      <c r="AE248" s="202"/>
      <c r="AF248" s="202"/>
      <c r="AG248" s="202"/>
      <c r="AH248" s="202"/>
      <c r="AI248" s="202"/>
    </row>
    <row r="249" ht="13.5" customHeight="1">
      <c r="AB249" s="5"/>
      <c r="AC249" s="5"/>
      <c r="AE249" s="202"/>
      <c r="AF249" s="202"/>
      <c r="AG249" s="202"/>
      <c r="AH249" s="202"/>
      <c r="AI249" s="202"/>
    </row>
    <row r="250" ht="13.5" customHeight="1">
      <c r="AB250" s="5"/>
      <c r="AC250" s="5"/>
      <c r="AE250" s="202"/>
      <c r="AF250" s="202"/>
      <c r="AG250" s="202"/>
      <c r="AH250" s="202"/>
      <c r="AI250" s="202"/>
    </row>
    <row r="251" ht="13.5" customHeight="1">
      <c r="AB251" s="5"/>
      <c r="AC251" s="5"/>
      <c r="AE251" s="202"/>
      <c r="AF251" s="202"/>
      <c r="AG251" s="202"/>
      <c r="AH251" s="202"/>
      <c r="AI251" s="202"/>
    </row>
    <row r="252" ht="13.5" customHeight="1">
      <c r="AB252" s="5"/>
      <c r="AC252" s="5"/>
      <c r="AE252" s="202"/>
      <c r="AF252" s="202"/>
      <c r="AG252" s="202"/>
      <c r="AH252" s="202"/>
      <c r="AI252" s="202"/>
    </row>
    <row r="253" ht="13.5" customHeight="1">
      <c r="AB253" s="5"/>
      <c r="AC253" s="5"/>
      <c r="AE253" s="202"/>
      <c r="AF253" s="202"/>
      <c r="AG253" s="202"/>
      <c r="AH253" s="202"/>
      <c r="AI253" s="202"/>
    </row>
    <row r="254" ht="13.5" customHeight="1">
      <c r="AB254" s="5"/>
      <c r="AC254" s="5"/>
      <c r="AE254" s="202"/>
      <c r="AF254" s="202"/>
      <c r="AG254" s="202"/>
      <c r="AH254" s="202"/>
      <c r="AI254" s="202"/>
    </row>
    <row r="255" ht="13.5" customHeight="1">
      <c r="AB255" s="5"/>
      <c r="AC255" s="5"/>
      <c r="AE255" s="202"/>
      <c r="AF255" s="202"/>
      <c r="AG255" s="202"/>
      <c r="AH255" s="202"/>
      <c r="AI255" s="202"/>
    </row>
    <row r="256" ht="13.5" customHeight="1">
      <c r="AB256" s="5"/>
      <c r="AC256" s="5"/>
      <c r="AE256" s="202"/>
      <c r="AF256" s="202"/>
      <c r="AG256" s="202"/>
      <c r="AH256" s="202"/>
      <c r="AI256" s="202"/>
    </row>
    <row r="257" ht="13.5" customHeight="1">
      <c r="AB257" s="5"/>
      <c r="AC257" s="5"/>
      <c r="AE257" s="202"/>
      <c r="AF257" s="202"/>
      <c r="AG257" s="202"/>
      <c r="AH257" s="202"/>
      <c r="AI257" s="202"/>
    </row>
    <row r="258" ht="13.5" customHeight="1">
      <c r="AB258" s="5"/>
      <c r="AC258" s="5"/>
      <c r="AE258" s="202"/>
      <c r="AF258" s="202"/>
      <c r="AG258" s="202"/>
      <c r="AH258" s="202"/>
      <c r="AI258" s="202"/>
    </row>
    <row r="259" ht="13.5" customHeight="1">
      <c r="AB259" s="5"/>
      <c r="AC259" s="5"/>
      <c r="AE259" s="202"/>
      <c r="AF259" s="202"/>
      <c r="AG259" s="202"/>
      <c r="AH259" s="202"/>
      <c r="AI259" s="202"/>
    </row>
    <row r="260" ht="13.5" customHeight="1">
      <c r="AB260" s="5"/>
      <c r="AC260" s="5"/>
      <c r="AE260" s="202"/>
      <c r="AF260" s="202"/>
      <c r="AG260" s="202"/>
      <c r="AH260" s="202"/>
      <c r="AI260" s="202"/>
    </row>
    <row r="261" ht="13.5" customHeight="1">
      <c r="AB261" s="5"/>
      <c r="AC261" s="5"/>
      <c r="AE261" s="202"/>
      <c r="AF261" s="202"/>
      <c r="AG261" s="202"/>
      <c r="AH261" s="202"/>
      <c r="AI261" s="202"/>
    </row>
    <row r="262" ht="13.5" customHeight="1">
      <c r="AB262" s="5"/>
      <c r="AC262" s="5"/>
      <c r="AE262" s="202"/>
      <c r="AF262" s="202"/>
      <c r="AG262" s="202"/>
      <c r="AH262" s="202"/>
      <c r="AI262" s="202"/>
    </row>
    <row r="263" ht="13.5" customHeight="1">
      <c r="AB263" s="5"/>
      <c r="AC263" s="5"/>
      <c r="AE263" s="202"/>
      <c r="AF263" s="202"/>
      <c r="AG263" s="202"/>
      <c r="AH263" s="202"/>
      <c r="AI263" s="202"/>
    </row>
    <row r="264" ht="13.5" customHeight="1">
      <c r="AB264" s="5"/>
      <c r="AC264" s="5"/>
      <c r="AE264" s="202"/>
      <c r="AF264" s="202"/>
      <c r="AG264" s="202"/>
      <c r="AH264" s="202"/>
      <c r="AI264" s="202"/>
    </row>
    <row r="265" ht="13.5" customHeight="1">
      <c r="AB265" s="5"/>
      <c r="AC265" s="5"/>
      <c r="AE265" s="202"/>
      <c r="AF265" s="202"/>
      <c r="AG265" s="202"/>
      <c r="AH265" s="202"/>
      <c r="AI265" s="202"/>
    </row>
    <row r="266" ht="13.5" customHeight="1">
      <c r="AB266" s="5"/>
      <c r="AC266" s="5"/>
      <c r="AE266" s="202"/>
      <c r="AF266" s="202"/>
      <c r="AG266" s="202"/>
      <c r="AH266" s="202"/>
      <c r="AI266" s="202"/>
    </row>
    <row r="267" ht="13.5" customHeight="1">
      <c r="AB267" s="5"/>
      <c r="AC267" s="5"/>
      <c r="AE267" s="202"/>
      <c r="AF267" s="202"/>
      <c r="AG267" s="202"/>
      <c r="AH267" s="202"/>
      <c r="AI267" s="202"/>
    </row>
    <row r="268" ht="13.5" customHeight="1">
      <c r="AB268" s="5"/>
      <c r="AC268" s="5"/>
      <c r="AE268" s="202"/>
      <c r="AF268" s="202"/>
      <c r="AG268" s="202"/>
      <c r="AH268" s="202"/>
      <c r="AI268" s="202"/>
    </row>
    <row r="269" ht="13.5" customHeight="1">
      <c r="AB269" s="5"/>
      <c r="AC269" s="5"/>
      <c r="AE269" s="202"/>
      <c r="AF269" s="202"/>
      <c r="AG269" s="202"/>
      <c r="AH269" s="202"/>
      <c r="AI269" s="202"/>
    </row>
    <row r="270" ht="13.5" customHeight="1">
      <c r="AB270" s="5"/>
      <c r="AC270" s="5"/>
      <c r="AE270" s="202"/>
      <c r="AF270" s="202"/>
      <c r="AG270" s="202"/>
      <c r="AH270" s="202"/>
      <c r="AI270" s="202"/>
    </row>
    <row r="271" ht="13.5" customHeight="1">
      <c r="AB271" s="5"/>
      <c r="AC271" s="5"/>
      <c r="AE271" s="202"/>
      <c r="AF271" s="202"/>
      <c r="AG271" s="202"/>
      <c r="AH271" s="202"/>
      <c r="AI271" s="202"/>
    </row>
    <row r="272" ht="13.5" customHeight="1">
      <c r="AB272" s="5"/>
      <c r="AC272" s="5"/>
      <c r="AE272" s="202"/>
      <c r="AF272" s="202"/>
      <c r="AG272" s="202"/>
      <c r="AH272" s="202"/>
      <c r="AI272" s="202"/>
    </row>
    <row r="273" ht="13.5" customHeight="1">
      <c r="AB273" s="5"/>
      <c r="AC273" s="5"/>
      <c r="AE273" s="202"/>
      <c r="AF273" s="202"/>
      <c r="AG273" s="202"/>
      <c r="AH273" s="202"/>
      <c r="AI273" s="202"/>
    </row>
    <row r="274" ht="13.5" customHeight="1">
      <c r="AB274" s="5"/>
      <c r="AC274" s="5"/>
      <c r="AE274" s="202"/>
      <c r="AF274" s="202"/>
      <c r="AG274" s="202"/>
      <c r="AH274" s="202"/>
      <c r="AI274" s="202"/>
    </row>
    <row r="275" ht="13.5" customHeight="1">
      <c r="AB275" s="5"/>
      <c r="AC275" s="5"/>
      <c r="AE275" s="202"/>
      <c r="AF275" s="202"/>
      <c r="AG275" s="202"/>
      <c r="AH275" s="202"/>
      <c r="AI275" s="202"/>
    </row>
    <row r="276" ht="13.5" customHeight="1">
      <c r="AB276" s="5"/>
      <c r="AC276" s="5"/>
      <c r="AE276" s="202"/>
      <c r="AF276" s="202"/>
      <c r="AG276" s="202"/>
      <c r="AH276" s="202"/>
      <c r="AI276" s="202"/>
    </row>
    <row r="277" ht="13.5" customHeight="1">
      <c r="AB277" s="5"/>
      <c r="AC277" s="5"/>
      <c r="AE277" s="202"/>
      <c r="AF277" s="202"/>
      <c r="AG277" s="202"/>
      <c r="AH277" s="202"/>
      <c r="AI277" s="202"/>
    </row>
    <row r="278" ht="13.5" customHeight="1">
      <c r="AB278" s="5"/>
      <c r="AC278" s="5"/>
      <c r="AE278" s="202"/>
      <c r="AF278" s="202"/>
      <c r="AG278" s="202"/>
      <c r="AH278" s="202"/>
      <c r="AI278" s="202"/>
    </row>
    <row r="279" ht="13.5" customHeight="1">
      <c r="AB279" s="5"/>
      <c r="AC279" s="5"/>
      <c r="AE279" s="202"/>
      <c r="AF279" s="202"/>
      <c r="AG279" s="202"/>
      <c r="AH279" s="202"/>
      <c r="AI279" s="202"/>
    </row>
    <row r="280" ht="13.5" customHeight="1">
      <c r="AB280" s="5"/>
      <c r="AC280" s="5"/>
      <c r="AE280" s="202"/>
      <c r="AF280" s="202"/>
      <c r="AG280" s="202"/>
      <c r="AH280" s="202"/>
      <c r="AI280" s="202"/>
    </row>
    <row r="281" ht="13.5" customHeight="1">
      <c r="AB281" s="5"/>
      <c r="AC281" s="5"/>
      <c r="AE281" s="202"/>
      <c r="AF281" s="202"/>
      <c r="AG281" s="202"/>
      <c r="AH281" s="202"/>
      <c r="AI281" s="202"/>
    </row>
    <row r="282" ht="13.5" customHeight="1">
      <c r="AB282" s="5"/>
      <c r="AC282" s="5"/>
      <c r="AE282" s="202"/>
      <c r="AF282" s="202"/>
      <c r="AG282" s="202"/>
      <c r="AH282" s="202"/>
      <c r="AI282" s="202"/>
    </row>
    <row r="283" ht="13.5" customHeight="1">
      <c r="AB283" s="5"/>
      <c r="AC283" s="5"/>
      <c r="AE283" s="202"/>
      <c r="AF283" s="202"/>
      <c r="AG283" s="202"/>
      <c r="AH283" s="202"/>
      <c r="AI283" s="202"/>
    </row>
    <row r="284" ht="13.5" customHeight="1">
      <c r="AB284" s="5"/>
      <c r="AC284" s="5"/>
      <c r="AE284" s="202"/>
      <c r="AF284" s="202"/>
      <c r="AG284" s="202"/>
      <c r="AH284" s="202"/>
      <c r="AI284" s="202"/>
    </row>
    <row r="285" ht="13.5" customHeight="1">
      <c r="AB285" s="5"/>
      <c r="AC285" s="5"/>
      <c r="AE285" s="202"/>
      <c r="AF285" s="202"/>
      <c r="AG285" s="202"/>
      <c r="AH285" s="202"/>
      <c r="AI285" s="202"/>
    </row>
    <row r="286" ht="13.5" customHeight="1">
      <c r="AB286" s="5"/>
      <c r="AC286" s="5"/>
      <c r="AE286" s="202"/>
      <c r="AF286" s="202"/>
      <c r="AG286" s="202"/>
      <c r="AH286" s="202"/>
      <c r="AI286" s="202"/>
    </row>
    <row r="287" ht="13.5" customHeight="1">
      <c r="AB287" s="5"/>
      <c r="AC287" s="5"/>
      <c r="AE287" s="202"/>
      <c r="AF287" s="202"/>
      <c r="AG287" s="202"/>
      <c r="AH287" s="202"/>
      <c r="AI287" s="202"/>
    </row>
    <row r="288" ht="13.5" customHeight="1">
      <c r="AB288" s="5"/>
      <c r="AC288" s="5"/>
      <c r="AE288" s="202"/>
      <c r="AF288" s="202"/>
      <c r="AG288" s="202"/>
      <c r="AH288" s="202"/>
      <c r="AI288" s="202"/>
    </row>
    <row r="289" ht="13.5" customHeight="1">
      <c r="AB289" s="5"/>
      <c r="AC289" s="5"/>
      <c r="AE289" s="202"/>
      <c r="AF289" s="202"/>
      <c r="AG289" s="202"/>
      <c r="AH289" s="202"/>
      <c r="AI289" s="202"/>
    </row>
    <row r="290" ht="13.5" customHeight="1">
      <c r="AB290" s="5"/>
      <c r="AC290" s="5"/>
      <c r="AE290" s="202"/>
      <c r="AF290" s="202"/>
      <c r="AG290" s="202"/>
      <c r="AH290" s="202"/>
      <c r="AI290" s="202"/>
    </row>
    <row r="291" ht="13.5" customHeight="1">
      <c r="AB291" s="5"/>
      <c r="AC291" s="5"/>
      <c r="AE291" s="202"/>
      <c r="AF291" s="202"/>
      <c r="AG291" s="202"/>
      <c r="AH291" s="202"/>
      <c r="AI291" s="202"/>
    </row>
    <row r="292" ht="13.5" customHeight="1">
      <c r="AB292" s="5"/>
      <c r="AC292" s="5"/>
      <c r="AE292" s="202"/>
      <c r="AF292" s="202"/>
      <c r="AG292" s="202"/>
      <c r="AH292" s="202"/>
      <c r="AI292" s="202"/>
    </row>
    <row r="293" ht="13.5" customHeight="1">
      <c r="AB293" s="5"/>
      <c r="AC293" s="5"/>
      <c r="AE293" s="202"/>
      <c r="AF293" s="202"/>
      <c r="AG293" s="202"/>
      <c r="AH293" s="202"/>
      <c r="AI293" s="202"/>
    </row>
    <row r="294" ht="13.5" customHeight="1">
      <c r="AB294" s="5"/>
      <c r="AC294" s="5"/>
      <c r="AE294" s="202"/>
      <c r="AF294" s="202"/>
      <c r="AG294" s="202"/>
      <c r="AH294" s="202"/>
      <c r="AI294" s="202"/>
    </row>
    <row r="295" ht="13.5" customHeight="1">
      <c r="AB295" s="5"/>
      <c r="AC295" s="5"/>
      <c r="AE295" s="202"/>
      <c r="AF295" s="202"/>
      <c r="AG295" s="202"/>
      <c r="AH295" s="202"/>
      <c r="AI295" s="202"/>
    </row>
    <row r="296" ht="13.5" customHeight="1">
      <c r="AB296" s="5"/>
      <c r="AC296" s="5"/>
      <c r="AE296" s="202"/>
      <c r="AF296" s="202"/>
      <c r="AG296" s="202"/>
      <c r="AH296" s="202"/>
      <c r="AI296" s="202"/>
    </row>
    <row r="297" ht="13.5" customHeight="1">
      <c r="AB297" s="5"/>
      <c r="AC297" s="5"/>
      <c r="AE297" s="202"/>
      <c r="AF297" s="202"/>
      <c r="AG297" s="202"/>
      <c r="AH297" s="202"/>
      <c r="AI297" s="202"/>
    </row>
    <row r="298" ht="13.5" customHeight="1">
      <c r="AB298" s="5"/>
      <c r="AC298" s="5"/>
      <c r="AE298" s="202"/>
      <c r="AF298" s="202"/>
      <c r="AG298" s="202"/>
      <c r="AH298" s="202"/>
      <c r="AI298" s="202"/>
    </row>
    <row r="299" ht="13.5" customHeight="1">
      <c r="AB299" s="5"/>
      <c r="AC299" s="5"/>
      <c r="AE299" s="202"/>
      <c r="AF299" s="202"/>
      <c r="AG299" s="202"/>
      <c r="AH299" s="202"/>
      <c r="AI299" s="202"/>
    </row>
    <row r="300" ht="13.5" customHeight="1">
      <c r="AB300" s="5"/>
      <c r="AC300" s="5"/>
      <c r="AE300" s="202"/>
      <c r="AF300" s="202"/>
      <c r="AG300" s="202"/>
      <c r="AH300" s="202"/>
      <c r="AI300" s="202"/>
    </row>
    <row r="301" ht="13.5" customHeight="1">
      <c r="AB301" s="5"/>
      <c r="AC301" s="5"/>
      <c r="AE301" s="202"/>
      <c r="AF301" s="202"/>
      <c r="AG301" s="202"/>
      <c r="AH301" s="202"/>
      <c r="AI301" s="202"/>
    </row>
    <row r="302" ht="13.5" customHeight="1">
      <c r="AB302" s="5"/>
      <c r="AC302" s="5"/>
      <c r="AE302" s="202"/>
      <c r="AF302" s="202"/>
      <c r="AG302" s="202"/>
      <c r="AH302" s="202"/>
      <c r="AI302" s="202"/>
    </row>
    <row r="303" ht="13.5" customHeight="1">
      <c r="AB303" s="5"/>
      <c r="AC303" s="5"/>
      <c r="AE303" s="202"/>
      <c r="AF303" s="202"/>
      <c r="AG303" s="202"/>
      <c r="AH303" s="202"/>
      <c r="AI303" s="202"/>
    </row>
    <row r="304" ht="13.5" customHeight="1">
      <c r="AB304" s="5"/>
      <c r="AC304" s="5"/>
      <c r="AE304" s="202"/>
      <c r="AF304" s="202"/>
      <c r="AG304" s="202"/>
      <c r="AH304" s="202"/>
      <c r="AI304" s="202"/>
    </row>
    <row r="305" ht="13.5" customHeight="1">
      <c r="AB305" s="5"/>
      <c r="AC305" s="5"/>
      <c r="AE305" s="202"/>
      <c r="AF305" s="202"/>
      <c r="AG305" s="202"/>
      <c r="AH305" s="202"/>
      <c r="AI305" s="202"/>
    </row>
    <row r="306" ht="13.5" customHeight="1">
      <c r="AB306" s="5"/>
      <c r="AC306" s="5"/>
      <c r="AE306" s="202"/>
      <c r="AF306" s="202"/>
      <c r="AG306" s="202"/>
      <c r="AH306" s="202"/>
      <c r="AI306" s="202"/>
    </row>
    <row r="307" ht="13.5" customHeight="1">
      <c r="AB307" s="5"/>
      <c r="AC307" s="5"/>
      <c r="AE307" s="202"/>
      <c r="AF307" s="202"/>
      <c r="AG307" s="202"/>
      <c r="AH307" s="202"/>
      <c r="AI307" s="202"/>
    </row>
    <row r="308" ht="13.5" customHeight="1">
      <c r="AB308" s="5"/>
      <c r="AC308" s="5"/>
      <c r="AE308" s="202"/>
      <c r="AF308" s="202"/>
      <c r="AG308" s="202"/>
      <c r="AH308" s="202"/>
      <c r="AI308" s="202"/>
    </row>
    <row r="309" ht="13.5" customHeight="1">
      <c r="AB309" s="5"/>
      <c r="AC309" s="5"/>
      <c r="AE309" s="202"/>
      <c r="AF309" s="202"/>
      <c r="AG309" s="202"/>
      <c r="AH309" s="202"/>
      <c r="AI309" s="202"/>
    </row>
    <row r="310" ht="13.5" customHeight="1">
      <c r="AB310" s="5"/>
      <c r="AC310" s="5"/>
      <c r="AE310" s="202"/>
      <c r="AF310" s="202"/>
      <c r="AG310" s="202"/>
      <c r="AH310" s="202"/>
      <c r="AI310" s="202"/>
    </row>
    <row r="311" ht="13.5" customHeight="1">
      <c r="AB311" s="5"/>
      <c r="AC311" s="5"/>
      <c r="AE311" s="202"/>
      <c r="AF311" s="202"/>
      <c r="AG311" s="202"/>
      <c r="AH311" s="202"/>
      <c r="AI311" s="202"/>
    </row>
    <row r="312" ht="13.5" customHeight="1">
      <c r="AB312" s="5"/>
      <c r="AC312" s="5"/>
      <c r="AE312" s="202"/>
      <c r="AF312" s="202"/>
      <c r="AG312" s="202"/>
      <c r="AH312" s="202"/>
      <c r="AI312" s="202"/>
    </row>
    <row r="313" ht="13.5" customHeight="1">
      <c r="AB313" s="5"/>
      <c r="AC313" s="5"/>
      <c r="AE313" s="202"/>
      <c r="AF313" s="202"/>
      <c r="AG313" s="202"/>
      <c r="AH313" s="202"/>
      <c r="AI313" s="202"/>
    </row>
    <row r="314" ht="13.5" customHeight="1">
      <c r="AB314" s="5"/>
      <c r="AC314" s="5"/>
      <c r="AE314" s="202"/>
      <c r="AF314" s="202"/>
      <c r="AG314" s="202"/>
      <c r="AH314" s="202"/>
      <c r="AI314" s="202"/>
    </row>
    <row r="315" ht="13.5" customHeight="1">
      <c r="AB315" s="5"/>
      <c r="AC315" s="5"/>
      <c r="AE315" s="202"/>
      <c r="AF315" s="202"/>
      <c r="AG315" s="202"/>
      <c r="AH315" s="202"/>
      <c r="AI315" s="202"/>
    </row>
    <row r="316" ht="13.5" customHeight="1">
      <c r="AB316" s="5"/>
      <c r="AC316" s="5"/>
      <c r="AE316" s="202"/>
      <c r="AF316" s="202"/>
      <c r="AG316" s="202"/>
      <c r="AH316" s="202"/>
      <c r="AI316" s="202"/>
    </row>
    <row r="317" ht="13.5" customHeight="1">
      <c r="AB317" s="5"/>
      <c r="AC317" s="5"/>
      <c r="AE317" s="202"/>
      <c r="AF317" s="202"/>
      <c r="AG317" s="202"/>
      <c r="AH317" s="202"/>
      <c r="AI317" s="202"/>
    </row>
    <row r="318" ht="13.5" customHeight="1">
      <c r="AB318" s="5"/>
      <c r="AC318" s="5"/>
      <c r="AE318" s="202"/>
      <c r="AF318" s="202"/>
      <c r="AG318" s="202"/>
      <c r="AH318" s="202"/>
      <c r="AI318" s="202"/>
    </row>
    <row r="319" ht="13.5" customHeight="1">
      <c r="AB319" s="5"/>
      <c r="AC319" s="5"/>
      <c r="AE319" s="202"/>
      <c r="AF319" s="202"/>
      <c r="AG319" s="202"/>
      <c r="AH319" s="202"/>
      <c r="AI319" s="202"/>
    </row>
    <row r="320" ht="13.5" customHeight="1">
      <c r="AB320" s="5"/>
      <c r="AC320" s="5"/>
      <c r="AE320" s="202"/>
      <c r="AF320" s="202"/>
      <c r="AG320" s="202"/>
      <c r="AH320" s="202"/>
      <c r="AI320" s="202"/>
    </row>
    <row r="321" ht="13.5" customHeight="1">
      <c r="AB321" s="5"/>
      <c r="AC321" s="5"/>
      <c r="AE321" s="202"/>
      <c r="AF321" s="202"/>
      <c r="AG321" s="202"/>
      <c r="AH321" s="202"/>
      <c r="AI321" s="202"/>
    </row>
    <row r="322" ht="13.5" customHeight="1">
      <c r="AB322" s="5"/>
      <c r="AC322" s="5"/>
      <c r="AE322" s="202"/>
      <c r="AF322" s="202"/>
      <c r="AG322" s="202"/>
      <c r="AH322" s="202"/>
      <c r="AI322" s="202"/>
    </row>
    <row r="323" ht="13.5" customHeight="1">
      <c r="AB323" s="5"/>
      <c r="AC323" s="5"/>
      <c r="AE323" s="202"/>
      <c r="AF323" s="202"/>
      <c r="AG323" s="202"/>
      <c r="AH323" s="202"/>
      <c r="AI323" s="202"/>
    </row>
    <row r="324" ht="13.5" customHeight="1">
      <c r="AB324" s="5"/>
      <c r="AC324" s="5"/>
      <c r="AE324" s="202"/>
      <c r="AF324" s="202"/>
      <c r="AG324" s="202"/>
      <c r="AH324" s="202"/>
      <c r="AI324" s="202"/>
    </row>
    <row r="325" ht="13.5" customHeight="1">
      <c r="AB325" s="5"/>
      <c r="AC325" s="5"/>
      <c r="AE325" s="202"/>
      <c r="AF325" s="202"/>
      <c r="AG325" s="202"/>
      <c r="AH325" s="202"/>
      <c r="AI325" s="202"/>
    </row>
    <row r="326" ht="13.5" customHeight="1">
      <c r="AB326" s="5"/>
      <c r="AC326" s="5"/>
      <c r="AE326" s="202"/>
      <c r="AF326" s="202"/>
      <c r="AG326" s="202"/>
      <c r="AH326" s="202"/>
      <c r="AI326" s="202"/>
    </row>
    <row r="327" ht="13.5" customHeight="1">
      <c r="AB327" s="5"/>
      <c r="AC327" s="5"/>
      <c r="AE327" s="202"/>
      <c r="AF327" s="202"/>
      <c r="AG327" s="202"/>
      <c r="AH327" s="202"/>
      <c r="AI327" s="202"/>
    </row>
    <row r="328" ht="13.5" customHeight="1">
      <c r="AB328" s="5"/>
      <c r="AC328" s="5"/>
      <c r="AE328" s="202"/>
      <c r="AF328" s="202"/>
      <c r="AG328" s="202"/>
      <c r="AH328" s="202"/>
      <c r="AI328" s="202"/>
    </row>
    <row r="329" ht="13.5" customHeight="1">
      <c r="AB329" s="5"/>
      <c r="AC329" s="5"/>
      <c r="AE329" s="202"/>
      <c r="AF329" s="202"/>
      <c r="AG329" s="202"/>
      <c r="AH329" s="202"/>
      <c r="AI329" s="202"/>
    </row>
    <row r="330" ht="13.5" customHeight="1">
      <c r="AB330" s="5"/>
      <c r="AC330" s="5"/>
      <c r="AE330" s="202"/>
      <c r="AF330" s="202"/>
      <c r="AG330" s="202"/>
      <c r="AH330" s="202"/>
      <c r="AI330" s="202"/>
    </row>
    <row r="331" ht="13.5" customHeight="1">
      <c r="AB331" s="5"/>
      <c r="AC331" s="5"/>
      <c r="AE331" s="202"/>
      <c r="AF331" s="202"/>
      <c r="AG331" s="202"/>
      <c r="AH331" s="202"/>
      <c r="AI331" s="202"/>
    </row>
    <row r="332" ht="13.5" customHeight="1">
      <c r="AB332" s="5"/>
      <c r="AC332" s="5"/>
      <c r="AE332" s="202"/>
      <c r="AF332" s="202"/>
      <c r="AG332" s="202"/>
      <c r="AH332" s="202"/>
      <c r="AI332" s="202"/>
    </row>
    <row r="333" ht="13.5" customHeight="1">
      <c r="AB333" s="5"/>
      <c r="AC333" s="5"/>
      <c r="AE333" s="202"/>
      <c r="AF333" s="202"/>
      <c r="AG333" s="202"/>
      <c r="AH333" s="202"/>
      <c r="AI333" s="202"/>
    </row>
    <row r="334" ht="13.5" customHeight="1">
      <c r="AB334" s="5"/>
      <c r="AC334" s="5"/>
      <c r="AE334" s="202"/>
      <c r="AF334" s="202"/>
      <c r="AG334" s="202"/>
      <c r="AH334" s="202"/>
      <c r="AI334" s="202"/>
    </row>
    <row r="335" ht="13.5" customHeight="1">
      <c r="AB335" s="5"/>
      <c r="AC335" s="5"/>
      <c r="AE335" s="202"/>
      <c r="AF335" s="202"/>
      <c r="AG335" s="202"/>
      <c r="AH335" s="202"/>
      <c r="AI335" s="202"/>
    </row>
    <row r="336" ht="13.5" customHeight="1">
      <c r="AB336" s="5"/>
      <c r="AC336" s="5"/>
      <c r="AE336" s="202"/>
      <c r="AF336" s="202"/>
      <c r="AG336" s="202"/>
      <c r="AH336" s="202"/>
      <c r="AI336" s="202"/>
    </row>
    <row r="337" ht="13.5" customHeight="1">
      <c r="AB337" s="5"/>
      <c r="AC337" s="5"/>
      <c r="AE337" s="202"/>
      <c r="AF337" s="202"/>
      <c r="AG337" s="202"/>
      <c r="AH337" s="202"/>
      <c r="AI337" s="202"/>
    </row>
    <row r="338" ht="13.5" customHeight="1">
      <c r="AB338" s="5"/>
      <c r="AC338" s="5"/>
      <c r="AE338" s="202"/>
      <c r="AF338" s="202"/>
      <c r="AG338" s="202"/>
      <c r="AH338" s="202"/>
      <c r="AI338" s="202"/>
    </row>
    <row r="339" ht="13.5" customHeight="1">
      <c r="AB339" s="5"/>
      <c r="AC339" s="5"/>
      <c r="AE339" s="202"/>
      <c r="AF339" s="202"/>
      <c r="AG339" s="202"/>
      <c r="AH339" s="202"/>
      <c r="AI339" s="202"/>
    </row>
    <row r="340" ht="13.5" customHeight="1">
      <c r="AB340" s="5"/>
      <c r="AC340" s="5"/>
      <c r="AE340" s="202"/>
      <c r="AF340" s="202"/>
      <c r="AG340" s="202"/>
      <c r="AH340" s="202"/>
      <c r="AI340" s="202"/>
    </row>
    <row r="341" ht="13.5" customHeight="1">
      <c r="AB341" s="5"/>
      <c r="AC341" s="5"/>
      <c r="AE341" s="202"/>
      <c r="AF341" s="202"/>
      <c r="AG341" s="202"/>
      <c r="AH341" s="202"/>
      <c r="AI341" s="202"/>
    </row>
    <row r="342" ht="13.5" customHeight="1">
      <c r="AB342" s="5"/>
      <c r="AC342" s="5"/>
      <c r="AE342" s="202"/>
      <c r="AF342" s="202"/>
      <c r="AG342" s="202"/>
      <c r="AH342" s="202"/>
      <c r="AI342" s="202"/>
    </row>
    <row r="343" ht="13.5" customHeight="1">
      <c r="AB343" s="5"/>
      <c r="AC343" s="5"/>
      <c r="AE343" s="202"/>
      <c r="AF343" s="202"/>
      <c r="AG343" s="202"/>
      <c r="AH343" s="202"/>
      <c r="AI343" s="202"/>
    </row>
    <row r="344" ht="13.5" customHeight="1">
      <c r="AB344" s="5"/>
      <c r="AC344" s="5"/>
      <c r="AE344" s="202"/>
      <c r="AF344" s="202"/>
      <c r="AG344" s="202"/>
      <c r="AH344" s="202"/>
      <c r="AI344" s="202"/>
    </row>
    <row r="345" ht="13.5" customHeight="1">
      <c r="AB345" s="5"/>
      <c r="AC345" s="5"/>
      <c r="AE345" s="202"/>
      <c r="AF345" s="202"/>
      <c r="AG345" s="202"/>
      <c r="AH345" s="202"/>
      <c r="AI345" s="202"/>
    </row>
    <row r="346" ht="13.5" customHeight="1">
      <c r="AB346" s="5"/>
      <c r="AC346" s="5"/>
      <c r="AE346" s="202"/>
      <c r="AF346" s="202"/>
      <c r="AG346" s="202"/>
      <c r="AH346" s="202"/>
      <c r="AI346" s="202"/>
    </row>
    <row r="347" ht="13.5" customHeight="1">
      <c r="AB347" s="5"/>
      <c r="AC347" s="5"/>
      <c r="AE347" s="202"/>
      <c r="AF347" s="202"/>
      <c r="AG347" s="202"/>
      <c r="AH347" s="202"/>
      <c r="AI347" s="202"/>
    </row>
    <row r="348" ht="13.5" customHeight="1">
      <c r="AB348" s="5"/>
      <c r="AC348" s="5"/>
      <c r="AE348" s="202"/>
      <c r="AF348" s="202"/>
      <c r="AG348" s="202"/>
      <c r="AH348" s="202"/>
      <c r="AI348" s="202"/>
    </row>
    <row r="349" ht="13.5" customHeight="1">
      <c r="AB349" s="5"/>
      <c r="AC349" s="5"/>
      <c r="AE349" s="202"/>
      <c r="AF349" s="202"/>
      <c r="AG349" s="202"/>
      <c r="AH349" s="202"/>
      <c r="AI349" s="202"/>
    </row>
    <row r="350" ht="13.5" customHeight="1">
      <c r="AB350" s="5"/>
      <c r="AC350" s="5"/>
      <c r="AE350" s="202"/>
      <c r="AF350" s="202"/>
      <c r="AG350" s="202"/>
      <c r="AH350" s="202"/>
      <c r="AI350" s="202"/>
    </row>
    <row r="351" ht="13.5" customHeight="1">
      <c r="AB351" s="5"/>
      <c r="AC351" s="5"/>
      <c r="AE351" s="202"/>
      <c r="AF351" s="202"/>
      <c r="AG351" s="202"/>
      <c r="AH351" s="202"/>
      <c r="AI351" s="202"/>
    </row>
    <row r="352" ht="13.5" customHeight="1">
      <c r="AB352" s="5"/>
      <c r="AC352" s="5"/>
      <c r="AE352" s="202"/>
      <c r="AF352" s="202"/>
      <c r="AG352" s="202"/>
      <c r="AH352" s="202"/>
      <c r="AI352" s="202"/>
    </row>
    <row r="353" ht="13.5" customHeight="1">
      <c r="AB353" s="5"/>
      <c r="AC353" s="5"/>
      <c r="AE353" s="202"/>
      <c r="AF353" s="202"/>
      <c r="AG353" s="202"/>
      <c r="AH353" s="202"/>
      <c r="AI353" s="202"/>
    </row>
    <row r="354" ht="13.5" customHeight="1">
      <c r="AB354" s="5"/>
      <c r="AC354" s="5"/>
      <c r="AE354" s="202"/>
      <c r="AF354" s="202"/>
      <c r="AG354" s="202"/>
      <c r="AH354" s="202"/>
      <c r="AI354" s="202"/>
    </row>
    <row r="355" ht="13.5" customHeight="1">
      <c r="AB355" s="5"/>
      <c r="AC355" s="5"/>
      <c r="AE355" s="202"/>
      <c r="AF355" s="202"/>
      <c r="AG355" s="202"/>
      <c r="AH355" s="202"/>
      <c r="AI355" s="202"/>
    </row>
    <row r="356" ht="13.5" customHeight="1">
      <c r="AB356" s="5"/>
      <c r="AC356" s="5"/>
      <c r="AE356" s="202"/>
      <c r="AF356" s="202"/>
      <c r="AG356" s="202"/>
      <c r="AH356" s="202"/>
      <c r="AI356" s="202"/>
    </row>
    <row r="357" ht="13.5" customHeight="1">
      <c r="AB357" s="5"/>
      <c r="AC357" s="5"/>
      <c r="AE357" s="202"/>
      <c r="AF357" s="202"/>
      <c r="AG357" s="202"/>
      <c r="AH357" s="202"/>
      <c r="AI357" s="202"/>
    </row>
    <row r="358" ht="13.5" customHeight="1">
      <c r="AB358" s="5"/>
      <c r="AC358" s="5"/>
      <c r="AE358" s="202"/>
      <c r="AF358" s="202"/>
      <c r="AG358" s="202"/>
      <c r="AH358" s="202"/>
      <c r="AI358" s="202"/>
    </row>
    <row r="359" ht="13.5" customHeight="1">
      <c r="AB359" s="5"/>
      <c r="AC359" s="5"/>
      <c r="AE359" s="202"/>
      <c r="AF359" s="202"/>
      <c r="AG359" s="202"/>
      <c r="AH359" s="202"/>
      <c r="AI359" s="202"/>
    </row>
    <row r="360" ht="13.5" customHeight="1">
      <c r="AB360" s="5"/>
      <c r="AC360" s="5"/>
      <c r="AE360" s="202"/>
      <c r="AF360" s="202"/>
      <c r="AG360" s="202"/>
      <c r="AH360" s="202"/>
      <c r="AI360" s="202"/>
    </row>
    <row r="361" ht="13.5" customHeight="1">
      <c r="AB361" s="5"/>
      <c r="AC361" s="5"/>
      <c r="AE361" s="202"/>
      <c r="AF361" s="202"/>
      <c r="AG361" s="202"/>
      <c r="AH361" s="202"/>
      <c r="AI361" s="202"/>
    </row>
    <row r="362" ht="13.5" customHeight="1">
      <c r="AB362" s="5"/>
      <c r="AC362" s="5"/>
      <c r="AE362" s="202"/>
      <c r="AF362" s="202"/>
      <c r="AG362" s="202"/>
      <c r="AH362" s="202"/>
      <c r="AI362" s="202"/>
    </row>
    <row r="363" ht="13.5" customHeight="1">
      <c r="AB363" s="5"/>
      <c r="AC363" s="5"/>
      <c r="AE363" s="202"/>
      <c r="AF363" s="202"/>
      <c r="AG363" s="202"/>
      <c r="AH363" s="202"/>
      <c r="AI363" s="202"/>
    </row>
    <row r="364" ht="13.5" customHeight="1">
      <c r="AB364" s="5"/>
      <c r="AC364" s="5"/>
      <c r="AE364" s="202"/>
      <c r="AF364" s="202"/>
      <c r="AG364" s="202"/>
      <c r="AH364" s="202"/>
      <c r="AI364" s="202"/>
    </row>
    <row r="365" ht="13.5" customHeight="1">
      <c r="AB365" s="5"/>
      <c r="AC365" s="5"/>
      <c r="AE365" s="202"/>
      <c r="AF365" s="202"/>
      <c r="AG365" s="202"/>
      <c r="AH365" s="202"/>
      <c r="AI365" s="202"/>
    </row>
    <row r="366" ht="13.5" customHeight="1">
      <c r="AB366" s="5"/>
      <c r="AC366" s="5"/>
      <c r="AE366" s="202"/>
      <c r="AF366" s="202"/>
      <c r="AG366" s="202"/>
      <c r="AH366" s="202"/>
      <c r="AI366" s="202"/>
    </row>
    <row r="367" ht="13.5" customHeight="1">
      <c r="AB367" s="5"/>
      <c r="AC367" s="5"/>
      <c r="AE367" s="202"/>
      <c r="AF367" s="202"/>
      <c r="AG367" s="202"/>
      <c r="AH367" s="202"/>
      <c r="AI367" s="202"/>
    </row>
    <row r="368" ht="13.5" customHeight="1">
      <c r="AB368" s="5"/>
      <c r="AC368" s="5"/>
      <c r="AE368" s="202"/>
      <c r="AF368" s="202"/>
      <c r="AG368" s="202"/>
      <c r="AH368" s="202"/>
      <c r="AI368" s="202"/>
    </row>
    <row r="369" ht="13.5" customHeight="1">
      <c r="AB369" s="5"/>
      <c r="AC369" s="5"/>
      <c r="AE369" s="202"/>
      <c r="AF369" s="202"/>
      <c r="AG369" s="202"/>
      <c r="AH369" s="202"/>
      <c r="AI369" s="202"/>
    </row>
    <row r="370" ht="13.5" customHeight="1">
      <c r="AB370" s="5"/>
      <c r="AC370" s="5"/>
      <c r="AE370" s="202"/>
      <c r="AF370" s="202"/>
      <c r="AG370" s="202"/>
      <c r="AH370" s="202"/>
      <c r="AI370" s="202"/>
    </row>
    <row r="371" ht="13.5" customHeight="1">
      <c r="AB371" s="5"/>
      <c r="AC371" s="5"/>
      <c r="AE371" s="202"/>
      <c r="AF371" s="202"/>
      <c r="AG371" s="202"/>
      <c r="AH371" s="202"/>
      <c r="AI371" s="202"/>
    </row>
    <row r="372" ht="13.5" customHeight="1">
      <c r="AB372" s="5"/>
      <c r="AC372" s="5"/>
      <c r="AE372" s="202"/>
      <c r="AF372" s="202"/>
      <c r="AG372" s="202"/>
      <c r="AH372" s="202"/>
      <c r="AI372" s="202"/>
    </row>
    <row r="373" ht="13.5" customHeight="1">
      <c r="AB373" s="5"/>
      <c r="AC373" s="5"/>
      <c r="AE373" s="202"/>
      <c r="AF373" s="202"/>
      <c r="AG373" s="202"/>
      <c r="AH373" s="202"/>
      <c r="AI373" s="202"/>
    </row>
    <row r="374" ht="13.5" customHeight="1">
      <c r="AB374" s="5"/>
      <c r="AC374" s="5"/>
      <c r="AE374" s="202"/>
      <c r="AF374" s="202"/>
      <c r="AG374" s="202"/>
      <c r="AH374" s="202"/>
      <c r="AI374" s="202"/>
    </row>
    <row r="375" ht="13.5" customHeight="1">
      <c r="AB375" s="5"/>
      <c r="AC375" s="5"/>
      <c r="AE375" s="202"/>
      <c r="AF375" s="202"/>
      <c r="AG375" s="202"/>
      <c r="AH375" s="202"/>
      <c r="AI375" s="202"/>
    </row>
    <row r="376" ht="13.5" customHeight="1">
      <c r="AB376" s="5"/>
      <c r="AC376" s="5"/>
      <c r="AE376" s="202"/>
      <c r="AF376" s="202"/>
      <c r="AG376" s="202"/>
      <c r="AH376" s="202"/>
      <c r="AI376" s="202"/>
    </row>
    <row r="377" ht="13.5" customHeight="1">
      <c r="AB377" s="5"/>
      <c r="AC377" s="5"/>
      <c r="AE377" s="202"/>
      <c r="AF377" s="202"/>
      <c r="AG377" s="202"/>
      <c r="AH377" s="202"/>
      <c r="AI377" s="202"/>
    </row>
    <row r="378" ht="13.5" customHeight="1">
      <c r="AB378" s="5"/>
      <c r="AC378" s="5"/>
      <c r="AE378" s="202"/>
      <c r="AF378" s="202"/>
      <c r="AG378" s="202"/>
      <c r="AH378" s="202"/>
      <c r="AI378" s="202"/>
    </row>
    <row r="379" ht="13.5" customHeight="1">
      <c r="AB379" s="5"/>
      <c r="AC379" s="5"/>
      <c r="AE379" s="202"/>
      <c r="AF379" s="202"/>
      <c r="AG379" s="202"/>
      <c r="AH379" s="202"/>
      <c r="AI379" s="202"/>
    </row>
    <row r="380" ht="13.5" customHeight="1">
      <c r="AB380" s="5"/>
      <c r="AC380" s="5"/>
      <c r="AE380" s="202"/>
      <c r="AF380" s="202"/>
      <c r="AG380" s="202"/>
      <c r="AH380" s="202"/>
      <c r="AI380" s="202"/>
    </row>
    <row r="381" ht="13.5" customHeight="1">
      <c r="AB381" s="5"/>
      <c r="AC381" s="5"/>
      <c r="AE381" s="202"/>
      <c r="AF381" s="202"/>
      <c r="AG381" s="202"/>
      <c r="AH381" s="202"/>
      <c r="AI381" s="202"/>
    </row>
    <row r="382" ht="13.5" customHeight="1">
      <c r="AB382" s="5"/>
      <c r="AC382" s="5"/>
      <c r="AE382" s="202"/>
      <c r="AF382" s="202"/>
      <c r="AG382" s="202"/>
      <c r="AH382" s="202"/>
      <c r="AI382" s="202"/>
    </row>
    <row r="383" ht="13.5" customHeight="1">
      <c r="AB383" s="5"/>
      <c r="AC383" s="5"/>
      <c r="AE383" s="202"/>
      <c r="AF383" s="202"/>
      <c r="AG383" s="202"/>
      <c r="AH383" s="202"/>
      <c r="AI383" s="202"/>
    </row>
    <row r="384" ht="13.5" customHeight="1">
      <c r="AB384" s="5"/>
      <c r="AC384" s="5"/>
      <c r="AE384" s="202"/>
      <c r="AF384" s="202"/>
      <c r="AG384" s="202"/>
      <c r="AH384" s="202"/>
      <c r="AI384" s="202"/>
    </row>
    <row r="385" ht="13.5" customHeight="1">
      <c r="AB385" s="5"/>
      <c r="AC385" s="5"/>
      <c r="AE385" s="202"/>
      <c r="AF385" s="202"/>
      <c r="AG385" s="202"/>
      <c r="AH385" s="202"/>
      <c r="AI385" s="202"/>
    </row>
    <row r="386" ht="13.5" customHeight="1">
      <c r="AB386" s="5"/>
      <c r="AC386" s="5"/>
      <c r="AE386" s="202"/>
      <c r="AF386" s="202"/>
      <c r="AG386" s="202"/>
      <c r="AH386" s="202"/>
      <c r="AI386" s="202"/>
    </row>
    <row r="387" ht="13.5" customHeight="1">
      <c r="AB387" s="5"/>
      <c r="AC387" s="5"/>
      <c r="AE387" s="202"/>
      <c r="AF387" s="202"/>
      <c r="AG387" s="202"/>
      <c r="AH387" s="202"/>
      <c r="AI387" s="202"/>
    </row>
    <row r="388" ht="13.5" customHeight="1">
      <c r="AB388" s="5"/>
      <c r="AC388" s="5"/>
      <c r="AE388" s="202"/>
      <c r="AF388" s="202"/>
      <c r="AG388" s="202"/>
      <c r="AH388" s="202"/>
      <c r="AI388" s="202"/>
    </row>
    <row r="389" ht="13.5" customHeight="1">
      <c r="AB389" s="5"/>
      <c r="AC389" s="5"/>
      <c r="AE389" s="202"/>
      <c r="AF389" s="202"/>
      <c r="AG389" s="202"/>
      <c r="AH389" s="202"/>
      <c r="AI389" s="202"/>
    </row>
    <row r="390" ht="13.5" customHeight="1">
      <c r="AB390" s="5"/>
      <c r="AC390" s="5"/>
      <c r="AE390" s="202"/>
      <c r="AF390" s="202"/>
      <c r="AG390" s="202"/>
      <c r="AH390" s="202"/>
      <c r="AI390" s="202"/>
    </row>
    <row r="391" ht="13.5" customHeight="1">
      <c r="AB391" s="5"/>
      <c r="AC391" s="5"/>
      <c r="AE391" s="202"/>
      <c r="AF391" s="202"/>
      <c r="AG391" s="202"/>
      <c r="AH391" s="202"/>
      <c r="AI391" s="202"/>
    </row>
    <row r="392" ht="13.5" customHeight="1">
      <c r="AB392" s="5"/>
      <c r="AC392" s="5"/>
      <c r="AE392" s="202"/>
      <c r="AF392" s="202"/>
      <c r="AG392" s="202"/>
      <c r="AH392" s="202"/>
      <c r="AI392" s="202"/>
    </row>
    <row r="393" ht="13.5" customHeight="1">
      <c r="AB393" s="5"/>
      <c r="AC393" s="5"/>
      <c r="AE393" s="202"/>
      <c r="AF393" s="202"/>
      <c r="AG393" s="202"/>
      <c r="AH393" s="202"/>
      <c r="AI393" s="202"/>
    </row>
    <row r="394" ht="13.5" customHeight="1">
      <c r="AB394" s="5"/>
      <c r="AC394" s="5"/>
      <c r="AE394" s="202"/>
      <c r="AF394" s="202"/>
      <c r="AG394" s="202"/>
      <c r="AH394" s="202"/>
      <c r="AI394" s="202"/>
    </row>
    <row r="395" ht="13.5" customHeight="1">
      <c r="AB395" s="5"/>
      <c r="AC395" s="5"/>
      <c r="AE395" s="202"/>
      <c r="AF395" s="202"/>
      <c r="AG395" s="202"/>
      <c r="AH395" s="202"/>
      <c r="AI395" s="202"/>
    </row>
    <row r="396" ht="13.5" customHeight="1">
      <c r="AB396" s="5"/>
      <c r="AC396" s="5"/>
      <c r="AE396" s="202"/>
      <c r="AF396" s="202"/>
      <c r="AG396" s="202"/>
      <c r="AH396" s="202"/>
      <c r="AI396" s="202"/>
    </row>
    <row r="397" ht="13.5" customHeight="1">
      <c r="AB397" s="5"/>
      <c r="AC397" s="5"/>
      <c r="AE397" s="202"/>
      <c r="AF397" s="202"/>
      <c r="AG397" s="202"/>
      <c r="AH397" s="202"/>
      <c r="AI397" s="202"/>
    </row>
    <row r="398" ht="13.5" customHeight="1">
      <c r="AB398" s="5"/>
      <c r="AC398" s="5"/>
      <c r="AE398" s="202"/>
      <c r="AF398" s="202"/>
      <c r="AG398" s="202"/>
      <c r="AH398" s="202"/>
      <c r="AI398" s="202"/>
    </row>
    <row r="399" ht="13.5" customHeight="1">
      <c r="AB399" s="5"/>
      <c r="AC399" s="5"/>
      <c r="AE399" s="202"/>
      <c r="AF399" s="202"/>
      <c r="AG399" s="202"/>
      <c r="AH399" s="202"/>
      <c r="AI399" s="202"/>
    </row>
    <row r="400" ht="13.5" customHeight="1">
      <c r="AB400" s="5"/>
      <c r="AC400" s="5"/>
      <c r="AE400" s="202"/>
      <c r="AF400" s="202"/>
      <c r="AG400" s="202"/>
      <c r="AH400" s="202"/>
      <c r="AI400" s="202"/>
    </row>
    <row r="401" ht="13.5" customHeight="1">
      <c r="AB401" s="5"/>
      <c r="AC401" s="5"/>
      <c r="AE401" s="202"/>
      <c r="AF401" s="202"/>
      <c r="AG401" s="202"/>
      <c r="AH401" s="202"/>
      <c r="AI401" s="202"/>
    </row>
    <row r="402" ht="13.5" customHeight="1">
      <c r="AB402" s="5"/>
      <c r="AC402" s="5"/>
      <c r="AE402" s="202"/>
      <c r="AF402" s="202"/>
      <c r="AG402" s="202"/>
      <c r="AH402" s="202"/>
      <c r="AI402" s="202"/>
    </row>
    <row r="403" ht="13.5" customHeight="1">
      <c r="AB403" s="5"/>
      <c r="AC403" s="5"/>
      <c r="AE403" s="202"/>
      <c r="AF403" s="202"/>
      <c r="AG403" s="202"/>
      <c r="AH403" s="202"/>
      <c r="AI403" s="202"/>
    </row>
    <row r="404" ht="13.5" customHeight="1">
      <c r="AB404" s="5"/>
      <c r="AC404" s="5"/>
      <c r="AE404" s="202"/>
      <c r="AF404" s="202"/>
      <c r="AG404" s="202"/>
      <c r="AH404" s="202"/>
      <c r="AI404" s="202"/>
    </row>
    <row r="405" ht="13.5" customHeight="1">
      <c r="AB405" s="5"/>
      <c r="AC405" s="5"/>
      <c r="AE405" s="202"/>
      <c r="AF405" s="202"/>
      <c r="AG405" s="202"/>
      <c r="AH405" s="202"/>
      <c r="AI405" s="202"/>
    </row>
    <row r="406" ht="13.5" customHeight="1">
      <c r="AB406" s="5"/>
      <c r="AC406" s="5"/>
      <c r="AE406" s="202"/>
      <c r="AF406" s="202"/>
      <c r="AG406" s="202"/>
      <c r="AH406" s="202"/>
      <c r="AI406" s="202"/>
    </row>
    <row r="407" ht="13.5" customHeight="1">
      <c r="AB407" s="5"/>
      <c r="AC407" s="5"/>
      <c r="AE407" s="202"/>
      <c r="AF407" s="202"/>
      <c r="AG407" s="202"/>
      <c r="AH407" s="202"/>
      <c r="AI407" s="202"/>
    </row>
    <row r="408" ht="13.5" customHeight="1">
      <c r="AB408" s="5"/>
      <c r="AC408" s="5"/>
      <c r="AE408" s="202"/>
      <c r="AF408" s="202"/>
      <c r="AG408" s="202"/>
      <c r="AH408" s="202"/>
      <c r="AI408" s="202"/>
    </row>
    <row r="409" ht="13.5" customHeight="1">
      <c r="AB409" s="5"/>
      <c r="AC409" s="5"/>
      <c r="AE409" s="202"/>
      <c r="AF409" s="202"/>
      <c r="AG409" s="202"/>
      <c r="AH409" s="202"/>
      <c r="AI409" s="202"/>
    </row>
    <row r="410" ht="13.5" customHeight="1">
      <c r="AB410" s="5"/>
      <c r="AC410" s="5"/>
      <c r="AE410" s="202"/>
      <c r="AF410" s="202"/>
      <c r="AG410" s="202"/>
      <c r="AH410" s="202"/>
      <c r="AI410" s="202"/>
    </row>
    <row r="411" ht="13.5" customHeight="1">
      <c r="AB411" s="5"/>
      <c r="AC411" s="5"/>
      <c r="AE411" s="202"/>
      <c r="AF411" s="202"/>
      <c r="AG411" s="202"/>
      <c r="AH411" s="202"/>
      <c r="AI411" s="202"/>
    </row>
    <row r="412" ht="13.5" customHeight="1">
      <c r="AB412" s="5"/>
      <c r="AC412" s="5"/>
      <c r="AE412" s="202"/>
      <c r="AF412" s="202"/>
      <c r="AG412" s="202"/>
      <c r="AH412" s="202"/>
      <c r="AI412" s="202"/>
    </row>
    <row r="413" ht="13.5" customHeight="1">
      <c r="AB413" s="5"/>
      <c r="AC413" s="5"/>
      <c r="AE413" s="202"/>
      <c r="AF413" s="202"/>
      <c r="AG413" s="202"/>
      <c r="AH413" s="202"/>
      <c r="AI413" s="202"/>
    </row>
    <row r="414" ht="13.5" customHeight="1">
      <c r="AB414" s="5"/>
      <c r="AC414" s="5"/>
      <c r="AE414" s="202"/>
      <c r="AF414" s="202"/>
      <c r="AG414" s="202"/>
      <c r="AH414" s="202"/>
      <c r="AI414" s="202"/>
    </row>
    <row r="415" ht="13.5" customHeight="1">
      <c r="AB415" s="5"/>
      <c r="AC415" s="5"/>
      <c r="AE415" s="202"/>
      <c r="AF415" s="202"/>
      <c r="AG415" s="202"/>
      <c r="AH415" s="202"/>
      <c r="AI415" s="202"/>
    </row>
    <row r="416" ht="13.5" customHeight="1">
      <c r="AB416" s="5"/>
      <c r="AC416" s="5"/>
      <c r="AE416" s="202"/>
      <c r="AF416" s="202"/>
      <c r="AG416" s="202"/>
      <c r="AH416" s="202"/>
      <c r="AI416" s="202"/>
    </row>
    <row r="417" ht="13.5" customHeight="1">
      <c r="AB417" s="5"/>
      <c r="AC417" s="5"/>
      <c r="AE417" s="202"/>
      <c r="AF417" s="202"/>
      <c r="AG417" s="202"/>
      <c r="AH417" s="202"/>
      <c r="AI417" s="202"/>
    </row>
    <row r="418" ht="13.5" customHeight="1">
      <c r="AB418" s="5"/>
      <c r="AC418" s="5"/>
      <c r="AE418" s="202"/>
      <c r="AF418" s="202"/>
      <c r="AG418" s="202"/>
      <c r="AH418" s="202"/>
      <c r="AI418" s="202"/>
    </row>
    <row r="419" ht="13.5" customHeight="1">
      <c r="AB419" s="5"/>
      <c r="AC419" s="5"/>
      <c r="AE419" s="202"/>
      <c r="AF419" s="202"/>
      <c r="AG419" s="202"/>
      <c r="AH419" s="202"/>
      <c r="AI419" s="202"/>
    </row>
    <row r="420" ht="13.5" customHeight="1">
      <c r="AB420" s="5"/>
      <c r="AC420" s="5"/>
      <c r="AE420" s="202"/>
      <c r="AF420" s="202"/>
      <c r="AG420" s="202"/>
      <c r="AH420" s="202"/>
      <c r="AI420" s="202"/>
    </row>
    <row r="421" ht="13.5" customHeight="1">
      <c r="AB421" s="5"/>
      <c r="AC421" s="5"/>
      <c r="AE421" s="202"/>
      <c r="AF421" s="202"/>
      <c r="AG421" s="202"/>
      <c r="AH421" s="202"/>
      <c r="AI421" s="202"/>
    </row>
    <row r="422" ht="13.5" customHeight="1">
      <c r="AB422" s="5"/>
      <c r="AC422" s="5"/>
      <c r="AE422" s="202"/>
      <c r="AF422" s="202"/>
      <c r="AG422" s="202"/>
      <c r="AH422" s="202"/>
      <c r="AI422" s="202"/>
    </row>
    <row r="423" ht="13.5" customHeight="1">
      <c r="AB423" s="5"/>
      <c r="AC423" s="5"/>
      <c r="AE423" s="202"/>
      <c r="AF423" s="202"/>
      <c r="AG423" s="202"/>
      <c r="AH423" s="202"/>
      <c r="AI423" s="202"/>
    </row>
    <row r="424" ht="13.5" customHeight="1">
      <c r="AB424" s="5"/>
      <c r="AC424" s="5"/>
      <c r="AE424" s="202"/>
      <c r="AF424" s="202"/>
      <c r="AG424" s="202"/>
      <c r="AH424" s="202"/>
      <c r="AI424" s="202"/>
    </row>
    <row r="425" ht="13.5" customHeight="1">
      <c r="AB425" s="5"/>
      <c r="AC425" s="5"/>
      <c r="AE425" s="202"/>
      <c r="AF425" s="202"/>
      <c r="AG425" s="202"/>
      <c r="AH425" s="202"/>
      <c r="AI425" s="202"/>
    </row>
    <row r="426" ht="13.5" customHeight="1">
      <c r="AB426" s="5"/>
      <c r="AC426" s="5"/>
      <c r="AE426" s="202"/>
      <c r="AF426" s="202"/>
      <c r="AG426" s="202"/>
      <c r="AH426" s="202"/>
      <c r="AI426" s="202"/>
    </row>
    <row r="427" ht="13.5" customHeight="1">
      <c r="AB427" s="5"/>
      <c r="AC427" s="5"/>
      <c r="AE427" s="202"/>
      <c r="AF427" s="202"/>
      <c r="AG427" s="202"/>
      <c r="AH427" s="202"/>
      <c r="AI427" s="202"/>
    </row>
    <row r="428" ht="13.5" customHeight="1">
      <c r="AB428" s="5"/>
      <c r="AC428" s="5"/>
      <c r="AE428" s="202"/>
      <c r="AF428" s="202"/>
      <c r="AG428" s="202"/>
      <c r="AH428" s="202"/>
      <c r="AI428" s="202"/>
    </row>
    <row r="429" ht="13.5" customHeight="1">
      <c r="AB429" s="5"/>
      <c r="AC429" s="5"/>
      <c r="AE429" s="202"/>
      <c r="AF429" s="202"/>
      <c r="AG429" s="202"/>
      <c r="AH429" s="202"/>
      <c r="AI429" s="202"/>
    </row>
    <row r="430" ht="13.5" customHeight="1">
      <c r="AB430" s="5"/>
      <c r="AC430" s="5"/>
      <c r="AE430" s="202"/>
      <c r="AF430" s="202"/>
      <c r="AG430" s="202"/>
      <c r="AH430" s="202"/>
      <c r="AI430" s="202"/>
    </row>
    <row r="431" ht="13.5" customHeight="1">
      <c r="AB431" s="5"/>
      <c r="AC431" s="5"/>
      <c r="AE431" s="202"/>
      <c r="AF431" s="202"/>
      <c r="AG431" s="202"/>
      <c r="AH431" s="202"/>
      <c r="AI431" s="202"/>
    </row>
    <row r="432" ht="13.5" customHeight="1">
      <c r="AB432" s="5"/>
      <c r="AC432" s="5"/>
      <c r="AE432" s="202"/>
      <c r="AF432" s="202"/>
      <c r="AG432" s="202"/>
      <c r="AH432" s="202"/>
      <c r="AI432" s="202"/>
    </row>
    <row r="433" ht="13.5" customHeight="1">
      <c r="AB433" s="5"/>
      <c r="AC433" s="5"/>
      <c r="AE433" s="202"/>
      <c r="AF433" s="202"/>
      <c r="AG433" s="202"/>
      <c r="AH433" s="202"/>
      <c r="AI433" s="202"/>
    </row>
    <row r="434" ht="13.5" customHeight="1">
      <c r="AB434" s="5"/>
      <c r="AC434" s="5"/>
      <c r="AE434" s="202"/>
      <c r="AF434" s="202"/>
      <c r="AG434" s="202"/>
      <c r="AH434" s="202"/>
      <c r="AI434" s="202"/>
    </row>
    <row r="435" ht="13.5" customHeight="1">
      <c r="AB435" s="5"/>
      <c r="AC435" s="5"/>
      <c r="AE435" s="202"/>
      <c r="AF435" s="202"/>
      <c r="AG435" s="202"/>
      <c r="AH435" s="202"/>
      <c r="AI435" s="202"/>
    </row>
    <row r="436" ht="13.5" customHeight="1">
      <c r="AB436" s="5"/>
      <c r="AC436" s="5"/>
      <c r="AE436" s="202"/>
      <c r="AF436" s="202"/>
      <c r="AG436" s="202"/>
      <c r="AH436" s="202"/>
      <c r="AI436" s="202"/>
    </row>
    <row r="437" ht="13.5" customHeight="1">
      <c r="AB437" s="5"/>
      <c r="AC437" s="5"/>
      <c r="AE437" s="202"/>
      <c r="AF437" s="202"/>
      <c r="AG437" s="202"/>
      <c r="AH437" s="202"/>
      <c r="AI437" s="202"/>
    </row>
    <row r="438" ht="13.5" customHeight="1">
      <c r="AB438" s="5"/>
      <c r="AC438" s="5"/>
      <c r="AE438" s="202"/>
      <c r="AF438" s="202"/>
      <c r="AG438" s="202"/>
      <c r="AH438" s="202"/>
      <c r="AI438" s="202"/>
    </row>
    <row r="439" ht="13.5" customHeight="1">
      <c r="AB439" s="5"/>
      <c r="AC439" s="5"/>
      <c r="AE439" s="202"/>
      <c r="AF439" s="202"/>
      <c r="AG439" s="202"/>
      <c r="AH439" s="202"/>
      <c r="AI439" s="202"/>
    </row>
    <row r="440" ht="13.5" customHeight="1">
      <c r="AB440" s="5"/>
      <c r="AC440" s="5"/>
      <c r="AE440" s="202"/>
      <c r="AF440" s="202"/>
      <c r="AG440" s="202"/>
      <c r="AH440" s="202"/>
      <c r="AI440" s="202"/>
    </row>
    <row r="441" ht="13.5" customHeight="1">
      <c r="AB441" s="5"/>
      <c r="AC441" s="5"/>
      <c r="AE441" s="202"/>
      <c r="AF441" s="202"/>
      <c r="AG441" s="202"/>
      <c r="AH441" s="202"/>
      <c r="AI441" s="202"/>
    </row>
    <row r="442" ht="13.5" customHeight="1">
      <c r="AB442" s="5"/>
      <c r="AC442" s="5"/>
      <c r="AE442" s="202"/>
      <c r="AF442" s="202"/>
      <c r="AG442" s="202"/>
      <c r="AH442" s="202"/>
      <c r="AI442" s="202"/>
    </row>
    <row r="443" ht="13.5" customHeight="1">
      <c r="AB443" s="5"/>
      <c r="AC443" s="5"/>
      <c r="AE443" s="202"/>
      <c r="AF443" s="202"/>
      <c r="AG443" s="202"/>
      <c r="AH443" s="202"/>
      <c r="AI443" s="202"/>
    </row>
    <row r="444" ht="13.5" customHeight="1">
      <c r="AB444" s="5"/>
      <c r="AC444" s="5"/>
      <c r="AE444" s="202"/>
      <c r="AF444" s="202"/>
      <c r="AG444" s="202"/>
      <c r="AH444" s="202"/>
      <c r="AI444" s="202"/>
    </row>
    <row r="445" ht="13.5" customHeight="1">
      <c r="AB445" s="5"/>
      <c r="AC445" s="5"/>
      <c r="AE445" s="202"/>
      <c r="AF445" s="202"/>
      <c r="AG445" s="202"/>
      <c r="AH445" s="202"/>
      <c r="AI445" s="202"/>
    </row>
    <row r="446" ht="13.5" customHeight="1">
      <c r="AB446" s="5"/>
      <c r="AC446" s="5"/>
      <c r="AE446" s="202"/>
      <c r="AF446" s="202"/>
      <c r="AG446" s="202"/>
      <c r="AH446" s="202"/>
      <c r="AI446" s="202"/>
    </row>
    <row r="447" ht="13.5" customHeight="1">
      <c r="AB447" s="5"/>
      <c r="AC447" s="5"/>
      <c r="AE447" s="202"/>
      <c r="AF447" s="202"/>
      <c r="AG447" s="202"/>
      <c r="AH447" s="202"/>
      <c r="AI447" s="202"/>
    </row>
    <row r="448" ht="13.5" customHeight="1">
      <c r="AB448" s="5"/>
      <c r="AC448" s="5"/>
      <c r="AE448" s="202"/>
      <c r="AF448" s="202"/>
      <c r="AG448" s="202"/>
      <c r="AH448" s="202"/>
      <c r="AI448" s="202"/>
    </row>
    <row r="449" ht="13.5" customHeight="1">
      <c r="AB449" s="5"/>
      <c r="AC449" s="5"/>
      <c r="AE449" s="202"/>
      <c r="AF449" s="202"/>
      <c r="AG449" s="202"/>
      <c r="AH449" s="202"/>
      <c r="AI449" s="202"/>
    </row>
    <row r="450" ht="13.5" customHeight="1">
      <c r="AB450" s="5"/>
      <c r="AC450" s="5"/>
      <c r="AE450" s="202"/>
      <c r="AF450" s="202"/>
      <c r="AG450" s="202"/>
      <c r="AH450" s="202"/>
      <c r="AI450" s="202"/>
    </row>
    <row r="451" ht="13.5" customHeight="1">
      <c r="AB451" s="5"/>
      <c r="AC451" s="5"/>
      <c r="AE451" s="202"/>
      <c r="AF451" s="202"/>
      <c r="AG451" s="202"/>
      <c r="AH451" s="202"/>
      <c r="AI451" s="202"/>
    </row>
    <row r="452" ht="13.5" customHeight="1">
      <c r="AB452" s="5"/>
      <c r="AC452" s="5"/>
      <c r="AE452" s="202"/>
      <c r="AF452" s="202"/>
      <c r="AG452" s="202"/>
      <c r="AH452" s="202"/>
      <c r="AI452" s="202"/>
    </row>
    <row r="453" ht="13.5" customHeight="1">
      <c r="AB453" s="5"/>
      <c r="AC453" s="5"/>
      <c r="AE453" s="202"/>
      <c r="AF453" s="202"/>
      <c r="AG453" s="202"/>
      <c r="AH453" s="202"/>
      <c r="AI453" s="202"/>
    </row>
    <row r="454" ht="13.5" customHeight="1">
      <c r="AB454" s="5"/>
      <c r="AC454" s="5"/>
      <c r="AE454" s="202"/>
      <c r="AF454" s="202"/>
      <c r="AG454" s="202"/>
      <c r="AH454" s="202"/>
      <c r="AI454" s="202"/>
    </row>
    <row r="455" ht="13.5" customHeight="1">
      <c r="AB455" s="5"/>
      <c r="AC455" s="5"/>
      <c r="AE455" s="202"/>
      <c r="AF455" s="202"/>
      <c r="AG455" s="202"/>
      <c r="AH455" s="202"/>
      <c r="AI455" s="202"/>
    </row>
    <row r="456" ht="13.5" customHeight="1">
      <c r="AB456" s="5"/>
      <c r="AC456" s="5"/>
      <c r="AE456" s="202"/>
      <c r="AF456" s="202"/>
      <c r="AG456" s="202"/>
      <c r="AH456" s="202"/>
      <c r="AI456" s="202"/>
    </row>
    <row r="457" ht="13.5" customHeight="1">
      <c r="AB457" s="5"/>
      <c r="AC457" s="5"/>
      <c r="AE457" s="202"/>
      <c r="AF457" s="202"/>
      <c r="AG457" s="202"/>
      <c r="AH457" s="202"/>
      <c r="AI457" s="202"/>
    </row>
    <row r="458" ht="13.5" customHeight="1">
      <c r="AB458" s="5"/>
      <c r="AC458" s="5"/>
      <c r="AE458" s="202"/>
      <c r="AF458" s="202"/>
      <c r="AG458" s="202"/>
      <c r="AH458" s="202"/>
      <c r="AI458" s="202"/>
    </row>
    <row r="459" ht="13.5" customHeight="1">
      <c r="AB459" s="5"/>
      <c r="AC459" s="5"/>
      <c r="AE459" s="202"/>
      <c r="AF459" s="202"/>
      <c r="AG459" s="202"/>
      <c r="AH459" s="202"/>
      <c r="AI459" s="202"/>
    </row>
    <row r="460" ht="13.5" customHeight="1">
      <c r="AB460" s="5"/>
      <c r="AC460" s="5"/>
      <c r="AE460" s="202"/>
      <c r="AF460" s="202"/>
      <c r="AG460" s="202"/>
      <c r="AH460" s="202"/>
      <c r="AI460" s="202"/>
    </row>
    <row r="461" ht="13.5" customHeight="1">
      <c r="AB461" s="5"/>
      <c r="AC461" s="5"/>
      <c r="AE461" s="202"/>
      <c r="AF461" s="202"/>
      <c r="AG461" s="202"/>
      <c r="AH461" s="202"/>
      <c r="AI461" s="202"/>
    </row>
    <row r="462" ht="13.5" customHeight="1">
      <c r="AB462" s="5"/>
      <c r="AC462" s="5"/>
      <c r="AE462" s="202"/>
      <c r="AF462" s="202"/>
      <c r="AG462" s="202"/>
      <c r="AH462" s="202"/>
      <c r="AI462" s="202"/>
    </row>
    <row r="463" ht="13.5" customHeight="1">
      <c r="AB463" s="5"/>
      <c r="AC463" s="5"/>
      <c r="AE463" s="202"/>
      <c r="AF463" s="202"/>
      <c r="AG463" s="202"/>
      <c r="AH463" s="202"/>
      <c r="AI463" s="202"/>
    </row>
    <row r="464" ht="13.5" customHeight="1">
      <c r="AB464" s="5"/>
      <c r="AC464" s="5"/>
      <c r="AE464" s="202"/>
      <c r="AF464" s="202"/>
      <c r="AG464" s="202"/>
      <c r="AH464" s="202"/>
      <c r="AI464" s="202"/>
    </row>
    <row r="465" ht="13.5" customHeight="1">
      <c r="AB465" s="5"/>
      <c r="AC465" s="5"/>
      <c r="AE465" s="202"/>
      <c r="AF465" s="202"/>
      <c r="AG465" s="202"/>
      <c r="AH465" s="202"/>
      <c r="AI465" s="202"/>
    </row>
    <row r="466" ht="13.5" customHeight="1">
      <c r="AB466" s="5"/>
      <c r="AC466" s="5"/>
      <c r="AE466" s="202"/>
      <c r="AF466" s="202"/>
      <c r="AG466" s="202"/>
      <c r="AH466" s="202"/>
      <c r="AI466" s="202"/>
    </row>
    <row r="467" ht="13.5" customHeight="1">
      <c r="AB467" s="5"/>
      <c r="AC467" s="5"/>
      <c r="AE467" s="202"/>
      <c r="AF467" s="202"/>
      <c r="AG467" s="202"/>
      <c r="AH467" s="202"/>
      <c r="AI467" s="202"/>
    </row>
    <row r="468" ht="13.5" customHeight="1">
      <c r="AB468" s="5"/>
      <c r="AC468" s="5"/>
      <c r="AE468" s="202"/>
      <c r="AF468" s="202"/>
      <c r="AG468" s="202"/>
      <c r="AH468" s="202"/>
      <c r="AI468" s="202"/>
    </row>
    <row r="469" ht="13.5" customHeight="1">
      <c r="AB469" s="5"/>
      <c r="AC469" s="5"/>
      <c r="AE469" s="202"/>
      <c r="AF469" s="202"/>
      <c r="AG469" s="202"/>
      <c r="AH469" s="202"/>
      <c r="AI469" s="202"/>
    </row>
    <row r="470" ht="13.5" customHeight="1">
      <c r="AB470" s="5"/>
      <c r="AC470" s="5"/>
      <c r="AE470" s="202"/>
      <c r="AF470" s="202"/>
      <c r="AG470" s="202"/>
      <c r="AH470" s="202"/>
      <c r="AI470" s="202"/>
    </row>
    <row r="471" ht="13.5" customHeight="1">
      <c r="AB471" s="5"/>
      <c r="AC471" s="5"/>
      <c r="AE471" s="202"/>
      <c r="AF471" s="202"/>
      <c r="AG471" s="202"/>
      <c r="AH471" s="202"/>
      <c r="AI471" s="202"/>
    </row>
    <row r="472" ht="13.5" customHeight="1">
      <c r="AB472" s="5"/>
      <c r="AC472" s="5"/>
      <c r="AE472" s="202"/>
      <c r="AF472" s="202"/>
      <c r="AG472" s="202"/>
      <c r="AH472" s="202"/>
      <c r="AI472" s="202"/>
    </row>
    <row r="473" ht="13.5" customHeight="1">
      <c r="AB473" s="5"/>
      <c r="AC473" s="5"/>
      <c r="AE473" s="202"/>
      <c r="AF473" s="202"/>
      <c r="AG473" s="202"/>
      <c r="AH473" s="202"/>
      <c r="AI473" s="202"/>
    </row>
    <row r="474" ht="13.5" customHeight="1">
      <c r="AB474" s="5"/>
      <c r="AC474" s="5"/>
      <c r="AE474" s="202"/>
      <c r="AF474" s="202"/>
      <c r="AG474" s="202"/>
      <c r="AH474" s="202"/>
      <c r="AI474" s="202"/>
    </row>
    <row r="475" ht="13.5" customHeight="1">
      <c r="AB475" s="5"/>
      <c r="AC475" s="5"/>
      <c r="AE475" s="202"/>
      <c r="AF475" s="202"/>
      <c r="AG475" s="202"/>
      <c r="AH475" s="202"/>
      <c r="AI475" s="202"/>
    </row>
    <row r="476" ht="13.5" customHeight="1">
      <c r="AB476" s="5"/>
      <c r="AC476" s="5"/>
      <c r="AE476" s="202"/>
      <c r="AF476" s="202"/>
      <c r="AG476" s="202"/>
      <c r="AH476" s="202"/>
      <c r="AI476" s="202"/>
    </row>
    <row r="477" ht="13.5" customHeight="1">
      <c r="AB477" s="5"/>
      <c r="AC477" s="5"/>
      <c r="AE477" s="202"/>
      <c r="AF477" s="202"/>
      <c r="AG477" s="202"/>
      <c r="AH477" s="202"/>
      <c r="AI477" s="202"/>
    </row>
    <row r="478" ht="13.5" customHeight="1">
      <c r="AB478" s="5"/>
      <c r="AC478" s="5"/>
      <c r="AE478" s="202"/>
      <c r="AF478" s="202"/>
      <c r="AG478" s="202"/>
      <c r="AH478" s="202"/>
      <c r="AI478" s="202"/>
    </row>
    <row r="479" ht="13.5" customHeight="1">
      <c r="AB479" s="5"/>
      <c r="AC479" s="5"/>
      <c r="AE479" s="202"/>
      <c r="AF479" s="202"/>
      <c r="AG479" s="202"/>
      <c r="AH479" s="202"/>
      <c r="AI479" s="202"/>
    </row>
    <row r="480" ht="13.5" customHeight="1">
      <c r="AB480" s="5"/>
      <c r="AC480" s="5"/>
      <c r="AE480" s="202"/>
      <c r="AF480" s="202"/>
      <c r="AG480" s="202"/>
      <c r="AH480" s="202"/>
      <c r="AI480" s="202"/>
    </row>
    <row r="481" ht="13.5" customHeight="1">
      <c r="AB481" s="5"/>
      <c r="AC481" s="5"/>
      <c r="AE481" s="202"/>
      <c r="AF481" s="202"/>
      <c r="AG481" s="202"/>
      <c r="AH481" s="202"/>
      <c r="AI481" s="202"/>
    </row>
    <row r="482" ht="13.5" customHeight="1">
      <c r="AB482" s="5"/>
      <c r="AC482" s="5"/>
      <c r="AE482" s="202"/>
      <c r="AF482" s="202"/>
      <c r="AG482" s="202"/>
      <c r="AH482" s="202"/>
      <c r="AI482" s="202"/>
    </row>
    <row r="483" ht="13.5" customHeight="1">
      <c r="AB483" s="5"/>
      <c r="AC483" s="5"/>
      <c r="AE483" s="202"/>
      <c r="AF483" s="202"/>
      <c r="AG483" s="202"/>
      <c r="AH483" s="202"/>
      <c r="AI483" s="202"/>
    </row>
    <row r="484" ht="13.5" customHeight="1">
      <c r="AB484" s="5"/>
      <c r="AC484" s="5"/>
      <c r="AE484" s="202"/>
      <c r="AF484" s="202"/>
      <c r="AG484" s="202"/>
      <c r="AH484" s="202"/>
      <c r="AI484" s="202"/>
    </row>
    <row r="485" ht="13.5" customHeight="1">
      <c r="AB485" s="5"/>
      <c r="AC485" s="5"/>
      <c r="AE485" s="202"/>
      <c r="AF485" s="202"/>
      <c r="AG485" s="202"/>
      <c r="AH485" s="202"/>
      <c r="AI485" s="202"/>
    </row>
    <row r="486" ht="13.5" customHeight="1">
      <c r="AB486" s="5"/>
      <c r="AC486" s="5"/>
      <c r="AE486" s="202"/>
      <c r="AF486" s="202"/>
      <c r="AG486" s="202"/>
      <c r="AH486" s="202"/>
      <c r="AI486" s="202"/>
    </row>
    <row r="487" ht="13.5" customHeight="1">
      <c r="AB487" s="5"/>
      <c r="AC487" s="5"/>
      <c r="AE487" s="202"/>
      <c r="AF487" s="202"/>
      <c r="AG487" s="202"/>
      <c r="AH487" s="202"/>
      <c r="AI487" s="202"/>
    </row>
    <row r="488" ht="13.5" customHeight="1">
      <c r="AB488" s="5"/>
      <c r="AC488" s="5"/>
      <c r="AE488" s="202"/>
      <c r="AF488" s="202"/>
      <c r="AG488" s="202"/>
      <c r="AH488" s="202"/>
      <c r="AI488" s="202"/>
    </row>
    <row r="489" ht="13.5" customHeight="1">
      <c r="AB489" s="5"/>
      <c r="AC489" s="5"/>
      <c r="AE489" s="202"/>
      <c r="AF489" s="202"/>
      <c r="AG489" s="202"/>
      <c r="AH489" s="202"/>
      <c r="AI489" s="202"/>
    </row>
    <row r="490" ht="13.5" customHeight="1">
      <c r="AB490" s="5"/>
      <c r="AC490" s="5"/>
      <c r="AE490" s="202"/>
      <c r="AF490" s="202"/>
      <c r="AG490" s="202"/>
      <c r="AH490" s="202"/>
      <c r="AI490" s="202"/>
    </row>
    <row r="491" ht="13.5" customHeight="1">
      <c r="AB491" s="5"/>
      <c r="AC491" s="5"/>
      <c r="AE491" s="202"/>
      <c r="AF491" s="202"/>
      <c r="AG491" s="202"/>
      <c r="AH491" s="202"/>
      <c r="AI491" s="202"/>
    </row>
    <row r="492" ht="13.5" customHeight="1">
      <c r="AB492" s="5"/>
      <c r="AC492" s="5"/>
      <c r="AE492" s="202"/>
      <c r="AF492" s="202"/>
      <c r="AG492" s="202"/>
      <c r="AH492" s="202"/>
      <c r="AI492" s="202"/>
    </row>
    <row r="493" ht="13.5" customHeight="1">
      <c r="AB493" s="5"/>
      <c r="AC493" s="5"/>
      <c r="AE493" s="202"/>
      <c r="AF493" s="202"/>
      <c r="AG493" s="202"/>
      <c r="AH493" s="202"/>
      <c r="AI493" s="202"/>
    </row>
    <row r="494" ht="13.5" customHeight="1">
      <c r="AB494" s="5"/>
      <c r="AC494" s="5"/>
      <c r="AE494" s="202"/>
      <c r="AF494" s="202"/>
      <c r="AG494" s="202"/>
      <c r="AH494" s="202"/>
      <c r="AI494" s="202"/>
    </row>
    <row r="495" ht="13.5" customHeight="1">
      <c r="AB495" s="5"/>
      <c r="AC495" s="5"/>
      <c r="AE495" s="202"/>
      <c r="AF495" s="202"/>
      <c r="AG495" s="202"/>
      <c r="AH495" s="202"/>
      <c r="AI495" s="202"/>
    </row>
    <row r="496" ht="13.5" customHeight="1">
      <c r="AB496" s="5"/>
      <c r="AC496" s="5"/>
      <c r="AE496" s="202"/>
      <c r="AF496" s="202"/>
      <c r="AG496" s="202"/>
      <c r="AH496" s="202"/>
      <c r="AI496" s="202"/>
    </row>
    <row r="497" ht="13.5" customHeight="1">
      <c r="AB497" s="5"/>
      <c r="AC497" s="5"/>
      <c r="AE497" s="202"/>
      <c r="AF497" s="202"/>
      <c r="AG497" s="202"/>
      <c r="AH497" s="202"/>
      <c r="AI497" s="202"/>
    </row>
    <row r="498" ht="13.5" customHeight="1">
      <c r="AB498" s="5"/>
      <c r="AC498" s="5"/>
      <c r="AE498" s="202"/>
      <c r="AF498" s="202"/>
      <c r="AG498" s="202"/>
      <c r="AH498" s="202"/>
      <c r="AI498" s="202"/>
    </row>
    <row r="499" ht="13.5" customHeight="1">
      <c r="AB499" s="5"/>
      <c r="AC499" s="5"/>
      <c r="AE499" s="202"/>
      <c r="AF499" s="202"/>
      <c r="AG499" s="202"/>
      <c r="AH499" s="202"/>
      <c r="AI499" s="202"/>
    </row>
    <row r="500" ht="13.5" customHeight="1">
      <c r="AB500" s="5"/>
      <c r="AC500" s="5"/>
      <c r="AE500" s="202"/>
      <c r="AF500" s="202"/>
      <c r="AG500" s="202"/>
      <c r="AH500" s="202"/>
      <c r="AI500" s="202"/>
    </row>
    <row r="501" ht="13.5" customHeight="1">
      <c r="AB501" s="5"/>
      <c r="AC501" s="5"/>
      <c r="AE501" s="202"/>
      <c r="AF501" s="202"/>
      <c r="AG501" s="202"/>
      <c r="AH501" s="202"/>
      <c r="AI501" s="202"/>
    </row>
    <row r="502" ht="13.5" customHeight="1">
      <c r="AB502" s="5"/>
      <c r="AC502" s="5"/>
      <c r="AE502" s="202"/>
      <c r="AF502" s="202"/>
      <c r="AG502" s="202"/>
      <c r="AH502" s="202"/>
      <c r="AI502" s="202"/>
    </row>
    <row r="503" ht="13.5" customHeight="1">
      <c r="AB503" s="5"/>
      <c r="AC503" s="5"/>
      <c r="AE503" s="202"/>
      <c r="AF503" s="202"/>
      <c r="AG503" s="202"/>
      <c r="AH503" s="202"/>
      <c r="AI503" s="202"/>
    </row>
    <row r="504" ht="13.5" customHeight="1">
      <c r="AB504" s="5"/>
      <c r="AC504" s="5"/>
      <c r="AE504" s="202"/>
      <c r="AF504" s="202"/>
      <c r="AG504" s="202"/>
      <c r="AH504" s="202"/>
      <c r="AI504" s="202"/>
    </row>
    <row r="505" ht="13.5" customHeight="1">
      <c r="AB505" s="5"/>
      <c r="AC505" s="5"/>
      <c r="AE505" s="202"/>
      <c r="AF505" s="202"/>
      <c r="AG505" s="202"/>
      <c r="AH505" s="202"/>
      <c r="AI505" s="202"/>
    </row>
    <row r="506" ht="13.5" customHeight="1">
      <c r="AB506" s="5"/>
      <c r="AC506" s="5"/>
      <c r="AE506" s="202"/>
      <c r="AF506" s="202"/>
      <c r="AG506" s="202"/>
      <c r="AH506" s="202"/>
      <c r="AI506" s="202"/>
    </row>
    <row r="507" ht="13.5" customHeight="1">
      <c r="AB507" s="5"/>
      <c r="AC507" s="5"/>
      <c r="AE507" s="202"/>
      <c r="AF507" s="202"/>
      <c r="AG507" s="202"/>
      <c r="AH507" s="202"/>
      <c r="AI507" s="202"/>
    </row>
    <row r="508" ht="13.5" customHeight="1">
      <c r="AB508" s="5"/>
      <c r="AC508" s="5"/>
      <c r="AE508" s="202"/>
      <c r="AF508" s="202"/>
      <c r="AG508" s="202"/>
      <c r="AH508" s="202"/>
      <c r="AI508" s="202"/>
    </row>
    <row r="509" ht="13.5" customHeight="1">
      <c r="AB509" s="5"/>
      <c r="AC509" s="5"/>
      <c r="AE509" s="202"/>
      <c r="AF509" s="202"/>
      <c r="AG509" s="202"/>
      <c r="AH509" s="202"/>
      <c r="AI509" s="202"/>
    </row>
    <row r="510" ht="13.5" customHeight="1">
      <c r="AB510" s="5"/>
      <c r="AC510" s="5"/>
      <c r="AE510" s="202"/>
      <c r="AF510" s="202"/>
      <c r="AG510" s="202"/>
      <c r="AH510" s="202"/>
      <c r="AI510" s="202"/>
    </row>
    <row r="511" ht="13.5" customHeight="1">
      <c r="AB511" s="5"/>
      <c r="AC511" s="5"/>
      <c r="AE511" s="202"/>
      <c r="AF511" s="202"/>
      <c r="AG511" s="202"/>
      <c r="AH511" s="202"/>
      <c r="AI511" s="202"/>
    </row>
    <row r="512" ht="13.5" customHeight="1">
      <c r="AB512" s="5"/>
      <c r="AC512" s="5"/>
      <c r="AE512" s="202"/>
      <c r="AF512" s="202"/>
      <c r="AG512" s="202"/>
      <c r="AH512" s="202"/>
      <c r="AI512" s="202"/>
    </row>
    <row r="513" ht="13.5" customHeight="1">
      <c r="AB513" s="5"/>
      <c r="AC513" s="5"/>
      <c r="AE513" s="202"/>
      <c r="AF513" s="202"/>
      <c r="AG513" s="202"/>
      <c r="AH513" s="202"/>
      <c r="AI513" s="202"/>
    </row>
    <row r="514" ht="13.5" customHeight="1">
      <c r="AB514" s="5"/>
      <c r="AC514" s="5"/>
      <c r="AE514" s="202"/>
      <c r="AF514" s="202"/>
      <c r="AG514" s="202"/>
      <c r="AH514" s="202"/>
      <c r="AI514" s="202"/>
    </row>
    <row r="515" ht="13.5" customHeight="1">
      <c r="AB515" s="5"/>
      <c r="AC515" s="5"/>
      <c r="AE515" s="202"/>
      <c r="AF515" s="202"/>
      <c r="AG515" s="202"/>
      <c r="AH515" s="202"/>
      <c r="AI515" s="202"/>
    </row>
    <row r="516" ht="13.5" customHeight="1">
      <c r="AB516" s="5"/>
      <c r="AC516" s="5"/>
      <c r="AE516" s="202"/>
      <c r="AF516" s="202"/>
      <c r="AG516" s="202"/>
      <c r="AH516" s="202"/>
      <c r="AI516" s="202"/>
    </row>
    <row r="517" ht="13.5" customHeight="1">
      <c r="AB517" s="5"/>
      <c r="AC517" s="5"/>
      <c r="AE517" s="202"/>
      <c r="AF517" s="202"/>
      <c r="AG517" s="202"/>
      <c r="AH517" s="202"/>
      <c r="AI517" s="202"/>
    </row>
    <row r="518" ht="13.5" customHeight="1">
      <c r="AB518" s="5"/>
      <c r="AC518" s="5"/>
      <c r="AE518" s="202"/>
      <c r="AF518" s="202"/>
      <c r="AG518" s="202"/>
      <c r="AH518" s="202"/>
      <c r="AI518" s="202"/>
    </row>
    <row r="519" ht="13.5" customHeight="1">
      <c r="AB519" s="5"/>
      <c r="AC519" s="5"/>
      <c r="AE519" s="202"/>
      <c r="AF519" s="202"/>
      <c r="AG519" s="202"/>
      <c r="AH519" s="202"/>
      <c r="AI519" s="202"/>
    </row>
    <row r="520" ht="13.5" customHeight="1">
      <c r="AB520" s="5"/>
      <c r="AC520" s="5"/>
      <c r="AE520" s="202"/>
      <c r="AF520" s="202"/>
      <c r="AG520" s="202"/>
      <c r="AH520" s="202"/>
      <c r="AI520" s="202"/>
    </row>
    <row r="521" ht="13.5" customHeight="1">
      <c r="AB521" s="5"/>
      <c r="AC521" s="5"/>
      <c r="AE521" s="202"/>
      <c r="AF521" s="202"/>
      <c r="AG521" s="202"/>
      <c r="AH521" s="202"/>
      <c r="AI521" s="202"/>
    </row>
    <row r="522" ht="13.5" customHeight="1">
      <c r="AB522" s="5"/>
      <c r="AC522" s="5"/>
      <c r="AE522" s="202"/>
      <c r="AF522" s="202"/>
      <c r="AG522" s="202"/>
      <c r="AH522" s="202"/>
      <c r="AI522" s="202"/>
    </row>
    <row r="523" ht="13.5" customHeight="1">
      <c r="AB523" s="5"/>
      <c r="AC523" s="5"/>
      <c r="AE523" s="202"/>
      <c r="AF523" s="202"/>
      <c r="AG523" s="202"/>
      <c r="AH523" s="202"/>
      <c r="AI523" s="202"/>
    </row>
    <row r="524" ht="13.5" customHeight="1">
      <c r="AB524" s="5"/>
      <c r="AC524" s="5"/>
      <c r="AE524" s="202"/>
      <c r="AF524" s="202"/>
      <c r="AG524" s="202"/>
      <c r="AH524" s="202"/>
      <c r="AI524" s="202"/>
    </row>
    <row r="525" ht="13.5" customHeight="1">
      <c r="AB525" s="5"/>
      <c r="AC525" s="5"/>
      <c r="AE525" s="202"/>
      <c r="AF525" s="202"/>
      <c r="AG525" s="202"/>
      <c r="AH525" s="202"/>
      <c r="AI525" s="202"/>
    </row>
    <row r="526" ht="13.5" customHeight="1">
      <c r="AB526" s="5"/>
      <c r="AC526" s="5"/>
      <c r="AE526" s="202"/>
      <c r="AF526" s="202"/>
      <c r="AG526" s="202"/>
      <c r="AH526" s="202"/>
      <c r="AI526" s="202"/>
    </row>
    <row r="527" ht="13.5" customHeight="1">
      <c r="AB527" s="5"/>
      <c r="AC527" s="5"/>
      <c r="AE527" s="202"/>
      <c r="AF527" s="202"/>
      <c r="AG527" s="202"/>
      <c r="AH527" s="202"/>
      <c r="AI527" s="202"/>
    </row>
    <row r="528" ht="13.5" customHeight="1">
      <c r="AB528" s="5"/>
      <c r="AC528" s="5"/>
      <c r="AE528" s="202"/>
      <c r="AF528" s="202"/>
      <c r="AG528" s="202"/>
      <c r="AH528" s="202"/>
      <c r="AI528" s="202"/>
    </row>
    <row r="529" ht="13.5" customHeight="1">
      <c r="AB529" s="5"/>
      <c r="AC529" s="5"/>
      <c r="AE529" s="202"/>
      <c r="AF529" s="202"/>
      <c r="AG529" s="202"/>
      <c r="AH529" s="202"/>
      <c r="AI529" s="202"/>
    </row>
    <row r="530" ht="13.5" customHeight="1">
      <c r="AB530" s="5"/>
      <c r="AC530" s="5"/>
      <c r="AE530" s="202"/>
      <c r="AF530" s="202"/>
      <c r="AG530" s="202"/>
      <c r="AH530" s="202"/>
      <c r="AI530" s="202"/>
    </row>
    <row r="531" ht="13.5" customHeight="1">
      <c r="AB531" s="5"/>
      <c r="AC531" s="5"/>
      <c r="AE531" s="202"/>
      <c r="AF531" s="202"/>
      <c r="AG531" s="202"/>
      <c r="AH531" s="202"/>
      <c r="AI531" s="202"/>
    </row>
    <row r="532" ht="13.5" customHeight="1">
      <c r="AB532" s="5"/>
      <c r="AC532" s="5"/>
      <c r="AE532" s="202"/>
      <c r="AF532" s="202"/>
      <c r="AG532" s="202"/>
      <c r="AH532" s="202"/>
      <c r="AI532" s="202"/>
    </row>
    <row r="533" ht="13.5" customHeight="1">
      <c r="AB533" s="5"/>
      <c r="AC533" s="5"/>
      <c r="AE533" s="202"/>
      <c r="AF533" s="202"/>
      <c r="AG533" s="202"/>
      <c r="AH533" s="202"/>
      <c r="AI533" s="202"/>
    </row>
    <row r="534" ht="13.5" customHeight="1">
      <c r="AB534" s="5"/>
      <c r="AC534" s="5"/>
      <c r="AE534" s="202"/>
      <c r="AF534" s="202"/>
      <c r="AG534" s="202"/>
      <c r="AH534" s="202"/>
      <c r="AI534" s="202"/>
    </row>
    <row r="535" ht="13.5" customHeight="1">
      <c r="AB535" s="5"/>
      <c r="AC535" s="5"/>
      <c r="AE535" s="202"/>
      <c r="AF535" s="202"/>
      <c r="AG535" s="202"/>
      <c r="AH535" s="202"/>
      <c r="AI535" s="202"/>
    </row>
    <row r="536" ht="13.5" customHeight="1">
      <c r="AB536" s="5"/>
      <c r="AC536" s="5"/>
      <c r="AE536" s="202"/>
      <c r="AF536" s="202"/>
      <c r="AG536" s="202"/>
      <c r="AH536" s="202"/>
      <c r="AI536" s="202"/>
    </row>
    <row r="537" ht="13.5" customHeight="1">
      <c r="AB537" s="5"/>
      <c r="AC537" s="5"/>
      <c r="AE537" s="202"/>
      <c r="AF537" s="202"/>
      <c r="AG537" s="202"/>
      <c r="AH537" s="202"/>
      <c r="AI537" s="202"/>
    </row>
    <row r="538" ht="13.5" customHeight="1">
      <c r="AB538" s="5"/>
      <c r="AC538" s="5"/>
      <c r="AE538" s="202"/>
      <c r="AF538" s="202"/>
      <c r="AG538" s="202"/>
      <c r="AH538" s="202"/>
      <c r="AI538" s="202"/>
    </row>
    <row r="539" ht="13.5" customHeight="1">
      <c r="AB539" s="5"/>
      <c r="AC539" s="5"/>
      <c r="AE539" s="202"/>
      <c r="AF539" s="202"/>
      <c r="AG539" s="202"/>
      <c r="AH539" s="202"/>
      <c r="AI539" s="202"/>
    </row>
    <row r="540" ht="13.5" customHeight="1">
      <c r="AB540" s="5"/>
      <c r="AC540" s="5"/>
      <c r="AE540" s="202"/>
      <c r="AF540" s="202"/>
      <c r="AG540" s="202"/>
      <c r="AH540" s="202"/>
      <c r="AI540" s="202"/>
    </row>
    <row r="541" ht="13.5" customHeight="1">
      <c r="AB541" s="5"/>
      <c r="AC541" s="5"/>
      <c r="AE541" s="202"/>
      <c r="AF541" s="202"/>
      <c r="AG541" s="202"/>
      <c r="AH541" s="202"/>
      <c r="AI541" s="202"/>
    </row>
    <row r="542" ht="13.5" customHeight="1">
      <c r="AB542" s="5"/>
      <c r="AC542" s="5"/>
      <c r="AE542" s="202"/>
      <c r="AF542" s="202"/>
      <c r="AG542" s="202"/>
      <c r="AH542" s="202"/>
      <c r="AI542" s="202"/>
    </row>
    <row r="543" ht="13.5" customHeight="1">
      <c r="AB543" s="5"/>
      <c r="AC543" s="5"/>
      <c r="AE543" s="202"/>
      <c r="AF543" s="202"/>
      <c r="AG543" s="202"/>
      <c r="AH543" s="202"/>
      <c r="AI543" s="202"/>
    </row>
    <row r="544" ht="13.5" customHeight="1">
      <c r="AB544" s="5"/>
      <c r="AC544" s="5"/>
      <c r="AE544" s="202"/>
      <c r="AF544" s="202"/>
      <c r="AG544" s="202"/>
      <c r="AH544" s="202"/>
      <c r="AI544" s="202"/>
    </row>
    <row r="545" ht="13.5" customHeight="1">
      <c r="AB545" s="5"/>
      <c r="AC545" s="5"/>
      <c r="AE545" s="202"/>
      <c r="AF545" s="202"/>
      <c r="AG545" s="202"/>
      <c r="AH545" s="202"/>
      <c r="AI545" s="202"/>
    </row>
    <row r="546" ht="13.5" customHeight="1">
      <c r="AB546" s="5"/>
      <c r="AC546" s="5"/>
      <c r="AE546" s="202"/>
      <c r="AF546" s="202"/>
      <c r="AG546" s="202"/>
      <c r="AH546" s="202"/>
      <c r="AI546" s="202"/>
    </row>
    <row r="547" ht="13.5" customHeight="1">
      <c r="AB547" s="5"/>
      <c r="AC547" s="5"/>
      <c r="AE547" s="202"/>
      <c r="AF547" s="202"/>
      <c r="AG547" s="202"/>
      <c r="AH547" s="202"/>
      <c r="AI547" s="202"/>
    </row>
    <row r="548" ht="13.5" customHeight="1">
      <c r="AB548" s="5"/>
      <c r="AC548" s="5"/>
      <c r="AE548" s="202"/>
      <c r="AF548" s="202"/>
      <c r="AG548" s="202"/>
      <c r="AH548" s="202"/>
      <c r="AI548" s="202"/>
    </row>
    <row r="549" ht="13.5" customHeight="1">
      <c r="AB549" s="5"/>
      <c r="AC549" s="5"/>
      <c r="AE549" s="202"/>
      <c r="AF549" s="202"/>
      <c r="AG549" s="202"/>
      <c r="AH549" s="202"/>
      <c r="AI549" s="202"/>
    </row>
    <row r="550" ht="13.5" customHeight="1">
      <c r="AB550" s="5"/>
      <c r="AC550" s="5"/>
      <c r="AE550" s="202"/>
      <c r="AF550" s="202"/>
      <c r="AG550" s="202"/>
      <c r="AH550" s="202"/>
      <c r="AI550" s="202"/>
    </row>
    <row r="551" ht="13.5" customHeight="1">
      <c r="AB551" s="5"/>
      <c r="AC551" s="5"/>
      <c r="AE551" s="202"/>
      <c r="AF551" s="202"/>
      <c r="AG551" s="202"/>
      <c r="AH551" s="202"/>
      <c r="AI551" s="202"/>
    </row>
    <row r="552" ht="13.5" customHeight="1">
      <c r="AB552" s="5"/>
      <c r="AC552" s="5"/>
      <c r="AE552" s="202"/>
      <c r="AF552" s="202"/>
      <c r="AG552" s="202"/>
      <c r="AH552" s="202"/>
      <c r="AI552" s="202"/>
    </row>
    <row r="553" ht="13.5" customHeight="1">
      <c r="AB553" s="5"/>
      <c r="AC553" s="5"/>
      <c r="AE553" s="202"/>
      <c r="AF553" s="202"/>
      <c r="AG553" s="202"/>
      <c r="AH553" s="202"/>
      <c r="AI553" s="202"/>
    </row>
    <row r="554" ht="13.5" customHeight="1">
      <c r="AB554" s="5"/>
      <c r="AC554" s="5"/>
      <c r="AE554" s="202"/>
      <c r="AF554" s="202"/>
      <c r="AG554" s="202"/>
      <c r="AH554" s="202"/>
      <c r="AI554" s="202"/>
    </row>
    <row r="555" ht="13.5" customHeight="1">
      <c r="AB555" s="5"/>
      <c r="AC555" s="5"/>
      <c r="AE555" s="202"/>
      <c r="AF555" s="202"/>
      <c r="AG555" s="202"/>
      <c r="AH555" s="202"/>
      <c r="AI555" s="202"/>
    </row>
    <row r="556" ht="13.5" customHeight="1">
      <c r="AB556" s="5"/>
      <c r="AC556" s="5"/>
      <c r="AE556" s="202"/>
      <c r="AF556" s="202"/>
      <c r="AG556" s="202"/>
      <c r="AH556" s="202"/>
      <c r="AI556" s="202"/>
    </row>
    <row r="557" ht="13.5" customHeight="1">
      <c r="AB557" s="5"/>
      <c r="AC557" s="5"/>
      <c r="AE557" s="202"/>
      <c r="AF557" s="202"/>
      <c r="AG557" s="202"/>
      <c r="AH557" s="202"/>
      <c r="AI557" s="202"/>
    </row>
    <row r="558" ht="13.5" customHeight="1">
      <c r="AB558" s="5"/>
      <c r="AC558" s="5"/>
      <c r="AE558" s="202"/>
      <c r="AF558" s="202"/>
      <c r="AG558" s="202"/>
      <c r="AH558" s="202"/>
      <c r="AI558" s="202"/>
    </row>
    <row r="559" ht="13.5" customHeight="1">
      <c r="AB559" s="5"/>
      <c r="AC559" s="5"/>
      <c r="AE559" s="202"/>
      <c r="AF559" s="202"/>
      <c r="AG559" s="202"/>
      <c r="AH559" s="202"/>
      <c r="AI559" s="202"/>
    </row>
    <row r="560" ht="13.5" customHeight="1">
      <c r="AB560" s="5"/>
      <c r="AC560" s="5"/>
      <c r="AE560" s="202"/>
      <c r="AF560" s="202"/>
      <c r="AG560" s="202"/>
      <c r="AH560" s="202"/>
      <c r="AI560" s="202"/>
    </row>
    <row r="561" ht="13.5" customHeight="1">
      <c r="AB561" s="5"/>
      <c r="AC561" s="5"/>
      <c r="AE561" s="202"/>
      <c r="AF561" s="202"/>
      <c r="AG561" s="202"/>
      <c r="AH561" s="202"/>
      <c r="AI561" s="202"/>
    </row>
    <row r="562" ht="13.5" customHeight="1">
      <c r="AB562" s="5"/>
      <c r="AC562" s="5"/>
      <c r="AE562" s="202"/>
      <c r="AF562" s="202"/>
      <c r="AG562" s="202"/>
      <c r="AH562" s="202"/>
      <c r="AI562" s="202"/>
    </row>
    <row r="563" ht="13.5" customHeight="1">
      <c r="AB563" s="5"/>
      <c r="AC563" s="5"/>
      <c r="AE563" s="202"/>
      <c r="AF563" s="202"/>
      <c r="AG563" s="202"/>
      <c r="AH563" s="202"/>
      <c r="AI563" s="202"/>
    </row>
    <row r="564" ht="13.5" customHeight="1">
      <c r="AB564" s="5"/>
      <c r="AC564" s="5"/>
      <c r="AE564" s="202"/>
      <c r="AF564" s="202"/>
      <c r="AG564" s="202"/>
      <c r="AH564" s="202"/>
      <c r="AI564" s="202"/>
    </row>
    <row r="565" ht="13.5" customHeight="1">
      <c r="AB565" s="5"/>
      <c r="AC565" s="5"/>
      <c r="AE565" s="202"/>
      <c r="AF565" s="202"/>
      <c r="AG565" s="202"/>
      <c r="AH565" s="202"/>
      <c r="AI565" s="202"/>
    </row>
    <row r="566" ht="13.5" customHeight="1">
      <c r="AB566" s="5"/>
      <c r="AC566" s="5"/>
      <c r="AE566" s="202"/>
      <c r="AF566" s="202"/>
      <c r="AG566" s="202"/>
      <c r="AH566" s="202"/>
      <c r="AI566" s="202"/>
    </row>
    <row r="567" ht="13.5" customHeight="1">
      <c r="AB567" s="5"/>
      <c r="AC567" s="5"/>
      <c r="AE567" s="202"/>
      <c r="AF567" s="202"/>
      <c r="AG567" s="202"/>
      <c r="AH567" s="202"/>
      <c r="AI567" s="202"/>
    </row>
    <row r="568" ht="13.5" customHeight="1">
      <c r="AB568" s="5"/>
      <c r="AC568" s="5"/>
      <c r="AE568" s="202"/>
      <c r="AF568" s="202"/>
      <c r="AG568" s="202"/>
      <c r="AH568" s="202"/>
      <c r="AI568" s="202"/>
    </row>
    <row r="569" ht="13.5" customHeight="1">
      <c r="AB569" s="5"/>
      <c r="AC569" s="5"/>
      <c r="AE569" s="202"/>
      <c r="AF569" s="202"/>
      <c r="AG569" s="202"/>
      <c r="AH569" s="202"/>
      <c r="AI569" s="202"/>
    </row>
    <row r="570" ht="13.5" customHeight="1">
      <c r="AB570" s="5"/>
      <c r="AC570" s="5"/>
      <c r="AE570" s="202"/>
      <c r="AF570" s="202"/>
      <c r="AG570" s="202"/>
      <c r="AH570" s="202"/>
      <c r="AI570" s="202"/>
    </row>
    <row r="571" ht="13.5" customHeight="1">
      <c r="AB571" s="5"/>
      <c r="AC571" s="5"/>
      <c r="AE571" s="202"/>
      <c r="AF571" s="202"/>
      <c r="AG571" s="202"/>
      <c r="AH571" s="202"/>
      <c r="AI571" s="202"/>
    </row>
    <row r="572" ht="13.5" customHeight="1">
      <c r="AB572" s="5"/>
      <c r="AC572" s="5"/>
      <c r="AE572" s="202"/>
      <c r="AF572" s="202"/>
      <c r="AG572" s="202"/>
      <c r="AH572" s="202"/>
      <c r="AI572" s="202"/>
    </row>
    <row r="573" ht="13.5" customHeight="1">
      <c r="AB573" s="5"/>
      <c r="AC573" s="5"/>
      <c r="AE573" s="202"/>
      <c r="AF573" s="202"/>
      <c r="AG573" s="202"/>
      <c r="AH573" s="202"/>
      <c r="AI573" s="202"/>
    </row>
    <row r="574" ht="13.5" customHeight="1">
      <c r="AB574" s="5"/>
      <c r="AC574" s="5"/>
      <c r="AE574" s="202"/>
      <c r="AF574" s="202"/>
      <c r="AG574" s="202"/>
      <c r="AH574" s="202"/>
      <c r="AI574" s="202"/>
    </row>
    <row r="575" ht="13.5" customHeight="1">
      <c r="AB575" s="5"/>
      <c r="AC575" s="5"/>
      <c r="AE575" s="202"/>
      <c r="AF575" s="202"/>
      <c r="AG575" s="202"/>
      <c r="AH575" s="202"/>
      <c r="AI575" s="202"/>
    </row>
    <row r="576" ht="13.5" customHeight="1">
      <c r="AB576" s="5"/>
      <c r="AC576" s="5"/>
      <c r="AE576" s="202"/>
      <c r="AF576" s="202"/>
      <c r="AG576" s="202"/>
      <c r="AH576" s="202"/>
      <c r="AI576" s="202"/>
    </row>
    <row r="577" ht="13.5" customHeight="1">
      <c r="AB577" s="5"/>
      <c r="AC577" s="5"/>
      <c r="AE577" s="202"/>
      <c r="AF577" s="202"/>
      <c r="AG577" s="202"/>
      <c r="AH577" s="202"/>
      <c r="AI577" s="202"/>
    </row>
    <row r="578" ht="13.5" customHeight="1">
      <c r="AB578" s="5"/>
      <c r="AC578" s="5"/>
      <c r="AE578" s="202"/>
      <c r="AF578" s="202"/>
      <c r="AG578" s="202"/>
      <c r="AH578" s="202"/>
      <c r="AI578" s="202"/>
    </row>
    <row r="579" ht="13.5" customHeight="1">
      <c r="AB579" s="5"/>
      <c r="AC579" s="5"/>
      <c r="AE579" s="202"/>
      <c r="AF579" s="202"/>
      <c r="AG579" s="202"/>
      <c r="AH579" s="202"/>
      <c r="AI579" s="202"/>
    </row>
    <row r="580" ht="13.5" customHeight="1">
      <c r="AB580" s="5"/>
      <c r="AC580" s="5"/>
      <c r="AE580" s="202"/>
      <c r="AF580" s="202"/>
      <c r="AG580" s="202"/>
      <c r="AH580" s="202"/>
      <c r="AI580" s="202"/>
    </row>
    <row r="581" ht="13.5" customHeight="1">
      <c r="AB581" s="5"/>
      <c r="AC581" s="5"/>
      <c r="AE581" s="202"/>
      <c r="AF581" s="202"/>
      <c r="AG581" s="202"/>
      <c r="AH581" s="202"/>
      <c r="AI581" s="202"/>
    </row>
    <row r="582" ht="13.5" customHeight="1">
      <c r="AB582" s="5"/>
      <c r="AC582" s="5"/>
      <c r="AE582" s="202"/>
      <c r="AF582" s="202"/>
      <c r="AG582" s="202"/>
      <c r="AH582" s="202"/>
      <c r="AI582" s="202"/>
    </row>
    <row r="583" ht="13.5" customHeight="1">
      <c r="AB583" s="5"/>
      <c r="AC583" s="5"/>
      <c r="AE583" s="202"/>
      <c r="AF583" s="202"/>
      <c r="AG583" s="202"/>
      <c r="AH583" s="202"/>
      <c r="AI583" s="202"/>
    </row>
    <row r="584" ht="13.5" customHeight="1">
      <c r="AB584" s="5"/>
      <c r="AC584" s="5"/>
      <c r="AE584" s="202"/>
      <c r="AF584" s="202"/>
      <c r="AG584" s="202"/>
      <c r="AH584" s="202"/>
      <c r="AI584" s="202"/>
    </row>
    <row r="585" ht="13.5" customHeight="1">
      <c r="AB585" s="5"/>
      <c r="AC585" s="5"/>
      <c r="AE585" s="202"/>
      <c r="AF585" s="202"/>
      <c r="AG585" s="202"/>
      <c r="AH585" s="202"/>
      <c r="AI585" s="202"/>
    </row>
    <row r="586" ht="13.5" customHeight="1">
      <c r="AB586" s="5"/>
      <c r="AC586" s="5"/>
      <c r="AE586" s="202"/>
      <c r="AF586" s="202"/>
      <c r="AG586" s="202"/>
      <c r="AH586" s="202"/>
      <c r="AI586" s="202"/>
    </row>
    <row r="587" ht="13.5" customHeight="1">
      <c r="AB587" s="5"/>
      <c r="AC587" s="5"/>
      <c r="AE587" s="202"/>
      <c r="AF587" s="202"/>
      <c r="AG587" s="202"/>
      <c r="AH587" s="202"/>
      <c r="AI587" s="202"/>
    </row>
    <row r="588" ht="13.5" customHeight="1">
      <c r="AB588" s="5"/>
      <c r="AC588" s="5"/>
      <c r="AE588" s="202"/>
      <c r="AF588" s="202"/>
      <c r="AG588" s="202"/>
      <c r="AH588" s="202"/>
      <c r="AI588" s="202"/>
    </row>
    <row r="589" ht="13.5" customHeight="1">
      <c r="AB589" s="5"/>
      <c r="AC589" s="5"/>
      <c r="AE589" s="202"/>
      <c r="AF589" s="202"/>
      <c r="AG589" s="202"/>
      <c r="AH589" s="202"/>
      <c r="AI589" s="202"/>
    </row>
    <row r="590" ht="13.5" customHeight="1">
      <c r="AB590" s="5"/>
      <c r="AC590" s="5"/>
      <c r="AE590" s="202"/>
      <c r="AF590" s="202"/>
      <c r="AG590" s="202"/>
      <c r="AH590" s="202"/>
      <c r="AI590" s="202"/>
    </row>
    <row r="591" ht="13.5" customHeight="1">
      <c r="AB591" s="5"/>
      <c r="AC591" s="5"/>
      <c r="AE591" s="202"/>
      <c r="AF591" s="202"/>
      <c r="AG591" s="202"/>
      <c r="AH591" s="202"/>
      <c r="AI591" s="202"/>
    </row>
    <row r="592" ht="13.5" customHeight="1">
      <c r="AB592" s="5"/>
      <c r="AC592" s="5"/>
      <c r="AE592" s="202"/>
      <c r="AF592" s="202"/>
      <c r="AG592" s="202"/>
      <c r="AH592" s="202"/>
      <c r="AI592" s="202"/>
    </row>
    <row r="593" ht="13.5" customHeight="1">
      <c r="AB593" s="5"/>
      <c r="AC593" s="5"/>
      <c r="AE593" s="202"/>
      <c r="AF593" s="202"/>
      <c r="AG593" s="202"/>
      <c r="AH593" s="202"/>
      <c r="AI593" s="202"/>
    </row>
    <row r="594" ht="13.5" customHeight="1">
      <c r="AB594" s="5"/>
      <c r="AC594" s="5"/>
      <c r="AE594" s="202"/>
      <c r="AF594" s="202"/>
      <c r="AG594" s="202"/>
      <c r="AH594" s="202"/>
      <c r="AI594" s="202"/>
    </row>
    <row r="595" ht="13.5" customHeight="1">
      <c r="AB595" s="5"/>
      <c r="AC595" s="5"/>
      <c r="AE595" s="202"/>
      <c r="AF595" s="202"/>
      <c r="AG595" s="202"/>
      <c r="AH595" s="202"/>
      <c r="AI595" s="202"/>
    </row>
    <row r="596" ht="13.5" customHeight="1">
      <c r="AB596" s="5"/>
      <c r="AC596" s="5"/>
      <c r="AE596" s="202"/>
      <c r="AF596" s="202"/>
      <c r="AG596" s="202"/>
      <c r="AH596" s="202"/>
      <c r="AI596" s="202"/>
    </row>
    <row r="597" ht="13.5" customHeight="1">
      <c r="AB597" s="5"/>
      <c r="AC597" s="5"/>
      <c r="AE597" s="202"/>
      <c r="AF597" s="202"/>
      <c r="AG597" s="202"/>
      <c r="AH597" s="202"/>
      <c r="AI597" s="202"/>
    </row>
    <row r="598" ht="13.5" customHeight="1">
      <c r="AB598" s="5"/>
      <c r="AC598" s="5"/>
      <c r="AE598" s="202"/>
      <c r="AF598" s="202"/>
      <c r="AG598" s="202"/>
      <c r="AH598" s="202"/>
      <c r="AI598" s="202"/>
    </row>
    <row r="599" ht="13.5" customHeight="1">
      <c r="AB599" s="5"/>
      <c r="AC599" s="5"/>
      <c r="AE599" s="202"/>
      <c r="AF599" s="202"/>
      <c r="AG599" s="202"/>
      <c r="AH599" s="202"/>
      <c r="AI599" s="202"/>
    </row>
    <row r="600" ht="13.5" customHeight="1">
      <c r="AB600" s="5"/>
      <c r="AC600" s="5"/>
      <c r="AE600" s="202"/>
      <c r="AF600" s="202"/>
      <c r="AG600" s="202"/>
      <c r="AH600" s="202"/>
      <c r="AI600" s="202"/>
    </row>
    <row r="601" ht="13.5" customHeight="1">
      <c r="AB601" s="5"/>
      <c r="AC601" s="5"/>
      <c r="AE601" s="202"/>
      <c r="AF601" s="202"/>
      <c r="AG601" s="202"/>
      <c r="AH601" s="202"/>
      <c r="AI601" s="202"/>
    </row>
    <row r="602" ht="13.5" customHeight="1">
      <c r="AB602" s="5"/>
      <c r="AC602" s="5"/>
      <c r="AE602" s="202"/>
      <c r="AF602" s="202"/>
      <c r="AG602" s="202"/>
      <c r="AH602" s="202"/>
      <c r="AI602" s="202"/>
    </row>
    <row r="603" ht="13.5" customHeight="1">
      <c r="AB603" s="5"/>
      <c r="AC603" s="5"/>
      <c r="AE603" s="202"/>
      <c r="AF603" s="202"/>
      <c r="AG603" s="202"/>
      <c r="AH603" s="202"/>
      <c r="AI603" s="202"/>
    </row>
    <row r="604" ht="13.5" customHeight="1">
      <c r="AB604" s="5"/>
      <c r="AC604" s="5"/>
      <c r="AE604" s="202"/>
      <c r="AF604" s="202"/>
      <c r="AG604" s="202"/>
      <c r="AH604" s="202"/>
      <c r="AI604" s="202"/>
    </row>
    <row r="605" ht="13.5" customHeight="1">
      <c r="AB605" s="5"/>
      <c r="AC605" s="5"/>
      <c r="AE605" s="202"/>
      <c r="AF605" s="202"/>
      <c r="AG605" s="202"/>
      <c r="AH605" s="202"/>
      <c r="AI605" s="202"/>
    </row>
    <row r="606" ht="13.5" customHeight="1">
      <c r="AB606" s="5"/>
      <c r="AC606" s="5"/>
      <c r="AE606" s="202"/>
      <c r="AF606" s="202"/>
      <c r="AG606" s="202"/>
      <c r="AH606" s="202"/>
      <c r="AI606" s="202"/>
    </row>
    <row r="607" ht="13.5" customHeight="1">
      <c r="AB607" s="5"/>
      <c r="AC607" s="5"/>
      <c r="AE607" s="202"/>
      <c r="AF607" s="202"/>
      <c r="AG607" s="202"/>
      <c r="AH607" s="202"/>
      <c r="AI607" s="202"/>
    </row>
    <row r="608" ht="13.5" customHeight="1">
      <c r="AB608" s="5"/>
      <c r="AC608" s="5"/>
      <c r="AE608" s="202"/>
      <c r="AF608" s="202"/>
      <c r="AG608" s="202"/>
      <c r="AH608" s="202"/>
      <c r="AI608" s="202"/>
    </row>
    <row r="609" ht="13.5" customHeight="1">
      <c r="AB609" s="5"/>
      <c r="AC609" s="5"/>
      <c r="AE609" s="202"/>
      <c r="AF609" s="202"/>
      <c r="AG609" s="202"/>
      <c r="AH609" s="202"/>
      <c r="AI609" s="202"/>
    </row>
    <row r="610" ht="13.5" customHeight="1">
      <c r="AB610" s="5"/>
      <c r="AC610" s="5"/>
      <c r="AE610" s="202"/>
      <c r="AF610" s="202"/>
      <c r="AG610" s="202"/>
      <c r="AH610" s="202"/>
      <c r="AI610" s="202"/>
    </row>
    <row r="611" ht="13.5" customHeight="1">
      <c r="AB611" s="5"/>
      <c r="AC611" s="5"/>
      <c r="AE611" s="202"/>
      <c r="AF611" s="202"/>
      <c r="AG611" s="202"/>
      <c r="AH611" s="202"/>
      <c r="AI611" s="202"/>
    </row>
    <row r="612" ht="13.5" customHeight="1">
      <c r="AB612" s="5"/>
      <c r="AC612" s="5"/>
      <c r="AE612" s="202"/>
      <c r="AF612" s="202"/>
      <c r="AG612" s="202"/>
      <c r="AH612" s="202"/>
      <c r="AI612" s="202"/>
    </row>
    <row r="613" ht="13.5" customHeight="1">
      <c r="AB613" s="5"/>
      <c r="AC613" s="5"/>
      <c r="AE613" s="202"/>
      <c r="AF613" s="202"/>
      <c r="AG613" s="202"/>
      <c r="AH613" s="202"/>
      <c r="AI613" s="202"/>
    </row>
    <row r="614" ht="13.5" customHeight="1">
      <c r="AB614" s="5"/>
      <c r="AC614" s="5"/>
      <c r="AE614" s="202"/>
      <c r="AF614" s="202"/>
      <c r="AG614" s="202"/>
      <c r="AH614" s="202"/>
      <c r="AI614" s="202"/>
    </row>
    <row r="615" ht="13.5" customHeight="1">
      <c r="AB615" s="5"/>
      <c r="AC615" s="5"/>
      <c r="AE615" s="202"/>
      <c r="AF615" s="202"/>
      <c r="AG615" s="202"/>
      <c r="AH615" s="202"/>
      <c r="AI615" s="202"/>
    </row>
    <row r="616" ht="13.5" customHeight="1">
      <c r="AB616" s="5"/>
      <c r="AC616" s="5"/>
      <c r="AE616" s="202"/>
      <c r="AF616" s="202"/>
      <c r="AG616" s="202"/>
      <c r="AH616" s="202"/>
      <c r="AI616" s="202"/>
    </row>
    <row r="617" ht="13.5" customHeight="1">
      <c r="AB617" s="5"/>
      <c r="AC617" s="5"/>
      <c r="AE617" s="202"/>
      <c r="AF617" s="202"/>
      <c r="AG617" s="202"/>
      <c r="AH617" s="202"/>
      <c r="AI617" s="202"/>
    </row>
    <row r="618" ht="13.5" customHeight="1">
      <c r="AB618" s="5"/>
      <c r="AC618" s="5"/>
      <c r="AE618" s="202"/>
      <c r="AF618" s="202"/>
      <c r="AG618" s="202"/>
      <c r="AH618" s="202"/>
      <c r="AI618" s="202"/>
    </row>
    <row r="619" ht="13.5" customHeight="1">
      <c r="AB619" s="5"/>
      <c r="AC619" s="5"/>
      <c r="AE619" s="202"/>
      <c r="AF619" s="202"/>
      <c r="AG619" s="202"/>
      <c r="AH619" s="202"/>
      <c r="AI619" s="202"/>
    </row>
    <row r="620" ht="13.5" customHeight="1">
      <c r="AB620" s="5"/>
      <c r="AC620" s="5"/>
      <c r="AE620" s="202"/>
      <c r="AF620" s="202"/>
      <c r="AG620" s="202"/>
      <c r="AH620" s="202"/>
      <c r="AI620" s="202"/>
    </row>
    <row r="621" ht="13.5" customHeight="1">
      <c r="AB621" s="5"/>
      <c r="AC621" s="5"/>
      <c r="AE621" s="202"/>
      <c r="AF621" s="202"/>
      <c r="AG621" s="202"/>
      <c r="AH621" s="202"/>
      <c r="AI621" s="202"/>
    </row>
    <row r="622" ht="13.5" customHeight="1">
      <c r="AB622" s="5"/>
      <c r="AC622" s="5"/>
      <c r="AE622" s="202"/>
      <c r="AF622" s="202"/>
      <c r="AG622" s="202"/>
      <c r="AH622" s="202"/>
      <c r="AI622" s="202"/>
    </row>
    <row r="623" ht="13.5" customHeight="1">
      <c r="AB623" s="5"/>
      <c r="AC623" s="5"/>
      <c r="AE623" s="202"/>
      <c r="AF623" s="202"/>
      <c r="AG623" s="202"/>
      <c r="AH623" s="202"/>
      <c r="AI623" s="202"/>
    </row>
    <row r="624" ht="13.5" customHeight="1">
      <c r="AB624" s="5"/>
      <c r="AC624" s="5"/>
      <c r="AE624" s="202"/>
      <c r="AF624" s="202"/>
      <c r="AG624" s="202"/>
      <c r="AH624" s="202"/>
      <c r="AI624" s="202"/>
    </row>
    <row r="625" ht="13.5" customHeight="1">
      <c r="AB625" s="5"/>
      <c r="AC625" s="5"/>
      <c r="AE625" s="202"/>
      <c r="AF625" s="202"/>
      <c r="AG625" s="202"/>
      <c r="AH625" s="202"/>
      <c r="AI625" s="202"/>
    </row>
    <row r="626" ht="13.5" customHeight="1">
      <c r="AB626" s="5"/>
      <c r="AC626" s="5"/>
      <c r="AE626" s="202"/>
      <c r="AF626" s="202"/>
      <c r="AG626" s="202"/>
      <c r="AH626" s="202"/>
      <c r="AI626" s="202"/>
    </row>
    <row r="627" ht="13.5" customHeight="1">
      <c r="AB627" s="5"/>
      <c r="AC627" s="5"/>
      <c r="AE627" s="202"/>
      <c r="AF627" s="202"/>
      <c r="AG627" s="202"/>
      <c r="AH627" s="202"/>
      <c r="AI627" s="202"/>
    </row>
    <row r="628" ht="13.5" customHeight="1">
      <c r="AB628" s="5"/>
      <c r="AC628" s="5"/>
      <c r="AE628" s="202"/>
      <c r="AF628" s="202"/>
      <c r="AG628" s="202"/>
      <c r="AH628" s="202"/>
      <c r="AI628" s="202"/>
    </row>
    <row r="629" ht="13.5" customHeight="1">
      <c r="AB629" s="5"/>
      <c r="AC629" s="5"/>
      <c r="AE629" s="202"/>
      <c r="AF629" s="202"/>
      <c r="AG629" s="202"/>
      <c r="AH629" s="202"/>
      <c r="AI629" s="202"/>
    </row>
    <row r="630" ht="13.5" customHeight="1">
      <c r="AB630" s="5"/>
      <c r="AC630" s="5"/>
      <c r="AE630" s="202"/>
      <c r="AF630" s="202"/>
      <c r="AG630" s="202"/>
      <c r="AH630" s="202"/>
      <c r="AI630" s="202"/>
    </row>
    <row r="631" ht="13.5" customHeight="1">
      <c r="AB631" s="5"/>
      <c r="AC631" s="5"/>
      <c r="AE631" s="202"/>
      <c r="AF631" s="202"/>
      <c r="AG631" s="202"/>
      <c r="AH631" s="202"/>
      <c r="AI631" s="202"/>
    </row>
    <row r="632" ht="13.5" customHeight="1">
      <c r="AB632" s="5"/>
      <c r="AC632" s="5"/>
      <c r="AE632" s="202"/>
      <c r="AF632" s="202"/>
      <c r="AG632" s="202"/>
      <c r="AH632" s="202"/>
      <c r="AI632" s="202"/>
    </row>
    <row r="633" ht="13.5" customHeight="1">
      <c r="AB633" s="5"/>
      <c r="AC633" s="5"/>
      <c r="AE633" s="202"/>
      <c r="AF633" s="202"/>
      <c r="AG633" s="202"/>
      <c r="AH633" s="202"/>
      <c r="AI633" s="202"/>
    </row>
    <row r="634" ht="13.5" customHeight="1">
      <c r="AB634" s="5"/>
      <c r="AC634" s="5"/>
      <c r="AE634" s="202"/>
      <c r="AF634" s="202"/>
      <c r="AG634" s="202"/>
      <c r="AH634" s="202"/>
      <c r="AI634" s="202"/>
    </row>
    <row r="635" ht="13.5" customHeight="1">
      <c r="AB635" s="5"/>
      <c r="AC635" s="5"/>
      <c r="AE635" s="202"/>
      <c r="AF635" s="202"/>
      <c r="AG635" s="202"/>
      <c r="AH635" s="202"/>
      <c r="AI635" s="202"/>
    </row>
    <row r="636" ht="13.5" customHeight="1">
      <c r="AB636" s="5"/>
      <c r="AC636" s="5"/>
      <c r="AE636" s="202"/>
      <c r="AF636" s="202"/>
      <c r="AG636" s="202"/>
      <c r="AH636" s="202"/>
      <c r="AI636" s="202"/>
    </row>
    <row r="637" ht="13.5" customHeight="1">
      <c r="AB637" s="5"/>
      <c r="AC637" s="5"/>
      <c r="AE637" s="202"/>
      <c r="AF637" s="202"/>
      <c r="AG637" s="202"/>
      <c r="AH637" s="202"/>
      <c r="AI637" s="202"/>
    </row>
    <row r="638" ht="13.5" customHeight="1">
      <c r="AB638" s="5"/>
      <c r="AC638" s="5"/>
      <c r="AE638" s="202"/>
      <c r="AF638" s="202"/>
      <c r="AG638" s="202"/>
      <c r="AH638" s="202"/>
      <c r="AI638" s="202"/>
    </row>
    <row r="639" ht="13.5" customHeight="1">
      <c r="AB639" s="5"/>
      <c r="AC639" s="5"/>
      <c r="AE639" s="202"/>
      <c r="AF639" s="202"/>
      <c r="AG639" s="202"/>
      <c r="AH639" s="202"/>
      <c r="AI639" s="202"/>
    </row>
    <row r="640" ht="13.5" customHeight="1">
      <c r="AB640" s="5"/>
      <c r="AC640" s="5"/>
      <c r="AE640" s="202"/>
      <c r="AF640" s="202"/>
      <c r="AG640" s="202"/>
      <c r="AH640" s="202"/>
      <c r="AI640" s="202"/>
    </row>
    <row r="641" ht="13.5" customHeight="1">
      <c r="AB641" s="5"/>
      <c r="AC641" s="5"/>
      <c r="AE641" s="202"/>
      <c r="AF641" s="202"/>
      <c r="AG641" s="202"/>
      <c r="AH641" s="202"/>
      <c r="AI641" s="202"/>
    </row>
    <row r="642" ht="13.5" customHeight="1">
      <c r="AB642" s="5"/>
      <c r="AC642" s="5"/>
      <c r="AE642" s="202"/>
      <c r="AF642" s="202"/>
      <c r="AG642" s="202"/>
      <c r="AH642" s="202"/>
      <c r="AI642" s="202"/>
    </row>
    <row r="643" ht="13.5" customHeight="1">
      <c r="AB643" s="5"/>
      <c r="AC643" s="5"/>
      <c r="AE643" s="202"/>
      <c r="AF643" s="202"/>
      <c r="AG643" s="202"/>
      <c r="AH643" s="202"/>
      <c r="AI643" s="202"/>
    </row>
    <row r="644" ht="13.5" customHeight="1">
      <c r="AB644" s="5"/>
      <c r="AC644" s="5"/>
      <c r="AE644" s="202"/>
      <c r="AF644" s="202"/>
      <c r="AG644" s="202"/>
      <c r="AH644" s="202"/>
      <c r="AI644" s="202"/>
    </row>
    <row r="645" ht="13.5" customHeight="1">
      <c r="AB645" s="5"/>
      <c r="AC645" s="5"/>
      <c r="AE645" s="202"/>
      <c r="AF645" s="202"/>
      <c r="AG645" s="202"/>
      <c r="AH645" s="202"/>
      <c r="AI645" s="202"/>
    </row>
    <row r="646" ht="13.5" customHeight="1">
      <c r="AB646" s="5"/>
      <c r="AC646" s="5"/>
      <c r="AE646" s="202"/>
      <c r="AF646" s="202"/>
      <c r="AG646" s="202"/>
      <c r="AH646" s="202"/>
      <c r="AI646" s="202"/>
    </row>
    <row r="647" ht="13.5" customHeight="1">
      <c r="AB647" s="5"/>
      <c r="AC647" s="5"/>
      <c r="AE647" s="202"/>
      <c r="AF647" s="202"/>
      <c r="AG647" s="202"/>
      <c r="AH647" s="202"/>
      <c r="AI647" s="202"/>
    </row>
    <row r="648" ht="13.5" customHeight="1">
      <c r="AB648" s="5"/>
      <c r="AC648" s="5"/>
      <c r="AE648" s="202"/>
      <c r="AF648" s="202"/>
      <c r="AG648" s="202"/>
      <c r="AH648" s="202"/>
      <c r="AI648" s="202"/>
    </row>
    <row r="649" ht="13.5" customHeight="1">
      <c r="AB649" s="5"/>
      <c r="AC649" s="5"/>
      <c r="AE649" s="202"/>
      <c r="AF649" s="202"/>
      <c r="AG649" s="202"/>
      <c r="AH649" s="202"/>
      <c r="AI649" s="202"/>
    </row>
    <row r="650" ht="13.5" customHeight="1">
      <c r="AB650" s="5"/>
      <c r="AC650" s="5"/>
      <c r="AE650" s="202"/>
      <c r="AF650" s="202"/>
      <c r="AG650" s="202"/>
      <c r="AH650" s="202"/>
      <c r="AI650" s="202"/>
    </row>
    <row r="651" ht="13.5" customHeight="1">
      <c r="AB651" s="5"/>
      <c r="AC651" s="5"/>
      <c r="AE651" s="202"/>
      <c r="AF651" s="202"/>
      <c r="AG651" s="202"/>
      <c r="AH651" s="202"/>
      <c r="AI651" s="202"/>
    </row>
    <row r="652" ht="13.5" customHeight="1">
      <c r="AB652" s="5"/>
      <c r="AC652" s="5"/>
      <c r="AE652" s="202"/>
      <c r="AF652" s="202"/>
      <c r="AG652" s="202"/>
      <c r="AH652" s="202"/>
      <c r="AI652" s="202"/>
    </row>
    <row r="653" ht="13.5" customHeight="1">
      <c r="AB653" s="5"/>
      <c r="AC653" s="5"/>
      <c r="AE653" s="202"/>
      <c r="AF653" s="202"/>
      <c r="AG653" s="202"/>
      <c r="AH653" s="202"/>
      <c r="AI653" s="202"/>
    </row>
    <row r="654" ht="13.5" customHeight="1">
      <c r="AB654" s="5"/>
      <c r="AC654" s="5"/>
      <c r="AE654" s="202"/>
      <c r="AF654" s="202"/>
      <c r="AG654" s="202"/>
      <c r="AH654" s="202"/>
      <c r="AI654" s="202"/>
    </row>
    <row r="655" ht="13.5" customHeight="1">
      <c r="AB655" s="5"/>
      <c r="AC655" s="5"/>
      <c r="AE655" s="202"/>
      <c r="AF655" s="202"/>
      <c r="AG655" s="202"/>
      <c r="AH655" s="202"/>
      <c r="AI655" s="202"/>
    </row>
    <row r="656" ht="13.5" customHeight="1">
      <c r="AB656" s="5"/>
      <c r="AC656" s="5"/>
      <c r="AE656" s="202"/>
      <c r="AF656" s="202"/>
      <c r="AG656" s="202"/>
      <c r="AH656" s="202"/>
      <c r="AI656" s="202"/>
    </row>
    <row r="657" ht="13.5" customHeight="1">
      <c r="AB657" s="5"/>
      <c r="AC657" s="5"/>
      <c r="AE657" s="202"/>
      <c r="AF657" s="202"/>
      <c r="AG657" s="202"/>
      <c r="AH657" s="202"/>
      <c r="AI657" s="202"/>
    </row>
    <row r="658" ht="13.5" customHeight="1">
      <c r="AB658" s="5"/>
      <c r="AC658" s="5"/>
      <c r="AE658" s="202"/>
      <c r="AF658" s="202"/>
      <c r="AG658" s="202"/>
      <c r="AH658" s="202"/>
      <c r="AI658" s="202"/>
    </row>
    <row r="659" ht="13.5" customHeight="1">
      <c r="AB659" s="5"/>
      <c r="AC659" s="5"/>
      <c r="AE659" s="202"/>
      <c r="AF659" s="202"/>
      <c r="AG659" s="202"/>
      <c r="AH659" s="202"/>
      <c r="AI659" s="202"/>
    </row>
    <row r="660" ht="13.5" customHeight="1">
      <c r="AB660" s="5"/>
      <c r="AC660" s="5"/>
      <c r="AE660" s="202"/>
      <c r="AF660" s="202"/>
      <c r="AG660" s="202"/>
      <c r="AH660" s="202"/>
      <c r="AI660" s="202"/>
    </row>
    <row r="661" ht="13.5" customHeight="1">
      <c r="AB661" s="5"/>
      <c r="AC661" s="5"/>
      <c r="AE661" s="202"/>
      <c r="AF661" s="202"/>
      <c r="AG661" s="202"/>
      <c r="AH661" s="202"/>
      <c r="AI661" s="202"/>
    </row>
    <row r="662" ht="13.5" customHeight="1">
      <c r="AB662" s="5"/>
      <c r="AC662" s="5"/>
      <c r="AE662" s="202"/>
      <c r="AF662" s="202"/>
      <c r="AG662" s="202"/>
      <c r="AH662" s="202"/>
      <c r="AI662" s="202"/>
    </row>
    <row r="663" ht="13.5" customHeight="1">
      <c r="AB663" s="5"/>
      <c r="AC663" s="5"/>
      <c r="AE663" s="202"/>
      <c r="AF663" s="202"/>
      <c r="AG663" s="202"/>
      <c r="AH663" s="202"/>
      <c r="AI663" s="202"/>
    </row>
    <row r="664" ht="13.5" customHeight="1">
      <c r="AB664" s="5"/>
      <c r="AC664" s="5"/>
      <c r="AE664" s="202"/>
      <c r="AF664" s="202"/>
      <c r="AG664" s="202"/>
      <c r="AH664" s="202"/>
      <c r="AI664" s="202"/>
    </row>
    <row r="665" ht="13.5" customHeight="1">
      <c r="AB665" s="5"/>
      <c r="AC665" s="5"/>
      <c r="AE665" s="202"/>
      <c r="AF665" s="202"/>
      <c r="AG665" s="202"/>
      <c r="AH665" s="202"/>
      <c r="AI665" s="202"/>
    </row>
    <row r="666" ht="13.5" customHeight="1">
      <c r="AB666" s="5"/>
      <c r="AC666" s="5"/>
      <c r="AE666" s="202"/>
      <c r="AF666" s="202"/>
      <c r="AG666" s="202"/>
      <c r="AH666" s="202"/>
      <c r="AI666" s="202"/>
    </row>
    <row r="667" ht="13.5" customHeight="1">
      <c r="AB667" s="5"/>
      <c r="AC667" s="5"/>
      <c r="AE667" s="202"/>
      <c r="AF667" s="202"/>
      <c r="AG667" s="202"/>
      <c r="AH667" s="202"/>
      <c r="AI667" s="202"/>
    </row>
    <row r="668" ht="13.5" customHeight="1">
      <c r="AB668" s="5"/>
      <c r="AC668" s="5"/>
      <c r="AE668" s="202"/>
      <c r="AF668" s="202"/>
      <c r="AG668" s="202"/>
      <c r="AH668" s="202"/>
      <c r="AI668" s="202"/>
    </row>
    <row r="669" ht="13.5" customHeight="1">
      <c r="AB669" s="5"/>
      <c r="AC669" s="5"/>
      <c r="AE669" s="202"/>
      <c r="AF669" s="202"/>
      <c r="AG669" s="202"/>
      <c r="AH669" s="202"/>
      <c r="AI669" s="202"/>
    </row>
    <row r="670" ht="13.5" customHeight="1">
      <c r="AB670" s="5"/>
      <c r="AC670" s="5"/>
      <c r="AE670" s="202"/>
      <c r="AF670" s="202"/>
      <c r="AG670" s="202"/>
      <c r="AH670" s="202"/>
      <c r="AI670" s="202"/>
    </row>
    <row r="671" ht="13.5" customHeight="1">
      <c r="AB671" s="5"/>
      <c r="AC671" s="5"/>
      <c r="AE671" s="202"/>
      <c r="AF671" s="202"/>
      <c r="AG671" s="202"/>
      <c r="AH671" s="202"/>
      <c r="AI671" s="202"/>
    </row>
    <row r="672" ht="13.5" customHeight="1">
      <c r="AB672" s="5"/>
      <c r="AC672" s="5"/>
      <c r="AE672" s="202"/>
      <c r="AF672" s="202"/>
      <c r="AG672" s="202"/>
      <c r="AH672" s="202"/>
      <c r="AI672" s="202"/>
    </row>
    <row r="673" ht="13.5" customHeight="1">
      <c r="AB673" s="5"/>
      <c r="AC673" s="5"/>
      <c r="AE673" s="202"/>
      <c r="AF673" s="202"/>
      <c r="AG673" s="202"/>
      <c r="AH673" s="202"/>
      <c r="AI673" s="202"/>
    </row>
    <row r="674" ht="13.5" customHeight="1">
      <c r="AB674" s="5"/>
      <c r="AC674" s="5"/>
      <c r="AE674" s="202"/>
      <c r="AF674" s="202"/>
      <c r="AG674" s="202"/>
      <c r="AH674" s="202"/>
      <c r="AI674" s="202"/>
    </row>
    <row r="675" ht="13.5" customHeight="1">
      <c r="AB675" s="5"/>
      <c r="AC675" s="5"/>
      <c r="AE675" s="202"/>
      <c r="AF675" s="202"/>
      <c r="AG675" s="202"/>
      <c r="AH675" s="202"/>
      <c r="AI675" s="202"/>
    </row>
    <row r="676" ht="13.5" customHeight="1">
      <c r="AB676" s="5"/>
      <c r="AC676" s="5"/>
      <c r="AE676" s="202"/>
      <c r="AF676" s="202"/>
      <c r="AG676" s="202"/>
      <c r="AH676" s="202"/>
      <c r="AI676" s="202"/>
    </row>
    <row r="677" ht="13.5" customHeight="1">
      <c r="AB677" s="5"/>
      <c r="AC677" s="5"/>
      <c r="AE677" s="202"/>
      <c r="AF677" s="202"/>
      <c r="AG677" s="202"/>
      <c r="AH677" s="202"/>
      <c r="AI677" s="202"/>
    </row>
    <row r="678" ht="13.5" customHeight="1">
      <c r="AB678" s="5"/>
      <c r="AC678" s="5"/>
      <c r="AE678" s="202"/>
      <c r="AF678" s="202"/>
      <c r="AG678" s="202"/>
      <c r="AH678" s="202"/>
      <c r="AI678" s="202"/>
    </row>
    <row r="679" ht="13.5" customHeight="1">
      <c r="AB679" s="5"/>
      <c r="AC679" s="5"/>
      <c r="AE679" s="202"/>
      <c r="AF679" s="202"/>
      <c r="AG679" s="202"/>
      <c r="AH679" s="202"/>
      <c r="AI679" s="202"/>
    </row>
    <row r="680" ht="13.5" customHeight="1">
      <c r="AB680" s="5"/>
      <c r="AC680" s="5"/>
      <c r="AE680" s="202"/>
      <c r="AF680" s="202"/>
      <c r="AG680" s="202"/>
      <c r="AH680" s="202"/>
      <c r="AI680" s="202"/>
    </row>
    <row r="681" ht="13.5" customHeight="1">
      <c r="AB681" s="5"/>
      <c r="AC681" s="5"/>
      <c r="AE681" s="202"/>
      <c r="AF681" s="202"/>
      <c r="AG681" s="202"/>
      <c r="AH681" s="202"/>
      <c r="AI681" s="202"/>
    </row>
    <row r="682" ht="13.5" customHeight="1">
      <c r="AB682" s="5"/>
      <c r="AC682" s="5"/>
      <c r="AE682" s="202"/>
      <c r="AF682" s="202"/>
      <c r="AG682" s="202"/>
      <c r="AH682" s="202"/>
      <c r="AI682" s="202"/>
    </row>
    <row r="683" ht="13.5" customHeight="1">
      <c r="AB683" s="5"/>
      <c r="AC683" s="5"/>
      <c r="AE683" s="202"/>
      <c r="AF683" s="202"/>
      <c r="AG683" s="202"/>
      <c r="AH683" s="202"/>
      <c r="AI683" s="202"/>
    </row>
    <row r="684" ht="13.5" customHeight="1">
      <c r="AB684" s="5"/>
      <c r="AC684" s="5"/>
      <c r="AE684" s="202"/>
      <c r="AF684" s="202"/>
      <c r="AG684" s="202"/>
      <c r="AH684" s="202"/>
      <c r="AI684" s="202"/>
    </row>
    <row r="685" ht="13.5" customHeight="1">
      <c r="AB685" s="5"/>
      <c r="AC685" s="5"/>
      <c r="AE685" s="202"/>
      <c r="AF685" s="202"/>
      <c r="AG685" s="202"/>
      <c r="AH685" s="202"/>
      <c r="AI685" s="202"/>
    </row>
    <row r="686" ht="13.5" customHeight="1">
      <c r="AB686" s="5"/>
      <c r="AC686" s="5"/>
      <c r="AE686" s="202"/>
      <c r="AF686" s="202"/>
      <c r="AG686" s="202"/>
      <c r="AH686" s="202"/>
      <c r="AI686" s="202"/>
    </row>
    <row r="687" ht="13.5" customHeight="1">
      <c r="AB687" s="5"/>
      <c r="AC687" s="5"/>
      <c r="AE687" s="202"/>
      <c r="AF687" s="202"/>
      <c r="AG687" s="202"/>
      <c r="AH687" s="202"/>
      <c r="AI687" s="202"/>
    </row>
    <row r="688" ht="13.5" customHeight="1">
      <c r="AB688" s="5"/>
      <c r="AC688" s="5"/>
      <c r="AE688" s="202"/>
      <c r="AF688" s="202"/>
      <c r="AG688" s="202"/>
      <c r="AH688" s="202"/>
      <c r="AI688" s="202"/>
    </row>
    <row r="689" ht="13.5" customHeight="1">
      <c r="AB689" s="5"/>
      <c r="AC689" s="5"/>
      <c r="AE689" s="202"/>
      <c r="AF689" s="202"/>
      <c r="AG689" s="202"/>
      <c r="AH689" s="202"/>
      <c r="AI689" s="202"/>
    </row>
    <row r="690" ht="13.5" customHeight="1">
      <c r="AB690" s="5"/>
      <c r="AC690" s="5"/>
      <c r="AE690" s="202"/>
      <c r="AF690" s="202"/>
      <c r="AG690" s="202"/>
      <c r="AH690" s="202"/>
      <c r="AI690" s="202"/>
    </row>
    <row r="691" ht="13.5" customHeight="1">
      <c r="AB691" s="5"/>
      <c r="AC691" s="5"/>
      <c r="AE691" s="202"/>
      <c r="AF691" s="202"/>
      <c r="AG691" s="202"/>
      <c r="AH691" s="202"/>
      <c r="AI691" s="202"/>
    </row>
    <row r="692" ht="13.5" customHeight="1">
      <c r="AB692" s="5"/>
      <c r="AC692" s="5"/>
      <c r="AE692" s="202"/>
      <c r="AF692" s="202"/>
      <c r="AG692" s="202"/>
      <c r="AH692" s="202"/>
      <c r="AI692" s="202"/>
    </row>
    <row r="693" ht="13.5" customHeight="1">
      <c r="AB693" s="5"/>
      <c r="AC693" s="5"/>
      <c r="AE693" s="202"/>
      <c r="AF693" s="202"/>
      <c r="AG693" s="202"/>
      <c r="AH693" s="202"/>
      <c r="AI693" s="202"/>
    </row>
    <row r="694" ht="13.5" customHeight="1">
      <c r="AB694" s="5"/>
      <c r="AC694" s="5"/>
      <c r="AE694" s="202"/>
      <c r="AF694" s="202"/>
      <c r="AG694" s="202"/>
      <c r="AH694" s="202"/>
      <c r="AI694" s="202"/>
    </row>
    <row r="695" ht="13.5" customHeight="1">
      <c r="AB695" s="5"/>
      <c r="AC695" s="5"/>
      <c r="AE695" s="202"/>
      <c r="AF695" s="202"/>
      <c r="AG695" s="202"/>
      <c r="AH695" s="202"/>
      <c r="AI695" s="202"/>
    </row>
    <row r="696" ht="13.5" customHeight="1">
      <c r="AB696" s="5"/>
      <c r="AC696" s="5"/>
      <c r="AE696" s="202"/>
      <c r="AF696" s="202"/>
      <c r="AG696" s="202"/>
      <c r="AH696" s="202"/>
      <c r="AI696" s="202"/>
    </row>
    <row r="697" ht="13.5" customHeight="1">
      <c r="AB697" s="5"/>
      <c r="AC697" s="5"/>
      <c r="AE697" s="202"/>
      <c r="AF697" s="202"/>
      <c r="AG697" s="202"/>
      <c r="AH697" s="202"/>
      <c r="AI697" s="202"/>
    </row>
    <row r="698" ht="13.5" customHeight="1">
      <c r="AB698" s="5"/>
      <c r="AC698" s="5"/>
      <c r="AE698" s="202"/>
      <c r="AF698" s="202"/>
      <c r="AG698" s="202"/>
      <c r="AH698" s="202"/>
      <c r="AI698" s="202"/>
    </row>
    <row r="699" ht="13.5" customHeight="1">
      <c r="AB699" s="5"/>
      <c r="AC699" s="5"/>
      <c r="AE699" s="202"/>
      <c r="AF699" s="202"/>
      <c r="AG699" s="202"/>
      <c r="AH699" s="202"/>
      <c r="AI699" s="202"/>
    </row>
    <row r="700" ht="13.5" customHeight="1">
      <c r="AB700" s="5"/>
      <c r="AC700" s="5"/>
      <c r="AE700" s="202"/>
      <c r="AF700" s="202"/>
      <c r="AG700" s="202"/>
      <c r="AH700" s="202"/>
      <c r="AI700" s="202"/>
    </row>
    <row r="701" ht="13.5" customHeight="1">
      <c r="AB701" s="5"/>
      <c r="AC701" s="5"/>
      <c r="AE701" s="202"/>
      <c r="AF701" s="202"/>
      <c r="AG701" s="202"/>
      <c r="AH701" s="202"/>
      <c r="AI701" s="202"/>
    </row>
    <row r="702" ht="13.5" customHeight="1">
      <c r="AB702" s="5"/>
      <c r="AC702" s="5"/>
      <c r="AE702" s="202"/>
      <c r="AF702" s="202"/>
      <c r="AG702" s="202"/>
      <c r="AH702" s="202"/>
      <c r="AI702" s="202"/>
    </row>
    <row r="703" ht="13.5" customHeight="1">
      <c r="AB703" s="5"/>
      <c r="AC703" s="5"/>
      <c r="AE703" s="202"/>
      <c r="AF703" s="202"/>
      <c r="AG703" s="202"/>
      <c r="AH703" s="202"/>
      <c r="AI703" s="202"/>
    </row>
    <row r="704" ht="13.5" customHeight="1">
      <c r="AB704" s="5"/>
      <c r="AC704" s="5"/>
      <c r="AE704" s="202"/>
      <c r="AF704" s="202"/>
      <c r="AG704" s="202"/>
      <c r="AH704" s="202"/>
      <c r="AI704" s="202"/>
    </row>
    <row r="705" ht="13.5" customHeight="1">
      <c r="AB705" s="5"/>
      <c r="AC705" s="5"/>
      <c r="AE705" s="202"/>
      <c r="AF705" s="202"/>
      <c r="AG705" s="202"/>
      <c r="AH705" s="202"/>
      <c r="AI705" s="202"/>
    </row>
    <row r="706" ht="13.5" customHeight="1">
      <c r="AB706" s="5"/>
      <c r="AC706" s="5"/>
      <c r="AE706" s="202"/>
      <c r="AF706" s="202"/>
      <c r="AG706" s="202"/>
      <c r="AH706" s="202"/>
      <c r="AI706" s="202"/>
    </row>
    <row r="707" ht="13.5" customHeight="1">
      <c r="AB707" s="5"/>
      <c r="AC707" s="5"/>
      <c r="AE707" s="202"/>
      <c r="AF707" s="202"/>
      <c r="AG707" s="202"/>
      <c r="AH707" s="202"/>
      <c r="AI707" s="202"/>
    </row>
    <row r="708" ht="13.5" customHeight="1">
      <c r="AB708" s="5"/>
      <c r="AC708" s="5"/>
      <c r="AE708" s="202"/>
      <c r="AF708" s="202"/>
      <c r="AG708" s="202"/>
      <c r="AH708" s="202"/>
      <c r="AI708" s="202"/>
    </row>
    <row r="709" ht="13.5" customHeight="1">
      <c r="AB709" s="5"/>
      <c r="AC709" s="5"/>
      <c r="AE709" s="202"/>
      <c r="AF709" s="202"/>
      <c r="AG709" s="202"/>
      <c r="AH709" s="202"/>
      <c r="AI709" s="202"/>
    </row>
    <row r="710" ht="13.5" customHeight="1">
      <c r="AB710" s="5"/>
      <c r="AC710" s="5"/>
      <c r="AE710" s="202"/>
      <c r="AF710" s="202"/>
      <c r="AG710" s="202"/>
      <c r="AH710" s="202"/>
      <c r="AI710" s="202"/>
    </row>
    <row r="711" ht="13.5" customHeight="1">
      <c r="AB711" s="5"/>
      <c r="AC711" s="5"/>
      <c r="AE711" s="202"/>
      <c r="AF711" s="202"/>
      <c r="AG711" s="202"/>
      <c r="AH711" s="202"/>
      <c r="AI711" s="202"/>
    </row>
    <row r="712" ht="13.5" customHeight="1">
      <c r="AB712" s="5"/>
      <c r="AC712" s="5"/>
      <c r="AE712" s="202"/>
      <c r="AF712" s="202"/>
      <c r="AG712" s="202"/>
      <c r="AH712" s="202"/>
      <c r="AI712" s="202"/>
    </row>
    <row r="713" ht="13.5" customHeight="1">
      <c r="AB713" s="5"/>
      <c r="AC713" s="5"/>
      <c r="AE713" s="202"/>
      <c r="AF713" s="202"/>
      <c r="AG713" s="202"/>
      <c r="AH713" s="202"/>
      <c r="AI713" s="202"/>
    </row>
    <row r="714" ht="13.5" customHeight="1">
      <c r="AB714" s="5"/>
      <c r="AC714" s="5"/>
      <c r="AE714" s="202"/>
      <c r="AF714" s="202"/>
      <c r="AG714" s="202"/>
      <c r="AH714" s="202"/>
      <c r="AI714" s="202"/>
    </row>
    <row r="715" ht="13.5" customHeight="1">
      <c r="AB715" s="5"/>
      <c r="AC715" s="5"/>
      <c r="AE715" s="202"/>
      <c r="AF715" s="202"/>
      <c r="AG715" s="202"/>
      <c r="AH715" s="202"/>
      <c r="AI715" s="202"/>
    </row>
    <row r="716" ht="13.5" customHeight="1">
      <c r="AB716" s="5"/>
      <c r="AC716" s="5"/>
      <c r="AE716" s="202"/>
      <c r="AF716" s="202"/>
      <c r="AG716" s="202"/>
      <c r="AH716" s="202"/>
      <c r="AI716" s="202"/>
    </row>
    <row r="717" ht="13.5" customHeight="1">
      <c r="AB717" s="5"/>
      <c r="AC717" s="5"/>
      <c r="AE717" s="202"/>
      <c r="AF717" s="202"/>
      <c r="AG717" s="202"/>
      <c r="AH717" s="202"/>
      <c r="AI717" s="202"/>
    </row>
    <row r="718" ht="13.5" customHeight="1">
      <c r="AB718" s="5"/>
      <c r="AC718" s="5"/>
      <c r="AE718" s="202"/>
      <c r="AF718" s="202"/>
      <c r="AG718" s="202"/>
      <c r="AH718" s="202"/>
      <c r="AI718" s="202"/>
    </row>
    <row r="719" ht="13.5" customHeight="1">
      <c r="AB719" s="5"/>
      <c r="AC719" s="5"/>
      <c r="AE719" s="202"/>
      <c r="AF719" s="202"/>
      <c r="AG719" s="202"/>
      <c r="AH719" s="202"/>
      <c r="AI719" s="202"/>
    </row>
    <row r="720" ht="13.5" customHeight="1">
      <c r="AB720" s="5"/>
      <c r="AC720" s="5"/>
      <c r="AE720" s="202"/>
      <c r="AF720" s="202"/>
      <c r="AG720" s="202"/>
      <c r="AH720" s="202"/>
      <c r="AI720" s="202"/>
    </row>
    <row r="721" ht="13.5" customHeight="1">
      <c r="AB721" s="5"/>
      <c r="AC721" s="5"/>
      <c r="AE721" s="202"/>
      <c r="AF721" s="202"/>
      <c r="AG721" s="202"/>
      <c r="AH721" s="202"/>
      <c r="AI721" s="202"/>
    </row>
    <row r="722" ht="13.5" customHeight="1">
      <c r="AB722" s="5"/>
      <c r="AC722" s="5"/>
      <c r="AE722" s="202"/>
      <c r="AF722" s="202"/>
      <c r="AG722" s="202"/>
      <c r="AH722" s="202"/>
      <c r="AI722" s="202"/>
    </row>
    <row r="723" ht="13.5" customHeight="1">
      <c r="AB723" s="5"/>
      <c r="AC723" s="5"/>
      <c r="AE723" s="202"/>
      <c r="AF723" s="202"/>
      <c r="AG723" s="202"/>
      <c r="AH723" s="202"/>
      <c r="AI723" s="202"/>
    </row>
    <row r="724" ht="13.5" customHeight="1">
      <c r="AB724" s="5"/>
      <c r="AC724" s="5"/>
      <c r="AE724" s="202"/>
      <c r="AF724" s="202"/>
      <c r="AG724" s="202"/>
      <c r="AH724" s="202"/>
      <c r="AI724" s="202"/>
    </row>
    <row r="725" ht="13.5" customHeight="1">
      <c r="AB725" s="5"/>
      <c r="AC725" s="5"/>
      <c r="AE725" s="202"/>
      <c r="AF725" s="202"/>
      <c r="AG725" s="202"/>
      <c r="AH725" s="202"/>
      <c r="AI725" s="202"/>
    </row>
    <row r="726" ht="13.5" customHeight="1">
      <c r="AB726" s="5"/>
      <c r="AC726" s="5"/>
      <c r="AE726" s="202"/>
      <c r="AF726" s="202"/>
      <c r="AG726" s="202"/>
      <c r="AH726" s="202"/>
      <c r="AI726" s="202"/>
    </row>
    <row r="727" ht="13.5" customHeight="1">
      <c r="AB727" s="5"/>
      <c r="AC727" s="5"/>
      <c r="AE727" s="202"/>
      <c r="AF727" s="202"/>
      <c r="AG727" s="202"/>
      <c r="AH727" s="202"/>
      <c r="AI727" s="202"/>
    </row>
    <row r="728" ht="13.5" customHeight="1">
      <c r="AB728" s="5"/>
      <c r="AC728" s="5"/>
      <c r="AE728" s="202"/>
      <c r="AF728" s="202"/>
      <c r="AG728" s="202"/>
      <c r="AH728" s="202"/>
      <c r="AI728" s="202"/>
    </row>
    <row r="729" ht="13.5" customHeight="1">
      <c r="AB729" s="5"/>
      <c r="AC729" s="5"/>
      <c r="AE729" s="202"/>
      <c r="AF729" s="202"/>
      <c r="AG729" s="202"/>
      <c r="AH729" s="202"/>
      <c r="AI729" s="202"/>
    </row>
    <row r="730" ht="13.5" customHeight="1">
      <c r="AB730" s="5"/>
      <c r="AC730" s="5"/>
      <c r="AE730" s="202"/>
      <c r="AF730" s="202"/>
      <c r="AG730" s="202"/>
      <c r="AH730" s="202"/>
      <c r="AI730" s="202"/>
    </row>
    <row r="731" ht="13.5" customHeight="1">
      <c r="AB731" s="5"/>
      <c r="AC731" s="5"/>
      <c r="AE731" s="202"/>
      <c r="AF731" s="202"/>
      <c r="AG731" s="202"/>
      <c r="AH731" s="202"/>
      <c r="AI731" s="202"/>
    </row>
    <row r="732" ht="13.5" customHeight="1">
      <c r="AB732" s="5"/>
      <c r="AC732" s="5"/>
      <c r="AE732" s="202"/>
      <c r="AF732" s="202"/>
      <c r="AG732" s="202"/>
      <c r="AH732" s="202"/>
      <c r="AI732" s="202"/>
    </row>
    <row r="733" ht="13.5" customHeight="1">
      <c r="AB733" s="5"/>
      <c r="AC733" s="5"/>
      <c r="AE733" s="202"/>
      <c r="AF733" s="202"/>
      <c r="AG733" s="202"/>
      <c r="AH733" s="202"/>
      <c r="AI733" s="202"/>
    </row>
    <row r="734" ht="13.5" customHeight="1">
      <c r="AB734" s="5"/>
      <c r="AC734" s="5"/>
      <c r="AE734" s="202"/>
      <c r="AF734" s="202"/>
      <c r="AG734" s="202"/>
      <c r="AH734" s="202"/>
      <c r="AI734" s="202"/>
    </row>
    <row r="735" ht="13.5" customHeight="1">
      <c r="AB735" s="5"/>
      <c r="AC735" s="5"/>
      <c r="AE735" s="202"/>
      <c r="AF735" s="202"/>
      <c r="AG735" s="202"/>
      <c r="AH735" s="202"/>
      <c r="AI735" s="202"/>
    </row>
    <row r="736" ht="13.5" customHeight="1">
      <c r="AB736" s="5"/>
      <c r="AC736" s="5"/>
      <c r="AE736" s="202"/>
      <c r="AF736" s="202"/>
      <c r="AG736" s="202"/>
      <c r="AH736" s="202"/>
      <c r="AI736" s="202"/>
    </row>
    <row r="737" ht="13.5" customHeight="1">
      <c r="AB737" s="5"/>
      <c r="AC737" s="5"/>
      <c r="AE737" s="202"/>
      <c r="AF737" s="202"/>
      <c r="AG737" s="202"/>
      <c r="AH737" s="202"/>
      <c r="AI737" s="202"/>
    </row>
    <row r="738" ht="13.5" customHeight="1">
      <c r="AB738" s="5"/>
      <c r="AC738" s="5"/>
      <c r="AE738" s="202"/>
      <c r="AF738" s="202"/>
      <c r="AG738" s="202"/>
      <c r="AH738" s="202"/>
      <c r="AI738" s="202"/>
    </row>
    <row r="739" ht="13.5" customHeight="1">
      <c r="AB739" s="5"/>
      <c r="AC739" s="5"/>
      <c r="AE739" s="202"/>
      <c r="AF739" s="202"/>
      <c r="AG739" s="202"/>
      <c r="AH739" s="202"/>
      <c r="AI739" s="202"/>
    </row>
    <row r="740" ht="13.5" customHeight="1">
      <c r="AB740" s="5"/>
      <c r="AC740" s="5"/>
      <c r="AE740" s="202"/>
      <c r="AF740" s="202"/>
      <c r="AG740" s="202"/>
      <c r="AH740" s="202"/>
      <c r="AI740" s="202"/>
    </row>
    <row r="741" ht="13.5" customHeight="1">
      <c r="AB741" s="5"/>
      <c r="AC741" s="5"/>
      <c r="AE741" s="202"/>
      <c r="AF741" s="202"/>
      <c r="AG741" s="202"/>
      <c r="AH741" s="202"/>
      <c r="AI741" s="202"/>
    </row>
    <row r="742" ht="13.5" customHeight="1">
      <c r="AB742" s="5"/>
      <c r="AC742" s="5"/>
      <c r="AE742" s="202"/>
      <c r="AF742" s="202"/>
      <c r="AG742" s="202"/>
      <c r="AH742" s="202"/>
      <c r="AI742" s="202"/>
    </row>
    <row r="743" ht="13.5" customHeight="1">
      <c r="AB743" s="5"/>
      <c r="AC743" s="5"/>
      <c r="AE743" s="202"/>
      <c r="AF743" s="202"/>
      <c r="AG743" s="202"/>
      <c r="AH743" s="202"/>
      <c r="AI743" s="202"/>
    </row>
    <row r="744" ht="13.5" customHeight="1">
      <c r="AB744" s="5"/>
      <c r="AC744" s="5"/>
      <c r="AE744" s="202"/>
      <c r="AF744" s="202"/>
      <c r="AG744" s="202"/>
      <c r="AH744" s="202"/>
      <c r="AI744" s="202"/>
    </row>
    <row r="745" ht="13.5" customHeight="1">
      <c r="AB745" s="5"/>
      <c r="AC745" s="5"/>
      <c r="AE745" s="202"/>
      <c r="AF745" s="202"/>
      <c r="AG745" s="202"/>
      <c r="AH745" s="202"/>
      <c r="AI745" s="202"/>
    </row>
    <row r="746" ht="13.5" customHeight="1">
      <c r="AB746" s="5"/>
      <c r="AC746" s="5"/>
      <c r="AE746" s="202"/>
      <c r="AF746" s="202"/>
      <c r="AG746" s="202"/>
      <c r="AH746" s="202"/>
      <c r="AI746" s="202"/>
    </row>
    <row r="747" ht="13.5" customHeight="1">
      <c r="AB747" s="5"/>
      <c r="AC747" s="5"/>
      <c r="AE747" s="202"/>
      <c r="AF747" s="202"/>
      <c r="AG747" s="202"/>
      <c r="AH747" s="202"/>
      <c r="AI747" s="202"/>
    </row>
    <row r="748" ht="13.5" customHeight="1">
      <c r="AB748" s="5"/>
      <c r="AC748" s="5"/>
      <c r="AE748" s="202"/>
      <c r="AF748" s="202"/>
      <c r="AG748" s="202"/>
      <c r="AH748" s="202"/>
      <c r="AI748" s="202"/>
    </row>
    <row r="749" ht="13.5" customHeight="1">
      <c r="AB749" s="5"/>
      <c r="AC749" s="5"/>
      <c r="AE749" s="202"/>
      <c r="AF749" s="202"/>
      <c r="AG749" s="202"/>
      <c r="AH749" s="202"/>
      <c r="AI749" s="202"/>
    </row>
    <row r="750" ht="13.5" customHeight="1">
      <c r="AB750" s="5"/>
      <c r="AC750" s="5"/>
      <c r="AE750" s="202"/>
      <c r="AF750" s="202"/>
      <c r="AG750" s="202"/>
      <c r="AH750" s="202"/>
      <c r="AI750" s="202"/>
    </row>
    <row r="751" ht="13.5" customHeight="1">
      <c r="AB751" s="5"/>
      <c r="AC751" s="5"/>
      <c r="AE751" s="202"/>
      <c r="AF751" s="202"/>
      <c r="AG751" s="202"/>
      <c r="AH751" s="202"/>
      <c r="AI751" s="202"/>
    </row>
    <row r="752" ht="13.5" customHeight="1">
      <c r="AB752" s="5"/>
      <c r="AC752" s="5"/>
      <c r="AE752" s="202"/>
      <c r="AF752" s="202"/>
      <c r="AG752" s="202"/>
      <c r="AH752" s="202"/>
      <c r="AI752" s="202"/>
    </row>
    <row r="753" ht="13.5" customHeight="1">
      <c r="AB753" s="5"/>
      <c r="AC753" s="5"/>
      <c r="AE753" s="202"/>
      <c r="AF753" s="202"/>
      <c r="AG753" s="202"/>
      <c r="AH753" s="202"/>
      <c r="AI753" s="202"/>
    </row>
    <row r="754" ht="13.5" customHeight="1">
      <c r="AB754" s="5"/>
      <c r="AC754" s="5"/>
      <c r="AE754" s="202"/>
      <c r="AF754" s="202"/>
      <c r="AG754" s="202"/>
      <c r="AH754" s="202"/>
      <c r="AI754" s="202"/>
    </row>
    <row r="755" ht="13.5" customHeight="1">
      <c r="AB755" s="5"/>
      <c r="AC755" s="5"/>
      <c r="AE755" s="202"/>
      <c r="AF755" s="202"/>
      <c r="AG755" s="202"/>
      <c r="AH755" s="202"/>
      <c r="AI755" s="202"/>
    </row>
    <row r="756" ht="13.5" customHeight="1">
      <c r="AB756" s="5"/>
      <c r="AC756" s="5"/>
      <c r="AE756" s="202"/>
      <c r="AF756" s="202"/>
      <c r="AG756" s="202"/>
      <c r="AH756" s="202"/>
      <c r="AI756" s="202"/>
    </row>
    <row r="757" ht="13.5" customHeight="1">
      <c r="AB757" s="5"/>
      <c r="AC757" s="5"/>
      <c r="AE757" s="202"/>
      <c r="AF757" s="202"/>
      <c r="AG757" s="202"/>
      <c r="AH757" s="202"/>
      <c r="AI757" s="202"/>
    </row>
    <row r="758" ht="13.5" customHeight="1">
      <c r="AB758" s="5"/>
      <c r="AC758" s="5"/>
      <c r="AE758" s="202"/>
      <c r="AF758" s="202"/>
      <c r="AG758" s="202"/>
      <c r="AH758" s="202"/>
      <c r="AI758" s="202"/>
    </row>
    <row r="759" ht="13.5" customHeight="1">
      <c r="AB759" s="5"/>
      <c r="AC759" s="5"/>
      <c r="AE759" s="202"/>
      <c r="AF759" s="202"/>
      <c r="AG759" s="202"/>
      <c r="AH759" s="202"/>
      <c r="AI759" s="202"/>
    </row>
    <row r="760" ht="13.5" customHeight="1">
      <c r="AB760" s="5"/>
      <c r="AC760" s="5"/>
      <c r="AE760" s="202"/>
      <c r="AF760" s="202"/>
      <c r="AG760" s="202"/>
      <c r="AH760" s="202"/>
      <c r="AI760" s="202"/>
    </row>
    <row r="761" ht="13.5" customHeight="1">
      <c r="AB761" s="5"/>
      <c r="AC761" s="5"/>
      <c r="AE761" s="202"/>
      <c r="AF761" s="202"/>
      <c r="AG761" s="202"/>
      <c r="AH761" s="202"/>
      <c r="AI761" s="202"/>
    </row>
    <row r="762" ht="13.5" customHeight="1">
      <c r="AB762" s="5"/>
      <c r="AC762" s="5"/>
      <c r="AE762" s="202"/>
      <c r="AF762" s="202"/>
      <c r="AG762" s="202"/>
      <c r="AH762" s="202"/>
      <c r="AI762" s="202"/>
    </row>
    <row r="763" ht="13.5" customHeight="1">
      <c r="AB763" s="5"/>
      <c r="AC763" s="5"/>
      <c r="AE763" s="202"/>
      <c r="AF763" s="202"/>
      <c r="AG763" s="202"/>
      <c r="AH763" s="202"/>
      <c r="AI763" s="202"/>
    </row>
    <row r="764" ht="13.5" customHeight="1">
      <c r="AB764" s="5"/>
      <c r="AC764" s="5"/>
      <c r="AE764" s="202"/>
      <c r="AF764" s="202"/>
      <c r="AG764" s="202"/>
      <c r="AH764" s="202"/>
      <c r="AI764" s="202"/>
    </row>
    <row r="765" ht="13.5" customHeight="1">
      <c r="AB765" s="5"/>
      <c r="AC765" s="5"/>
      <c r="AE765" s="202"/>
      <c r="AF765" s="202"/>
      <c r="AG765" s="202"/>
      <c r="AH765" s="202"/>
      <c r="AI765" s="202"/>
    </row>
    <row r="766" ht="13.5" customHeight="1">
      <c r="AB766" s="5"/>
      <c r="AC766" s="5"/>
      <c r="AE766" s="202"/>
      <c r="AF766" s="202"/>
      <c r="AG766" s="202"/>
      <c r="AH766" s="202"/>
      <c r="AI766" s="202"/>
    </row>
    <row r="767" ht="13.5" customHeight="1">
      <c r="AB767" s="5"/>
      <c r="AC767" s="5"/>
      <c r="AE767" s="202"/>
      <c r="AF767" s="202"/>
      <c r="AG767" s="202"/>
      <c r="AH767" s="202"/>
      <c r="AI767" s="202"/>
    </row>
    <row r="768" ht="13.5" customHeight="1">
      <c r="AB768" s="5"/>
      <c r="AC768" s="5"/>
      <c r="AE768" s="202"/>
      <c r="AF768" s="202"/>
      <c r="AG768" s="202"/>
      <c r="AH768" s="202"/>
      <c r="AI768" s="202"/>
    </row>
    <row r="769" ht="13.5" customHeight="1">
      <c r="AB769" s="5"/>
      <c r="AC769" s="5"/>
      <c r="AE769" s="202"/>
      <c r="AF769" s="202"/>
      <c r="AG769" s="202"/>
      <c r="AH769" s="202"/>
      <c r="AI769" s="202"/>
    </row>
    <row r="770" ht="13.5" customHeight="1">
      <c r="AB770" s="5"/>
      <c r="AC770" s="5"/>
      <c r="AE770" s="202"/>
      <c r="AF770" s="202"/>
      <c r="AG770" s="202"/>
      <c r="AH770" s="202"/>
      <c r="AI770" s="202"/>
    </row>
    <row r="771" ht="13.5" customHeight="1">
      <c r="AB771" s="5"/>
      <c r="AC771" s="5"/>
      <c r="AE771" s="202"/>
      <c r="AF771" s="202"/>
      <c r="AG771" s="202"/>
      <c r="AH771" s="202"/>
      <c r="AI771" s="202"/>
    </row>
    <row r="772" ht="13.5" customHeight="1">
      <c r="AB772" s="5"/>
      <c r="AC772" s="5"/>
      <c r="AE772" s="202"/>
      <c r="AF772" s="202"/>
      <c r="AG772" s="202"/>
      <c r="AH772" s="202"/>
      <c r="AI772" s="202"/>
    </row>
    <row r="773" ht="13.5" customHeight="1">
      <c r="AB773" s="5"/>
      <c r="AC773" s="5"/>
      <c r="AE773" s="202"/>
      <c r="AF773" s="202"/>
      <c r="AG773" s="202"/>
      <c r="AH773" s="202"/>
      <c r="AI773" s="202"/>
    </row>
    <row r="774" ht="13.5" customHeight="1">
      <c r="AB774" s="5"/>
      <c r="AC774" s="5"/>
      <c r="AE774" s="202"/>
      <c r="AF774" s="202"/>
      <c r="AG774" s="202"/>
      <c r="AH774" s="202"/>
      <c r="AI774" s="202"/>
    </row>
    <row r="775" ht="13.5" customHeight="1">
      <c r="AB775" s="5"/>
      <c r="AC775" s="5"/>
      <c r="AE775" s="202"/>
      <c r="AF775" s="202"/>
      <c r="AG775" s="202"/>
      <c r="AH775" s="202"/>
      <c r="AI775" s="202"/>
    </row>
    <row r="776" ht="13.5" customHeight="1">
      <c r="AB776" s="5"/>
      <c r="AC776" s="5"/>
      <c r="AE776" s="202"/>
      <c r="AF776" s="202"/>
      <c r="AG776" s="202"/>
      <c r="AH776" s="202"/>
      <c r="AI776" s="202"/>
    </row>
    <row r="777" ht="13.5" customHeight="1">
      <c r="AB777" s="5"/>
      <c r="AC777" s="5"/>
      <c r="AE777" s="202"/>
      <c r="AF777" s="202"/>
      <c r="AG777" s="202"/>
      <c r="AH777" s="202"/>
      <c r="AI777" s="202"/>
    </row>
    <row r="778" ht="13.5" customHeight="1">
      <c r="AB778" s="5"/>
      <c r="AC778" s="5"/>
      <c r="AE778" s="202"/>
      <c r="AF778" s="202"/>
      <c r="AG778" s="202"/>
      <c r="AH778" s="202"/>
      <c r="AI778" s="202"/>
    </row>
    <row r="779" ht="13.5" customHeight="1">
      <c r="AB779" s="5"/>
      <c r="AC779" s="5"/>
      <c r="AE779" s="202"/>
      <c r="AF779" s="202"/>
      <c r="AG779" s="202"/>
      <c r="AH779" s="202"/>
      <c r="AI779" s="202"/>
    </row>
    <row r="780" ht="13.5" customHeight="1">
      <c r="AB780" s="5"/>
      <c r="AC780" s="5"/>
      <c r="AE780" s="202"/>
      <c r="AF780" s="202"/>
      <c r="AG780" s="202"/>
      <c r="AH780" s="202"/>
      <c r="AI780" s="202"/>
    </row>
    <row r="781" ht="13.5" customHeight="1">
      <c r="AB781" s="5"/>
      <c r="AC781" s="5"/>
      <c r="AE781" s="202"/>
      <c r="AF781" s="202"/>
      <c r="AG781" s="202"/>
      <c r="AH781" s="202"/>
      <c r="AI781" s="202"/>
    </row>
    <row r="782" ht="13.5" customHeight="1">
      <c r="AB782" s="5"/>
      <c r="AC782" s="5"/>
      <c r="AE782" s="202"/>
      <c r="AF782" s="202"/>
      <c r="AG782" s="202"/>
      <c r="AH782" s="202"/>
      <c r="AI782" s="202"/>
    </row>
    <row r="783" ht="13.5" customHeight="1">
      <c r="AB783" s="5"/>
      <c r="AC783" s="5"/>
      <c r="AE783" s="202"/>
      <c r="AF783" s="202"/>
      <c r="AG783" s="202"/>
      <c r="AH783" s="202"/>
      <c r="AI783" s="202"/>
    </row>
    <row r="784" ht="13.5" customHeight="1">
      <c r="AB784" s="5"/>
      <c r="AC784" s="5"/>
      <c r="AE784" s="202"/>
      <c r="AF784" s="202"/>
      <c r="AG784" s="202"/>
      <c r="AH784" s="202"/>
      <c r="AI784" s="202"/>
    </row>
    <row r="785" ht="13.5" customHeight="1">
      <c r="AB785" s="5"/>
      <c r="AC785" s="5"/>
      <c r="AE785" s="202"/>
      <c r="AF785" s="202"/>
      <c r="AG785" s="202"/>
      <c r="AH785" s="202"/>
      <c r="AI785" s="202"/>
    </row>
    <row r="786" ht="13.5" customHeight="1">
      <c r="AB786" s="5"/>
      <c r="AC786" s="5"/>
      <c r="AE786" s="202"/>
      <c r="AF786" s="202"/>
      <c r="AG786" s="202"/>
      <c r="AH786" s="202"/>
      <c r="AI786" s="202"/>
    </row>
    <row r="787" ht="13.5" customHeight="1">
      <c r="AB787" s="5"/>
      <c r="AC787" s="5"/>
      <c r="AE787" s="202"/>
      <c r="AF787" s="202"/>
      <c r="AG787" s="202"/>
      <c r="AH787" s="202"/>
      <c r="AI787" s="202"/>
    </row>
    <row r="788" ht="13.5" customHeight="1">
      <c r="AB788" s="5"/>
      <c r="AC788" s="5"/>
      <c r="AE788" s="202"/>
      <c r="AF788" s="202"/>
      <c r="AG788" s="202"/>
      <c r="AH788" s="202"/>
      <c r="AI788" s="202"/>
    </row>
    <row r="789" ht="13.5" customHeight="1">
      <c r="AB789" s="5"/>
      <c r="AC789" s="5"/>
      <c r="AE789" s="202"/>
      <c r="AF789" s="202"/>
      <c r="AG789" s="202"/>
      <c r="AH789" s="202"/>
      <c r="AI789" s="202"/>
    </row>
    <row r="790" ht="13.5" customHeight="1">
      <c r="AB790" s="5"/>
      <c r="AC790" s="5"/>
      <c r="AE790" s="202"/>
      <c r="AF790" s="202"/>
      <c r="AG790" s="202"/>
      <c r="AH790" s="202"/>
      <c r="AI790" s="202"/>
    </row>
    <row r="791" ht="13.5" customHeight="1">
      <c r="AB791" s="5"/>
      <c r="AC791" s="5"/>
      <c r="AE791" s="202"/>
      <c r="AF791" s="202"/>
      <c r="AG791" s="202"/>
      <c r="AH791" s="202"/>
      <c r="AI791" s="202"/>
    </row>
    <row r="792" ht="13.5" customHeight="1">
      <c r="AB792" s="5"/>
      <c r="AC792" s="5"/>
      <c r="AE792" s="202"/>
      <c r="AF792" s="202"/>
      <c r="AG792" s="202"/>
      <c r="AH792" s="202"/>
      <c r="AI792" s="202"/>
    </row>
    <row r="793" ht="13.5" customHeight="1">
      <c r="AB793" s="5"/>
      <c r="AC793" s="5"/>
      <c r="AE793" s="202"/>
      <c r="AF793" s="202"/>
      <c r="AG793" s="202"/>
      <c r="AH793" s="202"/>
      <c r="AI793" s="202"/>
    </row>
    <row r="794" ht="13.5" customHeight="1">
      <c r="AB794" s="5"/>
      <c r="AC794" s="5"/>
      <c r="AE794" s="202"/>
      <c r="AF794" s="202"/>
      <c r="AG794" s="202"/>
      <c r="AH794" s="202"/>
      <c r="AI794" s="202"/>
    </row>
    <row r="795" ht="13.5" customHeight="1">
      <c r="AB795" s="5"/>
      <c r="AC795" s="5"/>
      <c r="AE795" s="202"/>
      <c r="AF795" s="202"/>
      <c r="AG795" s="202"/>
      <c r="AH795" s="202"/>
      <c r="AI795" s="202"/>
    </row>
    <row r="796" ht="13.5" customHeight="1">
      <c r="AB796" s="5"/>
      <c r="AC796" s="5"/>
      <c r="AE796" s="202"/>
      <c r="AF796" s="202"/>
      <c r="AG796" s="202"/>
      <c r="AH796" s="202"/>
      <c r="AI796" s="202"/>
    </row>
    <row r="797" ht="13.5" customHeight="1">
      <c r="AB797" s="5"/>
      <c r="AC797" s="5"/>
      <c r="AE797" s="202"/>
      <c r="AF797" s="202"/>
      <c r="AG797" s="202"/>
      <c r="AH797" s="202"/>
      <c r="AI797" s="202"/>
    </row>
    <row r="798" ht="13.5" customHeight="1">
      <c r="AB798" s="5"/>
      <c r="AC798" s="5"/>
      <c r="AE798" s="202"/>
      <c r="AF798" s="202"/>
      <c r="AG798" s="202"/>
      <c r="AH798" s="202"/>
      <c r="AI798" s="202"/>
    </row>
    <row r="799" ht="13.5" customHeight="1">
      <c r="AB799" s="5"/>
      <c r="AC799" s="5"/>
      <c r="AE799" s="202"/>
      <c r="AF799" s="202"/>
      <c r="AG799" s="202"/>
      <c r="AH799" s="202"/>
      <c r="AI799" s="202"/>
    </row>
    <row r="800" ht="13.5" customHeight="1">
      <c r="AB800" s="5"/>
      <c r="AC800" s="5"/>
      <c r="AE800" s="202"/>
      <c r="AF800" s="202"/>
      <c r="AG800" s="202"/>
      <c r="AH800" s="202"/>
      <c r="AI800" s="202"/>
    </row>
    <row r="801" ht="13.5" customHeight="1">
      <c r="AB801" s="5"/>
      <c r="AC801" s="5"/>
      <c r="AE801" s="202"/>
      <c r="AF801" s="202"/>
      <c r="AG801" s="202"/>
      <c r="AH801" s="202"/>
      <c r="AI801" s="202"/>
    </row>
    <row r="802" ht="13.5" customHeight="1">
      <c r="AB802" s="5"/>
      <c r="AC802" s="5"/>
      <c r="AE802" s="202"/>
      <c r="AF802" s="202"/>
      <c r="AG802" s="202"/>
      <c r="AH802" s="202"/>
      <c r="AI802" s="202"/>
    </row>
    <row r="803" ht="13.5" customHeight="1">
      <c r="AB803" s="5"/>
      <c r="AC803" s="5"/>
      <c r="AE803" s="202"/>
      <c r="AF803" s="202"/>
      <c r="AG803" s="202"/>
      <c r="AH803" s="202"/>
      <c r="AI803" s="202"/>
    </row>
    <row r="804" ht="13.5" customHeight="1">
      <c r="AB804" s="5"/>
      <c r="AC804" s="5"/>
      <c r="AE804" s="202"/>
      <c r="AF804" s="202"/>
      <c r="AG804" s="202"/>
      <c r="AH804" s="202"/>
      <c r="AI804" s="202"/>
    </row>
    <row r="805" ht="13.5" customHeight="1">
      <c r="AB805" s="5"/>
      <c r="AC805" s="5"/>
      <c r="AE805" s="202"/>
      <c r="AF805" s="202"/>
      <c r="AG805" s="202"/>
      <c r="AH805" s="202"/>
      <c r="AI805" s="202"/>
    </row>
    <row r="806" ht="13.5" customHeight="1">
      <c r="AB806" s="5"/>
      <c r="AC806" s="5"/>
      <c r="AE806" s="202"/>
      <c r="AF806" s="202"/>
      <c r="AG806" s="202"/>
      <c r="AH806" s="202"/>
      <c r="AI806" s="202"/>
    </row>
    <row r="807" ht="13.5" customHeight="1">
      <c r="AB807" s="5"/>
      <c r="AC807" s="5"/>
      <c r="AE807" s="202"/>
      <c r="AF807" s="202"/>
      <c r="AG807" s="202"/>
      <c r="AH807" s="202"/>
      <c r="AI807" s="202"/>
    </row>
    <row r="808" ht="13.5" customHeight="1">
      <c r="AB808" s="5"/>
      <c r="AC808" s="5"/>
      <c r="AE808" s="202"/>
      <c r="AF808" s="202"/>
      <c r="AG808" s="202"/>
      <c r="AH808" s="202"/>
      <c r="AI808" s="202"/>
    </row>
    <row r="809" ht="13.5" customHeight="1">
      <c r="AB809" s="5"/>
      <c r="AC809" s="5"/>
      <c r="AE809" s="202"/>
      <c r="AF809" s="202"/>
      <c r="AG809" s="202"/>
      <c r="AH809" s="202"/>
      <c r="AI809" s="202"/>
    </row>
    <row r="810" ht="13.5" customHeight="1">
      <c r="AB810" s="5"/>
      <c r="AC810" s="5"/>
      <c r="AE810" s="202"/>
      <c r="AF810" s="202"/>
      <c r="AG810" s="202"/>
      <c r="AH810" s="202"/>
      <c r="AI810" s="202"/>
    </row>
    <row r="811" ht="13.5" customHeight="1">
      <c r="AB811" s="5"/>
      <c r="AC811" s="5"/>
      <c r="AE811" s="202"/>
      <c r="AF811" s="202"/>
      <c r="AG811" s="202"/>
      <c r="AH811" s="202"/>
      <c r="AI811" s="202"/>
    </row>
    <row r="812" ht="13.5" customHeight="1">
      <c r="AB812" s="5"/>
      <c r="AC812" s="5"/>
      <c r="AE812" s="202"/>
      <c r="AF812" s="202"/>
      <c r="AG812" s="202"/>
      <c r="AH812" s="202"/>
      <c r="AI812" s="202"/>
    </row>
    <row r="813" ht="13.5" customHeight="1">
      <c r="AB813" s="5"/>
      <c r="AC813" s="5"/>
      <c r="AE813" s="202"/>
      <c r="AF813" s="202"/>
      <c r="AG813" s="202"/>
      <c r="AH813" s="202"/>
      <c r="AI813" s="202"/>
    </row>
    <row r="814" ht="13.5" customHeight="1">
      <c r="AB814" s="5"/>
      <c r="AC814" s="5"/>
      <c r="AE814" s="202"/>
      <c r="AF814" s="202"/>
      <c r="AG814" s="202"/>
      <c r="AH814" s="202"/>
      <c r="AI814" s="202"/>
    </row>
    <row r="815" ht="13.5" customHeight="1">
      <c r="AB815" s="5"/>
      <c r="AC815" s="5"/>
      <c r="AE815" s="202"/>
      <c r="AF815" s="202"/>
      <c r="AG815" s="202"/>
      <c r="AH815" s="202"/>
      <c r="AI815" s="202"/>
    </row>
    <row r="816" ht="13.5" customHeight="1">
      <c r="AB816" s="5"/>
      <c r="AC816" s="5"/>
      <c r="AE816" s="202"/>
      <c r="AF816" s="202"/>
      <c r="AG816" s="202"/>
      <c r="AH816" s="202"/>
      <c r="AI816" s="202"/>
    </row>
    <row r="817" ht="13.5" customHeight="1">
      <c r="AB817" s="5"/>
      <c r="AC817" s="5"/>
      <c r="AE817" s="202"/>
      <c r="AF817" s="202"/>
      <c r="AG817" s="202"/>
      <c r="AH817" s="202"/>
      <c r="AI817" s="202"/>
    </row>
    <row r="818" ht="13.5" customHeight="1">
      <c r="AB818" s="5"/>
      <c r="AC818" s="5"/>
      <c r="AE818" s="202"/>
      <c r="AF818" s="202"/>
      <c r="AG818" s="202"/>
      <c r="AH818" s="202"/>
      <c r="AI818" s="202"/>
    </row>
    <row r="819" ht="13.5" customHeight="1">
      <c r="AB819" s="5"/>
      <c r="AC819" s="5"/>
      <c r="AE819" s="202"/>
      <c r="AF819" s="202"/>
      <c r="AG819" s="202"/>
      <c r="AH819" s="202"/>
      <c r="AI819" s="202"/>
    </row>
    <row r="820" ht="13.5" customHeight="1">
      <c r="AB820" s="5"/>
      <c r="AC820" s="5"/>
      <c r="AE820" s="202"/>
      <c r="AF820" s="202"/>
      <c r="AG820" s="202"/>
      <c r="AH820" s="202"/>
      <c r="AI820" s="202"/>
    </row>
    <row r="821" ht="13.5" customHeight="1">
      <c r="AB821" s="5"/>
      <c r="AC821" s="5"/>
      <c r="AE821" s="202"/>
      <c r="AF821" s="202"/>
      <c r="AG821" s="202"/>
      <c r="AH821" s="202"/>
      <c r="AI821" s="202"/>
    </row>
    <row r="822" ht="13.5" customHeight="1">
      <c r="AB822" s="5"/>
      <c r="AC822" s="5"/>
      <c r="AE822" s="202"/>
      <c r="AF822" s="202"/>
      <c r="AG822" s="202"/>
      <c r="AH822" s="202"/>
      <c r="AI822" s="202"/>
    </row>
    <row r="823" ht="13.5" customHeight="1">
      <c r="AB823" s="5"/>
      <c r="AC823" s="5"/>
      <c r="AE823" s="202"/>
      <c r="AF823" s="202"/>
      <c r="AG823" s="202"/>
      <c r="AH823" s="202"/>
      <c r="AI823" s="202"/>
    </row>
    <row r="824" ht="13.5" customHeight="1">
      <c r="AB824" s="5"/>
      <c r="AC824" s="5"/>
      <c r="AE824" s="202"/>
      <c r="AF824" s="202"/>
      <c r="AG824" s="202"/>
      <c r="AH824" s="202"/>
      <c r="AI824" s="202"/>
    </row>
    <row r="825" ht="13.5" customHeight="1">
      <c r="AB825" s="5"/>
      <c r="AC825" s="5"/>
      <c r="AE825" s="202"/>
      <c r="AF825" s="202"/>
      <c r="AG825" s="202"/>
      <c r="AH825" s="202"/>
      <c r="AI825" s="202"/>
    </row>
    <row r="826" ht="13.5" customHeight="1">
      <c r="AB826" s="5"/>
      <c r="AC826" s="5"/>
      <c r="AE826" s="202"/>
      <c r="AF826" s="202"/>
      <c r="AG826" s="202"/>
      <c r="AH826" s="202"/>
      <c r="AI826" s="202"/>
    </row>
    <row r="827" ht="13.5" customHeight="1">
      <c r="AB827" s="5"/>
      <c r="AC827" s="5"/>
      <c r="AE827" s="202"/>
      <c r="AF827" s="202"/>
      <c r="AG827" s="202"/>
      <c r="AH827" s="202"/>
      <c r="AI827" s="202"/>
    </row>
    <row r="828" ht="13.5" customHeight="1">
      <c r="AB828" s="5"/>
      <c r="AC828" s="5"/>
      <c r="AE828" s="202"/>
      <c r="AF828" s="202"/>
      <c r="AG828" s="202"/>
      <c r="AH828" s="202"/>
      <c r="AI828" s="202"/>
    </row>
    <row r="829" ht="13.5" customHeight="1">
      <c r="AB829" s="5"/>
      <c r="AC829" s="5"/>
      <c r="AE829" s="202"/>
      <c r="AF829" s="202"/>
      <c r="AG829" s="202"/>
      <c r="AH829" s="202"/>
      <c r="AI829" s="202"/>
    </row>
    <row r="830" ht="13.5" customHeight="1">
      <c r="AB830" s="5"/>
      <c r="AC830" s="5"/>
      <c r="AE830" s="202"/>
      <c r="AF830" s="202"/>
      <c r="AG830" s="202"/>
      <c r="AH830" s="202"/>
      <c r="AI830" s="202"/>
    </row>
    <row r="831" ht="13.5" customHeight="1">
      <c r="AB831" s="5"/>
      <c r="AC831" s="5"/>
      <c r="AE831" s="202"/>
      <c r="AF831" s="202"/>
      <c r="AG831" s="202"/>
      <c r="AH831" s="202"/>
      <c r="AI831" s="202"/>
    </row>
    <row r="832" ht="13.5" customHeight="1">
      <c r="AB832" s="5"/>
      <c r="AC832" s="5"/>
      <c r="AE832" s="202"/>
      <c r="AF832" s="202"/>
      <c r="AG832" s="202"/>
      <c r="AH832" s="202"/>
      <c r="AI832" s="202"/>
    </row>
    <row r="833" ht="13.5" customHeight="1">
      <c r="AB833" s="5"/>
      <c r="AC833" s="5"/>
      <c r="AE833" s="202"/>
      <c r="AF833" s="202"/>
      <c r="AG833" s="202"/>
      <c r="AH833" s="202"/>
      <c r="AI833" s="202"/>
    </row>
    <row r="834" ht="13.5" customHeight="1">
      <c r="AB834" s="5"/>
      <c r="AC834" s="5"/>
      <c r="AE834" s="202"/>
      <c r="AF834" s="202"/>
      <c r="AG834" s="202"/>
      <c r="AH834" s="202"/>
      <c r="AI834" s="202"/>
    </row>
    <row r="835" ht="13.5" customHeight="1">
      <c r="AB835" s="5"/>
      <c r="AC835" s="5"/>
      <c r="AE835" s="202"/>
      <c r="AF835" s="202"/>
      <c r="AG835" s="202"/>
      <c r="AH835" s="202"/>
      <c r="AI835" s="202"/>
    </row>
    <row r="836" ht="13.5" customHeight="1">
      <c r="AB836" s="5"/>
      <c r="AC836" s="5"/>
      <c r="AE836" s="202"/>
      <c r="AF836" s="202"/>
      <c r="AG836" s="202"/>
      <c r="AH836" s="202"/>
      <c r="AI836" s="202"/>
    </row>
    <row r="837" ht="13.5" customHeight="1">
      <c r="AB837" s="5"/>
      <c r="AC837" s="5"/>
      <c r="AE837" s="202"/>
      <c r="AF837" s="202"/>
      <c r="AG837" s="202"/>
      <c r="AH837" s="202"/>
      <c r="AI837" s="202"/>
    </row>
    <row r="838" ht="13.5" customHeight="1">
      <c r="AB838" s="5"/>
      <c r="AC838" s="5"/>
      <c r="AE838" s="202"/>
      <c r="AF838" s="202"/>
      <c r="AG838" s="202"/>
      <c r="AH838" s="202"/>
      <c r="AI838" s="202"/>
    </row>
    <row r="839" ht="13.5" customHeight="1">
      <c r="AB839" s="5"/>
      <c r="AC839" s="5"/>
      <c r="AE839" s="202"/>
      <c r="AF839" s="202"/>
      <c r="AG839" s="202"/>
      <c r="AH839" s="202"/>
      <c r="AI839" s="202"/>
    </row>
    <row r="840" ht="13.5" customHeight="1">
      <c r="AB840" s="5"/>
      <c r="AC840" s="5"/>
      <c r="AE840" s="202"/>
      <c r="AF840" s="202"/>
      <c r="AG840" s="202"/>
      <c r="AH840" s="202"/>
      <c r="AI840" s="202"/>
    </row>
    <row r="841" ht="13.5" customHeight="1">
      <c r="AB841" s="5"/>
      <c r="AC841" s="5"/>
      <c r="AE841" s="202"/>
      <c r="AF841" s="202"/>
      <c r="AG841" s="202"/>
      <c r="AH841" s="202"/>
      <c r="AI841" s="202"/>
    </row>
    <row r="842" ht="13.5" customHeight="1">
      <c r="AB842" s="5"/>
      <c r="AC842" s="5"/>
      <c r="AE842" s="202"/>
      <c r="AF842" s="202"/>
      <c r="AG842" s="202"/>
      <c r="AH842" s="202"/>
      <c r="AI842" s="202"/>
    </row>
    <row r="843" ht="13.5" customHeight="1">
      <c r="AB843" s="5"/>
      <c r="AC843" s="5"/>
      <c r="AE843" s="202"/>
      <c r="AF843" s="202"/>
      <c r="AG843" s="202"/>
      <c r="AH843" s="202"/>
      <c r="AI843" s="202"/>
    </row>
    <row r="844" ht="13.5" customHeight="1">
      <c r="AB844" s="5"/>
      <c r="AC844" s="5"/>
      <c r="AE844" s="202"/>
      <c r="AF844" s="202"/>
      <c r="AG844" s="202"/>
      <c r="AH844" s="202"/>
      <c r="AI844" s="202"/>
    </row>
    <row r="845" ht="13.5" customHeight="1">
      <c r="AB845" s="5"/>
      <c r="AC845" s="5"/>
      <c r="AE845" s="202"/>
      <c r="AF845" s="202"/>
      <c r="AG845" s="202"/>
      <c r="AH845" s="202"/>
      <c r="AI845" s="202"/>
    </row>
    <row r="846" ht="13.5" customHeight="1">
      <c r="AB846" s="5"/>
      <c r="AC846" s="5"/>
      <c r="AE846" s="202"/>
      <c r="AF846" s="202"/>
      <c r="AG846" s="202"/>
      <c r="AH846" s="202"/>
      <c r="AI846" s="202"/>
    </row>
    <row r="847" ht="13.5" customHeight="1">
      <c r="AB847" s="5"/>
      <c r="AC847" s="5"/>
      <c r="AE847" s="202"/>
      <c r="AF847" s="202"/>
      <c r="AG847" s="202"/>
      <c r="AH847" s="202"/>
      <c r="AI847" s="202"/>
    </row>
    <row r="848" ht="13.5" customHeight="1">
      <c r="AB848" s="5"/>
      <c r="AC848" s="5"/>
      <c r="AE848" s="202"/>
      <c r="AF848" s="202"/>
      <c r="AG848" s="202"/>
      <c r="AH848" s="202"/>
      <c r="AI848" s="202"/>
    </row>
    <row r="849" ht="13.5" customHeight="1">
      <c r="AB849" s="5"/>
      <c r="AC849" s="5"/>
      <c r="AE849" s="202"/>
      <c r="AF849" s="202"/>
      <c r="AG849" s="202"/>
      <c r="AH849" s="202"/>
      <c r="AI849" s="202"/>
    </row>
    <row r="850" ht="13.5" customHeight="1">
      <c r="AB850" s="5"/>
      <c r="AC850" s="5"/>
      <c r="AE850" s="202"/>
      <c r="AF850" s="202"/>
      <c r="AG850" s="202"/>
      <c r="AH850" s="202"/>
      <c r="AI850" s="202"/>
    </row>
    <row r="851" ht="13.5" customHeight="1">
      <c r="AB851" s="5"/>
      <c r="AC851" s="5"/>
      <c r="AE851" s="202"/>
      <c r="AF851" s="202"/>
      <c r="AG851" s="202"/>
      <c r="AH851" s="202"/>
      <c r="AI851" s="202"/>
    </row>
    <row r="852" ht="13.5" customHeight="1">
      <c r="AB852" s="5"/>
      <c r="AC852" s="5"/>
      <c r="AE852" s="202"/>
      <c r="AF852" s="202"/>
      <c r="AG852" s="202"/>
      <c r="AH852" s="202"/>
      <c r="AI852" s="202"/>
    </row>
    <row r="853" ht="13.5" customHeight="1">
      <c r="AB853" s="5"/>
      <c r="AC853" s="5"/>
      <c r="AE853" s="202"/>
      <c r="AF853" s="202"/>
      <c r="AG853" s="202"/>
      <c r="AH853" s="202"/>
      <c r="AI853" s="202"/>
    </row>
    <row r="854" ht="13.5" customHeight="1">
      <c r="AB854" s="5"/>
      <c r="AC854" s="5"/>
      <c r="AE854" s="202"/>
      <c r="AF854" s="202"/>
      <c r="AG854" s="202"/>
      <c r="AH854" s="202"/>
      <c r="AI854" s="202"/>
    </row>
    <row r="855" ht="13.5" customHeight="1">
      <c r="AB855" s="5"/>
      <c r="AC855" s="5"/>
      <c r="AE855" s="202"/>
      <c r="AF855" s="202"/>
      <c r="AG855" s="202"/>
      <c r="AH855" s="202"/>
      <c r="AI855" s="202"/>
    </row>
    <row r="856" ht="13.5" customHeight="1">
      <c r="AB856" s="5"/>
      <c r="AC856" s="5"/>
      <c r="AE856" s="202"/>
      <c r="AF856" s="202"/>
      <c r="AG856" s="202"/>
      <c r="AH856" s="202"/>
      <c r="AI856" s="202"/>
    </row>
    <row r="857" ht="13.5" customHeight="1">
      <c r="AB857" s="5"/>
      <c r="AC857" s="5"/>
      <c r="AE857" s="202"/>
      <c r="AF857" s="202"/>
      <c r="AG857" s="202"/>
      <c r="AH857" s="202"/>
      <c r="AI857" s="202"/>
    </row>
    <row r="858" ht="13.5" customHeight="1">
      <c r="AB858" s="5"/>
      <c r="AC858" s="5"/>
      <c r="AE858" s="202"/>
      <c r="AF858" s="202"/>
      <c r="AG858" s="202"/>
      <c r="AH858" s="202"/>
      <c r="AI858" s="202"/>
    </row>
    <row r="859" ht="13.5" customHeight="1">
      <c r="AB859" s="5"/>
      <c r="AC859" s="5"/>
      <c r="AE859" s="202"/>
      <c r="AF859" s="202"/>
      <c r="AG859" s="202"/>
      <c r="AH859" s="202"/>
      <c r="AI859" s="202"/>
    </row>
    <row r="860" ht="13.5" customHeight="1">
      <c r="AB860" s="5"/>
      <c r="AC860" s="5"/>
      <c r="AE860" s="202"/>
      <c r="AF860" s="202"/>
      <c r="AG860" s="202"/>
      <c r="AH860" s="202"/>
      <c r="AI860" s="202"/>
    </row>
    <row r="861" ht="13.5" customHeight="1">
      <c r="AB861" s="5"/>
      <c r="AC861" s="5"/>
      <c r="AE861" s="202"/>
      <c r="AF861" s="202"/>
      <c r="AG861" s="202"/>
      <c r="AH861" s="202"/>
      <c r="AI861" s="202"/>
    </row>
    <row r="862" ht="13.5" customHeight="1">
      <c r="AB862" s="5"/>
      <c r="AC862" s="5"/>
      <c r="AE862" s="202"/>
      <c r="AF862" s="202"/>
      <c r="AG862" s="202"/>
      <c r="AH862" s="202"/>
      <c r="AI862" s="202"/>
    </row>
    <row r="863" ht="13.5" customHeight="1">
      <c r="AB863" s="5"/>
      <c r="AC863" s="5"/>
      <c r="AE863" s="202"/>
      <c r="AF863" s="202"/>
      <c r="AG863" s="202"/>
      <c r="AH863" s="202"/>
      <c r="AI863" s="202"/>
    </row>
    <row r="864" ht="13.5" customHeight="1">
      <c r="AB864" s="5"/>
      <c r="AC864" s="5"/>
      <c r="AE864" s="202"/>
      <c r="AF864" s="202"/>
      <c r="AG864" s="202"/>
      <c r="AH864" s="202"/>
      <c r="AI864" s="202"/>
    </row>
    <row r="865" ht="13.5" customHeight="1">
      <c r="AB865" s="5"/>
      <c r="AC865" s="5"/>
      <c r="AE865" s="202"/>
      <c r="AF865" s="202"/>
      <c r="AG865" s="202"/>
      <c r="AH865" s="202"/>
      <c r="AI865" s="202"/>
    </row>
    <row r="866" ht="13.5" customHeight="1">
      <c r="AB866" s="5"/>
      <c r="AC866" s="5"/>
      <c r="AE866" s="202"/>
      <c r="AF866" s="202"/>
      <c r="AG866" s="202"/>
      <c r="AH866" s="202"/>
      <c r="AI866" s="202"/>
    </row>
    <row r="867" ht="13.5" customHeight="1">
      <c r="AB867" s="5"/>
      <c r="AC867" s="5"/>
      <c r="AE867" s="202"/>
      <c r="AF867" s="202"/>
      <c r="AG867" s="202"/>
      <c r="AH867" s="202"/>
      <c r="AI867" s="202"/>
    </row>
    <row r="868" ht="13.5" customHeight="1">
      <c r="AB868" s="5"/>
      <c r="AC868" s="5"/>
      <c r="AE868" s="202"/>
      <c r="AF868" s="202"/>
      <c r="AG868" s="202"/>
      <c r="AH868" s="202"/>
      <c r="AI868" s="202"/>
    </row>
    <row r="869" ht="13.5" customHeight="1">
      <c r="AB869" s="5"/>
      <c r="AC869" s="5"/>
      <c r="AE869" s="202"/>
      <c r="AF869" s="202"/>
      <c r="AG869" s="202"/>
      <c r="AH869" s="202"/>
      <c r="AI869" s="202"/>
    </row>
    <row r="870" ht="13.5" customHeight="1">
      <c r="AB870" s="5"/>
      <c r="AC870" s="5"/>
      <c r="AE870" s="202"/>
      <c r="AF870" s="202"/>
      <c r="AG870" s="202"/>
      <c r="AH870" s="202"/>
      <c r="AI870" s="202"/>
    </row>
    <row r="871" ht="13.5" customHeight="1">
      <c r="AB871" s="5"/>
      <c r="AC871" s="5"/>
      <c r="AE871" s="202"/>
      <c r="AF871" s="202"/>
      <c r="AG871" s="202"/>
      <c r="AH871" s="202"/>
      <c r="AI871" s="202"/>
    </row>
    <row r="872" ht="13.5" customHeight="1">
      <c r="AB872" s="5"/>
      <c r="AC872" s="5"/>
      <c r="AE872" s="202"/>
      <c r="AF872" s="202"/>
      <c r="AG872" s="202"/>
      <c r="AH872" s="202"/>
      <c r="AI872" s="202"/>
    </row>
    <row r="873" ht="13.5" customHeight="1">
      <c r="AB873" s="5"/>
      <c r="AC873" s="5"/>
      <c r="AE873" s="202"/>
      <c r="AF873" s="202"/>
      <c r="AG873" s="202"/>
      <c r="AH873" s="202"/>
      <c r="AI873" s="202"/>
    </row>
    <row r="874" ht="13.5" customHeight="1">
      <c r="AB874" s="5"/>
      <c r="AC874" s="5"/>
      <c r="AE874" s="202"/>
      <c r="AF874" s="202"/>
      <c r="AG874" s="202"/>
      <c r="AH874" s="202"/>
      <c r="AI874" s="202"/>
    </row>
    <row r="875" ht="13.5" customHeight="1">
      <c r="AB875" s="5"/>
      <c r="AC875" s="5"/>
      <c r="AE875" s="202"/>
      <c r="AF875" s="202"/>
      <c r="AG875" s="202"/>
      <c r="AH875" s="202"/>
      <c r="AI875" s="202"/>
    </row>
    <row r="876" ht="13.5" customHeight="1">
      <c r="AB876" s="5"/>
      <c r="AC876" s="5"/>
      <c r="AE876" s="202"/>
      <c r="AF876" s="202"/>
      <c r="AG876" s="202"/>
      <c r="AH876" s="202"/>
      <c r="AI876" s="202"/>
    </row>
    <row r="877" ht="13.5" customHeight="1">
      <c r="AB877" s="5"/>
      <c r="AC877" s="5"/>
      <c r="AE877" s="202"/>
      <c r="AF877" s="202"/>
      <c r="AG877" s="202"/>
      <c r="AH877" s="202"/>
      <c r="AI877" s="202"/>
    </row>
    <row r="878" ht="13.5" customHeight="1">
      <c r="AB878" s="5"/>
      <c r="AC878" s="5"/>
      <c r="AE878" s="202"/>
      <c r="AF878" s="202"/>
      <c r="AG878" s="202"/>
      <c r="AH878" s="202"/>
      <c r="AI878" s="202"/>
    </row>
    <row r="879" ht="13.5" customHeight="1">
      <c r="AB879" s="5"/>
      <c r="AC879" s="5"/>
      <c r="AE879" s="202"/>
      <c r="AF879" s="202"/>
      <c r="AG879" s="202"/>
      <c r="AH879" s="202"/>
      <c r="AI879" s="202"/>
    </row>
    <row r="880" ht="13.5" customHeight="1">
      <c r="AB880" s="5"/>
      <c r="AC880" s="5"/>
      <c r="AE880" s="202"/>
      <c r="AF880" s="202"/>
      <c r="AG880" s="202"/>
      <c r="AH880" s="202"/>
      <c r="AI880" s="202"/>
    </row>
    <row r="881" ht="13.5" customHeight="1">
      <c r="AB881" s="5"/>
      <c r="AC881" s="5"/>
      <c r="AE881" s="202"/>
      <c r="AF881" s="202"/>
      <c r="AG881" s="202"/>
      <c r="AH881" s="202"/>
      <c r="AI881" s="202"/>
    </row>
    <row r="882" ht="13.5" customHeight="1">
      <c r="AB882" s="5"/>
      <c r="AC882" s="5"/>
      <c r="AE882" s="202"/>
      <c r="AF882" s="202"/>
      <c r="AG882" s="202"/>
      <c r="AH882" s="202"/>
      <c r="AI882" s="202"/>
    </row>
    <row r="883" ht="13.5" customHeight="1">
      <c r="AB883" s="5"/>
      <c r="AC883" s="5"/>
      <c r="AE883" s="202"/>
      <c r="AF883" s="202"/>
      <c r="AG883" s="202"/>
      <c r="AH883" s="202"/>
      <c r="AI883" s="202"/>
    </row>
    <row r="884" ht="13.5" customHeight="1">
      <c r="AB884" s="5"/>
      <c r="AC884" s="5"/>
      <c r="AE884" s="202"/>
      <c r="AF884" s="202"/>
      <c r="AG884" s="202"/>
      <c r="AH884" s="202"/>
      <c r="AI884" s="202"/>
    </row>
    <row r="885" ht="13.5" customHeight="1">
      <c r="AB885" s="5"/>
      <c r="AC885" s="5"/>
      <c r="AE885" s="202"/>
      <c r="AF885" s="202"/>
      <c r="AG885" s="202"/>
      <c r="AH885" s="202"/>
      <c r="AI885" s="202"/>
    </row>
    <row r="886" ht="13.5" customHeight="1">
      <c r="AB886" s="5"/>
      <c r="AC886" s="5"/>
      <c r="AE886" s="202"/>
      <c r="AF886" s="202"/>
      <c r="AG886" s="202"/>
      <c r="AH886" s="202"/>
      <c r="AI886" s="202"/>
    </row>
    <row r="887" ht="13.5" customHeight="1">
      <c r="AB887" s="5"/>
      <c r="AC887" s="5"/>
      <c r="AE887" s="202"/>
      <c r="AF887" s="202"/>
      <c r="AG887" s="202"/>
      <c r="AH887" s="202"/>
      <c r="AI887" s="202"/>
    </row>
    <row r="888" ht="13.5" customHeight="1">
      <c r="AB888" s="5"/>
      <c r="AC888" s="5"/>
      <c r="AE888" s="202"/>
      <c r="AF888" s="202"/>
      <c r="AG888" s="202"/>
      <c r="AH888" s="202"/>
      <c r="AI888" s="202"/>
    </row>
    <row r="889" ht="13.5" customHeight="1">
      <c r="AB889" s="5"/>
      <c r="AC889" s="5"/>
      <c r="AE889" s="202"/>
      <c r="AF889" s="202"/>
      <c r="AG889" s="202"/>
      <c r="AH889" s="202"/>
      <c r="AI889" s="202"/>
    </row>
    <row r="890" ht="13.5" customHeight="1">
      <c r="AB890" s="5"/>
      <c r="AC890" s="5"/>
      <c r="AE890" s="202"/>
      <c r="AF890" s="202"/>
      <c r="AG890" s="202"/>
      <c r="AH890" s="202"/>
      <c r="AI890" s="202"/>
    </row>
    <row r="891" ht="13.5" customHeight="1">
      <c r="AB891" s="5"/>
      <c r="AC891" s="5"/>
      <c r="AE891" s="202"/>
      <c r="AF891" s="202"/>
      <c r="AG891" s="202"/>
      <c r="AH891" s="202"/>
      <c r="AI891" s="202"/>
    </row>
    <row r="892" ht="13.5" customHeight="1">
      <c r="AB892" s="5"/>
      <c r="AC892" s="5"/>
      <c r="AE892" s="202"/>
      <c r="AF892" s="202"/>
      <c r="AG892" s="202"/>
      <c r="AH892" s="202"/>
      <c r="AI892" s="202"/>
    </row>
    <row r="893" ht="13.5" customHeight="1">
      <c r="AB893" s="5"/>
      <c r="AC893" s="5"/>
      <c r="AE893" s="202"/>
      <c r="AF893" s="202"/>
      <c r="AG893" s="202"/>
      <c r="AH893" s="202"/>
      <c r="AI893" s="202"/>
    </row>
    <row r="894" ht="13.5" customHeight="1">
      <c r="AB894" s="5"/>
      <c r="AC894" s="5"/>
      <c r="AE894" s="202"/>
      <c r="AF894" s="202"/>
      <c r="AG894" s="202"/>
      <c r="AH894" s="202"/>
      <c r="AI894" s="202"/>
    </row>
    <row r="895" ht="13.5" customHeight="1">
      <c r="AB895" s="5"/>
      <c r="AC895" s="5"/>
      <c r="AE895" s="202"/>
      <c r="AF895" s="202"/>
      <c r="AG895" s="202"/>
      <c r="AH895" s="202"/>
      <c r="AI895" s="202"/>
    </row>
    <row r="896" ht="13.5" customHeight="1">
      <c r="AB896" s="5"/>
      <c r="AC896" s="5"/>
      <c r="AE896" s="202"/>
      <c r="AF896" s="202"/>
      <c r="AG896" s="202"/>
      <c r="AH896" s="202"/>
      <c r="AI896" s="202"/>
    </row>
    <row r="897" ht="13.5" customHeight="1">
      <c r="AB897" s="5"/>
      <c r="AC897" s="5"/>
      <c r="AE897" s="202"/>
      <c r="AF897" s="202"/>
      <c r="AG897" s="202"/>
      <c r="AH897" s="202"/>
      <c r="AI897" s="202"/>
    </row>
    <row r="898" ht="13.5" customHeight="1">
      <c r="AB898" s="5"/>
      <c r="AC898" s="5"/>
      <c r="AE898" s="202"/>
      <c r="AF898" s="202"/>
      <c r="AG898" s="202"/>
      <c r="AH898" s="202"/>
      <c r="AI898" s="202"/>
    </row>
    <row r="899" ht="13.5" customHeight="1">
      <c r="AB899" s="5"/>
      <c r="AC899" s="5"/>
      <c r="AE899" s="202"/>
      <c r="AF899" s="202"/>
      <c r="AG899" s="202"/>
      <c r="AH899" s="202"/>
      <c r="AI899" s="202"/>
    </row>
    <row r="900" ht="13.5" customHeight="1">
      <c r="AB900" s="5"/>
      <c r="AC900" s="5"/>
      <c r="AE900" s="202"/>
      <c r="AF900" s="202"/>
      <c r="AG900" s="202"/>
      <c r="AH900" s="202"/>
      <c r="AI900" s="202"/>
    </row>
    <row r="901" ht="13.5" customHeight="1">
      <c r="AB901" s="5"/>
      <c r="AC901" s="5"/>
      <c r="AE901" s="202"/>
      <c r="AF901" s="202"/>
      <c r="AG901" s="202"/>
      <c r="AH901" s="202"/>
      <c r="AI901" s="202"/>
    </row>
    <row r="902" ht="13.5" customHeight="1">
      <c r="AB902" s="5"/>
      <c r="AC902" s="5"/>
      <c r="AE902" s="202"/>
      <c r="AF902" s="202"/>
      <c r="AG902" s="202"/>
      <c r="AH902" s="202"/>
      <c r="AI902" s="202"/>
    </row>
    <row r="903" ht="13.5" customHeight="1">
      <c r="AB903" s="5"/>
      <c r="AC903" s="5"/>
      <c r="AE903" s="202"/>
      <c r="AF903" s="202"/>
      <c r="AG903" s="202"/>
      <c r="AH903" s="202"/>
      <c r="AI903" s="202"/>
    </row>
    <row r="904" ht="13.5" customHeight="1">
      <c r="AB904" s="5"/>
      <c r="AC904" s="5"/>
      <c r="AE904" s="202"/>
      <c r="AF904" s="202"/>
      <c r="AG904" s="202"/>
      <c r="AH904" s="202"/>
      <c r="AI904" s="202"/>
    </row>
    <row r="905" ht="13.5" customHeight="1">
      <c r="AB905" s="5"/>
      <c r="AC905" s="5"/>
      <c r="AE905" s="202"/>
      <c r="AF905" s="202"/>
      <c r="AG905" s="202"/>
      <c r="AH905" s="202"/>
      <c r="AI905" s="202"/>
    </row>
    <row r="906" ht="13.5" customHeight="1">
      <c r="AB906" s="5"/>
      <c r="AC906" s="5"/>
      <c r="AE906" s="202"/>
      <c r="AF906" s="202"/>
      <c r="AG906" s="202"/>
      <c r="AH906" s="202"/>
      <c r="AI906" s="202"/>
    </row>
    <row r="907" ht="13.5" customHeight="1">
      <c r="AB907" s="5"/>
      <c r="AC907" s="5"/>
      <c r="AE907" s="202"/>
      <c r="AF907" s="202"/>
      <c r="AG907" s="202"/>
      <c r="AH907" s="202"/>
      <c r="AI907" s="202"/>
    </row>
    <row r="908" ht="13.5" customHeight="1">
      <c r="AB908" s="5"/>
      <c r="AC908" s="5"/>
      <c r="AE908" s="202"/>
      <c r="AF908" s="202"/>
      <c r="AG908" s="202"/>
      <c r="AH908" s="202"/>
      <c r="AI908" s="202"/>
    </row>
    <row r="909" ht="13.5" customHeight="1">
      <c r="AB909" s="5"/>
      <c r="AC909" s="5"/>
      <c r="AE909" s="202"/>
      <c r="AF909" s="202"/>
      <c r="AG909" s="202"/>
      <c r="AH909" s="202"/>
      <c r="AI909" s="202"/>
    </row>
    <row r="910" ht="13.5" customHeight="1">
      <c r="AB910" s="5"/>
      <c r="AC910" s="5"/>
      <c r="AE910" s="202"/>
      <c r="AF910" s="202"/>
      <c r="AG910" s="202"/>
      <c r="AH910" s="202"/>
      <c r="AI910" s="202"/>
    </row>
    <row r="911" ht="13.5" customHeight="1">
      <c r="AB911" s="5"/>
      <c r="AC911" s="5"/>
      <c r="AE911" s="202"/>
      <c r="AF911" s="202"/>
      <c r="AG911" s="202"/>
      <c r="AH911" s="202"/>
      <c r="AI911" s="202"/>
    </row>
    <row r="912" ht="13.5" customHeight="1">
      <c r="AB912" s="5"/>
      <c r="AC912" s="5"/>
      <c r="AE912" s="202"/>
      <c r="AF912" s="202"/>
      <c r="AG912" s="202"/>
      <c r="AH912" s="202"/>
      <c r="AI912" s="202"/>
    </row>
    <row r="913" ht="13.5" customHeight="1">
      <c r="AB913" s="5"/>
      <c r="AC913" s="5"/>
      <c r="AE913" s="202"/>
      <c r="AF913" s="202"/>
      <c r="AG913" s="202"/>
      <c r="AH913" s="202"/>
      <c r="AI913" s="202"/>
    </row>
    <row r="914" ht="13.5" customHeight="1">
      <c r="AB914" s="5"/>
      <c r="AC914" s="5"/>
      <c r="AE914" s="202"/>
      <c r="AF914" s="202"/>
      <c r="AG914" s="202"/>
      <c r="AH914" s="202"/>
      <c r="AI914" s="202"/>
    </row>
    <row r="915" ht="13.5" customHeight="1">
      <c r="AB915" s="5"/>
      <c r="AC915" s="5"/>
      <c r="AE915" s="202"/>
      <c r="AF915" s="202"/>
      <c r="AG915" s="202"/>
      <c r="AH915" s="202"/>
      <c r="AI915" s="202"/>
    </row>
    <row r="916" ht="13.5" customHeight="1">
      <c r="AB916" s="5"/>
      <c r="AC916" s="5"/>
      <c r="AE916" s="202"/>
      <c r="AF916" s="202"/>
      <c r="AG916" s="202"/>
      <c r="AH916" s="202"/>
      <c r="AI916" s="202"/>
    </row>
    <row r="917" ht="13.5" customHeight="1">
      <c r="AB917" s="5"/>
      <c r="AC917" s="5"/>
      <c r="AE917" s="202"/>
      <c r="AF917" s="202"/>
      <c r="AG917" s="202"/>
      <c r="AH917" s="202"/>
      <c r="AI917" s="202"/>
    </row>
    <row r="918" ht="13.5" customHeight="1">
      <c r="AB918" s="5"/>
      <c r="AC918" s="5"/>
      <c r="AE918" s="202"/>
      <c r="AF918" s="202"/>
      <c r="AG918" s="202"/>
      <c r="AH918" s="202"/>
      <c r="AI918" s="202"/>
    </row>
    <row r="919" ht="13.5" customHeight="1">
      <c r="AB919" s="5"/>
      <c r="AC919" s="5"/>
      <c r="AE919" s="202"/>
      <c r="AF919" s="202"/>
      <c r="AG919" s="202"/>
      <c r="AH919" s="202"/>
      <c r="AI919" s="202"/>
    </row>
    <row r="920" ht="13.5" customHeight="1">
      <c r="AB920" s="5"/>
      <c r="AC920" s="5"/>
      <c r="AE920" s="202"/>
      <c r="AF920" s="202"/>
      <c r="AG920" s="202"/>
      <c r="AH920" s="202"/>
      <c r="AI920" s="202"/>
    </row>
    <row r="921" ht="13.5" customHeight="1">
      <c r="AB921" s="5"/>
      <c r="AC921" s="5"/>
      <c r="AE921" s="202"/>
      <c r="AF921" s="202"/>
      <c r="AG921" s="202"/>
      <c r="AH921" s="202"/>
      <c r="AI921" s="202"/>
    </row>
    <row r="922" ht="13.5" customHeight="1">
      <c r="AB922" s="5"/>
      <c r="AC922" s="5"/>
      <c r="AE922" s="202"/>
      <c r="AF922" s="202"/>
      <c r="AG922" s="202"/>
      <c r="AH922" s="202"/>
      <c r="AI922" s="202"/>
    </row>
    <row r="923" ht="13.5" customHeight="1">
      <c r="AB923" s="5"/>
      <c r="AC923" s="5"/>
      <c r="AE923" s="202"/>
      <c r="AF923" s="202"/>
      <c r="AG923" s="202"/>
      <c r="AH923" s="202"/>
      <c r="AI923" s="202"/>
    </row>
    <row r="924" ht="13.5" customHeight="1">
      <c r="AB924" s="5"/>
      <c r="AC924" s="5"/>
      <c r="AE924" s="202"/>
      <c r="AF924" s="202"/>
      <c r="AG924" s="202"/>
      <c r="AH924" s="202"/>
      <c r="AI924" s="202"/>
    </row>
    <row r="925" ht="13.5" customHeight="1">
      <c r="AB925" s="5"/>
      <c r="AC925" s="5"/>
      <c r="AE925" s="202"/>
      <c r="AF925" s="202"/>
      <c r="AG925" s="202"/>
      <c r="AH925" s="202"/>
      <c r="AI925" s="202"/>
    </row>
    <row r="926" ht="13.5" customHeight="1">
      <c r="AB926" s="5"/>
      <c r="AC926" s="5"/>
      <c r="AE926" s="202"/>
      <c r="AF926" s="202"/>
      <c r="AG926" s="202"/>
      <c r="AH926" s="202"/>
      <c r="AI926" s="202"/>
    </row>
    <row r="927" ht="13.5" customHeight="1">
      <c r="AB927" s="5"/>
      <c r="AC927" s="5"/>
      <c r="AE927" s="202"/>
      <c r="AF927" s="202"/>
      <c r="AG927" s="202"/>
      <c r="AH927" s="202"/>
      <c r="AI927" s="202"/>
    </row>
    <row r="928" ht="13.5" customHeight="1">
      <c r="AB928" s="5"/>
      <c r="AC928" s="5"/>
      <c r="AE928" s="202"/>
      <c r="AF928" s="202"/>
      <c r="AG928" s="202"/>
      <c r="AH928" s="202"/>
      <c r="AI928" s="202"/>
    </row>
    <row r="929" ht="13.5" customHeight="1">
      <c r="AB929" s="5"/>
      <c r="AC929" s="5"/>
      <c r="AE929" s="202"/>
      <c r="AF929" s="202"/>
      <c r="AG929" s="202"/>
      <c r="AH929" s="202"/>
      <c r="AI929" s="202"/>
    </row>
    <row r="930" ht="13.5" customHeight="1">
      <c r="AB930" s="5"/>
      <c r="AC930" s="5"/>
      <c r="AE930" s="202"/>
      <c r="AF930" s="202"/>
      <c r="AG930" s="202"/>
      <c r="AH930" s="202"/>
      <c r="AI930" s="202"/>
    </row>
    <row r="931" ht="13.5" customHeight="1">
      <c r="AB931" s="5"/>
      <c r="AC931" s="5"/>
      <c r="AE931" s="202"/>
      <c r="AF931" s="202"/>
      <c r="AG931" s="202"/>
      <c r="AH931" s="202"/>
      <c r="AI931" s="202"/>
    </row>
    <row r="932" ht="13.5" customHeight="1">
      <c r="AB932" s="5"/>
      <c r="AC932" s="5"/>
      <c r="AE932" s="202"/>
      <c r="AF932" s="202"/>
      <c r="AG932" s="202"/>
      <c r="AH932" s="202"/>
      <c r="AI932" s="202"/>
    </row>
    <row r="933" ht="13.5" customHeight="1">
      <c r="AB933" s="5"/>
      <c r="AC933" s="5"/>
      <c r="AE933" s="202"/>
      <c r="AF933" s="202"/>
      <c r="AG933" s="202"/>
      <c r="AH933" s="202"/>
      <c r="AI933" s="202"/>
    </row>
    <row r="934" ht="13.5" customHeight="1">
      <c r="AB934" s="5"/>
      <c r="AC934" s="5"/>
      <c r="AE934" s="202"/>
      <c r="AF934" s="202"/>
      <c r="AG934" s="202"/>
      <c r="AH934" s="202"/>
      <c r="AI934" s="202"/>
    </row>
    <row r="935" ht="13.5" customHeight="1">
      <c r="AB935" s="5"/>
      <c r="AC935" s="5"/>
      <c r="AE935" s="202"/>
      <c r="AF935" s="202"/>
      <c r="AG935" s="202"/>
      <c r="AH935" s="202"/>
      <c r="AI935" s="202"/>
    </row>
    <row r="936" ht="13.5" customHeight="1">
      <c r="AB936" s="5"/>
      <c r="AC936" s="5"/>
      <c r="AE936" s="202"/>
      <c r="AF936" s="202"/>
      <c r="AG936" s="202"/>
      <c r="AH936" s="202"/>
      <c r="AI936" s="202"/>
    </row>
    <row r="937" ht="13.5" customHeight="1">
      <c r="AB937" s="5"/>
      <c r="AC937" s="5"/>
      <c r="AE937" s="202"/>
      <c r="AF937" s="202"/>
      <c r="AG937" s="202"/>
      <c r="AH937" s="202"/>
      <c r="AI937" s="202"/>
    </row>
    <row r="938" ht="13.5" customHeight="1">
      <c r="AB938" s="5"/>
      <c r="AC938" s="5"/>
      <c r="AE938" s="202"/>
      <c r="AF938" s="202"/>
      <c r="AG938" s="202"/>
      <c r="AH938" s="202"/>
      <c r="AI938" s="202"/>
    </row>
    <row r="939" ht="13.5" customHeight="1">
      <c r="AB939" s="5"/>
      <c r="AC939" s="5"/>
      <c r="AE939" s="202"/>
      <c r="AF939" s="202"/>
      <c r="AG939" s="202"/>
      <c r="AH939" s="202"/>
      <c r="AI939" s="202"/>
    </row>
    <row r="940" ht="13.5" customHeight="1">
      <c r="AB940" s="5"/>
      <c r="AC940" s="5"/>
      <c r="AE940" s="202"/>
      <c r="AF940" s="202"/>
      <c r="AG940" s="202"/>
      <c r="AH940" s="202"/>
      <c r="AI940" s="202"/>
    </row>
    <row r="941" ht="13.5" customHeight="1">
      <c r="AB941" s="5"/>
      <c r="AC941" s="5"/>
      <c r="AE941" s="202"/>
      <c r="AF941" s="202"/>
      <c r="AG941" s="202"/>
      <c r="AH941" s="202"/>
      <c r="AI941" s="202"/>
    </row>
    <row r="942" ht="13.5" customHeight="1">
      <c r="AB942" s="5"/>
      <c r="AC942" s="5"/>
      <c r="AE942" s="202"/>
      <c r="AF942" s="202"/>
      <c r="AG942" s="202"/>
      <c r="AH942" s="202"/>
      <c r="AI942" s="202"/>
    </row>
    <row r="943" ht="13.5" customHeight="1">
      <c r="AB943" s="5"/>
      <c r="AC943" s="5"/>
      <c r="AE943" s="202"/>
      <c r="AF943" s="202"/>
      <c r="AG943" s="202"/>
      <c r="AH943" s="202"/>
      <c r="AI943" s="202"/>
    </row>
    <row r="944" ht="13.5" customHeight="1">
      <c r="AB944" s="5"/>
      <c r="AC944" s="5"/>
      <c r="AE944" s="202"/>
      <c r="AF944" s="202"/>
      <c r="AG944" s="202"/>
      <c r="AH944" s="202"/>
      <c r="AI944" s="202"/>
    </row>
    <row r="945" ht="13.5" customHeight="1">
      <c r="AB945" s="5"/>
      <c r="AC945" s="5"/>
      <c r="AE945" s="202"/>
      <c r="AF945" s="202"/>
      <c r="AG945" s="202"/>
      <c r="AH945" s="202"/>
      <c r="AI945" s="202"/>
    </row>
    <row r="946" ht="13.5" customHeight="1">
      <c r="AB946" s="5"/>
      <c r="AC946" s="5"/>
      <c r="AE946" s="202"/>
      <c r="AF946" s="202"/>
      <c r="AG946" s="202"/>
      <c r="AH946" s="202"/>
      <c r="AI946" s="202"/>
    </row>
    <row r="947" ht="13.5" customHeight="1">
      <c r="AB947" s="5"/>
      <c r="AC947" s="5"/>
      <c r="AE947" s="202"/>
      <c r="AF947" s="202"/>
      <c r="AG947" s="202"/>
      <c r="AH947" s="202"/>
      <c r="AI947" s="202"/>
    </row>
    <row r="948" ht="13.5" customHeight="1">
      <c r="AB948" s="5"/>
      <c r="AC948" s="5"/>
      <c r="AE948" s="202"/>
      <c r="AF948" s="202"/>
      <c r="AG948" s="202"/>
      <c r="AH948" s="202"/>
      <c r="AI948" s="202"/>
    </row>
    <row r="949" ht="13.5" customHeight="1">
      <c r="AB949" s="5"/>
      <c r="AC949" s="5"/>
      <c r="AE949" s="202"/>
      <c r="AF949" s="202"/>
      <c r="AG949" s="202"/>
      <c r="AH949" s="202"/>
      <c r="AI949" s="202"/>
    </row>
    <row r="950" ht="13.5" customHeight="1">
      <c r="AB950" s="5"/>
      <c r="AC950" s="5"/>
      <c r="AE950" s="202"/>
      <c r="AF950" s="202"/>
      <c r="AG950" s="202"/>
      <c r="AH950" s="202"/>
      <c r="AI950" s="202"/>
    </row>
    <row r="951" ht="13.5" customHeight="1">
      <c r="AB951" s="5"/>
      <c r="AC951" s="5"/>
      <c r="AE951" s="202"/>
      <c r="AF951" s="202"/>
      <c r="AG951" s="202"/>
      <c r="AH951" s="202"/>
      <c r="AI951" s="202"/>
    </row>
    <row r="952" ht="13.5" customHeight="1">
      <c r="AB952" s="5"/>
      <c r="AC952" s="5"/>
      <c r="AE952" s="202"/>
      <c r="AF952" s="202"/>
      <c r="AG952" s="202"/>
      <c r="AH952" s="202"/>
      <c r="AI952" s="202"/>
    </row>
    <row r="953" ht="13.5" customHeight="1">
      <c r="AB953" s="5"/>
      <c r="AC953" s="5"/>
      <c r="AE953" s="202"/>
      <c r="AF953" s="202"/>
      <c r="AG953" s="202"/>
      <c r="AH953" s="202"/>
      <c r="AI953" s="202"/>
    </row>
    <row r="954" ht="13.5" customHeight="1">
      <c r="AB954" s="5"/>
      <c r="AC954" s="5"/>
      <c r="AE954" s="202"/>
      <c r="AF954" s="202"/>
      <c r="AG954" s="202"/>
      <c r="AH954" s="202"/>
      <c r="AI954" s="202"/>
    </row>
    <row r="955" ht="13.5" customHeight="1">
      <c r="AB955" s="5"/>
      <c r="AC955" s="5"/>
      <c r="AE955" s="202"/>
      <c r="AF955" s="202"/>
      <c r="AG955" s="202"/>
      <c r="AH955" s="202"/>
      <c r="AI955" s="202"/>
    </row>
    <row r="956" ht="13.5" customHeight="1">
      <c r="AB956" s="5"/>
      <c r="AC956" s="5"/>
      <c r="AE956" s="202"/>
      <c r="AF956" s="202"/>
      <c r="AG956" s="202"/>
      <c r="AH956" s="202"/>
      <c r="AI956" s="202"/>
    </row>
    <row r="957" ht="13.5" customHeight="1">
      <c r="AB957" s="5"/>
      <c r="AC957" s="5"/>
      <c r="AE957" s="202"/>
      <c r="AF957" s="202"/>
      <c r="AG957" s="202"/>
      <c r="AH957" s="202"/>
      <c r="AI957" s="202"/>
    </row>
    <row r="958" ht="13.5" customHeight="1">
      <c r="AB958" s="5"/>
      <c r="AC958" s="5"/>
      <c r="AE958" s="202"/>
      <c r="AF958" s="202"/>
      <c r="AG958" s="202"/>
      <c r="AH958" s="202"/>
      <c r="AI958" s="202"/>
    </row>
    <row r="959" ht="13.5" customHeight="1">
      <c r="AB959" s="5"/>
      <c r="AC959" s="5"/>
      <c r="AE959" s="202"/>
      <c r="AF959" s="202"/>
      <c r="AG959" s="202"/>
      <c r="AH959" s="202"/>
      <c r="AI959" s="202"/>
    </row>
    <row r="960" ht="13.5" customHeight="1">
      <c r="AB960" s="5"/>
      <c r="AC960" s="5"/>
      <c r="AE960" s="202"/>
      <c r="AF960" s="202"/>
      <c r="AG960" s="202"/>
      <c r="AH960" s="202"/>
      <c r="AI960" s="202"/>
    </row>
    <row r="961" ht="13.5" customHeight="1">
      <c r="AB961" s="5"/>
      <c r="AC961" s="5"/>
      <c r="AE961" s="202"/>
      <c r="AF961" s="202"/>
      <c r="AG961" s="202"/>
      <c r="AH961" s="202"/>
      <c r="AI961" s="202"/>
    </row>
    <row r="962" ht="13.5" customHeight="1">
      <c r="AB962" s="5"/>
      <c r="AC962" s="5"/>
      <c r="AE962" s="202"/>
      <c r="AF962" s="202"/>
      <c r="AG962" s="202"/>
      <c r="AH962" s="202"/>
      <c r="AI962" s="202"/>
    </row>
    <row r="963" ht="13.5" customHeight="1">
      <c r="AB963" s="5"/>
      <c r="AC963" s="5"/>
      <c r="AE963" s="202"/>
      <c r="AF963" s="202"/>
      <c r="AG963" s="202"/>
      <c r="AH963" s="202"/>
      <c r="AI963" s="202"/>
    </row>
    <row r="964" ht="13.5" customHeight="1">
      <c r="AB964" s="5"/>
      <c r="AC964" s="5"/>
      <c r="AE964" s="202"/>
      <c r="AF964" s="202"/>
      <c r="AG964" s="202"/>
      <c r="AH964" s="202"/>
      <c r="AI964" s="202"/>
    </row>
    <row r="965" ht="13.5" customHeight="1">
      <c r="AB965" s="5"/>
      <c r="AC965" s="5"/>
      <c r="AE965" s="202"/>
      <c r="AF965" s="202"/>
      <c r="AG965" s="202"/>
      <c r="AH965" s="202"/>
      <c r="AI965" s="202"/>
    </row>
    <row r="966" ht="13.5" customHeight="1">
      <c r="AB966" s="5"/>
      <c r="AC966" s="5"/>
      <c r="AE966" s="202"/>
      <c r="AF966" s="202"/>
      <c r="AG966" s="202"/>
      <c r="AH966" s="202"/>
      <c r="AI966" s="202"/>
    </row>
    <row r="967" ht="13.5" customHeight="1">
      <c r="AB967" s="5"/>
      <c r="AC967" s="5"/>
      <c r="AE967" s="202"/>
      <c r="AF967" s="202"/>
      <c r="AG967" s="202"/>
      <c r="AH967" s="202"/>
      <c r="AI967" s="202"/>
    </row>
    <row r="968" ht="13.5" customHeight="1">
      <c r="AB968" s="5"/>
      <c r="AC968" s="5"/>
      <c r="AE968" s="202"/>
      <c r="AF968" s="202"/>
      <c r="AG968" s="202"/>
      <c r="AH968" s="202"/>
      <c r="AI968" s="202"/>
    </row>
    <row r="969" ht="13.5" customHeight="1">
      <c r="AB969" s="5"/>
      <c r="AC969" s="5"/>
      <c r="AE969" s="202"/>
      <c r="AF969" s="202"/>
      <c r="AG969" s="202"/>
      <c r="AH969" s="202"/>
      <c r="AI969" s="202"/>
    </row>
    <row r="970" ht="13.5" customHeight="1">
      <c r="AB970" s="5"/>
      <c r="AC970" s="5"/>
      <c r="AE970" s="202"/>
      <c r="AF970" s="202"/>
      <c r="AG970" s="202"/>
      <c r="AH970" s="202"/>
      <c r="AI970" s="202"/>
    </row>
    <row r="971" ht="13.5" customHeight="1">
      <c r="AB971" s="5"/>
      <c r="AC971" s="5"/>
      <c r="AE971" s="202"/>
      <c r="AF971" s="202"/>
      <c r="AG971" s="202"/>
      <c r="AH971" s="202"/>
      <c r="AI971" s="202"/>
    </row>
    <row r="972" ht="13.5" customHeight="1">
      <c r="AB972" s="5"/>
      <c r="AC972" s="5"/>
      <c r="AE972" s="202"/>
      <c r="AF972" s="202"/>
      <c r="AG972" s="202"/>
      <c r="AH972" s="202"/>
      <c r="AI972" s="202"/>
    </row>
    <row r="973" ht="13.5" customHeight="1">
      <c r="AB973" s="5"/>
      <c r="AC973" s="5"/>
      <c r="AE973" s="202"/>
      <c r="AF973" s="202"/>
      <c r="AG973" s="202"/>
      <c r="AH973" s="202"/>
      <c r="AI973" s="202"/>
    </row>
    <row r="974" ht="13.5" customHeight="1">
      <c r="AB974" s="5"/>
      <c r="AC974" s="5"/>
      <c r="AE974" s="202"/>
      <c r="AF974" s="202"/>
      <c r="AG974" s="202"/>
      <c r="AH974" s="202"/>
      <c r="AI974" s="202"/>
    </row>
    <row r="975" ht="13.5" customHeight="1">
      <c r="AB975" s="5"/>
      <c r="AC975" s="5"/>
      <c r="AE975" s="202"/>
      <c r="AF975" s="202"/>
      <c r="AG975" s="202"/>
      <c r="AH975" s="202"/>
      <c r="AI975" s="202"/>
    </row>
    <row r="976" ht="13.5" customHeight="1">
      <c r="AB976" s="5"/>
      <c r="AC976" s="5"/>
      <c r="AE976" s="202"/>
      <c r="AF976" s="202"/>
      <c r="AG976" s="202"/>
      <c r="AH976" s="202"/>
      <c r="AI976" s="202"/>
    </row>
    <row r="977" ht="13.5" customHeight="1">
      <c r="AB977" s="5"/>
      <c r="AC977" s="5"/>
      <c r="AE977" s="202"/>
      <c r="AF977" s="202"/>
      <c r="AG977" s="202"/>
      <c r="AH977" s="202"/>
      <c r="AI977" s="202"/>
    </row>
    <row r="978" ht="13.5" customHeight="1">
      <c r="AB978" s="5"/>
      <c r="AC978" s="5"/>
      <c r="AE978" s="202"/>
      <c r="AF978" s="202"/>
      <c r="AG978" s="202"/>
      <c r="AH978" s="202"/>
      <c r="AI978" s="202"/>
    </row>
    <row r="979" ht="13.5" customHeight="1">
      <c r="AB979" s="5"/>
      <c r="AC979" s="5"/>
      <c r="AE979" s="202"/>
      <c r="AF979" s="202"/>
      <c r="AG979" s="202"/>
      <c r="AH979" s="202"/>
      <c r="AI979" s="202"/>
    </row>
    <row r="980" ht="13.5" customHeight="1">
      <c r="AB980" s="5"/>
      <c r="AC980" s="5"/>
      <c r="AE980" s="202"/>
      <c r="AF980" s="202"/>
      <c r="AG980" s="202"/>
      <c r="AH980" s="202"/>
      <c r="AI980" s="202"/>
    </row>
    <row r="981" ht="13.5" customHeight="1">
      <c r="AB981" s="5"/>
      <c r="AC981" s="5"/>
      <c r="AE981" s="202"/>
      <c r="AF981" s="202"/>
      <c r="AG981" s="202"/>
      <c r="AH981" s="202"/>
      <c r="AI981" s="202"/>
    </row>
    <row r="982" ht="13.5" customHeight="1">
      <c r="AB982" s="5"/>
      <c r="AC982" s="5"/>
      <c r="AE982" s="202"/>
      <c r="AF982" s="202"/>
      <c r="AG982" s="202"/>
      <c r="AH982" s="202"/>
      <c r="AI982" s="202"/>
    </row>
    <row r="983" ht="13.5" customHeight="1">
      <c r="AB983" s="5"/>
      <c r="AC983" s="5"/>
      <c r="AE983" s="202"/>
      <c r="AF983" s="202"/>
      <c r="AG983" s="202"/>
      <c r="AH983" s="202"/>
      <c r="AI983" s="202"/>
    </row>
    <row r="984" ht="13.5" customHeight="1">
      <c r="AB984" s="5"/>
      <c r="AC984" s="5"/>
      <c r="AE984" s="202"/>
      <c r="AF984" s="202"/>
      <c r="AG984" s="202"/>
      <c r="AH984" s="202"/>
      <c r="AI984" s="202"/>
    </row>
    <row r="985" ht="13.5" customHeight="1">
      <c r="AB985" s="5"/>
      <c r="AC985" s="5"/>
      <c r="AE985" s="202"/>
      <c r="AF985" s="202"/>
      <c r="AG985" s="202"/>
      <c r="AH985" s="202"/>
      <c r="AI985" s="202"/>
    </row>
    <row r="986" ht="13.5" customHeight="1">
      <c r="AB986" s="5"/>
      <c r="AC986" s="5"/>
      <c r="AE986" s="202"/>
      <c r="AF986" s="202"/>
      <c r="AG986" s="202"/>
      <c r="AH986" s="202"/>
      <c r="AI986" s="202"/>
    </row>
    <row r="987" ht="13.5" customHeight="1">
      <c r="AB987" s="5"/>
      <c r="AC987" s="5"/>
      <c r="AE987" s="202"/>
      <c r="AF987" s="202"/>
      <c r="AG987" s="202"/>
      <c r="AH987" s="202"/>
      <c r="AI987" s="202"/>
    </row>
    <row r="988" ht="13.5" customHeight="1">
      <c r="AB988" s="5"/>
      <c r="AC988" s="5"/>
      <c r="AE988" s="202"/>
      <c r="AF988" s="202"/>
      <c r="AG988" s="202"/>
      <c r="AH988" s="202"/>
      <c r="AI988" s="202"/>
    </row>
    <row r="989" ht="13.5" customHeight="1">
      <c r="AB989" s="5"/>
      <c r="AC989" s="5"/>
      <c r="AE989" s="202"/>
      <c r="AF989" s="202"/>
      <c r="AG989" s="202"/>
      <c r="AH989" s="202"/>
      <c r="AI989" s="202"/>
    </row>
    <row r="990" ht="13.5" customHeight="1">
      <c r="AB990" s="5"/>
      <c r="AC990" s="5"/>
      <c r="AE990" s="202"/>
      <c r="AF990" s="202"/>
      <c r="AG990" s="202"/>
      <c r="AH990" s="202"/>
      <c r="AI990" s="202"/>
    </row>
    <row r="991" ht="13.5" customHeight="1">
      <c r="AB991" s="5"/>
      <c r="AC991" s="5"/>
      <c r="AE991" s="202"/>
      <c r="AF991" s="202"/>
      <c r="AG991" s="202"/>
      <c r="AH991" s="202"/>
      <c r="AI991" s="202"/>
    </row>
    <row r="992" ht="13.5" customHeight="1">
      <c r="AB992" s="5"/>
      <c r="AC992" s="5"/>
      <c r="AE992" s="202"/>
      <c r="AF992" s="202"/>
      <c r="AG992" s="202"/>
      <c r="AH992" s="202"/>
      <c r="AI992" s="202"/>
    </row>
    <row r="993" ht="13.5" customHeight="1">
      <c r="AB993" s="5"/>
      <c r="AC993" s="5"/>
      <c r="AE993" s="202"/>
      <c r="AF993" s="202"/>
      <c r="AG993" s="202"/>
      <c r="AH993" s="202"/>
      <c r="AI993" s="202"/>
    </row>
    <row r="994" ht="13.5" customHeight="1">
      <c r="AB994" s="5"/>
      <c r="AC994" s="5"/>
      <c r="AE994" s="202"/>
      <c r="AF994" s="202"/>
      <c r="AG994" s="202"/>
      <c r="AH994" s="202"/>
      <c r="AI994" s="202"/>
    </row>
    <row r="995" ht="13.5" customHeight="1">
      <c r="AB995" s="5"/>
      <c r="AC995" s="5"/>
      <c r="AE995" s="202"/>
      <c r="AF995" s="202"/>
      <c r="AG995" s="202"/>
      <c r="AH995" s="202"/>
      <c r="AI995" s="202"/>
    </row>
    <row r="996" ht="13.5" customHeight="1">
      <c r="AB996" s="5"/>
      <c r="AC996" s="5"/>
      <c r="AE996" s="202"/>
      <c r="AF996" s="202"/>
      <c r="AG996" s="202"/>
      <c r="AH996" s="202"/>
      <c r="AI996" s="202"/>
    </row>
    <row r="997" ht="13.5" customHeight="1">
      <c r="AB997" s="5"/>
      <c r="AC997" s="5"/>
      <c r="AE997" s="202"/>
      <c r="AF997" s="202"/>
      <c r="AG997" s="202"/>
      <c r="AH997" s="202"/>
      <c r="AI997" s="202"/>
    </row>
    <row r="998" ht="13.5" customHeight="1">
      <c r="AB998" s="5"/>
      <c r="AC998" s="5"/>
      <c r="AE998" s="202"/>
      <c r="AF998" s="202"/>
      <c r="AG998" s="202"/>
      <c r="AH998" s="202"/>
      <c r="AI998" s="202"/>
    </row>
    <row r="999" ht="13.5" customHeight="1">
      <c r="AB999" s="5"/>
      <c r="AC999" s="5"/>
      <c r="AE999" s="202"/>
      <c r="AF999" s="202"/>
      <c r="AG999" s="202"/>
      <c r="AH999" s="202"/>
      <c r="AI999" s="202"/>
    </row>
    <row r="1000" ht="13.5" customHeight="1">
      <c r="AB1000" s="5"/>
      <c r="AC1000" s="5"/>
      <c r="AE1000" s="202"/>
      <c r="AF1000" s="202"/>
      <c r="AG1000" s="202"/>
      <c r="AH1000" s="202"/>
      <c r="AI1000" s="202"/>
    </row>
  </sheetData>
  <mergeCells count="8">
    <mergeCell ref="A1:AA1"/>
    <mergeCell ref="A3:A9"/>
    <mergeCell ref="A10:A13"/>
    <mergeCell ref="A14:A21"/>
    <mergeCell ref="A22:A25"/>
    <mergeCell ref="A26:A30"/>
    <mergeCell ref="A31:A35"/>
    <mergeCell ref="A36:A40"/>
  </mergeCells>
  <conditionalFormatting sqref="N40">
    <cfRule type="cellIs" dxfId="1" priority="1" operator="greaterThan">
      <formula>0</formula>
    </cfRule>
  </conditionalFormatting>
  <conditionalFormatting sqref="R31">
    <cfRule type="cellIs" dxfId="1" priority="2" operator="greaterThan">
      <formula>0</formula>
    </cfRule>
  </conditionalFormatting>
  <conditionalFormatting sqref="D40">
    <cfRule type="cellIs" dxfId="2" priority="3" operator="greaterThan">
      <formula>0</formula>
    </cfRule>
  </conditionalFormatting>
  <conditionalFormatting sqref="S39">
    <cfRule type="cellIs" dxfId="1" priority="4" operator="greaterThan">
      <formula>0</formula>
    </cfRule>
  </conditionalFormatting>
  <conditionalFormatting sqref="R22">
    <cfRule type="cellIs" dxfId="1" priority="5" operator="greaterThan">
      <formula>0</formula>
    </cfRule>
  </conditionalFormatting>
  <conditionalFormatting sqref="S33">
    <cfRule type="cellIs" dxfId="1" priority="6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2" width="32.86"/>
    <col customWidth="1" min="3" max="3" width="20.0"/>
    <col customWidth="1" min="4" max="4" width="13.57"/>
    <col customWidth="1" min="5" max="8" width="9.29"/>
    <col customWidth="1" min="9" max="9" width="9.57"/>
    <col customWidth="1" min="10" max="11" width="9.43"/>
    <col customWidth="1" min="12" max="13" width="9.29"/>
    <col customWidth="1" min="14" max="14" width="9.43"/>
    <col customWidth="1" min="15" max="15" width="9.29"/>
    <col customWidth="1" min="16" max="16" width="9.43"/>
    <col customWidth="1" min="17" max="17" width="9.29"/>
    <col customWidth="1" min="18" max="18" width="10.43"/>
    <col customWidth="1" min="19" max="20" width="9.29"/>
    <col customWidth="1" min="21" max="21" width="8.71"/>
    <col customWidth="1" min="22" max="23" width="9.29"/>
    <col customWidth="1" min="24" max="24" width="10.43"/>
    <col customWidth="1" min="25" max="27" width="9.29"/>
    <col customWidth="1" min="28" max="28" width="9.14"/>
    <col customWidth="1" min="29" max="48" width="8.71"/>
  </cols>
  <sheetData>
    <row r="1" ht="25.5" customHeight="1">
      <c r="A1" s="349" t="s">
        <v>140</v>
      </c>
      <c r="G1" s="350" t="s">
        <v>141</v>
      </c>
      <c r="J1" s="351" t="s">
        <v>142</v>
      </c>
      <c r="M1" s="352" t="s">
        <v>69</v>
      </c>
      <c r="N1" s="353"/>
      <c r="O1" s="353"/>
      <c r="P1" s="353"/>
      <c r="Q1" s="353"/>
      <c r="R1" s="353"/>
      <c r="S1" s="353"/>
      <c r="W1" s="5"/>
      <c r="AB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B2" s="354" t="s">
        <v>68</v>
      </c>
      <c r="AB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20.25" customHeight="1">
      <c r="A3" s="355" t="s">
        <v>143</v>
      </c>
      <c r="B3" s="356" t="s">
        <v>144</v>
      </c>
      <c r="C3" s="356" t="s">
        <v>145</v>
      </c>
      <c r="D3" s="357" t="s">
        <v>3</v>
      </c>
      <c r="E3" s="357" t="s">
        <v>4</v>
      </c>
      <c r="F3" s="357" t="s">
        <v>5</v>
      </c>
      <c r="G3" s="357" t="s">
        <v>6</v>
      </c>
      <c r="H3" s="357" t="s">
        <v>7</v>
      </c>
      <c r="I3" s="357" t="s">
        <v>8</v>
      </c>
      <c r="J3" s="357" t="s">
        <v>9</v>
      </c>
      <c r="K3" s="357" t="s">
        <v>146</v>
      </c>
      <c r="L3" s="357" t="s">
        <v>11</v>
      </c>
      <c r="M3" s="357" t="s">
        <v>12</v>
      </c>
      <c r="N3" s="357" t="s">
        <v>13</v>
      </c>
      <c r="O3" s="357" t="s">
        <v>14</v>
      </c>
      <c r="P3" s="357" t="s">
        <v>15</v>
      </c>
      <c r="Q3" s="357" t="s">
        <v>16</v>
      </c>
      <c r="R3" s="357" t="s">
        <v>17</v>
      </c>
      <c r="S3" s="357" t="s">
        <v>18</v>
      </c>
      <c r="T3" s="357" t="s">
        <v>19</v>
      </c>
      <c r="U3" s="357" t="s">
        <v>20</v>
      </c>
      <c r="V3" s="357" t="s">
        <v>21</v>
      </c>
      <c r="W3" s="357" t="s">
        <v>22</v>
      </c>
      <c r="X3" s="357" t="s">
        <v>23</v>
      </c>
      <c r="Y3" s="357" t="s">
        <v>24</v>
      </c>
      <c r="Z3" s="357" t="s">
        <v>25</v>
      </c>
      <c r="AA3" s="357" t="s">
        <v>26</v>
      </c>
      <c r="AB3" s="358" t="s">
        <v>27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8.75" customHeight="1">
      <c r="A4" s="359" t="s">
        <v>28</v>
      </c>
      <c r="B4" s="360" t="s">
        <v>31</v>
      </c>
      <c r="C4" s="361" t="s">
        <v>32</v>
      </c>
      <c r="D4" s="362"/>
      <c r="E4" s="363">
        <f>'New Mexico'!O6</f>
        <v>0.006</v>
      </c>
      <c r="F4" s="364">
        <f>'New Mexico'!O7</f>
        <v>0.01</v>
      </c>
      <c r="G4" s="365">
        <f>'New Mexico'!O8</f>
        <v>2</v>
      </c>
      <c r="H4" s="363">
        <f>'New Mexico'!O9</f>
        <v>0.004</v>
      </c>
      <c r="I4" s="363">
        <f>'New Mexico'!O10</f>
        <v>0.005</v>
      </c>
      <c r="J4" s="364"/>
      <c r="K4" s="366">
        <f>'New Mexico'!O12</f>
        <v>0.1</v>
      </c>
      <c r="L4" s="364"/>
      <c r="M4" s="366">
        <f>'New Mexico'!O16</f>
        <v>1.3</v>
      </c>
      <c r="N4" s="364"/>
      <c r="O4" s="363">
        <f>'New Mexico'!O18</f>
        <v>0.015</v>
      </c>
      <c r="P4" s="364"/>
      <c r="Q4" s="364"/>
      <c r="R4" s="364"/>
      <c r="S4" s="364"/>
      <c r="T4" s="366">
        <f>'New Mexico'!O24</f>
        <v>0.7</v>
      </c>
      <c r="U4" s="364"/>
      <c r="V4" s="364">
        <f>'New Mexico'!O26</f>
        <v>0.05</v>
      </c>
      <c r="W4" s="364"/>
      <c r="X4" s="364"/>
      <c r="Y4" s="363">
        <f>'New Mexico'!O29</f>
        <v>0.002</v>
      </c>
      <c r="Z4" s="364"/>
      <c r="AA4" s="366">
        <f>'New Mexico'!O31</f>
        <v>10.5</v>
      </c>
      <c r="AB4" s="367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8.75" customHeight="1">
      <c r="A5" s="359" t="s">
        <v>28</v>
      </c>
      <c r="B5" s="368" t="s">
        <v>33</v>
      </c>
      <c r="C5" s="361" t="s">
        <v>34</v>
      </c>
      <c r="D5" s="362"/>
      <c r="E5" s="364"/>
      <c r="F5" s="364">
        <f>Utah!M7</f>
        <v>0.01</v>
      </c>
      <c r="G5" s="365">
        <f>Utah!M8</f>
        <v>1</v>
      </c>
      <c r="H5" s="363">
        <f>Utah!M9</f>
        <v>0.004</v>
      </c>
      <c r="I5" s="364">
        <f>Utah!M10</f>
        <v>0.01</v>
      </c>
      <c r="J5" s="364"/>
      <c r="K5" s="364">
        <f>Utah!M12</f>
        <v>0.05</v>
      </c>
      <c r="L5" s="364"/>
      <c r="M5" s="364"/>
      <c r="N5" s="364"/>
      <c r="O5" s="363">
        <f>Utah!M16</f>
        <v>0.015</v>
      </c>
      <c r="P5" s="364"/>
      <c r="Q5" s="364"/>
      <c r="R5" s="363">
        <f>Utah!M19</f>
        <v>0.002</v>
      </c>
      <c r="S5" s="364"/>
      <c r="T5" s="364"/>
      <c r="U5" s="364"/>
      <c r="V5" s="364">
        <f>Utah!M23</f>
        <v>0.05</v>
      </c>
      <c r="W5" s="364">
        <f>Utah!M24</f>
        <v>0.05</v>
      </c>
      <c r="X5" s="364"/>
      <c r="Y5" s="364"/>
      <c r="Z5" s="364"/>
      <c r="AA5" s="364"/>
      <c r="AB5" s="367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8.75" customHeight="1">
      <c r="A6" s="359" t="s">
        <v>28</v>
      </c>
      <c r="B6" s="368" t="s">
        <v>28</v>
      </c>
      <c r="C6" s="361" t="s">
        <v>35</v>
      </c>
      <c r="D6" s="362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7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ht="18.75" customHeight="1">
      <c r="A7" s="359" t="s">
        <v>28</v>
      </c>
      <c r="B7" s="368" t="s">
        <v>29</v>
      </c>
      <c r="C7" s="361" t="s">
        <v>30</v>
      </c>
      <c r="D7" s="362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7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8.75" customHeight="1">
      <c r="A8" s="359" t="s">
        <v>28</v>
      </c>
      <c r="B8" s="368" t="s">
        <v>147</v>
      </c>
      <c r="C8" s="361" t="s">
        <v>37</v>
      </c>
      <c r="D8" s="362"/>
      <c r="E8" s="364"/>
      <c r="F8" s="364"/>
      <c r="G8" s="364">
        <f>'UteMountain Tribe 2010'!M8</f>
        <v>1</v>
      </c>
      <c r="H8" s="364"/>
      <c r="I8" s="364">
        <f>'UteMountain Tribe 2010'!M10</f>
        <v>0.005</v>
      </c>
      <c r="J8" s="364"/>
      <c r="K8" s="364">
        <f>'UteMountain Tribe 2010'!M13</f>
        <v>0.05</v>
      </c>
      <c r="L8" s="364"/>
      <c r="M8" s="364"/>
      <c r="N8" s="364"/>
      <c r="O8" s="364">
        <f>'UteMountain Tribe 2010'!M17</f>
        <v>0.05</v>
      </c>
      <c r="P8" s="364"/>
      <c r="Q8" s="364"/>
      <c r="R8" s="364"/>
      <c r="S8" s="364"/>
      <c r="T8" s="364"/>
      <c r="U8" s="364"/>
      <c r="V8" s="364"/>
      <c r="W8" s="364">
        <f>'UteMountain Tribe 2010'!M25</f>
        <v>0.1</v>
      </c>
      <c r="X8" s="364"/>
      <c r="Y8" s="364"/>
      <c r="Z8" s="364"/>
      <c r="AA8" s="364"/>
      <c r="AB8" s="367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8.75" customHeight="1">
      <c r="A9" s="359" t="s">
        <v>28</v>
      </c>
      <c r="B9" s="368" t="s">
        <v>148</v>
      </c>
      <c r="C9" s="361" t="s">
        <v>37</v>
      </c>
      <c r="D9" s="362"/>
      <c r="E9" s="364">
        <f>'UteMountain Tribe 2010'!N6</f>
        <v>0.0056</v>
      </c>
      <c r="F9" s="364"/>
      <c r="G9" s="364"/>
      <c r="H9" s="364"/>
      <c r="I9" s="364"/>
      <c r="J9" s="364"/>
      <c r="K9" s="364"/>
      <c r="L9" s="364"/>
      <c r="M9" s="364">
        <f>'UteMountain Tribe 2010'!N15</f>
        <v>1</v>
      </c>
      <c r="N9" s="364"/>
      <c r="O9" s="364"/>
      <c r="P9" s="364"/>
      <c r="Q9" s="364"/>
      <c r="R9" s="364"/>
      <c r="S9" s="364"/>
      <c r="T9" s="364">
        <f>'UteMountain Tribe 2010'!N22</f>
        <v>0.1</v>
      </c>
      <c r="U9" s="364"/>
      <c r="V9" s="364"/>
      <c r="W9" s="364"/>
      <c r="X9" s="364"/>
      <c r="Y9" s="364"/>
      <c r="Z9" s="364"/>
      <c r="AA9" s="364">
        <f>'UteMountain Tribe 2010'!N29</f>
        <v>5</v>
      </c>
      <c r="AB9" s="367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8.75" customHeight="1">
      <c r="A10" s="369" t="s">
        <v>38</v>
      </c>
      <c r="B10" s="370" t="s">
        <v>41</v>
      </c>
      <c r="C10" s="371" t="s">
        <v>35</v>
      </c>
      <c r="D10" s="372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7"/>
    </row>
    <row r="11" ht="18.75" customHeight="1">
      <c r="A11" s="369" t="s">
        <v>38</v>
      </c>
      <c r="B11" s="370" t="s">
        <v>42</v>
      </c>
      <c r="C11" s="371" t="s">
        <v>35</v>
      </c>
      <c r="D11" s="372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7"/>
    </row>
    <row r="12" ht="18.75" customHeight="1">
      <c r="A12" s="369" t="s">
        <v>38</v>
      </c>
      <c r="B12" s="370" t="s">
        <v>149</v>
      </c>
      <c r="C12" s="371" t="s">
        <v>34</v>
      </c>
      <c r="D12" s="372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7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ht="18.75" customHeight="1">
      <c r="A13" s="369" t="s">
        <v>38</v>
      </c>
      <c r="B13" s="368" t="s">
        <v>39</v>
      </c>
      <c r="C13" s="361" t="s">
        <v>40</v>
      </c>
      <c r="D13" s="365">
        <f>'EPA REGION'!B5</f>
        <v>170</v>
      </c>
      <c r="E13" s="363">
        <f>'EPA REGION'!B6</f>
        <v>0.067</v>
      </c>
      <c r="F13" s="364">
        <f>'EPA REGION'!B7</f>
        <v>0.05</v>
      </c>
      <c r="G13" s="365">
        <f>'EPA REGION'!B8</f>
        <v>33</v>
      </c>
      <c r="H13" s="364">
        <f>'EPA REGION'!B9</f>
        <v>0.33</v>
      </c>
      <c r="I13" s="363">
        <f>'EPA REGION'!B10</f>
        <v>0.083</v>
      </c>
      <c r="J13" s="364"/>
      <c r="K13" s="365">
        <f>'EPA REGION'!B12</f>
        <v>220</v>
      </c>
      <c r="L13" s="364">
        <f>'EPA REGION'!B13</f>
        <v>0.05</v>
      </c>
      <c r="M13" s="366">
        <f>'EPA REGION'!B14</f>
        <v>6.7</v>
      </c>
      <c r="N13" s="365">
        <f>'EPA REGION'!B15</f>
        <v>120</v>
      </c>
      <c r="O13" s="366">
        <f>'EPA REGION'!B16</f>
        <v>0.2</v>
      </c>
      <c r="P13" s="364"/>
      <c r="Q13" s="366">
        <f>'EPA REGION'!B18</f>
        <v>7.8</v>
      </c>
      <c r="R13" s="364">
        <f>'EPA REGION'!B19</f>
        <v>0.05</v>
      </c>
      <c r="S13" s="364">
        <f>'EPA REGION'!B20</f>
        <v>0.83</v>
      </c>
      <c r="T13" s="366">
        <f>'EPA REGION'!B21</f>
        <v>3.3</v>
      </c>
      <c r="U13" s="364"/>
      <c r="V13" s="364">
        <f>'EPA REGION'!B23</f>
        <v>0.83</v>
      </c>
      <c r="W13" s="364"/>
      <c r="X13" s="364"/>
      <c r="Y13" s="363">
        <f>'EPA REGION'!B26</f>
        <v>0.002</v>
      </c>
      <c r="Z13" s="364">
        <f>'EPA REGION'!B27</f>
        <v>0.83</v>
      </c>
      <c r="AA13" s="365">
        <f>'EPA REGION'!B28</f>
        <v>50</v>
      </c>
      <c r="AB13" s="367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8.75" customHeight="1">
      <c r="A14" s="369" t="s">
        <v>45</v>
      </c>
      <c r="B14" s="368" t="s">
        <v>47</v>
      </c>
      <c r="C14" s="361" t="s">
        <v>40</v>
      </c>
      <c r="D14" s="372"/>
      <c r="E14" s="365">
        <f>'EPA REGION'!C6</f>
        <v>5</v>
      </c>
      <c r="F14" s="364"/>
      <c r="G14" s="364"/>
      <c r="H14" s="364"/>
      <c r="I14" s="364">
        <f>'EPA REGION'!C10</f>
        <v>0.01</v>
      </c>
      <c r="J14" s="364"/>
      <c r="K14" s="366">
        <f>'EPA REGION'!C12</f>
        <v>0.1</v>
      </c>
      <c r="L14" s="365">
        <f>'EPA REGION'!C13</f>
        <v>1</v>
      </c>
      <c r="M14" s="366">
        <f>'EPA REGION'!C14</f>
        <v>0.2</v>
      </c>
      <c r="N14" s="364"/>
      <c r="O14" s="365">
        <f>'EPA REGION'!C16</f>
        <v>5</v>
      </c>
      <c r="P14" s="364"/>
      <c r="Q14" s="366">
        <f>'EPA REGION'!C18</f>
        <v>0.2</v>
      </c>
      <c r="R14" s="364"/>
      <c r="S14" s="364"/>
      <c r="T14" s="366">
        <f>'EPA REGION'!C21</f>
        <v>0.2</v>
      </c>
      <c r="U14" s="364"/>
      <c r="V14" s="364">
        <f>'EPA REGION'!C23</f>
        <v>0.13</v>
      </c>
      <c r="W14" s="364"/>
      <c r="X14" s="364"/>
      <c r="Y14" s="364"/>
      <c r="Z14" s="373">
        <f>'EPA REGION'!C27</f>
        <v>0.1</v>
      </c>
      <c r="AA14" s="374">
        <f>'EPA REGION'!C28</f>
        <v>2</v>
      </c>
      <c r="AB14" s="367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8.75" customHeight="1">
      <c r="A15" s="369" t="s">
        <v>45</v>
      </c>
      <c r="B15" s="368" t="s">
        <v>47</v>
      </c>
      <c r="C15" s="361" t="s">
        <v>32</v>
      </c>
      <c r="D15" s="365">
        <f>'New Mexico'!P5</f>
        <v>5</v>
      </c>
      <c r="E15" s="364"/>
      <c r="F15" s="366">
        <f>'New Mexico'!P7</f>
        <v>0.1</v>
      </c>
      <c r="G15" s="364"/>
      <c r="H15" s="364"/>
      <c r="I15" s="364">
        <f>'New Mexico'!P10</f>
        <v>0.01</v>
      </c>
      <c r="J15" s="364"/>
      <c r="K15" s="366">
        <f>'New Mexico'!P12</f>
        <v>0.1</v>
      </c>
      <c r="L15" s="364">
        <f>'New Mexico'!P15</f>
        <v>0.05</v>
      </c>
      <c r="M15" s="366">
        <f>'New Mexico'!P16</f>
        <v>0.2</v>
      </c>
      <c r="N15" s="364"/>
      <c r="O15" s="365">
        <f>'New Mexico'!P18</f>
        <v>5</v>
      </c>
      <c r="P15" s="364"/>
      <c r="Q15" s="364"/>
      <c r="R15" s="364"/>
      <c r="S15" s="365">
        <f>'New Mexico'!P23</f>
        <v>1</v>
      </c>
      <c r="T15" s="364"/>
      <c r="U15" s="364"/>
      <c r="V15" s="364">
        <v>0.13</v>
      </c>
      <c r="W15" s="364"/>
      <c r="X15" s="364"/>
      <c r="Y15" s="364"/>
      <c r="Z15" s="366">
        <f>'New Mexico'!P30</f>
        <v>0.1</v>
      </c>
      <c r="AA15" s="365">
        <f>'New Mexico'!P31</f>
        <v>2</v>
      </c>
      <c r="AB15" s="367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8.75" customHeight="1">
      <c r="A16" s="369" t="s">
        <v>45</v>
      </c>
      <c r="B16" s="368" t="s">
        <v>48</v>
      </c>
      <c r="C16" s="361" t="s">
        <v>34</v>
      </c>
      <c r="D16" s="365">
        <f>Utah!P5</f>
        <v>20</v>
      </c>
      <c r="E16" s="364"/>
      <c r="F16" s="365">
        <f>Utah!P7</f>
        <v>2</v>
      </c>
      <c r="G16" s="364"/>
      <c r="H16" s="364"/>
      <c r="I16" s="364">
        <f>Utah!P10</f>
        <v>0.05</v>
      </c>
      <c r="J16" s="364"/>
      <c r="K16" s="365">
        <f>Utah!P12</f>
        <v>1</v>
      </c>
      <c r="L16" s="365">
        <f>Utah!P13</f>
        <v>5</v>
      </c>
      <c r="M16" s="365">
        <f>Utah!P14</f>
        <v>5</v>
      </c>
      <c r="N16" s="365">
        <f>Utah!P15</f>
        <v>20</v>
      </c>
      <c r="O16" s="365">
        <f>Utah!P16</f>
        <v>10</v>
      </c>
      <c r="P16" s="365"/>
      <c r="Q16" s="365">
        <f>Utah!P18</f>
        <v>10</v>
      </c>
      <c r="R16" s="364" t="str">
        <f>Utah!P19</f>
        <v/>
      </c>
      <c r="S16" s="364">
        <f>Utah!P20</f>
        <v>0.05</v>
      </c>
      <c r="T16" s="365">
        <f>Utah!P21</f>
        <v>2</v>
      </c>
      <c r="U16" s="364"/>
      <c r="V16" s="364">
        <f>Utah!P23</f>
        <v>0.02</v>
      </c>
      <c r="W16" s="364"/>
      <c r="X16" s="364"/>
      <c r="Y16" s="364"/>
      <c r="Z16" s="365">
        <f>Utah!P27</f>
        <v>1</v>
      </c>
      <c r="AA16" s="365">
        <f>Utah!P28</f>
        <v>10</v>
      </c>
      <c r="AB16" s="367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8.75" customHeight="1">
      <c r="A17" s="369" t="s">
        <v>45</v>
      </c>
      <c r="B17" s="368" t="s">
        <v>49</v>
      </c>
      <c r="C17" s="361" t="s">
        <v>34</v>
      </c>
      <c r="D17" s="365">
        <f>Utah!Q5</f>
        <v>5</v>
      </c>
      <c r="E17" s="364"/>
      <c r="F17" s="366">
        <f>Utah!Q7</f>
        <v>0.1</v>
      </c>
      <c r="G17" s="364"/>
      <c r="H17" s="364"/>
      <c r="I17" s="364">
        <f>Utah!Q10</f>
        <v>0.01</v>
      </c>
      <c r="J17" s="364"/>
      <c r="K17" s="366">
        <f>Utah!Q12</f>
        <v>0.1</v>
      </c>
      <c r="L17" s="364">
        <f>Utah!Q13</f>
        <v>0.05</v>
      </c>
      <c r="M17" s="366">
        <f>Utah!Q14</f>
        <v>0.2</v>
      </c>
      <c r="N17" s="365">
        <f>Utah!Q15</f>
        <v>5</v>
      </c>
      <c r="O17" s="365">
        <f>Utah!Q16</f>
        <v>5</v>
      </c>
      <c r="P17" s="364"/>
      <c r="Q17" s="366">
        <f>Utah!Q18</f>
        <v>0.2</v>
      </c>
      <c r="R17" s="364" t="str">
        <f>Utah!Q19</f>
        <v/>
      </c>
      <c r="S17" s="364">
        <f>Utah!Q20</f>
        <v>0.01</v>
      </c>
      <c r="T17" s="366">
        <f>Utah!Q21</f>
        <v>0.2</v>
      </c>
      <c r="U17" s="364"/>
      <c r="V17" s="364">
        <f>Utah!Q23</f>
        <v>0.02</v>
      </c>
      <c r="W17" s="364"/>
      <c r="X17" s="364"/>
      <c r="Y17" s="364"/>
      <c r="Z17" s="366">
        <f>Utah!Q27</f>
        <v>0.1</v>
      </c>
      <c r="AA17" s="365">
        <f>Utah!Q28</f>
        <v>2</v>
      </c>
      <c r="AB17" s="367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8.75" customHeight="1">
      <c r="A18" s="369" t="s">
        <v>45</v>
      </c>
      <c r="B18" s="368" t="s">
        <v>50</v>
      </c>
      <c r="C18" s="361" t="s">
        <v>34</v>
      </c>
      <c r="D18" s="372"/>
      <c r="E18" s="364"/>
      <c r="F18" s="375">
        <f>Utah!N7</f>
        <v>0.1</v>
      </c>
      <c r="G18" s="364"/>
      <c r="H18" s="364"/>
      <c r="I18" s="376">
        <f>Utah!N10</f>
        <v>0.01</v>
      </c>
      <c r="J18" s="364"/>
      <c r="K18" s="375">
        <f>Utah!N12</f>
        <v>0.1</v>
      </c>
      <c r="L18" s="366"/>
      <c r="M18" s="375">
        <f>Utah!N14</f>
        <v>0.2</v>
      </c>
      <c r="N18" s="366"/>
      <c r="O18" s="375">
        <f>Utah!N16</f>
        <v>0.1</v>
      </c>
      <c r="P18" s="364"/>
      <c r="Q18" s="364"/>
      <c r="R18" s="364"/>
      <c r="S18" s="364"/>
      <c r="T18" s="364"/>
      <c r="U18" s="364"/>
      <c r="V18" s="376">
        <f>Utah!N23</f>
        <v>0.05</v>
      </c>
      <c r="W18" s="364"/>
      <c r="X18" s="364"/>
      <c r="Y18" s="364"/>
      <c r="Z18" s="364"/>
      <c r="AA18" s="364"/>
      <c r="AB18" s="36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8.75" customHeight="1">
      <c r="A19" s="369" t="s">
        <v>45</v>
      </c>
      <c r="B19" s="368" t="s">
        <v>51</v>
      </c>
      <c r="C19" s="361" t="s">
        <v>35</v>
      </c>
      <c r="D19" s="377">
        <f>Navajo!U5</f>
        <v>20</v>
      </c>
      <c r="E19" s="364"/>
      <c r="F19" s="364"/>
      <c r="G19" s="364"/>
      <c r="H19" s="364"/>
      <c r="I19" s="364"/>
      <c r="J19" s="364"/>
      <c r="K19" s="364"/>
      <c r="L19" s="364">
        <f>Navajo!U14</f>
        <v>5</v>
      </c>
      <c r="M19" s="366">
        <f>Navajo!U15</f>
        <v>5</v>
      </c>
      <c r="N19" s="364"/>
      <c r="O19" s="364"/>
      <c r="P19" s="364"/>
      <c r="Q19" s="364"/>
      <c r="R19" s="364"/>
      <c r="S19" s="365">
        <f>Navajo!U21</f>
        <v>0.05</v>
      </c>
      <c r="T19" s="364"/>
      <c r="U19" s="364"/>
      <c r="V19" s="364"/>
      <c r="W19" s="364"/>
      <c r="X19" s="364"/>
      <c r="Y19" s="364"/>
      <c r="Z19" s="366">
        <f>Navajo!U28</f>
        <v>1</v>
      </c>
      <c r="AA19" s="364"/>
      <c r="AB19" s="367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8.75" customHeight="1">
      <c r="A20" s="369" t="s">
        <v>45</v>
      </c>
      <c r="B20" s="368" t="s">
        <v>150</v>
      </c>
      <c r="C20" s="361" t="s">
        <v>151</v>
      </c>
      <c r="D20" s="365">
        <f>'EPA REGION'!D5</f>
        <v>5</v>
      </c>
      <c r="E20" s="364"/>
      <c r="F20" s="365">
        <f>'EPA REGION'!D7</f>
        <v>2</v>
      </c>
      <c r="G20" s="364"/>
      <c r="H20" s="364"/>
      <c r="I20" s="364">
        <f>'EPA REGION'!D10</f>
        <v>0.05</v>
      </c>
      <c r="J20" s="364"/>
      <c r="K20" s="365">
        <f>'EPA REGION'!D12</f>
        <v>1</v>
      </c>
      <c r="L20" s="364">
        <f>'EPA REGION'!D13</f>
        <v>0.05</v>
      </c>
      <c r="M20" s="366">
        <f>'EPA REGION'!D14</f>
        <v>0.2</v>
      </c>
      <c r="N20" s="364"/>
      <c r="O20" s="365">
        <f>'EPA REGION'!D16</f>
        <v>10</v>
      </c>
      <c r="P20" s="365"/>
      <c r="Q20" s="365"/>
      <c r="R20" s="365"/>
      <c r="S20" s="365">
        <f>'EPA REGION'!D20</f>
        <v>1</v>
      </c>
      <c r="T20" s="364"/>
      <c r="U20" s="364"/>
      <c r="V20" s="364">
        <f>'EPA REGION'!D23</f>
        <v>0.02</v>
      </c>
      <c r="W20" s="364"/>
      <c r="X20" s="364"/>
      <c r="Y20" s="364"/>
      <c r="Z20" s="366">
        <f>'EPA REGION'!D27</f>
        <v>0.1</v>
      </c>
      <c r="AA20" s="378">
        <f>'EPA REGION'!D28</f>
        <v>10</v>
      </c>
      <c r="AB20" s="367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8.75" customHeight="1">
      <c r="A21" s="369" t="s">
        <v>52</v>
      </c>
      <c r="B21" s="379" t="s">
        <v>45</v>
      </c>
      <c r="C21" s="380" t="s">
        <v>30</v>
      </c>
      <c r="D21" s="372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7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8.75" customHeight="1">
      <c r="A22" s="369" t="s">
        <v>52</v>
      </c>
      <c r="B22" s="368" t="s">
        <v>52</v>
      </c>
      <c r="C22" s="361" t="s">
        <v>40</v>
      </c>
      <c r="D22" s="372"/>
      <c r="E22" s="364"/>
      <c r="F22" s="364"/>
      <c r="G22" s="364"/>
      <c r="H22" s="366">
        <f>'EPA REGION'!E9</f>
        <v>0.1</v>
      </c>
      <c r="I22" s="364">
        <f>'EPA REGION'!E10</f>
        <v>0.05</v>
      </c>
      <c r="J22" s="364"/>
      <c r="K22" s="365">
        <f>'EPA REGION'!E12</f>
        <v>1</v>
      </c>
      <c r="L22" s="364"/>
      <c r="M22" s="366">
        <f>'EPA REGION'!E14</f>
        <v>0.5</v>
      </c>
      <c r="N22" s="364"/>
      <c r="O22" s="366">
        <f>'EPA REGION'!E16</f>
        <v>0.1</v>
      </c>
      <c r="P22" s="364"/>
      <c r="Q22" s="364"/>
      <c r="R22" s="364">
        <f>'EPA REGION'!E19</f>
        <v>0.01</v>
      </c>
      <c r="S22" s="364"/>
      <c r="T22" s="365">
        <f>'EPA REGION'!E21</f>
        <v>1</v>
      </c>
      <c r="U22" s="364"/>
      <c r="V22" s="364">
        <f>'EPA REGION'!E23</f>
        <v>0.25</v>
      </c>
      <c r="W22" s="364"/>
      <c r="X22" s="364"/>
      <c r="Y22" s="364"/>
      <c r="Z22" s="366">
        <f>'EPA REGION'!E27</f>
        <v>0.1</v>
      </c>
      <c r="AA22" s="381">
        <f>'EPA REGION'!E28</f>
        <v>25</v>
      </c>
      <c r="AB22" s="367"/>
      <c r="AC22" s="5"/>
      <c r="AD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8.75" customHeight="1">
      <c r="A23" s="369" t="s">
        <v>52</v>
      </c>
      <c r="B23" s="368" t="s">
        <v>152</v>
      </c>
      <c r="C23" s="361" t="s">
        <v>151</v>
      </c>
      <c r="D23" s="372"/>
      <c r="E23" s="364"/>
      <c r="F23" s="366">
        <f>'EPA REGION'!F7</f>
        <v>0.2</v>
      </c>
      <c r="G23" s="364"/>
      <c r="H23" s="364"/>
      <c r="I23" s="364">
        <f>'EPA REGION'!F10</f>
        <v>0.05</v>
      </c>
      <c r="J23" s="364"/>
      <c r="K23" s="365">
        <f>'EPA REGION'!F12</f>
        <v>1</v>
      </c>
      <c r="L23" s="365">
        <f>'EPA REGION'!F13</f>
        <v>1</v>
      </c>
      <c r="M23" s="366">
        <f>'EPA REGION'!F14</f>
        <v>0.5</v>
      </c>
      <c r="N23" s="366"/>
      <c r="O23" s="366">
        <f>'EPA REGION'!F16</f>
        <v>0.1</v>
      </c>
      <c r="P23" s="364"/>
      <c r="Q23" s="364"/>
      <c r="R23" s="364"/>
      <c r="S23" s="364"/>
      <c r="T23" s="364"/>
      <c r="U23" s="364"/>
      <c r="V23" s="364">
        <f>'EPA REGION'!F23</f>
        <v>0.05</v>
      </c>
      <c r="W23" s="364"/>
      <c r="X23" s="364"/>
      <c r="Y23" s="364"/>
      <c r="Z23" s="366">
        <f>'EPA REGION'!F27</f>
        <v>0.1</v>
      </c>
      <c r="AA23" s="365">
        <f>'EPA REGION'!F28</f>
        <v>25</v>
      </c>
      <c r="AB23" s="367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8.75" customHeight="1">
      <c r="A24" s="369" t="s">
        <v>52</v>
      </c>
      <c r="B24" s="368" t="s">
        <v>52</v>
      </c>
      <c r="C24" s="361" t="s">
        <v>32</v>
      </c>
      <c r="D24" s="372"/>
      <c r="E24" s="364"/>
      <c r="F24" s="366">
        <f>'New Mexico'!Q7</f>
        <v>0.2</v>
      </c>
      <c r="G24" s="364"/>
      <c r="H24" s="364"/>
      <c r="I24" s="364">
        <f>'New Mexico'!Q10</f>
        <v>0.05</v>
      </c>
      <c r="J24" s="364"/>
      <c r="K24" s="365">
        <f>'New Mexico'!Q12</f>
        <v>1</v>
      </c>
      <c r="L24" s="365">
        <f>'New Mexico'!Q15</f>
        <v>1</v>
      </c>
      <c r="M24" s="366">
        <f>'New Mexico'!Q16</f>
        <v>0.5</v>
      </c>
      <c r="N24" s="366"/>
      <c r="O24" s="366">
        <f>'New Mexico'!Q18</f>
        <v>0.1</v>
      </c>
      <c r="P24" s="364"/>
      <c r="Q24" s="364"/>
      <c r="R24" s="364"/>
      <c r="S24" s="364"/>
      <c r="T24" s="364"/>
      <c r="U24" s="364"/>
      <c r="V24" s="364">
        <f>'New Mexico'!Q26</f>
        <v>0.05</v>
      </c>
      <c r="W24" s="364"/>
      <c r="X24" s="364"/>
      <c r="Y24" s="364"/>
      <c r="Z24" s="366">
        <f>'New Mexico'!Q30</f>
        <v>0.1</v>
      </c>
      <c r="AA24" s="365">
        <f>'New Mexico'!Q31</f>
        <v>25</v>
      </c>
      <c r="AB24" s="367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8.75" customHeight="1">
      <c r="A25" s="369" t="s">
        <v>52</v>
      </c>
      <c r="B25" s="368" t="s">
        <v>52</v>
      </c>
      <c r="C25" s="361" t="s">
        <v>34</v>
      </c>
      <c r="D25" s="365">
        <f>Utah!O5</f>
        <v>5</v>
      </c>
      <c r="E25" s="364"/>
      <c r="F25" s="366">
        <f>Utah!O7</f>
        <v>0.2</v>
      </c>
      <c r="G25" s="364"/>
      <c r="H25" s="364"/>
      <c r="I25" s="364">
        <f>Utah!O10</f>
        <v>0.05</v>
      </c>
      <c r="J25" s="365">
        <f>Utah!O11</f>
        <v>500</v>
      </c>
      <c r="K25" s="365">
        <f>Utah!O12</f>
        <v>1</v>
      </c>
      <c r="L25" s="365">
        <f>Utah!O13</f>
        <v>1</v>
      </c>
      <c r="M25" s="366">
        <f>Utah!O14</f>
        <v>0.5</v>
      </c>
      <c r="N25" s="366"/>
      <c r="O25" s="366">
        <f>Utah!O16</f>
        <v>0.1</v>
      </c>
      <c r="P25" s="365">
        <f>Utah!O17</f>
        <v>250</v>
      </c>
      <c r="Q25" s="364"/>
      <c r="R25" s="364">
        <f>Utah!O19</f>
        <v>0.01</v>
      </c>
      <c r="S25" s="364"/>
      <c r="T25" s="364"/>
      <c r="U25" s="364"/>
      <c r="V25" s="364">
        <f>Utah!O23</f>
        <v>0.05</v>
      </c>
      <c r="W25" s="364"/>
      <c r="X25" s="365">
        <f>Utah!O25</f>
        <v>1000</v>
      </c>
      <c r="Y25" s="364"/>
      <c r="Z25" s="366">
        <f>Utah!O27</f>
        <v>0.1</v>
      </c>
      <c r="AA25" s="365">
        <f>Utah!O28</f>
        <v>25</v>
      </c>
      <c r="AB25" s="367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49"/>
      <c r="AT25" s="49"/>
      <c r="AU25" s="5"/>
      <c r="AV25" s="5"/>
    </row>
    <row r="26" ht="18.75" customHeight="1">
      <c r="A26" s="369" t="s">
        <v>52</v>
      </c>
      <c r="B26" s="368" t="s">
        <v>53</v>
      </c>
      <c r="C26" s="361" t="s">
        <v>35</v>
      </c>
      <c r="D26" s="364"/>
      <c r="E26" s="364"/>
      <c r="F26" s="364"/>
      <c r="G26" s="364"/>
      <c r="H26" s="364"/>
      <c r="I26" s="364"/>
      <c r="J26" s="364"/>
      <c r="K26" s="364"/>
      <c r="L26" s="365">
        <f>Navajo!V14</f>
        <v>1</v>
      </c>
      <c r="M26" s="366">
        <f>Navajo!V15</f>
        <v>0.5</v>
      </c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6">
        <f>Navajo!V28</f>
        <v>0.1</v>
      </c>
      <c r="AA26" s="364"/>
      <c r="AB26" s="367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49"/>
      <c r="AT26" s="49"/>
      <c r="AU26" s="5"/>
      <c r="AV26" s="5"/>
    </row>
    <row r="27" ht="18.75" customHeight="1">
      <c r="A27" s="369" t="s">
        <v>153</v>
      </c>
      <c r="B27" s="368" t="s">
        <v>54</v>
      </c>
      <c r="C27" s="361" t="s">
        <v>32</v>
      </c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7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5"/>
      <c r="AT27" s="5"/>
      <c r="AU27" s="49"/>
      <c r="AV27" s="49"/>
    </row>
    <row r="28" ht="18.75" customHeight="1">
      <c r="A28" s="369" t="s">
        <v>153</v>
      </c>
      <c r="B28" s="368" t="s">
        <v>154</v>
      </c>
      <c r="C28" s="361" t="s">
        <v>35</v>
      </c>
      <c r="D28" s="364"/>
      <c r="E28" s="363">
        <f>Navajo!S6</f>
        <v>0.088</v>
      </c>
      <c r="F28" s="364">
        <f>Navajo!S7</f>
        <v>0.34</v>
      </c>
      <c r="G28" s="364"/>
      <c r="H28" s="364"/>
      <c r="I28" s="363">
        <f>Navajo!S10</f>
        <v>0.005852807266</v>
      </c>
      <c r="J28" s="364"/>
      <c r="K28" s="364"/>
      <c r="L28" s="364"/>
      <c r="M28" s="363">
        <f>Navajo!S15</f>
        <v>0.03783678786</v>
      </c>
      <c r="N28" s="364"/>
      <c r="O28" s="363">
        <f>Navajo!S17</f>
        <v>0.2085684463</v>
      </c>
      <c r="P28" s="364"/>
      <c r="Q28" s="364"/>
      <c r="R28" s="364">
        <v>0.0024</v>
      </c>
      <c r="S28" s="364"/>
      <c r="T28" s="363">
        <f>Navajo!S22</f>
        <v>1.186066882</v>
      </c>
      <c r="U28" s="364"/>
      <c r="V28" s="364"/>
      <c r="W28" s="363">
        <f>Navajo!S25</f>
        <v>0.02128466642</v>
      </c>
      <c r="X28" s="364"/>
      <c r="Y28" s="366">
        <f>Navajo!S27</f>
        <v>0.7</v>
      </c>
      <c r="Z28" s="364"/>
      <c r="AA28" s="382">
        <f>Navajo!S29</f>
        <v>0.2972487356</v>
      </c>
      <c r="AB28" s="383">
        <f>Navajo!$Y$7</f>
        <v>300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8.75" customHeight="1">
      <c r="A29" s="369" t="s">
        <v>153</v>
      </c>
      <c r="B29" s="368" t="s">
        <v>155</v>
      </c>
      <c r="C29" s="361" t="s">
        <v>37</v>
      </c>
      <c r="D29" s="364"/>
      <c r="E29" s="363"/>
      <c r="F29" s="364"/>
      <c r="G29" s="364"/>
      <c r="H29" s="364"/>
      <c r="I29" s="384">
        <f>'UteMountain Tribe 2010'!R10</f>
        <v>0.0005270999409</v>
      </c>
      <c r="J29" s="363"/>
      <c r="K29" s="363">
        <f>'UteMountain Tribe 2010'!R13</f>
        <v>0.011</v>
      </c>
      <c r="L29" s="364"/>
      <c r="M29" s="363">
        <f>'UteMountain Tribe 2010'!R15</f>
        <v>0.02289824179</v>
      </c>
      <c r="N29" s="364"/>
      <c r="O29" s="364">
        <f>'UteMountain Tribe 2010'!R17</f>
        <v>0.008128200782</v>
      </c>
      <c r="P29" s="364"/>
      <c r="Q29" s="364"/>
      <c r="S29" s="363"/>
      <c r="T29" s="363">
        <f>'UteMountain Tribe 2010'!R22</f>
        <v>0.1317354131</v>
      </c>
      <c r="U29" s="364"/>
      <c r="V29" s="364"/>
      <c r="W29" s="385">
        <f>'UteMountain Tribe 2010'!R25</f>
        <v>0.001800360508</v>
      </c>
      <c r="X29" s="364"/>
      <c r="Y29" s="364"/>
      <c r="Z29" s="364"/>
      <c r="AA29" s="364">
        <f>'UteMountain Tribe 2010'!R29</f>
        <v>0.2996802181</v>
      </c>
      <c r="AB29" s="367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8.75" customHeight="1">
      <c r="A30" s="369" t="s">
        <v>153</v>
      </c>
      <c r="B30" s="368" t="s">
        <v>156</v>
      </c>
      <c r="C30" s="361" t="s">
        <v>37</v>
      </c>
      <c r="D30" s="364"/>
      <c r="E30" s="363"/>
      <c r="F30" s="364"/>
      <c r="G30" s="364"/>
      <c r="H30" s="364"/>
      <c r="I30" s="384">
        <f>'UteMountain Tribe 2010'!Q10</f>
        <v>0.005852807266</v>
      </c>
      <c r="J30" s="363"/>
      <c r="K30" s="363">
        <f>'UteMountain Tribe 2010'!Q13</f>
        <v>1.401060574</v>
      </c>
      <c r="L30" s="364"/>
      <c r="M30" s="363">
        <f>'UteMountain Tribe 2010'!Q15</f>
        <v>0.03783678786</v>
      </c>
      <c r="N30" s="364"/>
      <c r="O30" s="364">
        <f>'UteMountain Tribe 2010'!Q17</f>
        <v>0.2085684463</v>
      </c>
      <c r="P30" s="364"/>
      <c r="Q30" s="364"/>
      <c r="R30" s="363"/>
      <c r="S30" s="363"/>
      <c r="T30" s="363">
        <f>'UteMountain Tribe 2010'!Q22</f>
        <v>1.186066882</v>
      </c>
      <c r="U30" s="364"/>
      <c r="V30" s="364"/>
      <c r="W30" s="385">
        <f>'UteMountain Tribe 2010'!Q25</f>
        <v>0.02282797887</v>
      </c>
      <c r="X30" s="364"/>
      <c r="Y30" s="364"/>
      <c r="Z30" s="364"/>
      <c r="AA30" s="364">
        <f>'UteMountain Tribe 2010'!R29</f>
        <v>0.2996802181</v>
      </c>
      <c r="AB30" s="383">
        <f>'UteMountain Tribe 2010'!AA2</f>
        <v>300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8.75" customHeight="1">
      <c r="A31" s="369" t="s">
        <v>153</v>
      </c>
      <c r="B31" s="368" t="s">
        <v>56</v>
      </c>
      <c r="C31" s="361" t="s">
        <v>32</v>
      </c>
      <c r="D31" s="364"/>
      <c r="E31" s="364"/>
      <c r="F31" s="364">
        <f>'New Mexico'!R7</f>
        <v>0.34</v>
      </c>
      <c r="G31" s="364"/>
      <c r="H31" s="364"/>
      <c r="I31" s="384">
        <f>'New Mexico'!R10</f>
        <v>0.00421103424</v>
      </c>
      <c r="J31" s="364"/>
      <c r="K31" s="363">
        <f>'New Mexico'!R14</f>
        <v>0.016</v>
      </c>
      <c r="L31" s="364"/>
      <c r="M31" s="363">
        <f>'New Mexico'!R16</f>
        <v>0.03783678786</v>
      </c>
      <c r="N31" s="364"/>
      <c r="O31" s="364">
        <f>'New Mexico'!R18</f>
        <v>0.2085835318</v>
      </c>
      <c r="P31" s="364"/>
      <c r="Q31" s="363">
        <f>'New Mexico'!R20</f>
        <v>4.304989347</v>
      </c>
      <c r="R31" s="363">
        <f>'New Mexico'!R22</f>
        <v>0.0014</v>
      </c>
      <c r="S31" s="364"/>
      <c r="T31" s="364">
        <f>'New Mexico'!R24</f>
        <v>1.186066882</v>
      </c>
      <c r="U31" s="364"/>
      <c r="V31" s="364"/>
      <c r="W31" s="363">
        <f>'New Mexico'!R27</f>
        <v>0.02128466642</v>
      </c>
      <c r="X31" s="364"/>
      <c r="Y31" s="364"/>
      <c r="Z31" s="364"/>
      <c r="AA31" s="363">
        <f>'New Mexico'!R31</f>
        <v>0.4345339917</v>
      </c>
      <c r="AB31" s="383">
        <f>'UteMountain Tribe 2010'!AA2</f>
        <v>300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18.75" customHeight="1">
      <c r="A32" s="369" t="s">
        <v>153</v>
      </c>
      <c r="B32" s="368" t="s">
        <v>57</v>
      </c>
      <c r="C32" s="361" t="s">
        <v>34</v>
      </c>
      <c r="D32" s="364">
        <f>Utah!R5</f>
        <v>0.75</v>
      </c>
      <c r="E32" s="364"/>
      <c r="F32" s="364">
        <f>Utah!R7</f>
        <v>0.34</v>
      </c>
      <c r="G32" s="364"/>
      <c r="H32" s="364"/>
      <c r="I32" s="363">
        <f>Utah!R10</f>
        <v>0.002</v>
      </c>
      <c r="J32" s="364"/>
      <c r="K32" s="364">
        <f>Utah!R12</f>
        <v>0.016</v>
      </c>
      <c r="L32" s="364"/>
      <c r="M32" s="363">
        <f>Utah!R14</f>
        <v>0.013</v>
      </c>
      <c r="N32" s="365">
        <f>Utah!R15</f>
        <v>1</v>
      </c>
      <c r="O32" s="363">
        <f>Utah!R16</f>
        <v>0.065</v>
      </c>
      <c r="P32" s="364"/>
      <c r="Q32" s="364"/>
      <c r="R32" s="386">
        <f>Utah!S19</f>
        <v>0.000012</v>
      </c>
      <c r="S32" s="364"/>
      <c r="T32" s="363">
        <f>Utah!R21</f>
        <v>0.468</v>
      </c>
      <c r="U32" s="364"/>
      <c r="V32" s="385">
        <f>Utah!R23</f>
        <v>0.0184</v>
      </c>
      <c r="W32" s="385">
        <f>Utah!R24</f>
        <v>0.01059716954</v>
      </c>
      <c r="X32" s="364"/>
      <c r="Y32" s="364"/>
      <c r="Z32" s="364"/>
      <c r="AA32" s="387">
        <f>Utah!S28</f>
        <v>0.12</v>
      </c>
      <c r="AB32" s="383">
        <f>Utah!$B$64</f>
        <v>200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8.75" customHeight="1">
      <c r="A33" s="369" t="s">
        <v>153</v>
      </c>
      <c r="B33" s="368" t="s">
        <v>62</v>
      </c>
      <c r="C33" s="361" t="s">
        <v>34</v>
      </c>
      <c r="D33" s="363">
        <f>Utah!S5</f>
        <v>0.087</v>
      </c>
      <c r="E33" s="364"/>
      <c r="F33" s="364">
        <f>Utah!S7</f>
        <v>0.15</v>
      </c>
      <c r="G33" s="364"/>
      <c r="H33" s="364"/>
      <c r="I33" s="384">
        <f>Utah!S10</f>
        <v>0.00025</v>
      </c>
      <c r="J33" s="364"/>
      <c r="K33" s="363">
        <f>Utah!S12</f>
        <v>0.011</v>
      </c>
      <c r="L33" s="363"/>
      <c r="M33" s="363">
        <f>Utah!S14</f>
        <v>0.009</v>
      </c>
      <c r="N33" s="365">
        <f>Utah!S15</f>
        <v>1</v>
      </c>
      <c r="O33" s="385">
        <f>Utah!S16</f>
        <v>0.025</v>
      </c>
      <c r="P33" s="364"/>
      <c r="Q33" s="364"/>
      <c r="R33" s="386">
        <f>Utah!S19</f>
        <v>0.000012</v>
      </c>
      <c r="S33" s="364"/>
      <c r="T33" s="363">
        <f>Utah!S21</f>
        <v>0.052</v>
      </c>
      <c r="U33" s="364"/>
      <c r="V33" s="385">
        <f>Utah!S23</f>
        <v>0.0046</v>
      </c>
      <c r="W33" s="364"/>
      <c r="X33" s="364"/>
      <c r="Y33" s="364"/>
      <c r="Z33" s="364"/>
      <c r="AA33" s="364">
        <f>Utah!S28</f>
        <v>0.12</v>
      </c>
      <c r="AB33" s="383">
        <f>Utah!$B$64</f>
        <v>200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8.75" customHeight="1">
      <c r="A34" s="369" t="s">
        <v>153</v>
      </c>
      <c r="B34" s="368" t="s">
        <v>56</v>
      </c>
      <c r="C34" s="361" t="s">
        <v>30</v>
      </c>
      <c r="D34" s="362"/>
      <c r="E34" s="364"/>
      <c r="F34" s="364">
        <f>Colorado!T7</f>
        <v>0.34</v>
      </c>
      <c r="G34" s="364"/>
      <c r="H34" s="364"/>
      <c r="I34" s="363">
        <f>Colorado!T10</f>
        <v>0.005008618353</v>
      </c>
      <c r="J34" s="364"/>
      <c r="K34" s="363">
        <f>Colorado!T12</f>
        <v>0.016</v>
      </c>
      <c r="L34" s="364"/>
      <c r="M34" s="363">
        <f>Colorado!T14</f>
        <v>0.02582323383</v>
      </c>
      <c r="N34" s="364"/>
      <c r="O34" s="363">
        <f>Colorado!T16</f>
        <v>0.1361417491</v>
      </c>
      <c r="P34" s="364"/>
      <c r="Q34" s="363">
        <f>Colorado!T18</f>
        <v>3.761110411</v>
      </c>
      <c r="R34" s="364"/>
      <c r="S34" s="364"/>
      <c r="T34" s="363">
        <f>Colorado!T21</f>
        <v>0.8416603029</v>
      </c>
      <c r="U34" s="363"/>
      <c r="V34" s="385">
        <f>Colorado!T23</f>
        <v>0.0184</v>
      </c>
      <c r="W34" s="385">
        <f>Colorado!T24</f>
        <v>0.006685618253</v>
      </c>
      <c r="X34" s="364"/>
      <c r="Y34" s="364"/>
      <c r="Z34" s="364"/>
      <c r="AA34" s="363">
        <f>Colorado!T28</f>
        <v>0.3005289847</v>
      </c>
      <c r="AB34" s="383">
        <f>Colorado!$I$44</f>
        <v>200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18.75" customHeight="1">
      <c r="A35" s="369" t="s">
        <v>153</v>
      </c>
      <c r="B35" s="368" t="s">
        <v>157</v>
      </c>
      <c r="C35" s="361" t="s">
        <v>35</v>
      </c>
      <c r="D35" s="362"/>
      <c r="E35" s="364">
        <f>Navajo!T6</f>
        <v>0.03</v>
      </c>
      <c r="F35" s="364">
        <f>Navajo!T7</f>
        <v>0.15</v>
      </c>
      <c r="G35" s="364"/>
      <c r="H35" s="364"/>
      <c r="I35" s="363">
        <f>Navajo!T10</f>
        <v>0.0005270999409</v>
      </c>
      <c r="J35" s="364"/>
      <c r="K35" s="364"/>
      <c r="L35" s="364"/>
      <c r="M35" s="363">
        <f>Navajo!T15</f>
        <v>0.02289824179</v>
      </c>
      <c r="N35" s="364"/>
      <c r="O35" s="363">
        <f>Navajo!T17</f>
        <v>0.008128200782</v>
      </c>
      <c r="P35" s="364"/>
      <c r="Q35" s="364"/>
      <c r="R35" s="386">
        <v>1.2E-5</v>
      </c>
      <c r="S35" s="364"/>
      <c r="T35" s="363">
        <f>Navajo!T22</f>
        <v>0.1317354131</v>
      </c>
      <c r="U35" s="364"/>
      <c r="V35" s="364"/>
      <c r="W35" s="364"/>
      <c r="X35" s="364"/>
      <c r="Y35" s="364">
        <f>Navajo!T27</f>
        <v>0.15</v>
      </c>
      <c r="Z35" s="364"/>
      <c r="AA35" s="382">
        <f>Navajo!T29</f>
        <v>0.2996802181</v>
      </c>
      <c r="AB35" s="383">
        <f>Navajo!$Y$7</f>
        <v>300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49"/>
      <c r="AT35" s="49"/>
      <c r="AU35" s="5"/>
      <c r="AV35" s="5"/>
    </row>
    <row r="36" ht="18.75" customHeight="1">
      <c r="A36" s="369" t="s">
        <v>153</v>
      </c>
      <c r="B36" s="368" t="s">
        <v>61</v>
      </c>
      <c r="C36" s="361" t="s">
        <v>32</v>
      </c>
      <c r="D36" s="362"/>
      <c r="E36" s="364"/>
      <c r="F36" s="364">
        <f>'New Mexico'!S7</f>
        <v>0.15</v>
      </c>
      <c r="G36" s="364"/>
      <c r="H36" s="364"/>
      <c r="I36" s="385">
        <f>'New Mexico'!S10</f>
        <v>0.0009963914422</v>
      </c>
      <c r="J36" s="364"/>
      <c r="K36" s="363">
        <f>'New Mexico'!S14</f>
        <v>0.011</v>
      </c>
      <c r="L36" s="364"/>
      <c r="M36" s="363">
        <f>'New Mexico'!S16</f>
        <v>0.02289824179</v>
      </c>
      <c r="N36" s="364"/>
      <c r="O36" s="363">
        <f>'New Mexico'!S18</f>
        <v>0.008128200782</v>
      </c>
      <c r="P36" s="388"/>
      <c r="Q36" s="363">
        <f>'New Mexico'!S20</f>
        <v>2.378511004</v>
      </c>
      <c r="R36" s="385">
        <f>'New Mexico'!S22</f>
        <v>0.00077</v>
      </c>
      <c r="S36" s="364"/>
      <c r="T36" s="364">
        <f>'New Mexico'!S24</f>
        <v>0.1317354131</v>
      </c>
      <c r="U36" s="364"/>
      <c r="V36" s="364"/>
      <c r="W36" s="364"/>
      <c r="X36" s="364"/>
      <c r="Y36" s="364"/>
      <c r="Z36" s="364"/>
      <c r="AA36" s="363">
        <f>'New Mexico'!S31</f>
        <v>0.329119484</v>
      </c>
      <c r="AB36" s="383">
        <f>'New Mexico'!$X$10</f>
        <v>300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8.0" customHeight="1">
      <c r="A37" s="369" t="s">
        <v>153</v>
      </c>
      <c r="B37" s="368" t="s">
        <v>61</v>
      </c>
      <c r="C37" s="361" t="s">
        <v>30</v>
      </c>
      <c r="D37" s="362"/>
      <c r="E37" s="364"/>
      <c r="F37" s="364">
        <f>Colorado!V7</f>
        <v>0.15</v>
      </c>
      <c r="G37" s="364"/>
      <c r="H37" s="364"/>
      <c r="I37" s="384">
        <f>Colorado!V10</f>
        <v>0.0007150963375</v>
      </c>
      <c r="J37" s="363"/>
      <c r="K37" s="363">
        <f>Colorado!V12</f>
        <v>0.011</v>
      </c>
      <c r="L37" s="363"/>
      <c r="M37" s="363">
        <f>Colorado!V14</f>
        <v>0.01619353664</v>
      </c>
      <c r="N37" s="363"/>
      <c r="O37" s="385">
        <f>Colorado!V16</f>
        <v>0.005305248512</v>
      </c>
      <c r="P37" s="363"/>
      <c r="Q37" s="363">
        <f>Colorado!V18</f>
        <v>2.078017337</v>
      </c>
      <c r="R37" s="363"/>
      <c r="S37" s="363"/>
      <c r="T37" s="363">
        <f>Colorado!V21</f>
        <v>0.09348270932</v>
      </c>
      <c r="U37" s="363"/>
      <c r="V37" s="385">
        <f>Colorado!V23</f>
        <v>0.0046</v>
      </c>
      <c r="W37" s="363">
        <f>Colorado!V24</f>
        <v>0.001054541284</v>
      </c>
      <c r="X37" s="364"/>
      <c r="Y37" s="363">
        <f>Colorado!V26</f>
        <v>0.015</v>
      </c>
      <c r="Z37" s="363"/>
      <c r="AA37" s="363">
        <f>Colorado!V28</f>
        <v>0.2276230312</v>
      </c>
      <c r="AB37" s="383">
        <f>Colorado!$I$44</f>
        <v>200</v>
      </c>
    </row>
    <row r="38" ht="18.75" customHeight="1">
      <c r="A38" s="389" t="s">
        <v>125</v>
      </c>
      <c r="B38" s="368" t="s">
        <v>128</v>
      </c>
      <c r="C38" s="361" t="s">
        <v>32</v>
      </c>
      <c r="D38" s="362"/>
      <c r="E38" s="364">
        <f>'New Mexico'!U6</f>
        <v>0.64</v>
      </c>
      <c r="F38" s="364">
        <f>'New Mexico'!U7</f>
        <v>0.009</v>
      </c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>
        <f>'New Mexico'!U24</f>
        <v>4.6</v>
      </c>
      <c r="U38" s="364"/>
      <c r="V38" s="364"/>
      <c r="W38" s="364"/>
      <c r="X38" s="364">
        <f>'New Mexico'!U26</f>
        <v>4.2</v>
      </c>
      <c r="Y38" s="364">
        <f>'New Mexico'!U29</f>
        <v>0.47</v>
      </c>
      <c r="Z38" s="364"/>
      <c r="AA38" s="364">
        <f>'New Mexico'!U31</f>
        <v>26</v>
      </c>
      <c r="AB38" s="390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8.75" customHeight="1">
      <c r="A39" s="389" t="s">
        <v>125</v>
      </c>
      <c r="B39" s="370" t="s">
        <v>126</v>
      </c>
      <c r="C39" s="371" t="s">
        <v>30</v>
      </c>
      <c r="D39" s="372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>
        <f>Colorado!R21</f>
        <v>4.6</v>
      </c>
      <c r="U39" s="364"/>
      <c r="V39" s="364">
        <f>Colorado!R23</f>
        <v>4.2</v>
      </c>
      <c r="W39" s="364"/>
      <c r="X39" s="364"/>
      <c r="Y39" s="364">
        <f>Colorado!R26</f>
        <v>0.00047</v>
      </c>
      <c r="Z39" s="364"/>
      <c r="AA39" s="364">
        <f>Colorado!S28</f>
        <v>7.4</v>
      </c>
      <c r="AB39" s="390"/>
    </row>
    <row r="40" ht="18.75" customHeight="1">
      <c r="A40" s="389"/>
      <c r="B40" s="370"/>
      <c r="C40" s="371"/>
      <c r="D40" s="372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90"/>
    </row>
    <row r="41" ht="18.75" customHeight="1">
      <c r="A41" s="389"/>
      <c r="B41" s="368"/>
      <c r="C41" s="361"/>
      <c r="D41" s="365"/>
      <c r="E41" s="364"/>
      <c r="F41" s="364"/>
      <c r="G41" s="364"/>
      <c r="H41" s="364"/>
      <c r="I41" s="364"/>
      <c r="J41" s="364"/>
      <c r="K41" s="364"/>
      <c r="L41" s="364"/>
      <c r="M41" s="366"/>
      <c r="N41" s="364"/>
      <c r="O41" s="364"/>
      <c r="P41" s="364"/>
      <c r="Q41" s="364"/>
      <c r="R41" s="364"/>
      <c r="S41" s="365"/>
      <c r="T41" s="364"/>
      <c r="U41" s="364"/>
      <c r="V41" s="364"/>
      <c r="W41" s="364"/>
      <c r="X41" s="364"/>
      <c r="Y41" s="364"/>
      <c r="Z41" s="366"/>
      <c r="AA41" s="364"/>
      <c r="AB41" s="390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8.75" customHeight="1">
      <c r="A42" s="389"/>
      <c r="B42" s="368"/>
      <c r="C42" s="361"/>
      <c r="D42" s="364"/>
      <c r="E42" s="363"/>
      <c r="F42" s="364"/>
      <c r="G42" s="364"/>
      <c r="H42" s="364"/>
      <c r="I42" s="363"/>
      <c r="J42" s="364"/>
      <c r="K42" s="364"/>
      <c r="L42" s="364"/>
      <c r="M42" s="363"/>
      <c r="N42" s="364"/>
      <c r="O42" s="363"/>
      <c r="P42" s="364"/>
      <c r="Q42" s="364"/>
      <c r="R42" s="364"/>
      <c r="S42" s="364"/>
      <c r="T42" s="363"/>
      <c r="U42" s="364"/>
      <c r="V42" s="364"/>
      <c r="W42" s="363"/>
      <c r="X42" s="364"/>
      <c r="Y42" s="366"/>
      <c r="Z42" s="364"/>
      <c r="AA42" s="382"/>
      <c r="AB42" s="383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8.75" customHeight="1">
      <c r="A43" s="389"/>
      <c r="B43" s="368"/>
      <c r="C43" s="361" t="s">
        <v>37</v>
      </c>
      <c r="D43" s="363"/>
      <c r="E43" s="364">
        <f>'UteMountain Tribe 2010'!N6</f>
        <v>0.0056</v>
      </c>
      <c r="F43" s="364"/>
      <c r="G43" s="364"/>
      <c r="H43" s="364"/>
      <c r="I43" s="384">
        <f>'UteMountain Tribe 2010'!O10</f>
        <v>0.084</v>
      </c>
      <c r="J43" s="364"/>
      <c r="K43" s="363">
        <f>'UteMountain Tribe 2010'!O13</f>
        <v>3.4</v>
      </c>
      <c r="L43" s="363"/>
      <c r="M43" s="363"/>
      <c r="N43" s="365"/>
      <c r="O43" s="385"/>
      <c r="P43" s="364"/>
      <c r="Q43" s="364"/>
      <c r="R43" s="386"/>
      <c r="S43" s="364"/>
      <c r="T43" s="363">
        <f>'UteMountain Tribe 2010'!O22</f>
        <v>4.6</v>
      </c>
      <c r="U43" s="364"/>
      <c r="V43" s="385"/>
      <c r="W43" s="364">
        <f>'UteMountain Tribe 2010'!O25</f>
        <v>110</v>
      </c>
      <c r="X43" s="364"/>
      <c r="Y43" s="364"/>
      <c r="Z43" s="364"/>
      <c r="AA43" s="364">
        <f>'UteMountain Tribe 2010'!O29</f>
        <v>26</v>
      </c>
      <c r="AB43" s="383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3.5" customHeight="1">
      <c r="AB44" s="5"/>
    </row>
    <row r="45" ht="13.5" customHeight="1">
      <c r="AB45" s="5"/>
    </row>
    <row r="46" ht="13.5" customHeight="1">
      <c r="AB46" s="5"/>
    </row>
    <row r="47" ht="13.5" customHeight="1">
      <c r="F47" s="391" t="s">
        <v>158</v>
      </c>
      <c r="G47" s="197">
        <f>COUNTIF(D4:AA43,"&gt;0")</f>
        <v>278</v>
      </c>
      <c r="AB47" s="5"/>
    </row>
    <row r="48" ht="13.5" customHeight="1">
      <c r="AB48" s="5"/>
    </row>
    <row r="49" ht="13.5" customHeight="1">
      <c r="AB49" s="5"/>
    </row>
    <row r="50" ht="13.5" customHeight="1">
      <c r="AB50" s="5"/>
    </row>
    <row r="51" ht="13.5" customHeight="1">
      <c r="AB51" s="5"/>
    </row>
    <row r="52" ht="13.5" customHeight="1">
      <c r="AB52" s="5"/>
    </row>
    <row r="53" ht="13.5" customHeight="1">
      <c r="AB53" s="5"/>
    </row>
    <row r="54" ht="13.5" customHeight="1">
      <c r="AB54" s="5"/>
    </row>
    <row r="55" ht="13.5" customHeight="1">
      <c r="AB55" s="5"/>
    </row>
    <row r="56" ht="13.5" customHeight="1">
      <c r="AB56" s="5"/>
    </row>
    <row r="57" ht="13.5" customHeight="1">
      <c r="AB57" s="5"/>
    </row>
    <row r="58" ht="13.5" customHeight="1">
      <c r="AB58" s="5"/>
    </row>
    <row r="59" ht="13.5" customHeight="1">
      <c r="AB59" s="5"/>
    </row>
    <row r="60" ht="13.5" customHeight="1">
      <c r="AB60" s="5"/>
    </row>
    <row r="61" ht="13.5" customHeight="1">
      <c r="AB61" s="5"/>
    </row>
    <row r="62" ht="13.5" customHeight="1">
      <c r="AB62" s="5"/>
    </row>
    <row r="63" ht="13.5" customHeight="1">
      <c r="AB63" s="5"/>
    </row>
    <row r="64" ht="13.5" customHeight="1">
      <c r="AB64" s="5"/>
    </row>
    <row r="65" ht="13.5" customHeight="1">
      <c r="AB65" s="5"/>
    </row>
    <row r="66" ht="13.5" customHeight="1">
      <c r="AB66" s="5"/>
    </row>
    <row r="67" ht="13.5" customHeight="1">
      <c r="AB67" s="5"/>
    </row>
    <row r="68" ht="13.5" customHeight="1">
      <c r="AB68" s="5"/>
    </row>
    <row r="69" ht="13.5" customHeight="1">
      <c r="AB69" s="5"/>
    </row>
    <row r="70" ht="13.5" customHeight="1">
      <c r="AB70" s="5"/>
    </row>
    <row r="71" ht="13.5" customHeight="1">
      <c r="AB71" s="5"/>
    </row>
    <row r="72" ht="13.5" customHeight="1">
      <c r="AB72" s="5"/>
    </row>
    <row r="73" ht="13.5" customHeight="1">
      <c r="AB73" s="5"/>
    </row>
    <row r="74" ht="13.5" customHeight="1">
      <c r="AB74" s="5"/>
    </row>
    <row r="75" ht="13.5" customHeight="1">
      <c r="AB75" s="5"/>
    </row>
    <row r="76" ht="13.5" customHeight="1">
      <c r="AB76" s="5"/>
    </row>
    <row r="77" ht="13.5" customHeight="1">
      <c r="AB77" s="5"/>
    </row>
    <row r="78" ht="13.5" customHeight="1">
      <c r="AB78" s="5"/>
    </row>
    <row r="79" ht="13.5" customHeight="1">
      <c r="AB79" s="5"/>
    </row>
    <row r="80" ht="13.5" customHeight="1">
      <c r="AB80" s="5"/>
    </row>
    <row r="81" ht="13.5" customHeight="1">
      <c r="AB81" s="5"/>
    </row>
    <row r="82" ht="13.5" customHeight="1">
      <c r="AB82" s="5"/>
    </row>
    <row r="83" ht="13.5" customHeight="1">
      <c r="AB83" s="5"/>
    </row>
    <row r="84" ht="13.5" customHeight="1">
      <c r="AB84" s="5"/>
    </row>
    <row r="85" ht="13.5" customHeight="1">
      <c r="AB85" s="5"/>
    </row>
    <row r="86" ht="13.5" customHeight="1">
      <c r="AB86" s="5"/>
    </row>
    <row r="87" ht="13.5" customHeight="1">
      <c r="AB87" s="5"/>
    </row>
    <row r="88" ht="13.5" customHeight="1">
      <c r="AB88" s="5"/>
    </row>
    <row r="89" ht="13.5" customHeight="1">
      <c r="AB89" s="5"/>
    </row>
    <row r="90" ht="13.5" customHeight="1">
      <c r="AB90" s="5"/>
    </row>
    <row r="91" ht="13.5" customHeight="1">
      <c r="AB91" s="5"/>
    </row>
    <row r="92" ht="13.5" customHeight="1">
      <c r="AB92" s="5"/>
    </row>
    <row r="93" ht="13.5" customHeight="1">
      <c r="AB93" s="5"/>
    </row>
    <row r="94" ht="13.5" customHeight="1">
      <c r="AB94" s="5"/>
    </row>
    <row r="95" ht="13.5" customHeight="1">
      <c r="AB95" s="5"/>
    </row>
    <row r="96" ht="13.5" customHeight="1">
      <c r="AB96" s="5"/>
    </row>
    <row r="97" ht="13.5" customHeight="1">
      <c r="AB97" s="5"/>
    </row>
    <row r="98" ht="13.5" customHeight="1">
      <c r="AB98" s="5"/>
    </row>
    <row r="99" ht="13.5" customHeight="1">
      <c r="AB99" s="5"/>
    </row>
    <row r="100" ht="13.5" customHeight="1">
      <c r="AB100" s="5"/>
    </row>
    <row r="101" ht="13.5" customHeight="1">
      <c r="AB101" s="5"/>
    </row>
    <row r="102" ht="13.5" customHeight="1">
      <c r="AB102" s="5"/>
    </row>
    <row r="103" ht="13.5" customHeight="1">
      <c r="AB103" s="5"/>
    </row>
    <row r="104" ht="13.5" customHeight="1">
      <c r="AB104" s="5"/>
    </row>
    <row r="105" ht="13.5" customHeight="1">
      <c r="AB105" s="5"/>
    </row>
    <row r="106" ht="13.5" customHeight="1">
      <c r="AB106" s="5"/>
    </row>
    <row r="107" ht="13.5" customHeight="1">
      <c r="AB107" s="5"/>
    </row>
    <row r="108" ht="13.5" customHeight="1">
      <c r="AB108" s="5"/>
    </row>
    <row r="109" ht="13.5" customHeight="1">
      <c r="AB109" s="5"/>
    </row>
    <row r="110" ht="13.5" customHeight="1">
      <c r="AB110" s="5"/>
    </row>
    <row r="111" ht="13.5" customHeight="1">
      <c r="AB111" s="5"/>
    </row>
    <row r="112" ht="13.5" customHeight="1">
      <c r="AB112" s="5"/>
    </row>
    <row r="113" ht="13.5" customHeight="1">
      <c r="AB113" s="5"/>
    </row>
    <row r="114" ht="13.5" customHeight="1">
      <c r="AB114" s="5"/>
    </row>
    <row r="115" ht="13.5" customHeight="1">
      <c r="AB115" s="5"/>
    </row>
    <row r="116" ht="13.5" customHeight="1">
      <c r="AB116" s="5"/>
    </row>
    <row r="117" ht="13.5" customHeight="1">
      <c r="AB117" s="5"/>
    </row>
    <row r="118" ht="13.5" customHeight="1">
      <c r="AB118" s="5"/>
    </row>
    <row r="119" ht="13.5" customHeight="1">
      <c r="AB119" s="5"/>
    </row>
    <row r="120" ht="13.5" customHeight="1">
      <c r="AB120" s="5"/>
    </row>
    <row r="121" ht="13.5" customHeight="1">
      <c r="AB121" s="5"/>
    </row>
    <row r="122" ht="13.5" customHeight="1">
      <c r="AB122" s="5"/>
    </row>
    <row r="123" ht="13.5" customHeight="1">
      <c r="AB123" s="5"/>
    </row>
    <row r="124" ht="13.5" customHeight="1">
      <c r="AB124" s="5"/>
    </row>
    <row r="125" ht="13.5" customHeight="1">
      <c r="AB125" s="5"/>
    </row>
    <row r="126" ht="13.5" customHeight="1">
      <c r="AB126" s="5"/>
    </row>
    <row r="127" ht="13.5" customHeight="1">
      <c r="AB127" s="5"/>
    </row>
    <row r="128" ht="13.5" customHeight="1">
      <c r="AB128" s="5"/>
    </row>
    <row r="129" ht="13.5" customHeight="1">
      <c r="AB129" s="5"/>
    </row>
    <row r="130" ht="13.5" customHeight="1">
      <c r="AB130" s="5"/>
    </row>
    <row r="131" ht="13.5" customHeight="1">
      <c r="AB131" s="5"/>
    </row>
    <row r="132" ht="13.5" customHeight="1">
      <c r="AB132" s="5"/>
    </row>
    <row r="133" ht="13.5" customHeight="1">
      <c r="AB133" s="5"/>
    </row>
    <row r="134" ht="13.5" customHeight="1">
      <c r="AB134" s="5"/>
    </row>
    <row r="135" ht="13.5" customHeight="1">
      <c r="AB135" s="5"/>
    </row>
    <row r="136" ht="13.5" customHeight="1">
      <c r="AB136" s="5"/>
    </row>
    <row r="137" ht="13.5" customHeight="1">
      <c r="AB137" s="5"/>
    </row>
    <row r="138" ht="13.5" customHeight="1">
      <c r="AB138" s="5"/>
    </row>
    <row r="139" ht="13.5" customHeight="1">
      <c r="AB139" s="5"/>
    </row>
    <row r="140" ht="13.5" customHeight="1">
      <c r="AB140" s="5"/>
    </row>
    <row r="141" ht="13.5" customHeight="1">
      <c r="AB141" s="5"/>
    </row>
    <row r="142" ht="13.5" customHeight="1">
      <c r="AB142" s="5"/>
    </row>
    <row r="143" ht="13.5" customHeight="1">
      <c r="AB143" s="5"/>
    </row>
    <row r="144" ht="13.5" customHeight="1">
      <c r="AB144" s="5"/>
    </row>
    <row r="145" ht="13.5" customHeight="1">
      <c r="AB145" s="5"/>
    </row>
    <row r="146" ht="13.5" customHeight="1">
      <c r="AB146" s="5"/>
    </row>
    <row r="147" ht="13.5" customHeight="1">
      <c r="AB147" s="5"/>
    </row>
    <row r="148" ht="13.5" customHeight="1">
      <c r="AB148" s="5"/>
    </row>
    <row r="149" ht="13.5" customHeight="1">
      <c r="AB149" s="5"/>
    </row>
    <row r="150" ht="13.5" customHeight="1">
      <c r="AB150" s="5"/>
    </row>
    <row r="151" ht="13.5" customHeight="1">
      <c r="AB151" s="5"/>
    </row>
    <row r="152" ht="13.5" customHeight="1">
      <c r="AB152" s="5"/>
    </row>
    <row r="153" ht="13.5" customHeight="1">
      <c r="AB153" s="5"/>
    </row>
    <row r="154" ht="13.5" customHeight="1">
      <c r="AB154" s="5"/>
    </row>
    <row r="155" ht="13.5" customHeight="1">
      <c r="AB155" s="5"/>
    </row>
    <row r="156" ht="13.5" customHeight="1">
      <c r="AB156" s="5"/>
    </row>
    <row r="157" ht="13.5" customHeight="1">
      <c r="AB157" s="5"/>
    </row>
    <row r="158" ht="13.5" customHeight="1">
      <c r="AB158" s="5"/>
    </row>
    <row r="159" ht="13.5" customHeight="1">
      <c r="AB159" s="5"/>
    </row>
    <row r="160" ht="13.5" customHeight="1">
      <c r="AB160" s="5"/>
    </row>
    <row r="161" ht="13.5" customHeight="1">
      <c r="AB161" s="5"/>
    </row>
    <row r="162" ht="13.5" customHeight="1">
      <c r="AB162" s="5"/>
    </row>
    <row r="163" ht="13.5" customHeight="1">
      <c r="AB163" s="5"/>
    </row>
    <row r="164" ht="13.5" customHeight="1">
      <c r="AB164" s="5"/>
    </row>
    <row r="165" ht="13.5" customHeight="1">
      <c r="AB165" s="5"/>
    </row>
    <row r="166" ht="13.5" customHeight="1">
      <c r="AB166" s="5"/>
    </row>
    <row r="167" ht="13.5" customHeight="1">
      <c r="AB167" s="5"/>
    </row>
    <row r="168" ht="13.5" customHeight="1">
      <c r="AB168" s="5"/>
    </row>
    <row r="169" ht="13.5" customHeight="1">
      <c r="AB169" s="5"/>
    </row>
    <row r="170" ht="13.5" customHeight="1">
      <c r="AB170" s="5"/>
    </row>
    <row r="171" ht="13.5" customHeight="1">
      <c r="AB171" s="5"/>
    </row>
    <row r="172" ht="13.5" customHeight="1">
      <c r="AB172" s="5"/>
    </row>
    <row r="173" ht="13.5" customHeight="1">
      <c r="AB173" s="5"/>
    </row>
    <row r="174" ht="13.5" customHeight="1">
      <c r="AB174" s="5"/>
    </row>
    <row r="175" ht="13.5" customHeight="1">
      <c r="AB175" s="5"/>
    </row>
    <row r="176" ht="13.5" customHeight="1">
      <c r="AB176" s="5"/>
    </row>
    <row r="177" ht="13.5" customHeight="1">
      <c r="AB177" s="5"/>
    </row>
    <row r="178" ht="13.5" customHeight="1">
      <c r="AB178" s="5"/>
    </row>
    <row r="179" ht="13.5" customHeight="1">
      <c r="AB179" s="5"/>
    </row>
    <row r="180" ht="13.5" customHeight="1">
      <c r="AB180" s="5"/>
    </row>
    <row r="181" ht="13.5" customHeight="1">
      <c r="AB181" s="5"/>
    </row>
    <row r="182" ht="13.5" customHeight="1">
      <c r="AB182" s="5"/>
    </row>
    <row r="183" ht="13.5" customHeight="1">
      <c r="AB183" s="5"/>
    </row>
    <row r="184" ht="13.5" customHeight="1">
      <c r="AB184" s="5"/>
    </row>
    <row r="185" ht="13.5" customHeight="1">
      <c r="AB185" s="5"/>
    </row>
    <row r="186" ht="13.5" customHeight="1">
      <c r="AB186" s="5"/>
    </row>
    <row r="187" ht="13.5" customHeight="1">
      <c r="AB187" s="5"/>
    </row>
    <row r="188" ht="13.5" customHeight="1">
      <c r="AB188" s="5"/>
    </row>
    <row r="189" ht="13.5" customHeight="1">
      <c r="AB189" s="5"/>
    </row>
    <row r="190" ht="13.5" customHeight="1">
      <c r="AB190" s="5"/>
    </row>
    <row r="191" ht="13.5" customHeight="1">
      <c r="AB191" s="5"/>
    </row>
    <row r="192" ht="13.5" customHeight="1">
      <c r="AB192" s="5"/>
    </row>
    <row r="193" ht="13.5" customHeight="1">
      <c r="AB193" s="5"/>
    </row>
    <row r="194" ht="13.5" customHeight="1">
      <c r="AB194" s="5"/>
    </row>
    <row r="195" ht="13.5" customHeight="1">
      <c r="AB195" s="5"/>
    </row>
    <row r="196" ht="13.5" customHeight="1">
      <c r="AB196" s="5"/>
    </row>
    <row r="197" ht="13.5" customHeight="1">
      <c r="AB197" s="5"/>
    </row>
    <row r="198" ht="13.5" customHeight="1">
      <c r="AB198" s="5"/>
    </row>
    <row r="199" ht="13.5" customHeight="1">
      <c r="AB199" s="5"/>
    </row>
    <row r="200" ht="13.5" customHeight="1">
      <c r="AB200" s="5"/>
    </row>
    <row r="201" ht="13.5" customHeight="1">
      <c r="AB201" s="5"/>
    </row>
    <row r="202" ht="13.5" customHeight="1">
      <c r="AB202" s="5"/>
    </row>
    <row r="203" ht="13.5" customHeight="1">
      <c r="AB203" s="5"/>
    </row>
    <row r="204" ht="13.5" customHeight="1">
      <c r="AB204" s="5"/>
    </row>
    <row r="205" ht="13.5" customHeight="1">
      <c r="AB205" s="5"/>
    </row>
    <row r="206" ht="13.5" customHeight="1">
      <c r="AB206" s="5"/>
    </row>
    <row r="207" ht="13.5" customHeight="1">
      <c r="AB207" s="5"/>
    </row>
    <row r="208" ht="13.5" customHeight="1">
      <c r="AB208" s="5"/>
    </row>
    <row r="209" ht="13.5" customHeight="1">
      <c r="AB209" s="5"/>
    </row>
    <row r="210" ht="13.5" customHeight="1">
      <c r="AB210" s="5"/>
    </row>
    <row r="211" ht="13.5" customHeight="1">
      <c r="AB211" s="5"/>
    </row>
    <row r="212" ht="13.5" customHeight="1">
      <c r="AB212" s="5"/>
    </row>
    <row r="213" ht="13.5" customHeight="1">
      <c r="AB213" s="5"/>
    </row>
    <row r="214" ht="13.5" customHeight="1">
      <c r="AB214" s="5"/>
    </row>
    <row r="215" ht="13.5" customHeight="1">
      <c r="AB215" s="5"/>
    </row>
    <row r="216" ht="13.5" customHeight="1">
      <c r="AB216" s="5"/>
    </row>
    <row r="217" ht="13.5" customHeight="1">
      <c r="AB217" s="5"/>
    </row>
    <row r="218" ht="13.5" customHeight="1">
      <c r="AB218" s="5"/>
    </row>
    <row r="219" ht="13.5" customHeight="1">
      <c r="AB219" s="5"/>
    </row>
    <row r="220" ht="13.5" customHeight="1">
      <c r="AB220" s="5"/>
    </row>
    <row r="221" ht="13.5" customHeight="1">
      <c r="AB221" s="5"/>
    </row>
    <row r="222" ht="13.5" customHeight="1">
      <c r="AB222" s="5"/>
    </row>
    <row r="223" ht="13.5" customHeight="1">
      <c r="AB223" s="5"/>
    </row>
    <row r="224" ht="13.5" customHeight="1">
      <c r="AB224" s="5"/>
    </row>
    <row r="225" ht="13.5" customHeight="1">
      <c r="AB225" s="5"/>
    </row>
    <row r="226" ht="13.5" customHeight="1">
      <c r="AB226" s="5"/>
    </row>
    <row r="227" ht="13.5" customHeight="1">
      <c r="AB227" s="5"/>
    </row>
    <row r="228" ht="13.5" customHeight="1">
      <c r="AB228" s="5"/>
    </row>
    <row r="229" ht="13.5" customHeight="1">
      <c r="AB229" s="5"/>
    </row>
    <row r="230" ht="13.5" customHeight="1">
      <c r="AB230" s="5"/>
    </row>
    <row r="231" ht="13.5" customHeight="1">
      <c r="AB231" s="5"/>
    </row>
    <row r="232" ht="13.5" customHeight="1">
      <c r="AB232" s="5"/>
    </row>
    <row r="233" ht="13.5" customHeight="1">
      <c r="AB233" s="5"/>
    </row>
    <row r="234" ht="13.5" customHeight="1">
      <c r="AB234" s="5"/>
    </row>
    <row r="235" ht="13.5" customHeight="1">
      <c r="AB235" s="5"/>
    </row>
    <row r="236" ht="13.5" customHeight="1">
      <c r="AB236" s="5"/>
    </row>
    <row r="237" ht="13.5" customHeight="1">
      <c r="AB237" s="5"/>
    </row>
    <row r="238" ht="13.5" customHeight="1">
      <c r="AB238" s="5"/>
    </row>
    <row r="239" ht="13.5" customHeight="1">
      <c r="AB239" s="5"/>
    </row>
    <row r="240" ht="13.5" customHeight="1">
      <c r="AB240" s="5"/>
    </row>
    <row r="241" ht="13.5" customHeight="1">
      <c r="AB241" s="5"/>
    </row>
    <row r="242" ht="13.5" customHeight="1">
      <c r="AB242" s="5"/>
    </row>
    <row r="243" ht="13.5" customHeight="1">
      <c r="AB243" s="5"/>
    </row>
    <row r="244" ht="13.5" customHeight="1">
      <c r="AB244" s="5"/>
    </row>
    <row r="245" ht="13.5" customHeight="1">
      <c r="AB245" s="5"/>
    </row>
    <row r="246" ht="13.5" customHeight="1">
      <c r="AB246" s="5"/>
    </row>
    <row r="247" ht="13.5" customHeight="1">
      <c r="AB247" s="5"/>
    </row>
    <row r="248" ht="13.5" customHeight="1">
      <c r="AB248" s="5"/>
    </row>
    <row r="249" ht="13.5" customHeight="1">
      <c r="AB249" s="5"/>
    </row>
    <row r="250" ht="13.5" customHeight="1">
      <c r="AB250" s="5"/>
    </row>
    <row r="251" ht="13.5" customHeight="1">
      <c r="AB251" s="5"/>
    </row>
    <row r="252" ht="13.5" customHeight="1">
      <c r="AB252" s="5"/>
    </row>
    <row r="253" ht="13.5" customHeight="1">
      <c r="AB253" s="5"/>
    </row>
    <row r="254" ht="13.5" customHeight="1">
      <c r="AB254" s="5"/>
    </row>
    <row r="255" ht="13.5" customHeight="1">
      <c r="AB255" s="5"/>
    </row>
    <row r="256" ht="13.5" customHeight="1">
      <c r="AB256" s="5"/>
    </row>
    <row r="257" ht="13.5" customHeight="1">
      <c r="AB257" s="5"/>
    </row>
    <row r="258" ht="13.5" customHeight="1">
      <c r="AB258" s="5"/>
    </row>
    <row r="259" ht="13.5" customHeight="1">
      <c r="AB259" s="5"/>
    </row>
    <row r="260" ht="13.5" customHeight="1">
      <c r="AB260" s="5"/>
    </row>
    <row r="261" ht="13.5" customHeight="1">
      <c r="AB261" s="5"/>
    </row>
    <row r="262" ht="13.5" customHeight="1">
      <c r="AB262" s="5"/>
    </row>
    <row r="263" ht="13.5" customHeight="1">
      <c r="AB263" s="5"/>
    </row>
    <row r="264" ht="13.5" customHeight="1">
      <c r="AB264" s="5"/>
    </row>
    <row r="265" ht="13.5" customHeight="1">
      <c r="AB265" s="5"/>
    </row>
    <row r="266" ht="13.5" customHeight="1">
      <c r="AB266" s="5"/>
    </row>
    <row r="267" ht="13.5" customHeight="1">
      <c r="AB267" s="5"/>
    </row>
    <row r="268" ht="13.5" customHeight="1">
      <c r="AB268" s="5"/>
    </row>
    <row r="269" ht="13.5" customHeight="1">
      <c r="AB269" s="5"/>
    </row>
    <row r="270" ht="13.5" customHeight="1">
      <c r="AB270" s="5"/>
    </row>
    <row r="271" ht="13.5" customHeight="1">
      <c r="AB271" s="5"/>
    </row>
    <row r="272" ht="13.5" customHeight="1">
      <c r="AB272" s="5"/>
    </row>
    <row r="273" ht="13.5" customHeight="1">
      <c r="AB273" s="5"/>
    </row>
    <row r="274" ht="13.5" customHeight="1">
      <c r="AB274" s="5"/>
    </row>
    <row r="275" ht="13.5" customHeight="1">
      <c r="AB275" s="5"/>
    </row>
    <row r="276" ht="13.5" customHeight="1">
      <c r="AB276" s="5"/>
    </row>
    <row r="277" ht="13.5" customHeight="1">
      <c r="AB277" s="5"/>
    </row>
    <row r="278" ht="13.5" customHeight="1">
      <c r="AB278" s="5"/>
    </row>
    <row r="279" ht="13.5" customHeight="1">
      <c r="AB279" s="5"/>
    </row>
    <row r="280" ht="13.5" customHeight="1">
      <c r="AB280" s="5"/>
    </row>
    <row r="281" ht="13.5" customHeight="1">
      <c r="AB281" s="5"/>
    </row>
    <row r="282" ht="13.5" customHeight="1">
      <c r="AB282" s="5"/>
    </row>
    <row r="283" ht="13.5" customHeight="1">
      <c r="AB283" s="5"/>
    </row>
    <row r="284" ht="13.5" customHeight="1">
      <c r="AB284" s="5"/>
    </row>
    <row r="285" ht="13.5" customHeight="1">
      <c r="AB285" s="5"/>
    </row>
    <row r="286" ht="13.5" customHeight="1">
      <c r="AB286" s="5"/>
    </row>
    <row r="287" ht="13.5" customHeight="1">
      <c r="AB287" s="5"/>
    </row>
    <row r="288" ht="13.5" customHeight="1">
      <c r="AB288" s="5"/>
    </row>
    <row r="289" ht="13.5" customHeight="1">
      <c r="AB289" s="5"/>
    </row>
    <row r="290" ht="13.5" customHeight="1">
      <c r="AB290" s="5"/>
    </row>
    <row r="291" ht="13.5" customHeight="1">
      <c r="AB291" s="5"/>
    </row>
    <row r="292" ht="13.5" customHeight="1">
      <c r="AB292" s="5"/>
    </row>
    <row r="293" ht="13.5" customHeight="1">
      <c r="AB293" s="5"/>
    </row>
    <row r="294" ht="13.5" customHeight="1">
      <c r="AB294" s="5"/>
    </row>
    <row r="295" ht="13.5" customHeight="1">
      <c r="AB295" s="5"/>
    </row>
    <row r="296" ht="13.5" customHeight="1">
      <c r="AB296" s="5"/>
    </row>
    <row r="297" ht="13.5" customHeight="1">
      <c r="AB297" s="5"/>
    </row>
    <row r="298" ht="13.5" customHeight="1">
      <c r="AB298" s="5"/>
    </row>
    <row r="299" ht="13.5" customHeight="1">
      <c r="AB299" s="5"/>
    </row>
    <row r="300" ht="13.5" customHeight="1">
      <c r="AB300" s="5"/>
    </row>
    <row r="301" ht="13.5" customHeight="1">
      <c r="AB301" s="5"/>
    </row>
    <row r="302" ht="13.5" customHeight="1">
      <c r="AB302" s="5"/>
    </row>
    <row r="303" ht="13.5" customHeight="1">
      <c r="AB303" s="5"/>
    </row>
    <row r="304" ht="13.5" customHeight="1">
      <c r="AB304" s="5"/>
    </row>
    <row r="305" ht="13.5" customHeight="1">
      <c r="AB305" s="5"/>
    </row>
    <row r="306" ht="13.5" customHeight="1">
      <c r="AB306" s="5"/>
    </row>
    <row r="307" ht="13.5" customHeight="1">
      <c r="AB307" s="5"/>
    </row>
    <row r="308" ht="13.5" customHeight="1">
      <c r="AB308" s="5"/>
    </row>
    <row r="309" ht="13.5" customHeight="1">
      <c r="AB309" s="5"/>
    </row>
    <row r="310" ht="13.5" customHeight="1">
      <c r="AB310" s="5"/>
    </row>
    <row r="311" ht="13.5" customHeight="1">
      <c r="AB311" s="5"/>
    </row>
    <row r="312" ht="13.5" customHeight="1">
      <c r="AB312" s="5"/>
    </row>
    <row r="313" ht="13.5" customHeight="1">
      <c r="AB313" s="5"/>
    </row>
    <row r="314" ht="13.5" customHeight="1">
      <c r="AB314" s="5"/>
    </row>
    <row r="315" ht="13.5" customHeight="1">
      <c r="AB315" s="5"/>
    </row>
    <row r="316" ht="13.5" customHeight="1">
      <c r="AB316" s="5"/>
    </row>
    <row r="317" ht="13.5" customHeight="1">
      <c r="AB317" s="5"/>
    </row>
    <row r="318" ht="13.5" customHeight="1">
      <c r="AB318" s="5"/>
    </row>
    <row r="319" ht="13.5" customHeight="1">
      <c r="AB319" s="5"/>
    </row>
    <row r="320" ht="13.5" customHeight="1">
      <c r="AB320" s="5"/>
    </row>
    <row r="321" ht="13.5" customHeight="1">
      <c r="AB321" s="5"/>
    </row>
    <row r="322" ht="13.5" customHeight="1">
      <c r="AB322" s="5"/>
    </row>
    <row r="323" ht="13.5" customHeight="1">
      <c r="AB323" s="5"/>
    </row>
    <row r="324" ht="13.5" customHeight="1">
      <c r="AB324" s="5"/>
    </row>
    <row r="325" ht="13.5" customHeight="1">
      <c r="AB325" s="5"/>
    </row>
    <row r="326" ht="13.5" customHeight="1">
      <c r="AB326" s="5"/>
    </row>
    <row r="327" ht="13.5" customHeight="1">
      <c r="AB327" s="5"/>
    </row>
    <row r="328" ht="13.5" customHeight="1">
      <c r="AB328" s="5"/>
    </row>
    <row r="329" ht="13.5" customHeight="1">
      <c r="AB329" s="5"/>
    </row>
    <row r="330" ht="13.5" customHeight="1">
      <c r="AB330" s="5"/>
    </row>
    <row r="331" ht="13.5" customHeight="1">
      <c r="AB331" s="5"/>
    </row>
    <row r="332" ht="13.5" customHeight="1">
      <c r="AB332" s="5"/>
    </row>
    <row r="333" ht="13.5" customHeight="1">
      <c r="AB333" s="5"/>
    </row>
    <row r="334" ht="13.5" customHeight="1">
      <c r="AB334" s="5"/>
    </row>
    <row r="335" ht="13.5" customHeight="1">
      <c r="AB335" s="5"/>
    </row>
    <row r="336" ht="13.5" customHeight="1">
      <c r="AB336" s="5"/>
    </row>
    <row r="337" ht="13.5" customHeight="1">
      <c r="AB337" s="5"/>
    </row>
    <row r="338" ht="13.5" customHeight="1">
      <c r="AB338" s="5"/>
    </row>
    <row r="339" ht="13.5" customHeight="1">
      <c r="AB339" s="5"/>
    </row>
    <row r="340" ht="13.5" customHeight="1">
      <c r="AB340" s="5"/>
    </row>
    <row r="341" ht="13.5" customHeight="1">
      <c r="AB341" s="5"/>
    </row>
    <row r="342" ht="13.5" customHeight="1">
      <c r="AB342" s="5"/>
    </row>
    <row r="343" ht="13.5" customHeight="1">
      <c r="AB343" s="5"/>
    </row>
    <row r="344" ht="13.5" customHeight="1">
      <c r="AB344" s="5"/>
    </row>
    <row r="345" ht="13.5" customHeight="1">
      <c r="AB345" s="5"/>
    </row>
    <row r="346" ht="13.5" customHeight="1">
      <c r="AB346" s="5"/>
    </row>
    <row r="347" ht="13.5" customHeight="1">
      <c r="AB347" s="5"/>
    </row>
    <row r="348" ht="13.5" customHeight="1">
      <c r="AB348" s="5"/>
    </row>
    <row r="349" ht="13.5" customHeight="1">
      <c r="AB349" s="5"/>
    </row>
    <row r="350" ht="13.5" customHeight="1">
      <c r="AB350" s="5"/>
    </row>
    <row r="351" ht="13.5" customHeight="1">
      <c r="AB351" s="5"/>
    </row>
    <row r="352" ht="13.5" customHeight="1">
      <c r="AB352" s="5"/>
    </row>
    <row r="353" ht="13.5" customHeight="1">
      <c r="AB353" s="5"/>
    </row>
    <row r="354" ht="13.5" customHeight="1">
      <c r="AB354" s="5"/>
    </row>
    <row r="355" ht="13.5" customHeight="1">
      <c r="AB355" s="5"/>
    </row>
    <row r="356" ht="13.5" customHeight="1">
      <c r="AB356" s="5"/>
    </row>
    <row r="357" ht="13.5" customHeight="1">
      <c r="AB357" s="5"/>
    </row>
    <row r="358" ht="13.5" customHeight="1">
      <c r="AB358" s="5"/>
    </row>
    <row r="359" ht="13.5" customHeight="1">
      <c r="AB359" s="5"/>
    </row>
    <row r="360" ht="13.5" customHeight="1">
      <c r="AB360" s="5"/>
    </row>
    <row r="361" ht="13.5" customHeight="1">
      <c r="AB361" s="5"/>
    </row>
    <row r="362" ht="13.5" customHeight="1">
      <c r="AB362" s="5"/>
    </row>
    <row r="363" ht="13.5" customHeight="1">
      <c r="AB363" s="5"/>
    </row>
    <row r="364" ht="13.5" customHeight="1">
      <c r="AB364" s="5"/>
    </row>
    <row r="365" ht="13.5" customHeight="1">
      <c r="AB365" s="5"/>
    </row>
    <row r="366" ht="13.5" customHeight="1">
      <c r="AB366" s="5"/>
    </row>
    <row r="367" ht="13.5" customHeight="1">
      <c r="AB367" s="5"/>
    </row>
    <row r="368" ht="13.5" customHeight="1">
      <c r="AB368" s="5"/>
    </row>
    <row r="369" ht="13.5" customHeight="1">
      <c r="AB369" s="5"/>
    </row>
    <row r="370" ht="13.5" customHeight="1">
      <c r="AB370" s="5"/>
    </row>
    <row r="371" ht="13.5" customHeight="1">
      <c r="AB371" s="5"/>
    </row>
    <row r="372" ht="13.5" customHeight="1">
      <c r="AB372" s="5"/>
    </row>
    <row r="373" ht="13.5" customHeight="1">
      <c r="AB373" s="5"/>
    </row>
    <row r="374" ht="13.5" customHeight="1">
      <c r="AB374" s="5"/>
    </row>
    <row r="375" ht="13.5" customHeight="1">
      <c r="AB375" s="5"/>
    </row>
    <row r="376" ht="13.5" customHeight="1">
      <c r="AB376" s="5"/>
    </row>
    <row r="377" ht="13.5" customHeight="1">
      <c r="AB377" s="5"/>
    </row>
    <row r="378" ht="13.5" customHeight="1">
      <c r="AB378" s="5"/>
    </row>
    <row r="379" ht="13.5" customHeight="1">
      <c r="AB379" s="5"/>
    </row>
    <row r="380" ht="13.5" customHeight="1">
      <c r="AB380" s="5"/>
    </row>
    <row r="381" ht="13.5" customHeight="1">
      <c r="AB381" s="5"/>
    </row>
    <row r="382" ht="13.5" customHeight="1">
      <c r="AB382" s="5"/>
    </row>
    <row r="383" ht="13.5" customHeight="1">
      <c r="AB383" s="5"/>
    </row>
    <row r="384" ht="13.5" customHeight="1">
      <c r="AB384" s="5"/>
    </row>
    <row r="385" ht="13.5" customHeight="1">
      <c r="AB385" s="5"/>
    </row>
    <row r="386" ht="13.5" customHeight="1">
      <c r="AB386" s="5"/>
    </row>
    <row r="387" ht="13.5" customHeight="1">
      <c r="AB387" s="5"/>
    </row>
    <row r="388" ht="13.5" customHeight="1">
      <c r="AB388" s="5"/>
    </row>
    <row r="389" ht="13.5" customHeight="1">
      <c r="AB389" s="5"/>
    </row>
    <row r="390" ht="13.5" customHeight="1">
      <c r="AB390" s="5"/>
    </row>
    <row r="391" ht="13.5" customHeight="1">
      <c r="AB391" s="5"/>
    </row>
    <row r="392" ht="13.5" customHeight="1">
      <c r="AB392" s="5"/>
    </row>
    <row r="393" ht="13.5" customHeight="1">
      <c r="AB393" s="5"/>
    </row>
    <row r="394" ht="13.5" customHeight="1">
      <c r="AB394" s="5"/>
    </row>
    <row r="395" ht="13.5" customHeight="1">
      <c r="AB395" s="5"/>
    </row>
    <row r="396" ht="13.5" customHeight="1">
      <c r="AB396" s="5"/>
    </row>
    <row r="397" ht="13.5" customHeight="1">
      <c r="AB397" s="5"/>
    </row>
    <row r="398" ht="13.5" customHeight="1">
      <c r="AB398" s="5"/>
    </row>
    <row r="399" ht="13.5" customHeight="1">
      <c r="AB399" s="5"/>
    </row>
    <row r="400" ht="13.5" customHeight="1">
      <c r="AB400" s="5"/>
    </row>
    <row r="401" ht="13.5" customHeight="1">
      <c r="AB401" s="5"/>
    </row>
    <row r="402" ht="13.5" customHeight="1">
      <c r="AB402" s="5"/>
    </row>
    <row r="403" ht="13.5" customHeight="1">
      <c r="AB403" s="5"/>
    </row>
    <row r="404" ht="13.5" customHeight="1">
      <c r="AB404" s="5"/>
    </row>
    <row r="405" ht="13.5" customHeight="1">
      <c r="AB405" s="5"/>
    </row>
    <row r="406" ht="13.5" customHeight="1">
      <c r="AB406" s="5"/>
    </row>
    <row r="407" ht="13.5" customHeight="1">
      <c r="AB407" s="5"/>
    </row>
    <row r="408" ht="13.5" customHeight="1">
      <c r="AB408" s="5"/>
    </row>
    <row r="409" ht="13.5" customHeight="1">
      <c r="AB409" s="5"/>
    </row>
    <row r="410" ht="13.5" customHeight="1">
      <c r="AB410" s="5"/>
    </row>
    <row r="411" ht="13.5" customHeight="1">
      <c r="AB411" s="5"/>
    </row>
    <row r="412" ht="13.5" customHeight="1">
      <c r="AB412" s="5"/>
    </row>
    <row r="413" ht="13.5" customHeight="1">
      <c r="AB413" s="5"/>
    </row>
    <row r="414" ht="13.5" customHeight="1">
      <c r="AB414" s="5"/>
    </row>
    <row r="415" ht="13.5" customHeight="1">
      <c r="AB415" s="5"/>
    </row>
    <row r="416" ht="13.5" customHeight="1">
      <c r="AB416" s="5"/>
    </row>
    <row r="417" ht="13.5" customHeight="1">
      <c r="AB417" s="5"/>
    </row>
    <row r="418" ht="13.5" customHeight="1">
      <c r="AB418" s="5"/>
    </row>
    <row r="419" ht="13.5" customHeight="1">
      <c r="AB419" s="5"/>
    </row>
    <row r="420" ht="13.5" customHeight="1">
      <c r="AB420" s="5"/>
    </row>
    <row r="421" ht="13.5" customHeight="1">
      <c r="AB421" s="5"/>
    </row>
    <row r="422" ht="13.5" customHeight="1">
      <c r="AB422" s="5"/>
    </row>
    <row r="423" ht="13.5" customHeight="1">
      <c r="AB423" s="5"/>
    </row>
    <row r="424" ht="13.5" customHeight="1">
      <c r="AB424" s="5"/>
    </row>
    <row r="425" ht="13.5" customHeight="1">
      <c r="AB425" s="5"/>
    </row>
    <row r="426" ht="13.5" customHeight="1">
      <c r="AB426" s="5"/>
    </row>
    <row r="427" ht="13.5" customHeight="1">
      <c r="AB427" s="5"/>
    </row>
    <row r="428" ht="13.5" customHeight="1">
      <c r="AB428" s="5"/>
    </row>
    <row r="429" ht="13.5" customHeight="1">
      <c r="AB429" s="5"/>
    </row>
    <row r="430" ht="13.5" customHeight="1">
      <c r="AB430" s="5"/>
    </row>
    <row r="431" ht="13.5" customHeight="1">
      <c r="AB431" s="5"/>
    </row>
    <row r="432" ht="13.5" customHeight="1">
      <c r="AB432" s="5"/>
    </row>
    <row r="433" ht="13.5" customHeight="1">
      <c r="AB433" s="5"/>
    </row>
    <row r="434" ht="13.5" customHeight="1">
      <c r="AB434" s="5"/>
    </row>
    <row r="435" ht="13.5" customHeight="1">
      <c r="AB435" s="5"/>
    </row>
    <row r="436" ht="13.5" customHeight="1">
      <c r="AB436" s="5"/>
    </row>
    <row r="437" ht="13.5" customHeight="1">
      <c r="AB437" s="5"/>
    </row>
    <row r="438" ht="13.5" customHeight="1">
      <c r="AB438" s="5"/>
    </row>
    <row r="439" ht="13.5" customHeight="1">
      <c r="AB439" s="5"/>
    </row>
    <row r="440" ht="13.5" customHeight="1">
      <c r="AB440" s="5"/>
    </row>
    <row r="441" ht="13.5" customHeight="1">
      <c r="AB441" s="5"/>
    </row>
    <row r="442" ht="13.5" customHeight="1">
      <c r="AB442" s="5"/>
    </row>
    <row r="443" ht="13.5" customHeight="1">
      <c r="AB443" s="5"/>
    </row>
    <row r="444" ht="13.5" customHeight="1">
      <c r="AB444" s="5"/>
    </row>
    <row r="445" ht="13.5" customHeight="1">
      <c r="AB445" s="5"/>
    </row>
    <row r="446" ht="13.5" customHeight="1">
      <c r="AB446" s="5"/>
    </row>
    <row r="447" ht="13.5" customHeight="1">
      <c r="AB447" s="5"/>
    </row>
    <row r="448" ht="13.5" customHeight="1">
      <c r="AB448" s="5"/>
    </row>
    <row r="449" ht="13.5" customHeight="1">
      <c r="AB449" s="5"/>
    </row>
    <row r="450" ht="13.5" customHeight="1">
      <c r="AB450" s="5"/>
    </row>
    <row r="451" ht="13.5" customHeight="1">
      <c r="AB451" s="5"/>
    </row>
    <row r="452" ht="13.5" customHeight="1">
      <c r="AB452" s="5"/>
    </row>
    <row r="453" ht="13.5" customHeight="1">
      <c r="AB453" s="5"/>
    </row>
    <row r="454" ht="13.5" customHeight="1">
      <c r="AB454" s="5"/>
    </row>
    <row r="455" ht="13.5" customHeight="1">
      <c r="AB455" s="5"/>
    </row>
    <row r="456" ht="13.5" customHeight="1">
      <c r="AB456" s="5"/>
    </row>
    <row r="457" ht="13.5" customHeight="1">
      <c r="AB457" s="5"/>
    </row>
    <row r="458" ht="13.5" customHeight="1">
      <c r="AB458" s="5"/>
    </row>
    <row r="459" ht="13.5" customHeight="1">
      <c r="AB459" s="5"/>
    </row>
    <row r="460" ht="13.5" customHeight="1">
      <c r="AB460" s="5"/>
    </row>
    <row r="461" ht="13.5" customHeight="1">
      <c r="AB461" s="5"/>
    </row>
    <row r="462" ht="13.5" customHeight="1">
      <c r="AB462" s="5"/>
    </row>
    <row r="463" ht="13.5" customHeight="1">
      <c r="AB463" s="5"/>
    </row>
    <row r="464" ht="13.5" customHeight="1">
      <c r="AB464" s="5"/>
    </row>
    <row r="465" ht="13.5" customHeight="1">
      <c r="AB465" s="5"/>
    </row>
    <row r="466" ht="13.5" customHeight="1">
      <c r="AB466" s="5"/>
    </row>
    <row r="467" ht="13.5" customHeight="1">
      <c r="AB467" s="5"/>
    </row>
    <row r="468" ht="13.5" customHeight="1">
      <c r="AB468" s="5"/>
    </row>
    <row r="469" ht="13.5" customHeight="1">
      <c r="AB469" s="5"/>
    </row>
    <row r="470" ht="13.5" customHeight="1">
      <c r="AB470" s="5"/>
    </row>
    <row r="471" ht="13.5" customHeight="1">
      <c r="AB471" s="5"/>
    </row>
    <row r="472" ht="13.5" customHeight="1">
      <c r="AB472" s="5"/>
    </row>
    <row r="473" ht="13.5" customHeight="1">
      <c r="AB473" s="5"/>
    </row>
    <row r="474" ht="13.5" customHeight="1">
      <c r="AB474" s="5"/>
    </row>
    <row r="475" ht="13.5" customHeight="1">
      <c r="AB475" s="5"/>
    </row>
    <row r="476" ht="13.5" customHeight="1">
      <c r="AB476" s="5"/>
    </row>
    <row r="477" ht="13.5" customHeight="1">
      <c r="AB477" s="5"/>
    </row>
    <row r="478" ht="13.5" customHeight="1">
      <c r="AB478" s="5"/>
    </row>
    <row r="479" ht="13.5" customHeight="1">
      <c r="AB479" s="5"/>
    </row>
    <row r="480" ht="13.5" customHeight="1">
      <c r="AB480" s="5"/>
    </row>
    <row r="481" ht="13.5" customHeight="1">
      <c r="AB481" s="5"/>
    </row>
    <row r="482" ht="13.5" customHeight="1">
      <c r="AB482" s="5"/>
    </row>
    <row r="483" ht="13.5" customHeight="1">
      <c r="AB483" s="5"/>
    </row>
    <row r="484" ht="13.5" customHeight="1">
      <c r="AB484" s="5"/>
    </row>
    <row r="485" ht="13.5" customHeight="1">
      <c r="AB485" s="5"/>
    </row>
    <row r="486" ht="13.5" customHeight="1">
      <c r="AB486" s="5"/>
    </row>
    <row r="487" ht="13.5" customHeight="1">
      <c r="AB487" s="5"/>
    </row>
    <row r="488" ht="13.5" customHeight="1">
      <c r="AB488" s="5"/>
    </row>
    <row r="489" ht="13.5" customHeight="1">
      <c r="AB489" s="5"/>
    </row>
    <row r="490" ht="13.5" customHeight="1">
      <c r="AB490" s="5"/>
    </row>
    <row r="491" ht="13.5" customHeight="1">
      <c r="AB491" s="5"/>
    </row>
    <row r="492" ht="13.5" customHeight="1">
      <c r="AB492" s="5"/>
    </row>
    <row r="493" ht="13.5" customHeight="1">
      <c r="AB493" s="5"/>
    </row>
    <row r="494" ht="13.5" customHeight="1">
      <c r="AB494" s="5"/>
    </row>
    <row r="495" ht="13.5" customHeight="1">
      <c r="AB495" s="5"/>
    </row>
    <row r="496" ht="13.5" customHeight="1">
      <c r="AB496" s="5"/>
    </row>
    <row r="497" ht="13.5" customHeight="1">
      <c r="AB497" s="5"/>
    </row>
    <row r="498" ht="13.5" customHeight="1">
      <c r="AB498" s="5"/>
    </row>
    <row r="499" ht="13.5" customHeight="1">
      <c r="AB499" s="5"/>
    </row>
    <row r="500" ht="13.5" customHeight="1">
      <c r="AB500" s="5"/>
    </row>
    <row r="501" ht="13.5" customHeight="1">
      <c r="AB501" s="5"/>
    </row>
    <row r="502" ht="13.5" customHeight="1">
      <c r="AB502" s="5"/>
    </row>
    <row r="503" ht="13.5" customHeight="1">
      <c r="AB503" s="5"/>
    </row>
    <row r="504" ht="13.5" customHeight="1">
      <c r="AB504" s="5"/>
    </row>
    <row r="505" ht="13.5" customHeight="1">
      <c r="AB505" s="5"/>
    </row>
    <row r="506" ht="13.5" customHeight="1">
      <c r="AB506" s="5"/>
    </row>
    <row r="507" ht="13.5" customHeight="1">
      <c r="AB507" s="5"/>
    </row>
    <row r="508" ht="13.5" customHeight="1">
      <c r="AB508" s="5"/>
    </row>
    <row r="509" ht="13.5" customHeight="1">
      <c r="AB509" s="5"/>
    </row>
    <row r="510" ht="13.5" customHeight="1">
      <c r="AB510" s="5"/>
    </row>
    <row r="511" ht="13.5" customHeight="1">
      <c r="AB511" s="5"/>
    </row>
    <row r="512" ht="13.5" customHeight="1">
      <c r="AB512" s="5"/>
    </row>
    <row r="513" ht="13.5" customHeight="1">
      <c r="AB513" s="5"/>
    </row>
    <row r="514" ht="13.5" customHeight="1">
      <c r="AB514" s="5"/>
    </row>
    <row r="515" ht="13.5" customHeight="1">
      <c r="AB515" s="5"/>
    </row>
    <row r="516" ht="13.5" customHeight="1">
      <c r="AB516" s="5"/>
    </row>
    <row r="517" ht="13.5" customHeight="1">
      <c r="AB517" s="5"/>
    </row>
    <row r="518" ht="13.5" customHeight="1">
      <c r="AB518" s="5"/>
    </row>
    <row r="519" ht="13.5" customHeight="1">
      <c r="AB519" s="5"/>
    </row>
    <row r="520" ht="13.5" customHeight="1">
      <c r="AB520" s="5"/>
    </row>
    <row r="521" ht="13.5" customHeight="1">
      <c r="AB521" s="5"/>
    </row>
    <row r="522" ht="13.5" customHeight="1">
      <c r="AB522" s="5"/>
    </row>
    <row r="523" ht="13.5" customHeight="1">
      <c r="AB523" s="5"/>
    </row>
    <row r="524" ht="13.5" customHeight="1">
      <c r="AB524" s="5"/>
    </row>
    <row r="525" ht="13.5" customHeight="1">
      <c r="AB525" s="5"/>
    </row>
    <row r="526" ht="13.5" customHeight="1">
      <c r="AB526" s="5"/>
    </row>
    <row r="527" ht="13.5" customHeight="1">
      <c r="AB527" s="5"/>
    </row>
    <row r="528" ht="13.5" customHeight="1">
      <c r="AB528" s="5"/>
    </row>
    <row r="529" ht="13.5" customHeight="1">
      <c r="AB529" s="5"/>
    </row>
    <row r="530" ht="13.5" customHeight="1">
      <c r="AB530" s="5"/>
    </row>
    <row r="531" ht="13.5" customHeight="1">
      <c r="AB531" s="5"/>
    </row>
    <row r="532" ht="13.5" customHeight="1">
      <c r="AB532" s="5"/>
    </row>
    <row r="533" ht="13.5" customHeight="1">
      <c r="AB533" s="5"/>
    </row>
    <row r="534" ht="13.5" customHeight="1">
      <c r="AB534" s="5"/>
    </row>
    <row r="535" ht="13.5" customHeight="1">
      <c r="AB535" s="5"/>
    </row>
    <row r="536" ht="13.5" customHeight="1">
      <c r="AB536" s="5"/>
    </row>
    <row r="537" ht="13.5" customHeight="1">
      <c r="AB537" s="5"/>
    </row>
    <row r="538" ht="13.5" customHeight="1">
      <c r="AB538" s="5"/>
    </row>
    <row r="539" ht="13.5" customHeight="1">
      <c r="AB539" s="5"/>
    </row>
    <row r="540" ht="13.5" customHeight="1">
      <c r="AB540" s="5"/>
    </row>
    <row r="541" ht="13.5" customHeight="1">
      <c r="AB541" s="5"/>
    </row>
    <row r="542" ht="13.5" customHeight="1">
      <c r="AB542" s="5"/>
    </row>
    <row r="543" ht="13.5" customHeight="1">
      <c r="AB543" s="5"/>
    </row>
    <row r="544" ht="13.5" customHeight="1">
      <c r="AB544" s="5"/>
    </row>
    <row r="545" ht="13.5" customHeight="1">
      <c r="AB545" s="5"/>
    </row>
    <row r="546" ht="13.5" customHeight="1">
      <c r="AB546" s="5"/>
    </row>
    <row r="547" ht="13.5" customHeight="1">
      <c r="AB547" s="5"/>
    </row>
    <row r="548" ht="13.5" customHeight="1">
      <c r="AB548" s="5"/>
    </row>
    <row r="549" ht="13.5" customHeight="1">
      <c r="AB549" s="5"/>
    </row>
    <row r="550" ht="13.5" customHeight="1">
      <c r="AB550" s="5"/>
    </row>
    <row r="551" ht="13.5" customHeight="1">
      <c r="AB551" s="5"/>
    </row>
    <row r="552" ht="13.5" customHeight="1">
      <c r="AB552" s="5"/>
    </row>
    <row r="553" ht="13.5" customHeight="1">
      <c r="AB553" s="5"/>
    </row>
    <row r="554" ht="13.5" customHeight="1">
      <c r="AB554" s="5"/>
    </row>
    <row r="555" ht="13.5" customHeight="1">
      <c r="AB555" s="5"/>
    </row>
    <row r="556" ht="13.5" customHeight="1">
      <c r="AB556" s="5"/>
    </row>
    <row r="557" ht="13.5" customHeight="1">
      <c r="AB557" s="5"/>
    </row>
    <row r="558" ht="13.5" customHeight="1">
      <c r="AB558" s="5"/>
    </row>
    <row r="559" ht="13.5" customHeight="1">
      <c r="AB559" s="5"/>
    </row>
    <row r="560" ht="13.5" customHeight="1">
      <c r="AB560" s="5"/>
    </row>
    <row r="561" ht="13.5" customHeight="1">
      <c r="AB561" s="5"/>
    </row>
    <row r="562" ht="13.5" customHeight="1">
      <c r="AB562" s="5"/>
    </row>
    <row r="563" ht="13.5" customHeight="1">
      <c r="AB563" s="5"/>
    </row>
    <row r="564" ht="13.5" customHeight="1">
      <c r="AB564" s="5"/>
    </row>
    <row r="565" ht="13.5" customHeight="1">
      <c r="AB565" s="5"/>
    </row>
    <row r="566" ht="13.5" customHeight="1">
      <c r="AB566" s="5"/>
    </row>
    <row r="567" ht="13.5" customHeight="1">
      <c r="AB567" s="5"/>
    </row>
    <row r="568" ht="13.5" customHeight="1">
      <c r="AB568" s="5"/>
    </row>
    <row r="569" ht="13.5" customHeight="1">
      <c r="AB569" s="5"/>
    </row>
    <row r="570" ht="13.5" customHeight="1">
      <c r="AB570" s="5"/>
    </row>
    <row r="571" ht="13.5" customHeight="1">
      <c r="AB571" s="5"/>
    </row>
    <row r="572" ht="13.5" customHeight="1">
      <c r="AB572" s="5"/>
    </row>
    <row r="573" ht="13.5" customHeight="1">
      <c r="AB573" s="5"/>
    </row>
    <row r="574" ht="13.5" customHeight="1">
      <c r="AB574" s="5"/>
    </row>
    <row r="575" ht="13.5" customHeight="1">
      <c r="AB575" s="5"/>
    </row>
    <row r="576" ht="13.5" customHeight="1">
      <c r="AB576" s="5"/>
    </row>
    <row r="577" ht="13.5" customHeight="1">
      <c r="AB577" s="5"/>
    </row>
    <row r="578" ht="13.5" customHeight="1">
      <c r="AB578" s="5"/>
    </row>
    <row r="579" ht="13.5" customHeight="1">
      <c r="AB579" s="5"/>
    </row>
    <row r="580" ht="13.5" customHeight="1">
      <c r="AB580" s="5"/>
    </row>
    <row r="581" ht="13.5" customHeight="1">
      <c r="AB581" s="5"/>
    </row>
    <row r="582" ht="13.5" customHeight="1">
      <c r="AB582" s="5"/>
    </row>
    <row r="583" ht="13.5" customHeight="1">
      <c r="AB583" s="5"/>
    </row>
    <row r="584" ht="13.5" customHeight="1">
      <c r="AB584" s="5"/>
    </row>
    <row r="585" ht="13.5" customHeight="1">
      <c r="AB585" s="5"/>
    </row>
    <row r="586" ht="13.5" customHeight="1">
      <c r="AB586" s="5"/>
    </row>
    <row r="587" ht="13.5" customHeight="1">
      <c r="AB587" s="5"/>
    </row>
    <row r="588" ht="13.5" customHeight="1">
      <c r="AB588" s="5"/>
    </row>
    <row r="589" ht="13.5" customHeight="1">
      <c r="AB589" s="5"/>
    </row>
    <row r="590" ht="13.5" customHeight="1">
      <c r="AB590" s="5"/>
    </row>
    <row r="591" ht="13.5" customHeight="1">
      <c r="AB591" s="5"/>
    </row>
    <row r="592" ht="13.5" customHeight="1">
      <c r="AB592" s="5"/>
    </row>
    <row r="593" ht="13.5" customHeight="1">
      <c r="AB593" s="5"/>
    </row>
    <row r="594" ht="13.5" customHeight="1">
      <c r="AB594" s="5"/>
    </row>
    <row r="595" ht="13.5" customHeight="1">
      <c r="AB595" s="5"/>
    </row>
    <row r="596" ht="13.5" customHeight="1">
      <c r="AB596" s="5"/>
    </row>
    <row r="597" ht="13.5" customHeight="1">
      <c r="AB597" s="5"/>
    </row>
    <row r="598" ht="13.5" customHeight="1">
      <c r="AB598" s="5"/>
    </row>
    <row r="599" ht="13.5" customHeight="1">
      <c r="AB599" s="5"/>
    </row>
    <row r="600" ht="13.5" customHeight="1">
      <c r="AB600" s="5"/>
    </row>
    <row r="601" ht="13.5" customHeight="1">
      <c r="AB601" s="5"/>
    </row>
    <row r="602" ht="13.5" customHeight="1">
      <c r="AB602" s="5"/>
    </row>
    <row r="603" ht="13.5" customHeight="1">
      <c r="AB603" s="5"/>
    </row>
    <row r="604" ht="13.5" customHeight="1">
      <c r="AB604" s="5"/>
    </row>
    <row r="605" ht="13.5" customHeight="1">
      <c r="AB605" s="5"/>
    </row>
    <row r="606" ht="13.5" customHeight="1">
      <c r="AB606" s="5"/>
    </row>
    <row r="607" ht="13.5" customHeight="1">
      <c r="AB607" s="5"/>
    </row>
    <row r="608" ht="13.5" customHeight="1">
      <c r="AB608" s="5"/>
    </row>
    <row r="609" ht="13.5" customHeight="1">
      <c r="AB609" s="5"/>
    </row>
    <row r="610" ht="13.5" customHeight="1">
      <c r="AB610" s="5"/>
    </row>
    <row r="611" ht="13.5" customHeight="1">
      <c r="AB611" s="5"/>
    </row>
    <row r="612" ht="13.5" customHeight="1">
      <c r="AB612" s="5"/>
    </row>
    <row r="613" ht="13.5" customHeight="1">
      <c r="AB613" s="5"/>
    </row>
    <row r="614" ht="13.5" customHeight="1">
      <c r="AB614" s="5"/>
    </row>
    <row r="615" ht="13.5" customHeight="1">
      <c r="AB615" s="5"/>
    </row>
    <row r="616" ht="13.5" customHeight="1">
      <c r="AB616" s="5"/>
    </row>
    <row r="617" ht="13.5" customHeight="1">
      <c r="AB617" s="5"/>
    </row>
    <row r="618" ht="13.5" customHeight="1">
      <c r="AB618" s="5"/>
    </row>
    <row r="619" ht="13.5" customHeight="1">
      <c r="AB619" s="5"/>
    </row>
    <row r="620" ht="13.5" customHeight="1">
      <c r="AB620" s="5"/>
    </row>
    <row r="621" ht="13.5" customHeight="1">
      <c r="AB621" s="5"/>
    </row>
    <row r="622" ht="13.5" customHeight="1">
      <c r="AB622" s="5"/>
    </row>
    <row r="623" ht="13.5" customHeight="1">
      <c r="AB623" s="5"/>
    </row>
    <row r="624" ht="13.5" customHeight="1">
      <c r="AB624" s="5"/>
    </row>
    <row r="625" ht="13.5" customHeight="1">
      <c r="AB625" s="5"/>
    </row>
    <row r="626" ht="13.5" customHeight="1">
      <c r="AB626" s="5"/>
    </row>
    <row r="627" ht="13.5" customHeight="1">
      <c r="AB627" s="5"/>
    </row>
    <row r="628" ht="13.5" customHeight="1">
      <c r="AB628" s="5"/>
    </row>
    <row r="629" ht="13.5" customHeight="1">
      <c r="AB629" s="5"/>
    </row>
    <row r="630" ht="13.5" customHeight="1">
      <c r="AB630" s="5"/>
    </row>
    <row r="631" ht="13.5" customHeight="1">
      <c r="AB631" s="5"/>
    </row>
    <row r="632" ht="13.5" customHeight="1">
      <c r="AB632" s="5"/>
    </row>
    <row r="633" ht="13.5" customHeight="1">
      <c r="AB633" s="5"/>
    </row>
    <row r="634" ht="13.5" customHeight="1">
      <c r="AB634" s="5"/>
    </row>
    <row r="635" ht="13.5" customHeight="1">
      <c r="AB635" s="5"/>
    </row>
    <row r="636" ht="13.5" customHeight="1">
      <c r="AB636" s="5"/>
    </row>
    <row r="637" ht="13.5" customHeight="1">
      <c r="AB637" s="5"/>
    </row>
    <row r="638" ht="13.5" customHeight="1">
      <c r="AB638" s="5"/>
    </row>
    <row r="639" ht="13.5" customHeight="1">
      <c r="AB639" s="5"/>
    </row>
    <row r="640" ht="13.5" customHeight="1">
      <c r="AB640" s="5"/>
    </row>
    <row r="641" ht="13.5" customHeight="1">
      <c r="AB641" s="5"/>
    </row>
    <row r="642" ht="13.5" customHeight="1">
      <c r="AB642" s="5"/>
    </row>
    <row r="643" ht="13.5" customHeight="1">
      <c r="AB643" s="5"/>
    </row>
    <row r="644" ht="13.5" customHeight="1">
      <c r="AB644" s="5"/>
    </row>
    <row r="645" ht="13.5" customHeight="1">
      <c r="AB645" s="5"/>
    </row>
    <row r="646" ht="13.5" customHeight="1">
      <c r="AB646" s="5"/>
    </row>
    <row r="647" ht="13.5" customHeight="1">
      <c r="AB647" s="5"/>
    </row>
    <row r="648" ht="13.5" customHeight="1">
      <c r="AB648" s="5"/>
    </row>
    <row r="649" ht="13.5" customHeight="1">
      <c r="AB649" s="5"/>
    </row>
    <row r="650" ht="13.5" customHeight="1">
      <c r="AB650" s="5"/>
    </row>
    <row r="651" ht="13.5" customHeight="1">
      <c r="AB651" s="5"/>
    </row>
    <row r="652" ht="13.5" customHeight="1">
      <c r="AB652" s="5"/>
    </row>
    <row r="653" ht="13.5" customHeight="1">
      <c r="AB653" s="5"/>
    </row>
    <row r="654" ht="13.5" customHeight="1">
      <c r="AB654" s="5"/>
    </row>
    <row r="655" ht="13.5" customHeight="1">
      <c r="AB655" s="5"/>
    </row>
    <row r="656" ht="13.5" customHeight="1">
      <c r="AB656" s="5"/>
    </row>
    <row r="657" ht="13.5" customHeight="1">
      <c r="AB657" s="5"/>
    </row>
    <row r="658" ht="13.5" customHeight="1">
      <c r="AB658" s="5"/>
    </row>
    <row r="659" ht="13.5" customHeight="1">
      <c r="AB659" s="5"/>
    </row>
    <row r="660" ht="13.5" customHeight="1">
      <c r="AB660" s="5"/>
    </row>
    <row r="661" ht="13.5" customHeight="1">
      <c r="AB661" s="5"/>
    </row>
    <row r="662" ht="13.5" customHeight="1">
      <c r="AB662" s="5"/>
    </row>
    <row r="663" ht="13.5" customHeight="1">
      <c r="AB663" s="5"/>
    </row>
    <row r="664" ht="13.5" customHeight="1">
      <c r="AB664" s="5"/>
    </row>
    <row r="665" ht="13.5" customHeight="1">
      <c r="AB665" s="5"/>
    </row>
    <row r="666" ht="13.5" customHeight="1">
      <c r="AB666" s="5"/>
    </row>
    <row r="667" ht="13.5" customHeight="1">
      <c r="AB667" s="5"/>
    </row>
    <row r="668" ht="13.5" customHeight="1">
      <c r="AB668" s="5"/>
    </row>
    <row r="669" ht="13.5" customHeight="1">
      <c r="AB669" s="5"/>
    </row>
    <row r="670" ht="13.5" customHeight="1">
      <c r="AB670" s="5"/>
    </row>
    <row r="671" ht="13.5" customHeight="1">
      <c r="AB671" s="5"/>
    </row>
    <row r="672" ht="13.5" customHeight="1">
      <c r="AB672" s="5"/>
    </row>
    <row r="673" ht="13.5" customHeight="1">
      <c r="AB673" s="5"/>
    </row>
    <row r="674" ht="13.5" customHeight="1">
      <c r="AB674" s="5"/>
    </row>
    <row r="675" ht="13.5" customHeight="1">
      <c r="AB675" s="5"/>
    </row>
    <row r="676" ht="13.5" customHeight="1">
      <c r="AB676" s="5"/>
    </row>
    <row r="677" ht="13.5" customHeight="1">
      <c r="AB677" s="5"/>
    </row>
    <row r="678" ht="13.5" customHeight="1">
      <c r="AB678" s="5"/>
    </row>
    <row r="679" ht="13.5" customHeight="1">
      <c r="AB679" s="5"/>
    </row>
    <row r="680" ht="13.5" customHeight="1">
      <c r="AB680" s="5"/>
    </row>
    <row r="681" ht="13.5" customHeight="1">
      <c r="AB681" s="5"/>
    </row>
    <row r="682" ht="13.5" customHeight="1">
      <c r="AB682" s="5"/>
    </row>
    <row r="683" ht="13.5" customHeight="1">
      <c r="AB683" s="5"/>
    </row>
    <row r="684" ht="13.5" customHeight="1">
      <c r="AB684" s="5"/>
    </row>
    <row r="685" ht="13.5" customHeight="1">
      <c r="AB685" s="5"/>
    </row>
    <row r="686" ht="13.5" customHeight="1">
      <c r="AB686" s="5"/>
    </row>
    <row r="687" ht="13.5" customHeight="1">
      <c r="AB687" s="5"/>
    </row>
    <row r="688" ht="13.5" customHeight="1">
      <c r="AB688" s="5"/>
    </row>
    <row r="689" ht="13.5" customHeight="1">
      <c r="AB689" s="5"/>
    </row>
    <row r="690" ht="13.5" customHeight="1">
      <c r="AB690" s="5"/>
    </row>
    <row r="691" ht="13.5" customHeight="1">
      <c r="AB691" s="5"/>
    </row>
    <row r="692" ht="13.5" customHeight="1">
      <c r="AB692" s="5"/>
    </row>
    <row r="693" ht="13.5" customHeight="1">
      <c r="AB693" s="5"/>
    </row>
    <row r="694" ht="13.5" customHeight="1">
      <c r="AB694" s="5"/>
    </row>
    <row r="695" ht="13.5" customHeight="1">
      <c r="AB695" s="5"/>
    </row>
    <row r="696" ht="13.5" customHeight="1">
      <c r="AB696" s="5"/>
    </row>
    <row r="697" ht="13.5" customHeight="1">
      <c r="AB697" s="5"/>
    </row>
    <row r="698" ht="13.5" customHeight="1">
      <c r="AB698" s="5"/>
    </row>
    <row r="699" ht="13.5" customHeight="1">
      <c r="AB699" s="5"/>
    </row>
    <row r="700" ht="13.5" customHeight="1">
      <c r="AB700" s="5"/>
    </row>
    <row r="701" ht="13.5" customHeight="1">
      <c r="AB701" s="5"/>
    </row>
    <row r="702" ht="13.5" customHeight="1">
      <c r="AB702" s="5"/>
    </row>
    <row r="703" ht="13.5" customHeight="1">
      <c r="AB703" s="5"/>
    </row>
    <row r="704" ht="13.5" customHeight="1">
      <c r="AB704" s="5"/>
    </row>
    <row r="705" ht="13.5" customHeight="1">
      <c r="AB705" s="5"/>
    </row>
    <row r="706" ht="13.5" customHeight="1">
      <c r="AB706" s="5"/>
    </row>
    <row r="707" ht="13.5" customHeight="1">
      <c r="AB707" s="5"/>
    </row>
    <row r="708" ht="13.5" customHeight="1">
      <c r="AB708" s="5"/>
    </row>
    <row r="709" ht="13.5" customHeight="1">
      <c r="AB709" s="5"/>
    </row>
    <row r="710" ht="13.5" customHeight="1">
      <c r="AB710" s="5"/>
    </row>
    <row r="711" ht="13.5" customHeight="1">
      <c r="AB711" s="5"/>
    </row>
    <row r="712" ht="13.5" customHeight="1">
      <c r="AB712" s="5"/>
    </row>
    <row r="713" ht="13.5" customHeight="1">
      <c r="AB713" s="5"/>
    </row>
    <row r="714" ht="13.5" customHeight="1">
      <c r="AB714" s="5"/>
    </row>
    <row r="715" ht="13.5" customHeight="1">
      <c r="AB715" s="5"/>
    </row>
    <row r="716" ht="13.5" customHeight="1">
      <c r="AB716" s="5"/>
    </row>
    <row r="717" ht="13.5" customHeight="1">
      <c r="AB717" s="5"/>
    </row>
    <row r="718" ht="13.5" customHeight="1">
      <c r="AB718" s="5"/>
    </row>
    <row r="719" ht="13.5" customHeight="1">
      <c r="AB719" s="5"/>
    </row>
    <row r="720" ht="13.5" customHeight="1">
      <c r="AB720" s="5"/>
    </row>
    <row r="721" ht="13.5" customHeight="1">
      <c r="AB721" s="5"/>
    </row>
    <row r="722" ht="13.5" customHeight="1">
      <c r="AB722" s="5"/>
    </row>
    <row r="723" ht="13.5" customHeight="1">
      <c r="AB723" s="5"/>
    </row>
    <row r="724" ht="13.5" customHeight="1">
      <c r="AB724" s="5"/>
    </row>
    <row r="725" ht="13.5" customHeight="1">
      <c r="AB725" s="5"/>
    </row>
    <row r="726" ht="13.5" customHeight="1">
      <c r="AB726" s="5"/>
    </row>
    <row r="727" ht="13.5" customHeight="1">
      <c r="AB727" s="5"/>
    </row>
    <row r="728" ht="13.5" customHeight="1">
      <c r="AB728" s="5"/>
    </row>
    <row r="729" ht="13.5" customHeight="1">
      <c r="AB729" s="5"/>
    </row>
    <row r="730" ht="13.5" customHeight="1">
      <c r="AB730" s="5"/>
    </row>
    <row r="731" ht="13.5" customHeight="1">
      <c r="AB731" s="5"/>
    </row>
    <row r="732" ht="13.5" customHeight="1">
      <c r="AB732" s="5"/>
    </row>
    <row r="733" ht="13.5" customHeight="1">
      <c r="AB733" s="5"/>
    </row>
    <row r="734" ht="13.5" customHeight="1">
      <c r="AB734" s="5"/>
    </row>
    <row r="735" ht="13.5" customHeight="1">
      <c r="AB735" s="5"/>
    </row>
    <row r="736" ht="13.5" customHeight="1">
      <c r="AB736" s="5"/>
    </row>
    <row r="737" ht="13.5" customHeight="1">
      <c r="AB737" s="5"/>
    </row>
    <row r="738" ht="13.5" customHeight="1">
      <c r="AB738" s="5"/>
    </row>
    <row r="739" ht="13.5" customHeight="1">
      <c r="AB739" s="5"/>
    </row>
    <row r="740" ht="13.5" customHeight="1">
      <c r="AB740" s="5"/>
    </row>
    <row r="741" ht="13.5" customHeight="1">
      <c r="AB741" s="5"/>
    </row>
    <row r="742" ht="13.5" customHeight="1">
      <c r="AB742" s="5"/>
    </row>
    <row r="743" ht="13.5" customHeight="1">
      <c r="AB743" s="5"/>
    </row>
    <row r="744" ht="13.5" customHeight="1">
      <c r="AB744" s="5"/>
    </row>
    <row r="745" ht="13.5" customHeight="1">
      <c r="AB745" s="5"/>
    </row>
    <row r="746" ht="13.5" customHeight="1">
      <c r="AB746" s="5"/>
    </row>
    <row r="747" ht="13.5" customHeight="1">
      <c r="AB747" s="5"/>
    </row>
    <row r="748" ht="13.5" customHeight="1">
      <c r="AB748" s="5"/>
    </row>
    <row r="749" ht="13.5" customHeight="1">
      <c r="AB749" s="5"/>
    </row>
    <row r="750" ht="13.5" customHeight="1">
      <c r="AB750" s="5"/>
    </row>
    <row r="751" ht="13.5" customHeight="1">
      <c r="AB751" s="5"/>
    </row>
    <row r="752" ht="13.5" customHeight="1">
      <c r="AB752" s="5"/>
    </row>
    <row r="753" ht="13.5" customHeight="1">
      <c r="AB753" s="5"/>
    </row>
    <row r="754" ht="13.5" customHeight="1">
      <c r="AB754" s="5"/>
    </row>
    <row r="755" ht="13.5" customHeight="1">
      <c r="AB755" s="5"/>
    </row>
    <row r="756" ht="13.5" customHeight="1">
      <c r="AB756" s="5"/>
    </row>
    <row r="757" ht="13.5" customHeight="1">
      <c r="AB757" s="5"/>
    </row>
    <row r="758" ht="13.5" customHeight="1">
      <c r="AB758" s="5"/>
    </row>
    <row r="759" ht="13.5" customHeight="1">
      <c r="AB759" s="5"/>
    </row>
    <row r="760" ht="13.5" customHeight="1">
      <c r="AB760" s="5"/>
    </row>
    <row r="761" ht="13.5" customHeight="1">
      <c r="AB761" s="5"/>
    </row>
    <row r="762" ht="13.5" customHeight="1">
      <c r="AB762" s="5"/>
    </row>
    <row r="763" ht="13.5" customHeight="1">
      <c r="AB763" s="5"/>
    </row>
    <row r="764" ht="13.5" customHeight="1">
      <c r="AB764" s="5"/>
    </row>
    <row r="765" ht="13.5" customHeight="1">
      <c r="AB765" s="5"/>
    </row>
    <row r="766" ht="13.5" customHeight="1">
      <c r="AB766" s="5"/>
    </row>
    <row r="767" ht="13.5" customHeight="1">
      <c r="AB767" s="5"/>
    </row>
    <row r="768" ht="13.5" customHeight="1">
      <c r="AB768" s="5"/>
    </row>
    <row r="769" ht="13.5" customHeight="1">
      <c r="AB769" s="5"/>
    </row>
    <row r="770" ht="13.5" customHeight="1">
      <c r="AB770" s="5"/>
    </row>
    <row r="771" ht="13.5" customHeight="1">
      <c r="AB771" s="5"/>
    </row>
    <row r="772" ht="13.5" customHeight="1">
      <c r="AB772" s="5"/>
    </row>
    <row r="773" ht="13.5" customHeight="1">
      <c r="AB773" s="5"/>
    </row>
    <row r="774" ht="13.5" customHeight="1">
      <c r="AB774" s="5"/>
    </row>
    <row r="775" ht="13.5" customHeight="1">
      <c r="AB775" s="5"/>
    </row>
    <row r="776" ht="13.5" customHeight="1">
      <c r="AB776" s="5"/>
    </row>
    <row r="777" ht="13.5" customHeight="1">
      <c r="AB777" s="5"/>
    </row>
    <row r="778" ht="13.5" customHeight="1">
      <c r="AB778" s="5"/>
    </row>
    <row r="779" ht="13.5" customHeight="1">
      <c r="AB779" s="5"/>
    </row>
    <row r="780" ht="13.5" customHeight="1">
      <c r="AB780" s="5"/>
    </row>
    <row r="781" ht="13.5" customHeight="1">
      <c r="AB781" s="5"/>
    </row>
    <row r="782" ht="13.5" customHeight="1">
      <c r="AB782" s="5"/>
    </row>
    <row r="783" ht="13.5" customHeight="1">
      <c r="AB783" s="5"/>
    </row>
    <row r="784" ht="13.5" customHeight="1">
      <c r="AB784" s="5"/>
    </row>
    <row r="785" ht="13.5" customHeight="1">
      <c r="AB785" s="5"/>
    </row>
    <row r="786" ht="13.5" customHeight="1">
      <c r="AB786" s="5"/>
    </row>
    <row r="787" ht="13.5" customHeight="1">
      <c r="AB787" s="5"/>
    </row>
    <row r="788" ht="13.5" customHeight="1">
      <c r="AB788" s="5"/>
    </row>
    <row r="789" ht="13.5" customHeight="1">
      <c r="AB789" s="5"/>
    </row>
    <row r="790" ht="13.5" customHeight="1">
      <c r="AB790" s="5"/>
    </row>
    <row r="791" ht="13.5" customHeight="1">
      <c r="AB791" s="5"/>
    </row>
    <row r="792" ht="13.5" customHeight="1">
      <c r="AB792" s="5"/>
    </row>
    <row r="793" ht="13.5" customHeight="1">
      <c r="AB793" s="5"/>
    </row>
    <row r="794" ht="13.5" customHeight="1">
      <c r="AB794" s="5"/>
    </row>
    <row r="795" ht="13.5" customHeight="1">
      <c r="AB795" s="5"/>
    </row>
    <row r="796" ht="13.5" customHeight="1">
      <c r="AB796" s="5"/>
    </row>
    <row r="797" ht="13.5" customHeight="1">
      <c r="AB797" s="5"/>
    </row>
    <row r="798" ht="13.5" customHeight="1">
      <c r="AB798" s="5"/>
    </row>
    <row r="799" ht="13.5" customHeight="1">
      <c r="AB799" s="5"/>
    </row>
    <row r="800" ht="13.5" customHeight="1">
      <c r="AB800" s="5"/>
    </row>
    <row r="801" ht="13.5" customHeight="1">
      <c r="AB801" s="5"/>
    </row>
    <row r="802" ht="13.5" customHeight="1">
      <c r="AB802" s="5"/>
    </row>
    <row r="803" ht="13.5" customHeight="1">
      <c r="AB803" s="5"/>
    </row>
    <row r="804" ht="13.5" customHeight="1">
      <c r="AB804" s="5"/>
    </row>
    <row r="805" ht="13.5" customHeight="1">
      <c r="AB805" s="5"/>
    </row>
    <row r="806" ht="13.5" customHeight="1">
      <c r="AB806" s="5"/>
    </row>
    <row r="807" ht="13.5" customHeight="1">
      <c r="AB807" s="5"/>
    </row>
    <row r="808" ht="13.5" customHeight="1">
      <c r="AB808" s="5"/>
    </row>
    <row r="809" ht="13.5" customHeight="1">
      <c r="AB809" s="5"/>
    </row>
    <row r="810" ht="13.5" customHeight="1">
      <c r="AB810" s="5"/>
    </row>
    <row r="811" ht="13.5" customHeight="1">
      <c r="AB811" s="5"/>
    </row>
    <row r="812" ht="13.5" customHeight="1">
      <c r="AB812" s="5"/>
    </row>
    <row r="813" ht="13.5" customHeight="1">
      <c r="AB813" s="5"/>
    </row>
    <row r="814" ht="13.5" customHeight="1">
      <c r="AB814" s="5"/>
    </row>
    <row r="815" ht="13.5" customHeight="1">
      <c r="AB815" s="5"/>
    </row>
    <row r="816" ht="13.5" customHeight="1">
      <c r="AB816" s="5"/>
    </row>
    <row r="817" ht="13.5" customHeight="1">
      <c r="AB817" s="5"/>
    </row>
    <row r="818" ht="13.5" customHeight="1">
      <c r="AB818" s="5"/>
    </row>
    <row r="819" ht="13.5" customHeight="1">
      <c r="AB819" s="5"/>
    </row>
    <row r="820" ht="13.5" customHeight="1">
      <c r="AB820" s="5"/>
    </row>
    <row r="821" ht="13.5" customHeight="1">
      <c r="AB821" s="5"/>
    </row>
    <row r="822" ht="13.5" customHeight="1">
      <c r="AB822" s="5"/>
    </row>
    <row r="823" ht="13.5" customHeight="1">
      <c r="AB823" s="5"/>
    </row>
    <row r="824" ht="13.5" customHeight="1">
      <c r="AB824" s="5"/>
    </row>
    <row r="825" ht="13.5" customHeight="1">
      <c r="AB825" s="5"/>
    </row>
    <row r="826" ht="13.5" customHeight="1">
      <c r="AB826" s="5"/>
    </row>
    <row r="827" ht="13.5" customHeight="1">
      <c r="AB827" s="5"/>
    </row>
    <row r="828" ht="13.5" customHeight="1">
      <c r="AB828" s="5"/>
    </row>
    <row r="829" ht="13.5" customHeight="1">
      <c r="AB829" s="5"/>
    </row>
    <row r="830" ht="13.5" customHeight="1">
      <c r="AB830" s="5"/>
    </row>
    <row r="831" ht="13.5" customHeight="1">
      <c r="AB831" s="5"/>
    </row>
    <row r="832" ht="13.5" customHeight="1">
      <c r="AB832" s="5"/>
    </row>
    <row r="833" ht="13.5" customHeight="1">
      <c r="AB833" s="5"/>
    </row>
    <row r="834" ht="13.5" customHeight="1">
      <c r="AB834" s="5"/>
    </row>
    <row r="835" ht="13.5" customHeight="1">
      <c r="AB835" s="5"/>
    </row>
    <row r="836" ht="13.5" customHeight="1">
      <c r="AB836" s="5"/>
    </row>
    <row r="837" ht="13.5" customHeight="1">
      <c r="AB837" s="5"/>
    </row>
    <row r="838" ht="13.5" customHeight="1">
      <c r="AB838" s="5"/>
    </row>
    <row r="839" ht="13.5" customHeight="1">
      <c r="AB839" s="5"/>
    </row>
    <row r="840" ht="13.5" customHeight="1">
      <c r="AB840" s="5"/>
    </row>
    <row r="841" ht="13.5" customHeight="1">
      <c r="AB841" s="5"/>
    </row>
    <row r="842" ht="13.5" customHeight="1">
      <c r="AB842" s="5"/>
    </row>
    <row r="843" ht="13.5" customHeight="1">
      <c r="AB843" s="5"/>
    </row>
    <row r="844" ht="13.5" customHeight="1">
      <c r="AB844" s="5"/>
    </row>
    <row r="845" ht="13.5" customHeight="1">
      <c r="AB845" s="5"/>
    </row>
    <row r="846" ht="13.5" customHeight="1">
      <c r="AB846" s="5"/>
    </row>
    <row r="847" ht="13.5" customHeight="1">
      <c r="AB847" s="5"/>
    </row>
    <row r="848" ht="13.5" customHeight="1">
      <c r="AB848" s="5"/>
    </row>
    <row r="849" ht="13.5" customHeight="1">
      <c r="AB849" s="5"/>
    </row>
    <row r="850" ht="13.5" customHeight="1">
      <c r="AB850" s="5"/>
    </row>
    <row r="851" ht="13.5" customHeight="1">
      <c r="AB851" s="5"/>
    </row>
    <row r="852" ht="13.5" customHeight="1">
      <c r="AB852" s="5"/>
    </row>
    <row r="853" ht="13.5" customHeight="1">
      <c r="AB853" s="5"/>
    </row>
    <row r="854" ht="13.5" customHeight="1">
      <c r="AB854" s="5"/>
    </row>
    <row r="855" ht="13.5" customHeight="1">
      <c r="AB855" s="5"/>
    </row>
    <row r="856" ht="13.5" customHeight="1">
      <c r="AB856" s="5"/>
    </row>
    <row r="857" ht="13.5" customHeight="1">
      <c r="AB857" s="5"/>
    </row>
    <row r="858" ht="13.5" customHeight="1">
      <c r="AB858" s="5"/>
    </row>
    <row r="859" ht="13.5" customHeight="1">
      <c r="AB859" s="5"/>
    </row>
    <row r="860" ht="13.5" customHeight="1">
      <c r="AB860" s="5"/>
    </row>
    <row r="861" ht="13.5" customHeight="1">
      <c r="AB861" s="5"/>
    </row>
    <row r="862" ht="13.5" customHeight="1">
      <c r="AB862" s="5"/>
    </row>
    <row r="863" ht="13.5" customHeight="1">
      <c r="AB863" s="5"/>
    </row>
    <row r="864" ht="13.5" customHeight="1">
      <c r="AB864" s="5"/>
    </row>
    <row r="865" ht="13.5" customHeight="1">
      <c r="AB865" s="5"/>
    </row>
    <row r="866" ht="13.5" customHeight="1">
      <c r="AB866" s="5"/>
    </row>
    <row r="867" ht="13.5" customHeight="1">
      <c r="AB867" s="5"/>
    </row>
    <row r="868" ht="13.5" customHeight="1">
      <c r="AB868" s="5"/>
    </row>
    <row r="869" ht="13.5" customHeight="1">
      <c r="AB869" s="5"/>
    </row>
    <row r="870" ht="13.5" customHeight="1">
      <c r="AB870" s="5"/>
    </row>
    <row r="871" ht="13.5" customHeight="1">
      <c r="AB871" s="5"/>
    </row>
    <row r="872" ht="13.5" customHeight="1">
      <c r="AB872" s="5"/>
    </row>
    <row r="873" ht="13.5" customHeight="1">
      <c r="AB873" s="5"/>
    </row>
    <row r="874" ht="13.5" customHeight="1">
      <c r="AB874" s="5"/>
    </row>
    <row r="875" ht="13.5" customHeight="1">
      <c r="AB875" s="5"/>
    </row>
    <row r="876" ht="13.5" customHeight="1">
      <c r="AB876" s="5"/>
    </row>
    <row r="877" ht="13.5" customHeight="1">
      <c r="AB877" s="5"/>
    </row>
    <row r="878" ht="13.5" customHeight="1">
      <c r="AB878" s="5"/>
    </row>
    <row r="879" ht="13.5" customHeight="1">
      <c r="AB879" s="5"/>
    </row>
    <row r="880" ht="13.5" customHeight="1">
      <c r="AB880" s="5"/>
    </row>
    <row r="881" ht="13.5" customHeight="1">
      <c r="AB881" s="5"/>
    </row>
    <row r="882" ht="13.5" customHeight="1">
      <c r="AB882" s="5"/>
    </row>
    <row r="883" ht="13.5" customHeight="1">
      <c r="AB883" s="5"/>
    </row>
    <row r="884" ht="13.5" customHeight="1">
      <c r="AB884" s="5"/>
    </row>
    <row r="885" ht="13.5" customHeight="1">
      <c r="AB885" s="5"/>
    </row>
    <row r="886" ht="13.5" customHeight="1">
      <c r="AB886" s="5"/>
    </row>
    <row r="887" ht="13.5" customHeight="1">
      <c r="AB887" s="5"/>
    </row>
    <row r="888" ht="13.5" customHeight="1">
      <c r="AB888" s="5"/>
    </row>
    <row r="889" ht="13.5" customHeight="1">
      <c r="AB889" s="5"/>
    </row>
    <row r="890" ht="13.5" customHeight="1">
      <c r="AB890" s="5"/>
    </row>
    <row r="891" ht="13.5" customHeight="1">
      <c r="AB891" s="5"/>
    </row>
    <row r="892" ht="13.5" customHeight="1">
      <c r="AB892" s="5"/>
    </row>
    <row r="893" ht="13.5" customHeight="1">
      <c r="AB893" s="5"/>
    </row>
    <row r="894" ht="13.5" customHeight="1">
      <c r="AB894" s="5"/>
    </row>
    <row r="895" ht="13.5" customHeight="1">
      <c r="AB895" s="5"/>
    </row>
    <row r="896" ht="13.5" customHeight="1">
      <c r="AB896" s="5"/>
    </row>
    <row r="897" ht="13.5" customHeight="1">
      <c r="AB897" s="5"/>
    </row>
    <row r="898" ht="13.5" customHeight="1">
      <c r="AB898" s="5"/>
    </row>
    <row r="899" ht="13.5" customHeight="1">
      <c r="AB899" s="5"/>
    </row>
    <row r="900" ht="13.5" customHeight="1">
      <c r="AB900" s="5"/>
    </row>
    <row r="901" ht="13.5" customHeight="1">
      <c r="AB901" s="5"/>
    </row>
    <row r="902" ht="13.5" customHeight="1">
      <c r="AB902" s="5"/>
    </row>
    <row r="903" ht="13.5" customHeight="1">
      <c r="AB903" s="5"/>
    </row>
    <row r="904" ht="13.5" customHeight="1">
      <c r="AB904" s="5"/>
    </row>
    <row r="905" ht="13.5" customHeight="1">
      <c r="AB905" s="5"/>
    </row>
    <row r="906" ht="13.5" customHeight="1">
      <c r="AB906" s="5"/>
    </row>
    <row r="907" ht="13.5" customHeight="1">
      <c r="AB907" s="5"/>
    </row>
    <row r="908" ht="13.5" customHeight="1">
      <c r="AB908" s="5"/>
    </row>
    <row r="909" ht="13.5" customHeight="1">
      <c r="AB909" s="5"/>
    </row>
    <row r="910" ht="13.5" customHeight="1">
      <c r="AB910" s="5"/>
    </row>
    <row r="911" ht="13.5" customHeight="1">
      <c r="AB911" s="5"/>
    </row>
    <row r="912" ht="13.5" customHeight="1">
      <c r="AB912" s="5"/>
    </row>
    <row r="913" ht="13.5" customHeight="1">
      <c r="AB913" s="5"/>
    </row>
    <row r="914" ht="13.5" customHeight="1">
      <c r="AB914" s="5"/>
    </row>
    <row r="915" ht="13.5" customHeight="1">
      <c r="AB915" s="5"/>
    </row>
    <row r="916" ht="13.5" customHeight="1">
      <c r="AB916" s="5"/>
    </row>
    <row r="917" ht="13.5" customHeight="1">
      <c r="AB917" s="5"/>
    </row>
    <row r="918" ht="13.5" customHeight="1">
      <c r="AB918" s="5"/>
    </row>
    <row r="919" ht="13.5" customHeight="1">
      <c r="AB919" s="5"/>
    </row>
    <row r="920" ht="13.5" customHeight="1">
      <c r="AB920" s="5"/>
    </row>
    <row r="921" ht="13.5" customHeight="1">
      <c r="AB921" s="5"/>
    </row>
    <row r="922" ht="13.5" customHeight="1">
      <c r="AB922" s="5"/>
    </row>
    <row r="923" ht="13.5" customHeight="1">
      <c r="AB923" s="5"/>
    </row>
    <row r="924" ht="13.5" customHeight="1">
      <c r="AB924" s="5"/>
    </row>
    <row r="925" ht="13.5" customHeight="1">
      <c r="AB925" s="5"/>
    </row>
    <row r="926" ht="13.5" customHeight="1">
      <c r="AB926" s="5"/>
    </row>
    <row r="927" ht="13.5" customHeight="1">
      <c r="AB927" s="5"/>
    </row>
    <row r="928" ht="13.5" customHeight="1">
      <c r="AB928" s="5"/>
    </row>
    <row r="929" ht="13.5" customHeight="1">
      <c r="AB929" s="5"/>
    </row>
    <row r="930" ht="13.5" customHeight="1">
      <c r="AB930" s="5"/>
    </row>
    <row r="931" ht="13.5" customHeight="1">
      <c r="AB931" s="5"/>
    </row>
    <row r="932" ht="13.5" customHeight="1">
      <c r="AB932" s="5"/>
    </row>
    <row r="933" ht="13.5" customHeight="1">
      <c r="AB933" s="5"/>
    </row>
    <row r="934" ht="13.5" customHeight="1">
      <c r="AB934" s="5"/>
    </row>
    <row r="935" ht="13.5" customHeight="1">
      <c r="AB935" s="5"/>
    </row>
    <row r="936" ht="13.5" customHeight="1">
      <c r="AB936" s="5"/>
    </row>
    <row r="937" ht="13.5" customHeight="1">
      <c r="AB937" s="5"/>
    </row>
    <row r="938" ht="13.5" customHeight="1">
      <c r="AB938" s="5"/>
    </row>
    <row r="939" ht="13.5" customHeight="1">
      <c r="AB939" s="5"/>
    </row>
    <row r="940" ht="13.5" customHeight="1">
      <c r="AB940" s="5"/>
    </row>
    <row r="941" ht="13.5" customHeight="1">
      <c r="AB941" s="5"/>
    </row>
    <row r="942" ht="13.5" customHeight="1">
      <c r="AB942" s="5"/>
    </row>
    <row r="943" ht="13.5" customHeight="1">
      <c r="AB943" s="5"/>
    </row>
    <row r="944" ht="13.5" customHeight="1">
      <c r="AB944" s="5"/>
    </row>
    <row r="945" ht="13.5" customHeight="1">
      <c r="AB945" s="5"/>
    </row>
    <row r="946" ht="13.5" customHeight="1">
      <c r="AB946" s="5"/>
    </row>
    <row r="947" ht="13.5" customHeight="1">
      <c r="AB947" s="5"/>
    </row>
    <row r="948" ht="13.5" customHeight="1">
      <c r="AB948" s="5"/>
    </row>
    <row r="949" ht="13.5" customHeight="1">
      <c r="AB949" s="5"/>
    </row>
    <row r="950" ht="13.5" customHeight="1">
      <c r="AB950" s="5"/>
    </row>
    <row r="951" ht="13.5" customHeight="1">
      <c r="AB951" s="5"/>
    </row>
    <row r="952" ht="13.5" customHeight="1">
      <c r="AB952" s="5"/>
    </row>
    <row r="953" ht="13.5" customHeight="1">
      <c r="AB953" s="5"/>
    </row>
    <row r="954" ht="13.5" customHeight="1">
      <c r="AB954" s="5"/>
    </row>
    <row r="955" ht="13.5" customHeight="1">
      <c r="AB955" s="5"/>
    </row>
    <row r="956" ht="13.5" customHeight="1">
      <c r="AB956" s="5"/>
    </row>
    <row r="957" ht="13.5" customHeight="1">
      <c r="AB957" s="5"/>
    </row>
    <row r="958" ht="13.5" customHeight="1">
      <c r="AB958" s="5"/>
    </row>
    <row r="959" ht="13.5" customHeight="1">
      <c r="AB959" s="5"/>
    </row>
    <row r="960" ht="13.5" customHeight="1">
      <c r="AB960" s="5"/>
    </row>
    <row r="961" ht="13.5" customHeight="1">
      <c r="AB961" s="5"/>
    </row>
    <row r="962" ht="13.5" customHeight="1">
      <c r="AB962" s="5"/>
    </row>
    <row r="963" ht="13.5" customHeight="1">
      <c r="AB963" s="5"/>
    </row>
    <row r="964" ht="13.5" customHeight="1">
      <c r="AB964" s="5"/>
    </row>
    <row r="965" ht="13.5" customHeight="1">
      <c r="AB965" s="5"/>
    </row>
    <row r="966" ht="13.5" customHeight="1">
      <c r="AB966" s="5"/>
    </row>
    <row r="967" ht="13.5" customHeight="1">
      <c r="AB967" s="5"/>
    </row>
    <row r="968" ht="13.5" customHeight="1">
      <c r="AB968" s="5"/>
    </row>
    <row r="969" ht="13.5" customHeight="1">
      <c r="AB969" s="5"/>
    </row>
    <row r="970" ht="13.5" customHeight="1">
      <c r="AB970" s="5"/>
    </row>
    <row r="971" ht="13.5" customHeight="1">
      <c r="AB971" s="5"/>
    </row>
    <row r="972" ht="13.5" customHeight="1">
      <c r="AB972" s="5"/>
    </row>
    <row r="973" ht="13.5" customHeight="1">
      <c r="AB973" s="5"/>
    </row>
    <row r="974" ht="13.5" customHeight="1">
      <c r="AB974" s="5"/>
    </row>
    <row r="975" ht="13.5" customHeight="1">
      <c r="AB975" s="5"/>
    </row>
    <row r="976" ht="13.5" customHeight="1">
      <c r="AB976" s="5"/>
    </row>
    <row r="977" ht="13.5" customHeight="1">
      <c r="AB977" s="5"/>
    </row>
    <row r="978" ht="13.5" customHeight="1">
      <c r="AB978" s="5"/>
    </row>
    <row r="979" ht="13.5" customHeight="1">
      <c r="AB979" s="5"/>
    </row>
    <row r="980" ht="13.5" customHeight="1">
      <c r="AB980" s="5"/>
    </row>
    <row r="981" ht="13.5" customHeight="1">
      <c r="AB981" s="5"/>
    </row>
    <row r="982" ht="13.5" customHeight="1">
      <c r="AB982" s="5"/>
    </row>
    <row r="983" ht="13.5" customHeight="1">
      <c r="AB983" s="5"/>
    </row>
    <row r="984" ht="13.5" customHeight="1">
      <c r="AB984" s="5"/>
    </row>
    <row r="985" ht="13.5" customHeight="1">
      <c r="AB985" s="5"/>
    </row>
    <row r="986" ht="13.5" customHeight="1">
      <c r="AB986" s="5"/>
    </row>
    <row r="987" ht="13.5" customHeight="1">
      <c r="AB987" s="5"/>
    </row>
    <row r="988" ht="13.5" customHeight="1">
      <c r="AB988" s="5"/>
    </row>
    <row r="989" ht="13.5" customHeight="1">
      <c r="AB989" s="5"/>
    </row>
    <row r="990" ht="13.5" customHeight="1">
      <c r="AB990" s="5"/>
    </row>
    <row r="991" ht="13.5" customHeight="1">
      <c r="AB991" s="5"/>
    </row>
    <row r="992" ht="13.5" customHeight="1">
      <c r="AB992" s="5"/>
    </row>
    <row r="993" ht="13.5" customHeight="1">
      <c r="AB993" s="5"/>
    </row>
    <row r="994" ht="13.5" customHeight="1">
      <c r="AB994" s="5"/>
    </row>
    <row r="995" ht="13.5" customHeight="1">
      <c r="AB995" s="5"/>
    </row>
    <row r="996" ht="13.5" customHeight="1">
      <c r="AB996" s="5"/>
    </row>
    <row r="997" ht="13.5" customHeight="1">
      <c r="AB997" s="5"/>
    </row>
    <row r="998" ht="13.5" customHeight="1">
      <c r="AB998" s="5"/>
    </row>
    <row r="999" ht="13.5" customHeight="1">
      <c r="AB999" s="5"/>
    </row>
    <row r="1000" ht="13.5" customHeight="1">
      <c r="AB1000" s="5"/>
    </row>
  </sheetData>
  <conditionalFormatting sqref="D4:AA28 D29:Q29 D30:AA35 D36:O36 D37:AA43 Q36:AA36 S29:AA29">
    <cfRule type="cellIs" dxfId="0" priority="1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3.0"/>
    <col customWidth="1" min="2" max="2" width="29.71"/>
    <col customWidth="1" min="3" max="3" width="17.43"/>
    <col customWidth="1" min="4" max="17" width="8.71"/>
    <col customWidth="1" min="18" max="18" width="10.57"/>
    <col customWidth="1" min="19" max="47" width="8.71"/>
  </cols>
  <sheetData>
    <row r="1" ht="25.5" customHeight="1">
      <c r="A1" s="349" t="s">
        <v>140</v>
      </c>
      <c r="G1" s="350" t="s">
        <v>141</v>
      </c>
      <c r="J1" s="351" t="s">
        <v>159</v>
      </c>
      <c r="M1" s="88" t="s">
        <v>69</v>
      </c>
      <c r="W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ht="13.5" customHeight="1">
      <c r="B2" s="354" t="s">
        <v>68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20.25" customHeight="1">
      <c r="A3" s="355" t="s">
        <v>143</v>
      </c>
      <c r="B3" s="356" t="s">
        <v>144</v>
      </c>
      <c r="C3" s="356" t="s">
        <v>145</v>
      </c>
      <c r="D3" s="357" t="s">
        <v>3</v>
      </c>
      <c r="E3" s="357" t="s">
        <v>4</v>
      </c>
      <c r="F3" s="357" t="s">
        <v>5</v>
      </c>
      <c r="G3" s="357" t="s">
        <v>6</v>
      </c>
      <c r="H3" s="357" t="s">
        <v>7</v>
      </c>
      <c r="I3" s="357" t="s">
        <v>8</v>
      </c>
      <c r="J3" s="357" t="s">
        <v>9</v>
      </c>
      <c r="K3" s="357" t="s">
        <v>146</v>
      </c>
      <c r="L3" s="357" t="s">
        <v>11</v>
      </c>
      <c r="M3" s="357" t="s">
        <v>12</v>
      </c>
      <c r="N3" s="357" t="s">
        <v>13</v>
      </c>
      <c r="O3" s="357" t="s">
        <v>14</v>
      </c>
      <c r="P3" s="357" t="s">
        <v>15</v>
      </c>
      <c r="Q3" s="357" t="s">
        <v>16</v>
      </c>
      <c r="R3" s="357" t="s">
        <v>17</v>
      </c>
      <c r="S3" s="357" t="s">
        <v>18</v>
      </c>
      <c r="T3" s="357" t="s">
        <v>19</v>
      </c>
      <c r="U3" s="357" t="s">
        <v>20</v>
      </c>
      <c r="V3" s="357" t="s">
        <v>21</v>
      </c>
      <c r="W3" s="357" t="s">
        <v>22</v>
      </c>
      <c r="X3" s="357" t="s">
        <v>23</v>
      </c>
      <c r="Y3" s="357" t="s">
        <v>24</v>
      </c>
      <c r="Z3" s="357" t="s">
        <v>25</v>
      </c>
      <c r="AA3" s="357" t="s">
        <v>26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8.75" customHeight="1">
      <c r="A4" s="359" t="s">
        <v>28</v>
      </c>
      <c r="B4" s="360" t="s">
        <v>31</v>
      </c>
      <c r="C4" s="361" t="s">
        <v>32</v>
      </c>
      <c r="D4" s="392"/>
      <c r="E4" s="363"/>
      <c r="F4" s="363"/>
      <c r="G4" s="363"/>
      <c r="H4" s="363"/>
      <c r="I4" s="363"/>
      <c r="J4" s="363"/>
      <c r="K4" s="393"/>
      <c r="L4" s="363"/>
      <c r="M4" s="393"/>
      <c r="N4" s="363"/>
      <c r="O4" s="393"/>
      <c r="P4" s="363"/>
      <c r="Q4" s="393"/>
      <c r="R4" s="363">
        <f>'New Mexico'!O21</f>
        <v>0.002</v>
      </c>
      <c r="S4" s="363"/>
      <c r="T4" s="393"/>
      <c r="U4" s="393"/>
      <c r="V4" s="393"/>
      <c r="W4" s="393"/>
      <c r="X4" s="363"/>
      <c r="Y4" s="393"/>
      <c r="Z4" s="393"/>
      <c r="AA4" s="393"/>
      <c r="AC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8.75" customHeight="1">
      <c r="A5" s="359" t="s">
        <v>28</v>
      </c>
      <c r="B5" s="368" t="s">
        <v>33</v>
      </c>
      <c r="C5" s="361" t="s">
        <v>34</v>
      </c>
      <c r="D5" s="392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94"/>
      <c r="Z5" s="394"/>
      <c r="AA5" s="394"/>
      <c r="AC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8.75" customHeight="1">
      <c r="A6" s="359" t="s">
        <v>28</v>
      </c>
      <c r="B6" s="368" t="s">
        <v>28</v>
      </c>
      <c r="C6" s="361" t="s">
        <v>35</v>
      </c>
      <c r="D6" s="392"/>
      <c r="E6" s="363">
        <f>Navajo!O6</f>
        <v>0.0056</v>
      </c>
      <c r="F6" s="364">
        <f>Navajo!O7</f>
        <v>0.01</v>
      </c>
      <c r="G6" s="365">
        <f>Navajo!O8</f>
        <v>2</v>
      </c>
      <c r="H6" s="363">
        <f>Navajo!O9</f>
        <v>0.004</v>
      </c>
      <c r="I6" s="363">
        <f>Navajo!O10</f>
        <v>0.005</v>
      </c>
      <c r="J6" s="363"/>
      <c r="K6" s="366">
        <f>Navajo!O12</f>
        <v>0.1</v>
      </c>
      <c r="L6" s="366"/>
      <c r="M6" s="366">
        <f>Navajo!O15</f>
        <v>1.3</v>
      </c>
      <c r="N6" s="363"/>
      <c r="O6" s="363">
        <f>Navajo!O17</f>
        <v>0.015</v>
      </c>
      <c r="P6" s="363"/>
      <c r="Q6" s="363"/>
      <c r="R6" s="363">
        <f>Navajo!O20</f>
        <v>0.002</v>
      </c>
      <c r="S6" s="363"/>
      <c r="T6" s="364">
        <f>Navajo!O22</f>
        <v>0.61</v>
      </c>
      <c r="U6" s="364"/>
      <c r="V6" s="364">
        <f>Navajo!O24</f>
        <v>0.05</v>
      </c>
      <c r="W6" s="363">
        <f>Navajo!O25</f>
        <v>0.035</v>
      </c>
      <c r="X6" s="363"/>
      <c r="Y6" s="363">
        <f>Navajo!O27</f>
        <v>0.002</v>
      </c>
      <c r="Z6" s="394"/>
      <c r="AA6" s="366">
        <f>Navajo!O29</f>
        <v>2.1</v>
      </c>
      <c r="AC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8.75" customHeight="1">
      <c r="A7" s="359" t="s">
        <v>28</v>
      </c>
      <c r="B7" s="368" t="s">
        <v>29</v>
      </c>
      <c r="C7" s="361" t="s">
        <v>30</v>
      </c>
      <c r="D7" s="392"/>
      <c r="E7" s="363"/>
      <c r="F7" s="363"/>
      <c r="G7" s="365">
        <f>Colorado!P8</f>
        <v>1</v>
      </c>
      <c r="H7" s="363"/>
      <c r="I7" s="363">
        <f>Colorado!P10</f>
        <v>0.005</v>
      </c>
      <c r="J7" s="363"/>
      <c r="K7" s="364">
        <f>Colorado!P12</f>
        <v>0.05</v>
      </c>
      <c r="L7" s="363"/>
      <c r="M7" s="363"/>
      <c r="N7" s="363"/>
      <c r="O7" s="364">
        <f>Colorado!P16</f>
        <v>0.05</v>
      </c>
      <c r="P7" s="363"/>
      <c r="Q7" s="363"/>
      <c r="R7" s="363">
        <f>Colorado!P19</f>
        <v>0.002</v>
      </c>
      <c r="S7" s="363"/>
      <c r="T7" s="363"/>
      <c r="U7" s="363"/>
      <c r="V7" s="363"/>
      <c r="W7" s="366">
        <f>Colorado!P24</f>
        <v>0.1</v>
      </c>
      <c r="X7" s="363"/>
      <c r="Y7" s="394"/>
      <c r="Z7" s="394"/>
      <c r="AA7" s="394"/>
      <c r="AC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8.75" customHeight="1">
      <c r="A8" s="359" t="s">
        <v>28</v>
      </c>
      <c r="B8" s="368" t="s">
        <v>119</v>
      </c>
      <c r="C8" s="361" t="s">
        <v>30</v>
      </c>
      <c r="D8" s="392"/>
      <c r="E8" s="363"/>
      <c r="F8" s="363"/>
      <c r="G8" s="365"/>
      <c r="H8" s="363"/>
      <c r="I8" s="363"/>
      <c r="J8" s="363"/>
      <c r="K8" s="364"/>
      <c r="L8" s="363"/>
      <c r="M8" s="363"/>
      <c r="N8" s="363"/>
      <c r="O8" s="364"/>
      <c r="P8" s="363"/>
      <c r="Q8" s="363"/>
      <c r="R8" s="363"/>
      <c r="S8" s="363"/>
      <c r="T8" s="363"/>
      <c r="U8" s="363"/>
      <c r="V8" s="363"/>
      <c r="W8" s="366"/>
      <c r="X8" s="363"/>
      <c r="Y8" s="394"/>
      <c r="Z8" s="394"/>
      <c r="AA8" s="394"/>
      <c r="AC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8.75" customHeight="1">
      <c r="A9" s="359" t="s">
        <v>28</v>
      </c>
      <c r="B9" s="368" t="s">
        <v>147</v>
      </c>
      <c r="C9" s="361" t="s">
        <v>37</v>
      </c>
      <c r="D9" s="392"/>
      <c r="E9" s="363"/>
      <c r="F9" s="395">
        <f>'UteMountain Tribe 2010'!M7</f>
        <v>0.000018</v>
      </c>
      <c r="G9" s="365"/>
      <c r="H9" s="363"/>
      <c r="I9" s="363"/>
      <c r="J9" s="363"/>
      <c r="K9" s="364"/>
      <c r="L9" s="363"/>
      <c r="M9" s="363"/>
      <c r="N9" s="363"/>
      <c r="O9" s="364"/>
      <c r="P9" s="363"/>
      <c r="Q9" s="363"/>
      <c r="R9" s="363">
        <f>'UteMountain Tribe 2010'!M20</f>
        <v>0.00005</v>
      </c>
      <c r="S9" s="363"/>
      <c r="T9" s="363"/>
      <c r="U9" s="363"/>
      <c r="V9" s="363"/>
      <c r="W9" s="366"/>
      <c r="X9" s="363"/>
      <c r="Y9" s="394"/>
      <c r="Z9" s="394"/>
      <c r="AA9" s="394"/>
      <c r="AC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8.75" customHeight="1">
      <c r="A10" s="359" t="s">
        <v>28</v>
      </c>
      <c r="B10" s="368" t="s">
        <v>160</v>
      </c>
      <c r="C10" s="361"/>
      <c r="D10" s="392">
        <f>'UteMountain Tribe 2010'!M7</f>
        <v>0.000018</v>
      </c>
      <c r="E10" s="363"/>
      <c r="F10" s="363"/>
      <c r="G10" s="365"/>
      <c r="H10" s="363"/>
      <c r="I10" s="363"/>
      <c r="J10" s="363"/>
      <c r="K10" s="364"/>
      <c r="L10" s="363"/>
      <c r="M10" s="363"/>
      <c r="N10" s="363"/>
      <c r="O10" s="364"/>
      <c r="P10" s="363"/>
      <c r="Q10" s="363"/>
      <c r="R10" s="363">
        <f>'UteMountain Tribe 2010'!M20</f>
        <v>0.00005</v>
      </c>
      <c r="S10" s="363"/>
      <c r="T10" s="363"/>
      <c r="U10" s="363"/>
      <c r="V10" s="363">
        <f>'UteMountain Tribe 2010'!N24</f>
        <v>0.05</v>
      </c>
      <c r="W10" s="366"/>
      <c r="X10" s="363"/>
      <c r="Y10" s="394"/>
      <c r="Z10" s="394"/>
      <c r="AA10" s="394"/>
      <c r="AC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8.75" customHeight="1">
      <c r="A11" s="396" t="s">
        <v>38</v>
      </c>
      <c r="B11" s="370" t="s">
        <v>41</v>
      </c>
      <c r="C11" s="371" t="s">
        <v>35</v>
      </c>
      <c r="D11" s="393"/>
      <c r="E11" s="364">
        <f>Navajo!Q6</f>
        <v>0.747</v>
      </c>
      <c r="F11" s="364">
        <f>Navajo!Q7</f>
        <v>0.03</v>
      </c>
      <c r="G11" s="365">
        <f>Navajo!Q8</f>
        <v>98</v>
      </c>
      <c r="H11" s="364">
        <f>Navajo!Q9</f>
        <v>1.87</v>
      </c>
      <c r="I11" s="364">
        <f>Navajo!Q10</f>
        <v>0.47</v>
      </c>
      <c r="J11" s="363"/>
      <c r="K11" s="363" t="str">
        <f>Navajo!Q12</f>
        <v/>
      </c>
      <c r="L11" s="363"/>
      <c r="M11" s="364">
        <f>Navajo!Q15</f>
        <v>9.33</v>
      </c>
      <c r="N11" s="363"/>
      <c r="O11" s="363">
        <f>Navajo!Q17</f>
        <v>0.015</v>
      </c>
      <c r="P11" s="363"/>
      <c r="Q11" s="363"/>
      <c r="R11" s="364">
        <f>Navajo!Q20</f>
        <v>0.28</v>
      </c>
      <c r="S11" s="364"/>
      <c r="T11" s="364">
        <f>Navajo!Q22</f>
        <v>18.67</v>
      </c>
      <c r="U11" s="364"/>
      <c r="V11" s="364">
        <f>Navajo!Q24</f>
        <v>4.67</v>
      </c>
      <c r="W11" s="364">
        <f>Navajo!Q25</f>
        <v>4.67</v>
      </c>
      <c r="X11" s="363"/>
      <c r="Y11" s="363">
        <f>Navajo!Q27</f>
        <v>0.075</v>
      </c>
      <c r="Z11" s="392"/>
      <c r="AA11" s="365">
        <f>Navajo!Q29</f>
        <v>280</v>
      </c>
      <c r="AC11" s="5"/>
    </row>
    <row r="12" ht="18.75" customHeight="1">
      <c r="A12" s="396" t="s">
        <v>38</v>
      </c>
      <c r="B12" s="370" t="s">
        <v>42</v>
      </c>
      <c r="C12" s="371" t="s">
        <v>35</v>
      </c>
      <c r="D12" s="393"/>
      <c r="E12" s="364">
        <f>Navajo!R6</f>
        <v>0.747</v>
      </c>
      <c r="F12" s="364">
        <f>Navajo!R7</f>
        <v>0.28</v>
      </c>
      <c r="G12" s="365">
        <f>Navajo!R8</f>
        <v>98</v>
      </c>
      <c r="H12" s="364">
        <f>Navajo!R9</f>
        <v>1.87</v>
      </c>
      <c r="I12" s="364">
        <f>Navajo!R10</f>
        <v>0.47</v>
      </c>
      <c r="J12" s="363"/>
      <c r="K12" s="363" t="str">
        <f>Navajo!R12</f>
        <v/>
      </c>
      <c r="L12" s="363"/>
      <c r="M12" s="364">
        <f>Navajo!R15</f>
        <v>9.33</v>
      </c>
      <c r="N12" s="363"/>
      <c r="O12" s="363">
        <f>Navajo!R17</f>
        <v>0.015</v>
      </c>
      <c r="P12" s="363"/>
      <c r="Q12" s="363"/>
      <c r="R12" s="364">
        <f>Navajo!R20</f>
        <v>0.28</v>
      </c>
      <c r="S12" s="364"/>
      <c r="T12" s="364">
        <f>Navajo!R22</f>
        <v>18.67</v>
      </c>
      <c r="U12" s="364"/>
      <c r="V12" s="364">
        <f>Navajo!R24</f>
        <v>4.67</v>
      </c>
      <c r="W12" s="364">
        <f>Navajo!R25</f>
        <v>4.67</v>
      </c>
      <c r="X12" s="363"/>
      <c r="Y12" s="363">
        <f>Navajo!R27</f>
        <v>0.075</v>
      </c>
      <c r="Z12" s="392"/>
      <c r="AA12" s="365">
        <f>Navajo!R29</f>
        <v>280</v>
      </c>
      <c r="AC12" s="5"/>
    </row>
    <row r="13" ht="18.75" customHeight="1">
      <c r="A13" s="396" t="s">
        <v>38</v>
      </c>
      <c r="B13" s="370" t="s">
        <v>149</v>
      </c>
      <c r="C13" s="371" t="s">
        <v>34</v>
      </c>
      <c r="D13" s="397">
        <f>Utah!T5</f>
        <v>620.767</v>
      </c>
      <c r="E13" s="364">
        <f>Utah!T6</f>
        <v>0.248</v>
      </c>
      <c r="F13" s="364">
        <f>Utah!T7</f>
        <v>0.186</v>
      </c>
      <c r="G13" s="365">
        <f>Utah!T8</f>
        <v>124.159</v>
      </c>
      <c r="H13" s="364">
        <f>Utah!T9</f>
        <v>1.242</v>
      </c>
      <c r="I13" s="364">
        <f>Utah!T10</f>
        <v>0.062</v>
      </c>
      <c r="J13" s="363"/>
      <c r="K13" s="363">
        <f>Utah!T12</f>
        <v>0.41</v>
      </c>
      <c r="L13" s="363">
        <f>Utah!T13</f>
        <v>7.931</v>
      </c>
      <c r="M13" s="364">
        <f>Utah!T14</f>
        <v>6.208</v>
      </c>
      <c r="N13" s="365">
        <f>Utah!T15</f>
        <v>851.582</v>
      </c>
      <c r="O13" s="363">
        <f>Utah!T16</f>
        <v>0.91</v>
      </c>
      <c r="P13" s="363"/>
      <c r="Q13" s="365">
        <f>Utah!T18</f>
        <v>31.04</v>
      </c>
      <c r="R13" s="364">
        <f>Utah!T19</f>
        <v>1.242</v>
      </c>
      <c r="S13" s="364">
        <f>Utah!T20</f>
        <v>3.104</v>
      </c>
      <c r="T13" s="365">
        <f>Utah!T21</f>
        <v>17.48</v>
      </c>
      <c r="U13" s="364"/>
      <c r="V13" s="364">
        <f>Utah!T23</f>
        <v>3.104</v>
      </c>
      <c r="W13" s="364">
        <f>Utah!T24</f>
        <v>3.64</v>
      </c>
      <c r="X13" s="363"/>
      <c r="Y13" s="363">
        <f>Utah!T26</f>
        <v>0.025</v>
      </c>
      <c r="Z13" s="398">
        <f>Utah!T27</f>
        <v>6.208</v>
      </c>
      <c r="AA13" s="381">
        <f>Utah!T28</f>
        <v>217.786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8.75" customHeight="1">
      <c r="A14" s="396" t="s">
        <v>38</v>
      </c>
      <c r="B14" s="368" t="s">
        <v>39</v>
      </c>
      <c r="C14" s="361" t="s">
        <v>40</v>
      </c>
      <c r="D14" s="392"/>
      <c r="E14" s="393"/>
      <c r="F14" s="393"/>
      <c r="G14" s="393"/>
      <c r="H14" s="393"/>
      <c r="I14" s="393"/>
      <c r="J14" s="393"/>
      <c r="K14" s="393"/>
      <c r="L14" s="393"/>
      <c r="M14" s="393"/>
      <c r="N14" s="393"/>
      <c r="O14" s="393"/>
      <c r="P14" s="393"/>
      <c r="Q14" s="393"/>
      <c r="R14" s="393"/>
      <c r="S14" s="393"/>
      <c r="T14" s="393"/>
      <c r="U14" s="393"/>
      <c r="V14" s="393"/>
      <c r="W14" s="393"/>
      <c r="X14" s="393"/>
      <c r="Y14" s="393"/>
      <c r="Z14" s="393"/>
      <c r="AA14" s="393"/>
      <c r="AC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8.75" customHeight="1">
      <c r="A15" s="369" t="s">
        <v>45</v>
      </c>
      <c r="B15" s="368" t="s">
        <v>47</v>
      </c>
      <c r="C15" s="361" t="s">
        <v>40</v>
      </c>
      <c r="D15" s="392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C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8.75" customHeight="1">
      <c r="A16" s="369" t="s">
        <v>45</v>
      </c>
      <c r="B16" s="368" t="s">
        <v>47</v>
      </c>
      <c r="C16" s="361" t="s">
        <v>32</v>
      </c>
      <c r="D16" s="392"/>
      <c r="E16" s="393"/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C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8.75" customHeight="1">
      <c r="A17" s="369" t="s">
        <v>45</v>
      </c>
      <c r="B17" s="368" t="s">
        <v>48</v>
      </c>
      <c r="C17" s="361" t="s">
        <v>34</v>
      </c>
      <c r="D17" s="392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393"/>
      <c r="V17" s="393"/>
      <c r="W17" s="393"/>
      <c r="X17" s="393"/>
      <c r="Y17" s="393"/>
      <c r="Z17" s="393"/>
      <c r="AA17" s="393"/>
      <c r="AC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8.75" customHeight="1">
      <c r="A18" s="369" t="s">
        <v>45</v>
      </c>
      <c r="B18" s="368" t="s">
        <v>49</v>
      </c>
      <c r="C18" s="361" t="s">
        <v>34</v>
      </c>
      <c r="D18" s="392"/>
      <c r="E18" s="393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393"/>
      <c r="Q18" s="393"/>
      <c r="R18" s="393"/>
      <c r="S18" s="393"/>
      <c r="T18" s="393"/>
      <c r="U18" s="393"/>
      <c r="V18" s="393"/>
      <c r="W18" s="393"/>
      <c r="X18" s="393"/>
      <c r="Y18" s="393"/>
      <c r="Z18" s="393"/>
      <c r="AA18" s="393"/>
      <c r="AC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18.75" customHeight="1">
      <c r="A19" s="369" t="s">
        <v>45</v>
      </c>
      <c r="B19" s="368" t="s">
        <v>50</v>
      </c>
      <c r="C19" s="361" t="s">
        <v>34</v>
      </c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C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8.75" customHeight="1">
      <c r="A20" s="369" t="s">
        <v>45</v>
      </c>
      <c r="B20" s="368" t="s">
        <v>51</v>
      </c>
      <c r="C20" s="361" t="s">
        <v>35</v>
      </c>
      <c r="D20" s="363"/>
      <c r="E20" s="363"/>
      <c r="F20" s="365">
        <f>Navajo!U7</f>
        <v>2</v>
      </c>
      <c r="G20" s="363"/>
      <c r="H20" s="363"/>
      <c r="I20" s="364">
        <f>Navajo!U10</f>
        <v>0.05</v>
      </c>
      <c r="J20" s="363"/>
      <c r="K20" s="385"/>
      <c r="L20" s="363"/>
      <c r="M20" s="363"/>
      <c r="N20" s="363"/>
      <c r="O20" s="365">
        <f>Navajo!U17</f>
        <v>10</v>
      </c>
      <c r="P20" s="363"/>
      <c r="Q20" s="363"/>
      <c r="R20" s="363"/>
      <c r="S20" s="363"/>
      <c r="T20" s="363"/>
      <c r="U20" s="363"/>
      <c r="V20" s="364">
        <f>Navajo!U24</f>
        <v>0.02</v>
      </c>
      <c r="W20" s="363"/>
      <c r="X20" s="363"/>
      <c r="Y20" s="363"/>
      <c r="Z20" s="363"/>
      <c r="AA20" s="365">
        <f>Navajo!U29</f>
        <v>10</v>
      </c>
      <c r="AC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8.75" customHeight="1">
      <c r="A21" s="369" t="s">
        <v>45</v>
      </c>
      <c r="B21" s="368" t="s">
        <v>123</v>
      </c>
      <c r="C21" s="361" t="s">
        <v>37</v>
      </c>
      <c r="D21" s="363"/>
      <c r="E21" s="363"/>
      <c r="F21" s="363">
        <f>'UteMountain Tribe 2010'!P7</f>
        <v>0.1</v>
      </c>
      <c r="G21" s="363"/>
      <c r="H21" s="363"/>
      <c r="I21" s="363">
        <f>'UteMountain Tribe 2010'!P10</f>
        <v>0.01</v>
      </c>
      <c r="J21" s="363"/>
      <c r="K21" s="363">
        <f>'UteMountain Tribe 2010'!P13</f>
        <v>0.1</v>
      </c>
      <c r="L21" s="363"/>
      <c r="M21" s="363">
        <f>'UteMountain Tribe 2010'!P15</f>
        <v>0.2</v>
      </c>
      <c r="N21" s="363"/>
      <c r="O21" s="363">
        <f>'UteMountain Tribe 2010'!P17</f>
        <v>0.1</v>
      </c>
      <c r="P21" s="363"/>
      <c r="Q21" s="363"/>
      <c r="R21" s="363">
        <f>'UteMountain Tribe 2010'!P20</f>
        <v>0.01</v>
      </c>
      <c r="S21" s="363"/>
      <c r="T21" s="363">
        <f>'UteMountain Tribe 2010'!P22</f>
        <v>0.2</v>
      </c>
      <c r="U21" s="363"/>
      <c r="V21" s="363">
        <f>'UteMountain Tribe 2010'!P24</f>
        <v>0.02</v>
      </c>
      <c r="W21" s="363"/>
      <c r="X21" s="363"/>
      <c r="Y21" s="363"/>
      <c r="Z21" s="363"/>
      <c r="AA21" s="363">
        <f>'UteMountain Tribe 2010'!P29</f>
        <v>2</v>
      </c>
      <c r="AC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8.75" customHeight="1">
      <c r="A22" s="369" t="s">
        <v>45</v>
      </c>
      <c r="B22" s="379" t="s">
        <v>45</v>
      </c>
      <c r="C22" s="380" t="s">
        <v>30</v>
      </c>
      <c r="D22" s="363"/>
      <c r="E22" s="363"/>
      <c r="F22" s="366" t="str">
        <f>Colorado!W7</f>
        <v/>
      </c>
      <c r="G22" s="366"/>
      <c r="H22" s="366" t="str">
        <f>Colorado!W9</f>
        <v/>
      </c>
      <c r="I22" s="364" t="str">
        <f>Colorado!W10</f>
        <v/>
      </c>
      <c r="J22" s="363"/>
      <c r="K22" s="366" t="str">
        <f>Colorado!W12</f>
        <v/>
      </c>
      <c r="L22" s="366"/>
      <c r="M22" s="366" t="str">
        <f>Colorado!W14</f>
        <v/>
      </c>
      <c r="N22" s="366"/>
      <c r="O22" s="366" t="str">
        <f>Colorado!W16</f>
        <v/>
      </c>
      <c r="P22" s="366"/>
      <c r="Q22" s="366" t="str">
        <f>Colorado!W18</f>
        <v/>
      </c>
      <c r="R22" s="366"/>
      <c r="S22" s="366" t="str">
        <f>Colorado!W20</f>
        <v/>
      </c>
      <c r="T22" s="366" t="str">
        <f>Colorado!W21</f>
        <v/>
      </c>
      <c r="U22" s="366"/>
      <c r="V22" s="364" t="str">
        <f>Colorado!W23</f>
        <v/>
      </c>
      <c r="W22" s="363"/>
      <c r="X22" s="363"/>
      <c r="Y22" s="363"/>
      <c r="Z22" s="363"/>
      <c r="AA22" s="399" t="str">
        <f>Colorado!W28</f>
        <v/>
      </c>
      <c r="AC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8.75" customHeight="1">
      <c r="A23" s="369" t="s">
        <v>52</v>
      </c>
      <c r="B23" s="368" t="s">
        <v>52</v>
      </c>
      <c r="C23" s="361" t="s">
        <v>32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400">
        <f>'New Mexico'!Q21</f>
        <v>0.01</v>
      </c>
      <c r="S23" s="363"/>
      <c r="T23" s="363"/>
      <c r="U23" s="363"/>
      <c r="V23" s="363"/>
      <c r="W23" s="363"/>
      <c r="X23" s="363"/>
      <c r="Y23" s="363"/>
      <c r="Z23" s="363"/>
      <c r="AA23" s="363"/>
      <c r="AC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8.75" customHeight="1">
      <c r="A24" s="369" t="s">
        <v>52</v>
      </c>
      <c r="B24" s="368" t="s">
        <v>52</v>
      </c>
      <c r="C24" s="361" t="s">
        <v>34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C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8.75" customHeight="1">
      <c r="A25" s="369" t="s">
        <v>52</v>
      </c>
      <c r="B25" s="368" t="s">
        <v>53</v>
      </c>
      <c r="C25" s="361" t="s">
        <v>35</v>
      </c>
      <c r="D25" s="363"/>
      <c r="E25" s="363"/>
      <c r="F25" s="366">
        <f>Navajo!V7</f>
        <v>0.2</v>
      </c>
      <c r="G25" s="363"/>
      <c r="H25" s="363"/>
      <c r="I25" s="364">
        <f>Navajo!V10</f>
        <v>0.05</v>
      </c>
      <c r="J25" s="363"/>
      <c r="K25" s="401">
        <v>1.0</v>
      </c>
      <c r="L25" s="363"/>
      <c r="M25" s="363"/>
      <c r="N25" s="363"/>
      <c r="O25" s="366">
        <f>Navajo!V17</f>
        <v>0.1</v>
      </c>
      <c r="P25" s="363"/>
      <c r="Q25" s="363"/>
      <c r="R25" s="363"/>
      <c r="S25" s="363"/>
      <c r="T25" s="363"/>
      <c r="U25" s="363"/>
      <c r="V25" s="364">
        <f>Navajo!V24</f>
        <v>0.05</v>
      </c>
      <c r="W25" s="363"/>
      <c r="X25" s="363"/>
      <c r="Y25" s="363"/>
      <c r="Z25" s="363"/>
      <c r="AA25" s="381">
        <f>Navajo!V29</f>
        <v>25</v>
      </c>
      <c r="AC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49"/>
      <c r="AT25" s="49"/>
      <c r="AU25" s="5"/>
    </row>
    <row r="26" ht="18.75" customHeight="1">
      <c r="A26" s="369" t="s">
        <v>52</v>
      </c>
      <c r="B26" s="368" t="s">
        <v>54</v>
      </c>
      <c r="C26" s="361" t="s">
        <v>32</v>
      </c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84">
        <f>'New Mexico'!T21</f>
        <v>0.00077</v>
      </c>
      <c r="S26" s="363"/>
      <c r="T26" s="363"/>
      <c r="U26" s="363"/>
      <c r="V26" s="363">
        <f>'New Mexico'!T26</f>
        <v>0.005</v>
      </c>
      <c r="W26" s="363"/>
      <c r="X26" s="363"/>
      <c r="Y26" s="363"/>
      <c r="Z26" s="363"/>
      <c r="AA26" s="363"/>
      <c r="AC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49"/>
      <c r="AT26" s="49"/>
      <c r="AU26" s="5"/>
    </row>
    <row r="27" ht="18.75" customHeight="1">
      <c r="A27" s="369" t="s">
        <v>153</v>
      </c>
      <c r="B27" s="368" t="s">
        <v>154</v>
      </c>
      <c r="C27" s="361" t="s">
        <v>35</v>
      </c>
      <c r="D27" s="364">
        <f>Navajo!S5</f>
        <v>0.75</v>
      </c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85"/>
      <c r="S27" s="363"/>
      <c r="T27" s="363"/>
      <c r="U27" s="363"/>
      <c r="V27" s="363">
        <f>Navajo!S24</f>
        <v>0.033</v>
      </c>
      <c r="W27" s="363"/>
      <c r="X27" s="363"/>
      <c r="Y27" s="363"/>
      <c r="Z27" s="363"/>
      <c r="AA27" s="363"/>
      <c r="AC27" s="5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5"/>
      <c r="AT27" s="5"/>
      <c r="AU27" s="49"/>
    </row>
    <row r="28" ht="18.75" customHeight="1">
      <c r="A28" s="369" t="s">
        <v>153</v>
      </c>
      <c r="B28" s="368" t="s">
        <v>161</v>
      </c>
      <c r="C28" s="361" t="s">
        <v>37</v>
      </c>
      <c r="D28" s="363"/>
      <c r="E28" s="363"/>
      <c r="F28" s="363">
        <f>'UteMountain Tribe 2010'!R7</f>
        <v>0.15</v>
      </c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>
        <f>'UteMountain Tribe 2010'!R20</f>
        <v>0.000012</v>
      </c>
      <c r="S28" s="363"/>
      <c r="T28" s="363"/>
      <c r="U28" s="363"/>
      <c r="V28" s="363">
        <f>'UteMountain Tribe 2010'!R24</f>
        <v>0.005</v>
      </c>
      <c r="W28" s="363"/>
      <c r="X28" s="363"/>
      <c r="Y28" s="363"/>
      <c r="Z28" s="363"/>
      <c r="AA28" s="363"/>
      <c r="AC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8.75" customHeight="1">
      <c r="A29" s="369" t="s">
        <v>153</v>
      </c>
      <c r="B29" s="368" t="s">
        <v>162</v>
      </c>
      <c r="C29" s="361" t="s">
        <v>37</v>
      </c>
      <c r="D29" s="363">
        <f>'UteMountain Tribe 2010'!Q5</f>
        <v>0.75</v>
      </c>
      <c r="E29" s="363"/>
      <c r="F29" s="363">
        <f>'UteMountain Tribe 2010'!Q7</f>
        <v>0.34</v>
      </c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>
        <f>'UteMountain Tribe 2010'!Q20</f>
        <v>0.0014</v>
      </c>
      <c r="S29" s="363"/>
      <c r="T29" s="363"/>
      <c r="U29" s="363"/>
      <c r="V29" s="363">
        <f>'UteMountain Tribe 2010'!Q24</f>
        <v>0.02</v>
      </c>
      <c r="W29" s="363"/>
      <c r="X29" s="363"/>
      <c r="Y29" s="363"/>
      <c r="Z29" s="363"/>
      <c r="AA29" s="363"/>
      <c r="AC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8.75" customHeight="1">
      <c r="A30" s="369" t="s">
        <v>153</v>
      </c>
      <c r="B30" s="368" t="s">
        <v>56</v>
      </c>
      <c r="C30" s="361" t="s">
        <v>32</v>
      </c>
      <c r="D30" s="363">
        <f>'New Mexico'!R5</f>
        <v>15.40011258</v>
      </c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4">
        <f>'New Mexico'!R23</f>
        <v>7.92</v>
      </c>
      <c r="T30" s="363"/>
      <c r="U30" s="363"/>
      <c r="V30" s="364">
        <f>'New Mexico'!R26</f>
        <v>0.02</v>
      </c>
      <c r="W30" s="363"/>
      <c r="X30" s="363"/>
      <c r="Y30" s="363"/>
      <c r="Z30" s="363"/>
      <c r="AA30" s="363"/>
      <c r="AC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8.75" customHeight="1">
      <c r="A31" s="369" t="s">
        <v>153</v>
      </c>
      <c r="B31" s="368" t="s">
        <v>57</v>
      </c>
      <c r="C31" s="361" t="s">
        <v>34</v>
      </c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C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8.75" customHeight="1">
      <c r="A32" s="369" t="s">
        <v>153</v>
      </c>
      <c r="B32" s="368" t="s">
        <v>62</v>
      </c>
      <c r="C32" s="361" t="s">
        <v>34</v>
      </c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C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8.75" customHeight="1">
      <c r="A33" s="369" t="s">
        <v>153</v>
      </c>
      <c r="B33" s="368" t="s">
        <v>56</v>
      </c>
      <c r="C33" s="361" t="s">
        <v>30</v>
      </c>
      <c r="D33" s="363">
        <f>Colorado!T5</f>
        <v>8.838262915</v>
      </c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C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8.75" customHeight="1">
      <c r="A34" s="369" t="s">
        <v>153</v>
      </c>
      <c r="B34" s="368" t="s">
        <v>157</v>
      </c>
      <c r="C34" s="361" t="s">
        <v>35</v>
      </c>
      <c r="D34" s="363">
        <f>Navajo!T5</f>
        <v>0.087</v>
      </c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S34" s="363"/>
      <c r="T34" s="363"/>
      <c r="U34" s="363"/>
      <c r="V34" s="363">
        <f>Navajo!T24</f>
        <v>0.002</v>
      </c>
      <c r="W34" s="363"/>
      <c r="X34" s="363"/>
      <c r="Y34" s="363"/>
      <c r="Z34" s="363"/>
      <c r="AA34" s="363"/>
      <c r="AC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8.75" customHeight="1">
      <c r="A35" s="369" t="s">
        <v>153</v>
      </c>
      <c r="B35" s="368" t="s">
        <v>61</v>
      </c>
      <c r="C35" s="361" t="s">
        <v>32</v>
      </c>
      <c r="D35" s="363">
        <f>'New Mexico'!S5</f>
        <v>6.169851812</v>
      </c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>
        <f>'New Mexico'!S23</f>
        <v>1.895</v>
      </c>
      <c r="T35" s="363"/>
      <c r="U35" s="363"/>
      <c r="V35" s="363">
        <f>'New Mexico'!S26</f>
        <v>0.005</v>
      </c>
      <c r="W35" s="363"/>
      <c r="X35" s="363"/>
      <c r="Y35" s="363"/>
      <c r="Z35" s="363"/>
      <c r="AA35" s="363"/>
      <c r="AC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49"/>
      <c r="AT35" s="49"/>
      <c r="AU35" s="5"/>
    </row>
    <row r="36" ht="18.75" customHeight="1">
      <c r="A36" s="369" t="s">
        <v>153</v>
      </c>
      <c r="B36" s="368" t="s">
        <v>61</v>
      </c>
      <c r="C36" s="361" t="s">
        <v>30</v>
      </c>
      <c r="D36" s="363">
        <f>Colorado!V5</f>
        <v>1.261738276</v>
      </c>
      <c r="E36" s="363"/>
      <c r="F36" s="363"/>
      <c r="G36" s="363"/>
      <c r="H36" s="363"/>
      <c r="I36" s="363"/>
      <c r="J36" s="363"/>
      <c r="K36" s="363"/>
      <c r="L36" s="363"/>
      <c r="M36" s="363"/>
      <c r="N36" s="365">
        <f>Colorado!V15</f>
        <v>1</v>
      </c>
      <c r="O36" s="363"/>
      <c r="P36" s="363"/>
      <c r="Q36" s="363"/>
      <c r="R36" s="384">
        <f>Colorado!V19</f>
        <v>0.00001</v>
      </c>
      <c r="S36" s="363"/>
      <c r="T36" s="363"/>
      <c r="U36" s="363"/>
      <c r="V36" s="363"/>
      <c r="W36" s="363"/>
      <c r="X36" s="363"/>
      <c r="Y36" s="363"/>
      <c r="Z36" s="363"/>
      <c r="AA36" s="363"/>
      <c r="AC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8.75" customHeight="1">
      <c r="A37" s="389" t="s">
        <v>125</v>
      </c>
      <c r="B37" s="370" t="s">
        <v>126</v>
      </c>
      <c r="C37" s="371" t="s">
        <v>30</v>
      </c>
      <c r="D37" s="392"/>
      <c r="E37" s="363">
        <f>Colorado!R6</f>
        <v>0.64</v>
      </c>
      <c r="F37" s="384">
        <f>Colorado!R7</f>
        <v>0.0076</v>
      </c>
      <c r="G37" s="365"/>
      <c r="H37" s="363"/>
      <c r="I37" s="363"/>
      <c r="J37" s="363"/>
      <c r="K37" s="366"/>
      <c r="L37" s="366"/>
      <c r="M37" s="366"/>
      <c r="N37" s="363"/>
      <c r="O37" s="363"/>
      <c r="P37" s="363"/>
      <c r="Q37" s="363"/>
      <c r="R37" s="363"/>
      <c r="S37" s="363"/>
      <c r="T37" s="364"/>
      <c r="U37" s="364"/>
      <c r="V37" s="364"/>
      <c r="W37" s="363"/>
      <c r="X37" s="363"/>
      <c r="Y37" s="363"/>
      <c r="Z37" s="394"/>
      <c r="AA37" s="366"/>
      <c r="AC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8.75" customHeight="1">
      <c r="A38" s="389" t="s">
        <v>125</v>
      </c>
      <c r="B38" s="370" t="s">
        <v>125</v>
      </c>
      <c r="C38" s="371" t="s">
        <v>35</v>
      </c>
      <c r="D38" s="393"/>
      <c r="E38" s="364">
        <f>Navajo!P6</f>
        <v>0.64</v>
      </c>
      <c r="F38" s="364">
        <f>Navajo!P7</f>
        <v>0.08</v>
      </c>
      <c r="G38" s="365"/>
      <c r="H38" s="364">
        <f>Navajo!P9</f>
        <v>0.085</v>
      </c>
      <c r="I38" s="364">
        <f>Navajo!P10</f>
        <v>0.008</v>
      </c>
      <c r="J38" s="363"/>
      <c r="K38" s="363">
        <f>Navajo!P13</f>
        <v>0.15</v>
      </c>
      <c r="L38" s="363"/>
      <c r="M38" s="364"/>
      <c r="N38" s="363"/>
      <c r="O38" s="363"/>
      <c r="P38" s="363"/>
      <c r="Q38" s="363"/>
      <c r="R38" s="364">
        <f>Navajo!P20</f>
        <v>0.00015</v>
      </c>
      <c r="S38" s="364"/>
      <c r="T38" s="364">
        <f>Navajo!P22</f>
        <v>4.6</v>
      </c>
      <c r="U38" s="364"/>
      <c r="V38" s="364">
        <f>Navajo!P24</f>
        <v>0.67</v>
      </c>
      <c r="W38" s="364">
        <f>Navajo!P25</f>
        <v>8</v>
      </c>
      <c r="X38" s="363"/>
      <c r="Y38" s="363">
        <f>Navajo!P27</f>
        <v>0.001</v>
      </c>
      <c r="Z38" s="392"/>
      <c r="AA38" s="365">
        <f>Navajo!P29</f>
        <v>5.1</v>
      </c>
      <c r="AC38" s="5"/>
    </row>
    <row r="39" ht="18.75" customHeight="1">
      <c r="A39" s="389"/>
      <c r="B39" s="370"/>
      <c r="C39" s="371"/>
      <c r="D39" s="393"/>
      <c r="E39" s="364"/>
      <c r="F39" s="384"/>
      <c r="G39" s="365"/>
      <c r="H39" s="364"/>
      <c r="I39" s="364"/>
      <c r="J39" s="363"/>
      <c r="K39" s="363"/>
      <c r="L39" s="363"/>
      <c r="M39" s="364"/>
      <c r="N39" s="363"/>
      <c r="O39" s="363"/>
      <c r="P39" s="363"/>
      <c r="Q39" s="363"/>
      <c r="R39" s="364"/>
      <c r="S39" s="364"/>
      <c r="T39" s="364"/>
      <c r="U39" s="364"/>
      <c r="V39" s="364"/>
      <c r="W39" s="364"/>
      <c r="X39" s="363"/>
      <c r="Y39" s="363"/>
      <c r="Z39" s="392"/>
      <c r="AA39" s="365"/>
      <c r="AC39" s="5"/>
    </row>
    <row r="40" ht="18.75" customHeight="1">
      <c r="A40" s="389"/>
      <c r="B40" s="368"/>
      <c r="C40" s="361"/>
      <c r="D40" s="363"/>
      <c r="E40" s="363"/>
      <c r="F40" s="365"/>
      <c r="G40" s="402"/>
      <c r="H40" s="363"/>
      <c r="I40" s="364"/>
      <c r="J40" s="363"/>
      <c r="K40" s="365"/>
      <c r="L40" s="363"/>
      <c r="M40" s="363"/>
      <c r="N40" s="363"/>
      <c r="O40" s="365"/>
      <c r="P40" s="363"/>
      <c r="Q40" s="363"/>
      <c r="R40" s="363"/>
      <c r="S40" s="363"/>
      <c r="T40" s="363"/>
      <c r="U40" s="363"/>
      <c r="V40" s="364"/>
      <c r="W40" s="363"/>
      <c r="X40" s="363"/>
      <c r="Y40" s="363"/>
      <c r="Z40" s="363"/>
      <c r="AA40" s="365"/>
      <c r="AC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18.75" customHeight="1">
      <c r="A41" s="389"/>
      <c r="B41" s="368"/>
      <c r="C41" s="361"/>
      <c r="D41" s="364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85"/>
      <c r="S41" s="363"/>
      <c r="T41" s="363"/>
      <c r="U41" s="363"/>
      <c r="V41" s="363"/>
      <c r="W41" s="363"/>
      <c r="X41" s="363"/>
      <c r="Y41" s="363"/>
      <c r="Z41" s="363"/>
      <c r="AA41" s="363"/>
      <c r="AC41" s="5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5"/>
      <c r="AT41" s="5"/>
      <c r="AU41" s="49"/>
    </row>
    <row r="42" ht="18.75" customHeight="1">
      <c r="A42" s="389" t="s">
        <v>125</v>
      </c>
      <c r="B42" s="368" t="s">
        <v>125</v>
      </c>
      <c r="C42" s="361" t="s">
        <v>37</v>
      </c>
      <c r="D42" s="363"/>
      <c r="E42" s="363"/>
      <c r="F42" s="363">
        <f>'UteMountain Tribe 2010'!O7</f>
        <v>0.000014</v>
      </c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>
        <f>'UteMountain Tribe 2010'!O20</f>
        <v>0.000051</v>
      </c>
      <c r="S42" s="363"/>
      <c r="T42" s="363"/>
      <c r="U42" s="363"/>
      <c r="V42" s="363">
        <f>'UteMountain Tribe 2010'!O24</f>
        <v>4.2</v>
      </c>
      <c r="W42" s="363"/>
      <c r="X42" s="363"/>
      <c r="Y42" s="363"/>
      <c r="Z42" s="363"/>
      <c r="AA42" s="363"/>
      <c r="AC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3.5" customHeight="1"/>
    <row r="44" ht="13.5" customHeight="1"/>
    <row r="45" ht="13.5" customHeight="1">
      <c r="E45" s="391"/>
    </row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D4:AA12 D14:AA33 D34:Q34 D35:AA35 D37:AA42 E36:AA36 S34:AA34">
    <cfRule type="cellIs" dxfId="1" priority="1" operator="greaterThan">
      <formula>0</formula>
    </cfRule>
  </conditionalFormatting>
  <conditionalFormatting sqref="D36">
    <cfRule type="cellIs" dxfId="2" priority="2" operator="greaterThan">
      <formula>0</formula>
    </cfRule>
  </conditionalFormatting>
  <conditionalFormatting sqref="D13:AA13">
    <cfRule type="cellIs" dxfId="1" priority="3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0.29"/>
    <col customWidth="1" min="3" max="3" width="18.29"/>
    <col customWidth="1" min="4" max="8" width="8.29"/>
    <col customWidth="1" min="9" max="9" width="9.43"/>
    <col customWidth="1" min="10" max="15" width="8.29"/>
    <col customWidth="1" min="16" max="16" width="9.57"/>
    <col customWidth="1" min="17" max="17" width="9.0"/>
    <col customWidth="1" min="18" max="18" width="9.14"/>
    <col customWidth="1" min="19" max="19" width="9.86"/>
    <col customWidth="1" min="20" max="22" width="8.29"/>
    <col customWidth="1" min="23" max="23" width="8.57"/>
    <col customWidth="1" min="24" max="27" width="8.29"/>
    <col customWidth="1" min="28" max="28" width="8.57"/>
    <col customWidth="1" min="29" max="55" width="8.71"/>
  </cols>
  <sheetData>
    <row r="1" ht="25.5" customHeight="1">
      <c r="A1" s="403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5"/>
      <c r="AI1" s="88" t="s">
        <v>69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ht="30.75" customHeight="1">
      <c r="A2" s="68"/>
      <c r="B2" s="404" t="s">
        <v>1</v>
      </c>
      <c r="C2" s="405" t="s">
        <v>2</v>
      </c>
      <c r="D2" s="406" t="s">
        <v>3</v>
      </c>
      <c r="E2" s="406" t="s">
        <v>4</v>
      </c>
      <c r="F2" s="406" t="s">
        <v>5</v>
      </c>
      <c r="G2" s="406" t="s">
        <v>6</v>
      </c>
      <c r="H2" s="406" t="s">
        <v>7</v>
      </c>
      <c r="I2" s="406" t="s">
        <v>8</v>
      </c>
      <c r="J2" s="406" t="s">
        <v>9</v>
      </c>
      <c r="K2" s="406" t="s">
        <v>146</v>
      </c>
      <c r="L2" s="406" t="s">
        <v>11</v>
      </c>
      <c r="M2" s="406" t="s">
        <v>12</v>
      </c>
      <c r="N2" s="406" t="s">
        <v>13</v>
      </c>
      <c r="O2" s="406" t="s">
        <v>14</v>
      </c>
      <c r="P2" s="406" t="s">
        <v>15</v>
      </c>
      <c r="Q2" s="406" t="s">
        <v>16</v>
      </c>
      <c r="R2" s="406" t="s">
        <v>17</v>
      </c>
      <c r="S2" s="406" t="s">
        <v>18</v>
      </c>
      <c r="T2" s="406" t="s">
        <v>19</v>
      </c>
      <c r="U2" s="406" t="s">
        <v>20</v>
      </c>
      <c r="V2" s="406" t="s">
        <v>21</v>
      </c>
      <c r="W2" s="406" t="s">
        <v>22</v>
      </c>
      <c r="X2" s="406" t="s">
        <v>23</v>
      </c>
      <c r="Y2" s="406" t="s">
        <v>24</v>
      </c>
      <c r="Z2" s="406" t="s">
        <v>25</v>
      </c>
      <c r="AA2" s="406" t="s">
        <v>26</v>
      </c>
      <c r="AB2" s="407" t="s">
        <v>164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8.75" customHeight="1">
      <c r="A3" s="12" t="s">
        <v>28</v>
      </c>
      <c r="B3" s="360" t="s">
        <v>31</v>
      </c>
      <c r="C3" s="361" t="s">
        <v>32</v>
      </c>
      <c r="D3" s="408"/>
      <c r="E3" s="363">
        <f>'New Mexico'!O6</f>
        <v>0.006</v>
      </c>
      <c r="F3" s="364">
        <f>'New Mexico'!O7</f>
        <v>0.01</v>
      </c>
      <c r="G3" s="365">
        <f>'New Mexico'!O8</f>
        <v>2</v>
      </c>
      <c r="H3" s="363">
        <f>'New Mexico'!O9</f>
        <v>0.004</v>
      </c>
      <c r="I3" s="363">
        <f>'New Mexico'!O10</f>
        <v>0.005</v>
      </c>
      <c r="J3" s="363"/>
      <c r="K3" s="366">
        <f>'New Mexico'!O12</f>
        <v>0.1</v>
      </c>
      <c r="L3" s="363"/>
      <c r="M3" s="366">
        <f>'New Mexico'!O16</f>
        <v>1.3</v>
      </c>
      <c r="N3" s="363"/>
      <c r="O3" s="363">
        <f>'New Mexico'!O18</f>
        <v>0.015</v>
      </c>
      <c r="P3" s="363"/>
      <c r="Q3" s="363"/>
      <c r="R3" s="363">
        <f>'New Mexico'!O21</f>
        <v>0.002</v>
      </c>
      <c r="S3" s="363"/>
      <c r="T3" s="365">
        <f>'New Mexico'!O24</f>
        <v>0.7</v>
      </c>
      <c r="U3" s="409"/>
      <c r="V3" s="364">
        <f>'New Mexico'!O26</f>
        <v>0.05</v>
      </c>
      <c r="W3" s="409"/>
      <c r="X3" s="409"/>
      <c r="Y3" s="364">
        <f>'New Mexico'!O29</f>
        <v>0.002</v>
      </c>
      <c r="Z3" s="410"/>
      <c r="AA3" s="366">
        <f>'New Mexico'!O31</f>
        <v>10.5</v>
      </c>
      <c r="AB3" s="411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18.75" customHeight="1">
      <c r="A4" s="19"/>
      <c r="B4" s="368" t="s">
        <v>33</v>
      </c>
      <c r="C4" s="361" t="s">
        <v>34</v>
      </c>
      <c r="D4" s="412"/>
      <c r="E4" s="364"/>
      <c r="F4" s="364">
        <f>Utah!M7</f>
        <v>0.01</v>
      </c>
      <c r="G4" s="365">
        <f>Utah!M8</f>
        <v>1</v>
      </c>
      <c r="H4" s="363">
        <f>Utah!M9</f>
        <v>0.004</v>
      </c>
      <c r="I4" s="364">
        <f>Utah!M10</f>
        <v>0.01</v>
      </c>
      <c r="J4" s="364"/>
      <c r="K4" s="364">
        <f>Utah!M12</f>
        <v>0.05</v>
      </c>
      <c r="L4" s="364"/>
      <c r="M4" s="364"/>
      <c r="N4" s="364"/>
      <c r="O4" s="363">
        <f>Utah!M16</f>
        <v>0.015</v>
      </c>
      <c r="P4" s="364"/>
      <c r="Q4" s="364"/>
      <c r="R4" s="363">
        <f>Utah!M19</f>
        <v>0.002</v>
      </c>
      <c r="S4" s="364"/>
      <c r="T4" s="365"/>
      <c r="U4" s="364"/>
      <c r="V4" s="364">
        <f>Utah!M23</f>
        <v>0.05</v>
      </c>
      <c r="W4" s="364">
        <f>Utah!M24</f>
        <v>0.05</v>
      </c>
      <c r="X4" s="364"/>
      <c r="Y4" s="413"/>
      <c r="Z4" s="413"/>
      <c r="AA4" s="413"/>
      <c r="AB4" s="411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8.75" customHeight="1">
      <c r="A5" s="19"/>
      <c r="B5" s="368" t="s">
        <v>28</v>
      </c>
      <c r="C5" s="361" t="s">
        <v>35</v>
      </c>
      <c r="D5" s="392"/>
      <c r="E5" s="385">
        <f>Navajo!O6</f>
        <v>0.0056</v>
      </c>
      <c r="F5" s="385">
        <f>Navajo!O7</f>
        <v>0.01</v>
      </c>
      <c r="G5" s="365">
        <f>Navajo!O8</f>
        <v>2</v>
      </c>
      <c r="H5" s="363">
        <f>Navajo!O9</f>
        <v>0.004</v>
      </c>
      <c r="I5" s="363">
        <f>Navajo!O10</f>
        <v>0.005</v>
      </c>
      <c r="J5" s="363"/>
      <c r="K5" s="366">
        <f>Navajo!O12</f>
        <v>0.1</v>
      </c>
      <c r="L5" s="363"/>
      <c r="M5" s="366">
        <f>Navajo!O15</f>
        <v>1.3</v>
      </c>
      <c r="N5" s="363"/>
      <c r="O5" s="363">
        <f>Navajo!O17</f>
        <v>0.015</v>
      </c>
      <c r="P5" s="363"/>
      <c r="Q5" s="363"/>
      <c r="R5" s="363">
        <f>Navajo!O20</f>
        <v>0.002</v>
      </c>
      <c r="S5" s="363"/>
      <c r="T5" s="365">
        <f>Navajo!O22</f>
        <v>0.61</v>
      </c>
      <c r="U5" s="364"/>
      <c r="V5" s="364">
        <f>Navajo!O24</f>
        <v>0.05</v>
      </c>
      <c r="W5" s="363">
        <f>Navajo!O25</f>
        <v>0.035</v>
      </c>
      <c r="X5" s="363"/>
      <c r="Y5" s="363">
        <f>Navajo!O27</f>
        <v>0.002</v>
      </c>
      <c r="Z5" s="394"/>
      <c r="AA5" s="366">
        <f>Navajo!O29</f>
        <v>2.1</v>
      </c>
      <c r="AB5" s="411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8.75" customHeight="1">
      <c r="A6" s="19"/>
      <c r="B6" s="368" t="s">
        <v>36</v>
      </c>
      <c r="C6" s="361" t="s">
        <v>165</v>
      </c>
      <c r="D6" s="392">
        <f>'UteMountain Tribe_OLD'!L5</f>
        <v>0.2</v>
      </c>
      <c r="E6" s="385">
        <f>'UteMountain Tribe_OLD'!L6</f>
        <v>0.0056</v>
      </c>
      <c r="F6" s="385">
        <f>'UteMountain Tribe_OLD'!L7</f>
        <v>0.000018</v>
      </c>
      <c r="G6" s="365">
        <f>'UteMountain Tribe_OLD'!L8</f>
        <v>1</v>
      </c>
      <c r="H6" s="363"/>
      <c r="I6" s="363">
        <f>'UteMountain Tribe_OLD'!L10</f>
        <v>0.005</v>
      </c>
      <c r="J6" s="363"/>
      <c r="K6" s="366">
        <f>'UteMountain Tribe_OLD'!L12</f>
        <v>0.16</v>
      </c>
      <c r="L6" s="363"/>
      <c r="M6" s="366">
        <f>'UteMountain Tribe_OLD'!L15</f>
        <v>1</v>
      </c>
      <c r="N6" s="363"/>
      <c r="O6" s="363">
        <f>'UteMountain Tribe_OLD'!L17</f>
        <v>0.05</v>
      </c>
      <c r="P6" s="363"/>
      <c r="Q6" s="363"/>
      <c r="R6" s="363">
        <f>'UteMountain Tribe_OLD'!L20</f>
        <v>0.00005</v>
      </c>
      <c r="S6" s="363"/>
      <c r="T6" s="365">
        <f>'UteMountain Tribe_OLD'!L22</f>
        <v>0.1</v>
      </c>
      <c r="U6" s="364"/>
      <c r="V6" s="364">
        <f>'UteMountain Tribe_OLD'!L24</f>
        <v>0.05</v>
      </c>
      <c r="W6" s="363">
        <f>'UteMountain Tribe_OLD'!L25</f>
        <v>0.1</v>
      </c>
      <c r="X6" s="363"/>
      <c r="Y6" s="363"/>
      <c r="Z6" s="394"/>
      <c r="AA6" s="366">
        <f>'UteMountain Tribe_OLD'!L29</f>
        <v>5</v>
      </c>
      <c r="AB6" s="41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8.75" customHeight="1">
      <c r="A7" s="79"/>
      <c r="B7" s="368" t="s">
        <v>29</v>
      </c>
      <c r="C7" s="361" t="s">
        <v>30</v>
      </c>
      <c r="D7" s="392"/>
      <c r="E7" s="363"/>
      <c r="F7" s="363"/>
      <c r="G7" s="365">
        <f>Colorado!P8</f>
        <v>1</v>
      </c>
      <c r="H7" s="363"/>
      <c r="I7" s="363">
        <f>Colorado!P10</f>
        <v>0.005</v>
      </c>
      <c r="J7" s="363"/>
      <c r="K7" s="364">
        <f>Colorado!P12</f>
        <v>0.05</v>
      </c>
      <c r="L7" s="363"/>
      <c r="M7" s="363"/>
      <c r="N7" s="363"/>
      <c r="O7" s="364">
        <f>Colorado!P16</f>
        <v>0.05</v>
      </c>
      <c r="P7" s="363"/>
      <c r="Q7" s="363"/>
      <c r="R7" s="363">
        <f>Colorado!P19</f>
        <v>0.002</v>
      </c>
      <c r="S7" s="363"/>
      <c r="T7" s="365"/>
      <c r="U7" s="363"/>
      <c r="V7" s="363"/>
      <c r="W7" s="366">
        <f>Colorado!P24</f>
        <v>0.1</v>
      </c>
      <c r="X7" s="363"/>
      <c r="Y7" s="394"/>
      <c r="Z7" s="394"/>
      <c r="AA7" s="394"/>
      <c r="AB7" s="411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8.75" customHeight="1">
      <c r="A8" s="414" t="s">
        <v>38</v>
      </c>
      <c r="B8" s="370" t="s">
        <v>41</v>
      </c>
      <c r="C8" s="371" t="s">
        <v>35</v>
      </c>
      <c r="D8" s="393"/>
      <c r="E8" s="364">
        <f>Navajo!Q6</f>
        <v>0.747</v>
      </c>
      <c r="F8" s="364">
        <f>Navajo!Q7</f>
        <v>0.03</v>
      </c>
      <c r="G8" s="365">
        <f>Navajo!Q8</f>
        <v>98</v>
      </c>
      <c r="H8" s="364">
        <f>Navajo!Q9</f>
        <v>1.87</v>
      </c>
      <c r="I8" s="364">
        <f>Navajo!Q10</f>
        <v>0.47</v>
      </c>
      <c r="J8" s="363"/>
      <c r="K8" s="363" t="str">
        <f>Navajo!Q12</f>
        <v/>
      </c>
      <c r="L8" s="363"/>
      <c r="M8" s="364">
        <f>Navajo!Q15</f>
        <v>9.33</v>
      </c>
      <c r="N8" s="363"/>
      <c r="O8" s="363">
        <f>Navajo!Q17</f>
        <v>0.015</v>
      </c>
      <c r="P8" s="363"/>
      <c r="Q8" s="363"/>
      <c r="R8" s="364">
        <f>Navajo!Q20</f>
        <v>0.28</v>
      </c>
      <c r="S8" s="363"/>
      <c r="T8" s="365">
        <f>Navajo!Q22</f>
        <v>18.67</v>
      </c>
      <c r="U8" s="364"/>
      <c r="V8" s="364">
        <f>Navajo!Q24</f>
        <v>4.67</v>
      </c>
      <c r="W8" s="364">
        <f>Navajo!Q25</f>
        <v>4.67</v>
      </c>
      <c r="X8" s="363"/>
      <c r="Y8" s="363">
        <f>Navajo!Q27</f>
        <v>0.075</v>
      </c>
      <c r="Z8" s="392"/>
      <c r="AA8" s="365">
        <f>Navajo!Q29</f>
        <v>280</v>
      </c>
      <c r="AB8" s="411"/>
    </row>
    <row r="9" ht="18.75" customHeight="1">
      <c r="A9" s="19"/>
      <c r="B9" s="370" t="s">
        <v>42</v>
      </c>
      <c r="C9" s="371" t="s">
        <v>35</v>
      </c>
      <c r="D9" s="393"/>
      <c r="E9" s="364">
        <f>Navajo!R6</f>
        <v>0.747</v>
      </c>
      <c r="F9" s="364">
        <f>Navajo!R7</f>
        <v>0.28</v>
      </c>
      <c r="G9" s="365">
        <f>Navajo!R8</f>
        <v>98</v>
      </c>
      <c r="H9" s="364">
        <f>Navajo!R9</f>
        <v>1.87</v>
      </c>
      <c r="I9" s="364">
        <f>Navajo!R10</f>
        <v>0.47</v>
      </c>
      <c r="J9" s="363"/>
      <c r="K9" s="363" t="str">
        <f>Navajo!R12</f>
        <v/>
      </c>
      <c r="L9" s="363"/>
      <c r="M9" s="364">
        <f>Navajo!R15</f>
        <v>9.33</v>
      </c>
      <c r="N9" s="363"/>
      <c r="O9" s="363">
        <f>Navajo!R17</f>
        <v>0.015</v>
      </c>
      <c r="P9" s="363"/>
      <c r="Q9" s="363"/>
      <c r="R9" s="364">
        <f>Navajo!R20</f>
        <v>0.28</v>
      </c>
      <c r="S9" s="363"/>
      <c r="T9" s="365">
        <f>Navajo!R22</f>
        <v>18.67</v>
      </c>
      <c r="U9" s="364"/>
      <c r="V9" s="364">
        <f>Navajo!R24</f>
        <v>4.67</v>
      </c>
      <c r="W9" s="364">
        <f>Navajo!R25</f>
        <v>4.67</v>
      </c>
      <c r="X9" s="363"/>
      <c r="Y9" s="363">
        <f>Navajo!R27</f>
        <v>0.075</v>
      </c>
      <c r="Z9" s="392"/>
      <c r="AA9" s="381">
        <f>Navajo!R29</f>
        <v>280</v>
      </c>
      <c r="AB9" s="411"/>
    </row>
    <row r="10" ht="18.75" customHeight="1">
      <c r="A10" s="19"/>
      <c r="B10" s="370" t="s">
        <v>43</v>
      </c>
      <c r="C10" s="361" t="s">
        <v>165</v>
      </c>
      <c r="D10" s="363">
        <f t="shared" ref="D10:G10" si="1">D6</f>
        <v>0.2</v>
      </c>
      <c r="E10" s="363">
        <f t="shared" si="1"/>
        <v>0.0056</v>
      </c>
      <c r="F10" s="363">
        <f t="shared" si="1"/>
        <v>0.000018</v>
      </c>
      <c r="G10" s="363">
        <f t="shared" si="1"/>
        <v>1</v>
      </c>
      <c r="H10" s="363"/>
      <c r="I10" s="363">
        <f>I6</f>
        <v>0.005</v>
      </c>
      <c r="J10" s="363"/>
      <c r="K10" s="363">
        <f>'UteMountain Tribe_OLD'!L12</f>
        <v>0.16</v>
      </c>
      <c r="L10" s="363"/>
      <c r="M10" s="363">
        <f>M6</f>
        <v>1</v>
      </c>
      <c r="N10" s="363"/>
      <c r="O10" s="363">
        <f>O6</f>
        <v>0.05</v>
      </c>
      <c r="P10" s="363"/>
      <c r="Q10" s="363"/>
      <c r="R10" s="363">
        <f>R6</f>
        <v>0.00005</v>
      </c>
      <c r="S10" s="363"/>
      <c r="T10" s="363">
        <f>T6</f>
        <v>0.1</v>
      </c>
      <c r="U10" s="363"/>
      <c r="V10" s="363">
        <f t="shared" ref="V10:W10" si="2">V6</f>
        <v>0.05</v>
      </c>
      <c r="W10" s="363">
        <f t="shared" si="2"/>
        <v>0.1</v>
      </c>
      <c r="X10" s="363"/>
      <c r="Y10" s="363"/>
      <c r="Z10" s="363"/>
      <c r="AA10" s="363">
        <f>AA6</f>
        <v>5</v>
      </c>
      <c r="AB10" s="411"/>
    </row>
    <row r="11" ht="18.75" customHeight="1">
      <c r="A11" s="19"/>
      <c r="B11" s="370" t="s">
        <v>44</v>
      </c>
      <c r="C11" s="361" t="s">
        <v>165</v>
      </c>
      <c r="D11" s="393"/>
      <c r="E11" s="364">
        <f>'UteMountain Tribe_OLD'!M6</f>
        <v>0.64</v>
      </c>
      <c r="F11" s="385">
        <f>'UteMountain Tribe_OLD'!M7</f>
        <v>0.000014</v>
      </c>
      <c r="G11" s="365"/>
      <c r="H11" s="364"/>
      <c r="I11" s="364">
        <f>'UteMountain Tribe_OLD'!M10</f>
        <v>0.084</v>
      </c>
      <c r="J11" s="363"/>
      <c r="K11" s="365">
        <f>'UteMountain Tribe_OLD'!M12</f>
        <v>670</v>
      </c>
      <c r="L11" s="363"/>
      <c r="M11" s="364"/>
      <c r="N11" s="363"/>
      <c r="O11" s="363"/>
      <c r="P11" s="363"/>
      <c r="Q11" s="363"/>
      <c r="R11" s="364">
        <f>'UteMountain Tribe_OLD'!M20</f>
        <v>0.00005</v>
      </c>
      <c r="S11" s="363"/>
      <c r="T11" s="365">
        <f>'UteMountain Tribe_OLD'!M22</f>
        <v>4.6</v>
      </c>
      <c r="U11" s="364"/>
      <c r="V11" s="364">
        <f>'UteMountain Tribe_OLD'!M24</f>
        <v>4.2</v>
      </c>
      <c r="W11" s="364">
        <f>'UteMountain Tribe_OLD'!M25</f>
        <v>110</v>
      </c>
      <c r="X11" s="363"/>
      <c r="Y11" s="363"/>
      <c r="Z11" s="392"/>
      <c r="AA11" s="381">
        <f>'UteMountain Tribe_OLD'!M29</f>
        <v>26</v>
      </c>
      <c r="AB11" s="411"/>
    </row>
    <row r="12" ht="18.75" customHeight="1">
      <c r="A12" s="19"/>
      <c r="B12" s="370" t="s">
        <v>39</v>
      </c>
      <c r="C12" s="371" t="s">
        <v>34</v>
      </c>
      <c r="D12" s="397">
        <f>Utah!T5</f>
        <v>620.767</v>
      </c>
      <c r="E12" s="364">
        <f>Utah!T6</f>
        <v>0.248</v>
      </c>
      <c r="F12" s="364">
        <f>Utah!T7</f>
        <v>0.186</v>
      </c>
      <c r="G12" s="365">
        <f>Utah!T8</f>
        <v>124.159</v>
      </c>
      <c r="H12" s="364">
        <f>Utah!T9</f>
        <v>1.242</v>
      </c>
      <c r="I12" s="364">
        <f>Utah!T10</f>
        <v>0.062</v>
      </c>
      <c r="J12" s="363"/>
      <c r="K12" s="363">
        <f>Utah!T12</f>
        <v>0.41</v>
      </c>
      <c r="L12" s="363">
        <f>Utah!T13</f>
        <v>7.931</v>
      </c>
      <c r="M12" s="364">
        <f>Utah!T14</f>
        <v>6.208</v>
      </c>
      <c r="N12" s="365">
        <f>Utah!T15</f>
        <v>851.582</v>
      </c>
      <c r="O12" s="363">
        <f>Utah!T16</f>
        <v>0.91</v>
      </c>
      <c r="P12" s="363"/>
      <c r="Q12" s="365">
        <f>Utah!T18</f>
        <v>31.04</v>
      </c>
      <c r="R12" s="364">
        <f>Utah!T19</f>
        <v>1.242</v>
      </c>
      <c r="S12" s="364">
        <f>Utah!T20</f>
        <v>3.104</v>
      </c>
      <c r="T12" s="365">
        <f>Utah!T21</f>
        <v>17.48</v>
      </c>
      <c r="U12" s="364"/>
      <c r="V12" s="364">
        <f>Utah!T23</f>
        <v>3.104</v>
      </c>
      <c r="W12" s="364">
        <f>Utah!T24</f>
        <v>3.64</v>
      </c>
      <c r="X12" s="363"/>
      <c r="Y12" s="363">
        <f>Utah!T26</f>
        <v>0.025</v>
      </c>
      <c r="Z12" s="398">
        <f>Utah!T27</f>
        <v>6.208</v>
      </c>
      <c r="AA12" s="381">
        <f>Utah!T28</f>
        <v>217.786</v>
      </c>
      <c r="AB12" s="411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ht="18.75" customHeight="1">
      <c r="A13" s="79"/>
      <c r="B13" s="368" t="s">
        <v>39</v>
      </c>
      <c r="C13" s="361" t="s">
        <v>40</v>
      </c>
      <c r="D13" s="397">
        <f>'EPA REGION'!B5</f>
        <v>170</v>
      </c>
      <c r="E13" s="364">
        <f>'EPA REGION'!B6</f>
        <v>0.067</v>
      </c>
      <c r="F13" s="364">
        <f>'EPA REGION'!B7</f>
        <v>0.05</v>
      </c>
      <c r="G13" s="365">
        <f>'EPA REGION'!B8</f>
        <v>33</v>
      </c>
      <c r="H13" s="366">
        <f>'EPA REGION'!B9</f>
        <v>0.33</v>
      </c>
      <c r="I13" s="364">
        <f>'EPA REGION'!B10</f>
        <v>0.083</v>
      </c>
      <c r="J13" s="364"/>
      <c r="K13" s="365">
        <f>'EPA REGION'!B12</f>
        <v>220</v>
      </c>
      <c r="L13" s="364">
        <f>'EPA REGION'!B13</f>
        <v>0.05</v>
      </c>
      <c r="M13" s="365">
        <f>'EPA REGION'!B14</f>
        <v>6.7</v>
      </c>
      <c r="N13" s="365">
        <f>'EPA REGION'!B15</f>
        <v>120</v>
      </c>
      <c r="O13" s="366">
        <f>'EPA REGION'!B16</f>
        <v>0.2</v>
      </c>
      <c r="P13" s="366"/>
      <c r="Q13" s="366">
        <f>'EPA REGION'!B18</f>
        <v>7.8</v>
      </c>
      <c r="R13" s="364">
        <f>'EPA REGION'!B19</f>
        <v>0.05</v>
      </c>
      <c r="S13" s="364">
        <f>'EPA REGION'!B20</f>
        <v>0.83</v>
      </c>
      <c r="T13" s="366">
        <f>'EPA REGION'!B21</f>
        <v>3.3</v>
      </c>
      <c r="U13" s="364"/>
      <c r="V13" s="364">
        <f>'EPA REGION'!B23</f>
        <v>0.83</v>
      </c>
      <c r="W13" s="364"/>
      <c r="X13" s="364"/>
      <c r="Y13" s="363">
        <f>'EPA REGION'!B26</f>
        <v>0.002</v>
      </c>
      <c r="Z13" s="366">
        <f>'EPA REGION'!B27</f>
        <v>0.83</v>
      </c>
      <c r="AA13" s="365">
        <f>'EPA REGION'!B28</f>
        <v>50</v>
      </c>
      <c r="AB13" s="411"/>
      <c r="AD13" s="3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ht="18.75" customHeight="1">
      <c r="A14" s="414" t="s">
        <v>45</v>
      </c>
      <c r="B14" s="368" t="s">
        <v>47</v>
      </c>
      <c r="C14" s="361" t="s">
        <v>40</v>
      </c>
      <c r="D14" s="362"/>
      <c r="E14" s="365">
        <f>'EPA REGION'!C6</f>
        <v>5</v>
      </c>
      <c r="F14" s="364"/>
      <c r="G14" s="364"/>
      <c r="H14" s="364"/>
      <c r="I14" s="366">
        <f>'EPA REGION'!C10</f>
        <v>0.01</v>
      </c>
      <c r="J14" s="364"/>
      <c r="K14" s="366">
        <f>'EPA REGION'!C12</f>
        <v>0.1</v>
      </c>
      <c r="L14" s="365">
        <f>'EPA REGION'!C13</f>
        <v>1</v>
      </c>
      <c r="M14" s="365">
        <f>'EPA REGION'!C14</f>
        <v>0.2</v>
      </c>
      <c r="N14" s="364"/>
      <c r="O14" s="365">
        <f>'EPA REGION'!C16</f>
        <v>5</v>
      </c>
      <c r="P14" s="364"/>
      <c r="Q14" s="366">
        <f>'EPA REGION'!C18</f>
        <v>0.2</v>
      </c>
      <c r="R14" s="364"/>
      <c r="S14" s="364"/>
      <c r="T14" s="366">
        <f>'EPA REGION'!C21</f>
        <v>0.2</v>
      </c>
      <c r="U14" s="364"/>
      <c r="V14" s="364">
        <f>'EPA REGION'!C23</f>
        <v>0.13</v>
      </c>
      <c r="W14" s="364"/>
      <c r="X14" s="364"/>
      <c r="Y14" s="364"/>
      <c r="Z14" s="373">
        <f>'EPA REGION'!C27</f>
        <v>0.1</v>
      </c>
      <c r="AA14" s="374">
        <f>'EPA REGION'!C28</f>
        <v>2</v>
      </c>
      <c r="AB14" s="411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8.75" customHeight="1">
      <c r="A15" s="19"/>
      <c r="B15" s="368" t="s">
        <v>47</v>
      </c>
      <c r="C15" s="361" t="s">
        <v>32</v>
      </c>
      <c r="D15" s="365">
        <f>'New Mexico'!P5</f>
        <v>5</v>
      </c>
      <c r="E15" s="364"/>
      <c r="F15" s="366">
        <f>'New Mexico'!P7</f>
        <v>0.1</v>
      </c>
      <c r="G15" s="364"/>
      <c r="H15" s="364"/>
      <c r="I15" s="366">
        <f>'New Mexico'!P10</f>
        <v>0.01</v>
      </c>
      <c r="J15" s="364"/>
      <c r="K15" s="366">
        <f>'New Mexico'!P12</f>
        <v>0.1</v>
      </c>
      <c r="L15" s="364">
        <f>'New Mexico'!P15</f>
        <v>0.05</v>
      </c>
      <c r="M15" s="365">
        <f>'New Mexico'!P16</f>
        <v>0.2</v>
      </c>
      <c r="N15" s="364"/>
      <c r="O15" s="365">
        <f>'New Mexico'!P18</f>
        <v>5</v>
      </c>
      <c r="P15" s="364"/>
      <c r="Q15" s="364"/>
      <c r="R15" s="364"/>
      <c r="S15" s="365">
        <f>'New Mexico'!P23</f>
        <v>1</v>
      </c>
      <c r="T15" s="364"/>
      <c r="U15" s="364"/>
      <c r="V15" s="364">
        <f>'New Mexico'!P26</f>
        <v>0.13</v>
      </c>
      <c r="W15" s="364"/>
      <c r="X15" s="364"/>
      <c r="Y15" s="372"/>
      <c r="Z15" s="366">
        <f>'New Mexico'!P30</f>
        <v>0.1</v>
      </c>
      <c r="AA15" s="365">
        <f>'New Mexico'!P31</f>
        <v>2</v>
      </c>
      <c r="AB15" s="411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ht="18.75" customHeight="1">
      <c r="A16" s="19"/>
      <c r="B16" s="368" t="s">
        <v>48</v>
      </c>
      <c r="C16" s="361" t="s">
        <v>34</v>
      </c>
      <c r="D16" s="365">
        <f>Utah!P5</f>
        <v>20</v>
      </c>
      <c r="E16" s="364"/>
      <c r="F16" s="365">
        <f>Utah!P7</f>
        <v>2</v>
      </c>
      <c r="G16" s="364"/>
      <c r="H16" s="364"/>
      <c r="I16" s="366">
        <f>Utah!P10</f>
        <v>0.05</v>
      </c>
      <c r="J16" s="364"/>
      <c r="K16" s="365">
        <f>Utah!P12</f>
        <v>1</v>
      </c>
      <c r="L16" s="365">
        <f>Utah!P13</f>
        <v>5</v>
      </c>
      <c r="M16" s="365">
        <f>Utah!P14</f>
        <v>5</v>
      </c>
      <c r="N16" s="365">
        <f>Utah!P15</f>
        <v>20</v>
      </c>
      <c r="O16" s="365">
        <f>Utah!P16</f>
        <v>10</v>
      </c>
      <c r="P16" s="365"/>
      <c r="Q16" s="365">
        <f>Utah!P18</f>
        <v>10</v>
      </c>
      <c r="R16" s="364" t="str">
        <f>Utah!P19</f>
        <v/>
      </c>
      <c r="S16" s="364">
        <f>Utah!P20</f>
        <v>0.05</v>
      </c>
      <c r="T16" s="365">
        <f>Utah!P21</f>
        <v>2</v>
      </c>
      <c r="U16" s="364"/>
      <c r="V16" s="364">
        <f>Utah!P23</f>
        <v>0.02</v>
      </c>
      <c r="W16" s="364"/>
      <c r="X16" s="364"/>
      <c r="Y16" s="372"/>
      <c r="Z16" s="365">
        <f>Utah!P27</f>
        <v>1</v>
      </c>
      <c r="AA16" s="365">
        <f>Utah!P28</f>
        <v>10</v>
      </c>
      <c r="AB16" s="411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ht="18.75" customHeight="1">
      <c r="A17" s="19"/>
      <c r="B17" s="368" t="s">
        <v>49</v>
      </c>
      <c r="C17" s="361" t="s">
        <v>34</v>
      </c>
      <c r="D17" s="365">
        <f>Utah!Q5</f>
        <v>5</v>
      </c>
      <c r="E17" s="364"/>
      <c r="F17" s="366">
        <f>Utah!Q7</f>
        <v>0.1</v>
      </c>
      <c r="G17" s="364"/>
      <c r="H17" s="364"/>
      <c r="I17" s="366">
        <f>Utah!Q10</f>
        <v>0.01</v>
      </c>
      <c r="J17" s="364"/>
      <c r="K17" s="366">
        <f>Utah!Q12</f>
        <v>0.1</v>
      </c>
      <c r="L17" s="364">
        <f>Utah!Q13</f>
        <v>0.05</v>
      </c>
      <c r="M17" s="365">
        <f>Utah!Q14</f>
        <v>0.2</v>
      </c>
      <c r="N17" s="365">
        <f>Utah!Q15</f>
        <v>5</v>
      </c>
      <c r="O17" s="365">
        <f>Utah!Q16</f>
        <v>5</v>
      </c>
      <c r="P17" s="364"/>
      <c r="Q17" s="366">
        <f>Utah!Q18</f>
        <v>0.2</v>
      </c>
      <c r="R17" s="364" t="str">
        <f>Utah!Q19</f>
        <v/>
      </c>
      <c r="S17" s="364">
        <f>Utah!Q20</f>
        <v>0.01</v>
      </c>
      <c r="T17" s="366">
        <f>Utah!Q21</f>
        <v>0.2</v>
      </c>
      <c r="U17" s="364"/>
      <c r="V17" s="364">
        <f>Utah!Q23</f>
        <v>0.02</v>
      </c>
      <c r="W17" s="364"/>
      <c r="X17" s="364"/>
      <c r="Y17" s="372"/>
      <c r="Z17" s="366">
        <f>Utah!Q27</f>
        <v>0.1</v>
      </c>
      <c r="AA17" s="365">
        <f>Utah!Q28</f>
        <v>2</v>
      </c>
      <c r="AB17" s="411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ht="18.75" customHeight="1">
      <c r="A18" s="19"/>
      <c r="B18" s="368" t="s">
        <v>50</v>
      </c>
      <c r="C18" s="361" t="s">
        <v>34</v>
      </c>
      <c r="D18" s="362"/>
      <c r="E18" s="364"/>
      <c r="F18" s="375">
        <f>Utah!N7</f>
        <v>0.1</v>
      </c>
      <c r="G18" s="364"/>
      <c r="H18" s="364"/>
      <c r="I18" s="375">
        <f>Utah!N10</f>
        <v>0.01</v>
      </c>
      <c r="J18" s="364"/>
      <c r="K18" s="375">
        <f>Utah!N12</f>
        <v>0.1</v>
      </c>
      <c r="L18" s="364"/>
      <c r="M18" s="415">
        <f>Utah!N14</f>
        <v>0.2</v>
      </c>
      <c r="N18" s="364"/>
      <c r="O18" s="375">
        <f>Utah!N16</f>
        <v>0.1</v>
      </c>
      <c r="P18" s="364"/>
      <c r="Q18" s="364"/>
      <c r="R18" s="364"/>
      <c r="S18" s="364"/>
      <c r="T18" s="364"/>
      <c r="U18" s="364"/>
      <c r="V18" s="376">
        <f>Utah!N23</f>
        <v>0.05</v>
      </c>
      <c r="W18" s="364"/>
      <c r="X18" s="364"/>
      <c r="Y18" s="372"/>
      <c r="Z18" s="372"/>
      <c r="AA18" s="372"/>
      <c r="AB18" s="411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ht="18.75" customHeight="1">
      <c r="A19" s="19"/>
      <c r="B19" s="368" t="s">
        <v>51</v>
      </c>
      <c r="C19" s="361" t="s">
        <v>35</v>
      </c>
      <c r="D19" s="377">
        <f>Navajo!U5</f>
        <v>20</v>
      </c>
      <c r="E19" s="365"/>
      <c r="F19" s="416">
        <f>Navajo!U7</f>
        <v>2</v>
      </c>
      <c r="G19" s="364"/>
      <c r="H19" s="364"/>
      <c r="I19" s="417">
        <f>Navajo!U10</f>
        <v>0.05</v>
      </c>
      <c r="J19" s="364"/>
      <c r="K19" s="418" t="str">
        <f>Navajo!#REF!</f>
        <v>#ERROR!</v>
      </c>
      <c r="L19" s="364">
        <f>Navajo!U14</f>
        <v>5</v>
      </c>
      <c r="M19" s="365">
        <f>Navajo!U15</f>
        <v>5</v>
      </c>
      <c r="N19" s="364"/>
      <c r="O19" s="365">
        <f>Navajo!U17</f>
        <v>10</v>
      </c>
      <c r="P19" s="365"/>
      <c r="Q19" s="365"/>
      <c r="R19" s="365"/>
      <c r="S19" s="365">
        <f>Navajo!U21</f>
        <v>0.05</v>
      </c>
      <c r="T19" s="364"/>
      <c r="U19" s="364"/>
      <c r="V19" s="364">
        <f>Navajo!U24</f>
        <v>0.02</v>
      </c>
      <c r="W19" s="364"/>
      <c r="X19" s="364"/>
      <c r="Y19" s="362"/>
      <c r="Z19" s="366">
        <f>Navajo!U28</f>
        <v>1</v>
      </c>
      <c r="AA19" s="365">
        <f>Navajo!U29</f>
        <v>10</v>
      </c>
      <c r="AB19" s="411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ht="18.75" customHeight="1">
      <c r="A20" s="19"/>
      <c r="B20" s="368" t="s">
        <v>45</v>
      </c>
      <c r="C20" s="361" t="s">
        <v>165</v>
      </c>
      <c r="D20" s="365"/>
      <c r="E20" s="365"/>
      <c r="F20" s="416">
        <f>'UteMountain Tribe_OLD'!N7</f>
        <v>0.1</v>
      </c>
      <c r="G20" s="364"/>
      <c r="H20" s="364"/>
      <c r="I20" s="417">
        <f>'UteMountain Tribe_OLD'!N10</f>
        <v>0.01</v>
      </c>
      <c r="J20" s="364"/>
      <c r="K20" s="416">
        <f>'UteMountain Tribe_OLD'!N13</f>
        <v>0.1</v>
      </c>
      <c r="L20" s="364"/>
      <c r="M20" s="419">
        <f>'UteMountain Tribe_OLD'!N15</f>
        <v>0.2</v>
      </c>
      <c r="N20" s="364"/>
      <c r="O20" s="365">
        <f>'UteMountain Tribe_OLD'!N17</f>
        <v>0.1</v>
      </c>
      <c r="P20" s="365"/>
      <c r="Q20" s="365"/>
      <c r="R20" s="420">
        <f>'UteMountain Tribe_OLD'!N20</f>
        <v>0.01</v>
      </c>
      <c r="S20" s="365"/>
      <c r="T20" s="420">
        <f>'UteMountain Tribe_OLD'!N22</f>
        <v>0.2</v>
      </c>
      <c r="U20" s="364"/>
      <c r="V20" s="364">
        <f>'UteMountain Tribe_OLD'!N24</f>
        <v>0.02</v>
      </c>
      <c r="W20" s="364"/>
      <c r="X20" s="364"/>
      <c r="Y20" s="362"/>
      <c r="Z20" s="366"/>
      <c r="AA20" s="365">
        <f>'UteMountain Tribe_OLD'!N29</f>
        <v>2</v>
      </c>
      <c r="AB20" s="411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ht="18.75" customHeight="1">
      <c r="A21" s="19"/>
      <c r="B21" s="368" t="s">
        <v>166</v>
      </c>
      <c r="C21" s="361" t="s">
        <v>151</v>
      </c>
      <c r="D21" s="365">
        <f>'EPA REGION'!D5</f>
        <v>5</v>
      </c>
      <c r="E21" s="365"/>
      <c r="F21" s="365">
        <f>'EPA REGION'!D7</f>
        <v>2</v>
      </c>
      <c r="G21" s="364"/>
      <c r="H21" s="364"/>
      <c r="I21" s="366">
        <f>'EPA REGION'!D10</f>
        <v>0.05</v>
      </c>
      <c r="J21" s="364"/>
      <c r="K21" s="365">
        <f>'EPA REGION'!D12</f>
        <v>1</v>
      </c>
      <c r="L21" s="364">
        <f>'EPA REGION'!D13</f>
        <v>0.05</v>
      </c>
      <c r="M21" s="365">
        <f>'EPA REGION'!D14</f>
        <v>0.2</v>
      </c>
      <c r="N21" s="364"/>
      <c r="O21" s="365">
        <f>'EPA REGION'!D16</f>
        <v>10</v>
      </c>
      <c r="P21" s="365"/>
      <c r="Q21" s="365"/>
      <c r="R21" s="365"/>
      <c r="S21" s="365">
        <f>'EPA REGION'!D20</f>
        <v>1</v>
      </c>
      <c r="T21" s="364"/>
      <c r="U21" s="364"/>
      <c r="V21" s="364">
        <f>'EPA REGION'!D23</f>
        <v>0.02</v>
      </c>
      <c r="W21" s="364"/>
      <c r="X21" s="364"/>
      <c r="Y21" s="362"/>
      <c r="Z21" s="366">
        <f>'EPA REGION'!D27</f>
        <v>0.1</v>
      </c>
      <c r="AA21" s="378">
        <f>'EPA REGION'!D28</f>
        <v>10</v>
      </c>
      <c r="AB21" s="411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ht="18.75" customHeight="1">
      <c r="A22" s="79"/>
      <c r="B22" s="379" t="s">
        <v>45</v>
      </c>
      <c r="C22" s="380" t="s">
        <v>30</v>
      </c>
      <c r="D22" s="421"/>
      <c r="E22" s="364"/>
      <c r="F22" s="366" t="str">
        <f>Colorado!W7</f>
        <v/>
      </c>
      <c r="G22" s="366"/>
      <c r="H22" s="366" t="str">
        <f>Colorado!W9</f>
        <v/>
      </c>
      <c r="I22" s="366" t="str">
        <f>Colorado!W10</f>
        <v/>
      </c>
      <c r="J22" s="364"/>
      <c r="K22" s="366" t="str">
        <f>Colorado!W12</f>
        <v/>
      </c>
      <c r="L22" s="366"/>
      <c r="M22" s="365" t="str">
        <f>Colorado!W14</f>
        <v/>
      </c>
      <c r="N22" s="366"/>
      <c r="O22" s="366" t="str">
        <f>Colorado!W16</f>
        <v/>
      </c>
      <c r="P22" s="364"/>
      <c r="Q22" s="366" t="str">
        <f>Colorado!W18</f>
        <v/>
      </c>
      <c r="R22" s="366"/>
      <c r="S22" s="366" t="str">
        <f>Colorado!W20</f>
        <v/>
      </c>
      <c r="T22" s="366" t="str">
        <f>Colorado!W21</f>
        <v/>
      </c>
      <c r="U22" s="364"/>
      <c r="V22" s="364" t="str">
        <f>Colorado!W23</f>
        <v/>
      </c>
      <c r="W22" s="364"/>
      <c r="X22" s="364"/>
      <c r="Y22" s="364"/>
      <c r="Z22" s="364"/>
      <c r="AA22" s="399" t="str">
        <f>Colorado!W28</f>
        <v/>
      </c>
      <c r="AB22" s="411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ht="18.75" customHeight="1">
      <c r="A23" s="414" t="s">
        <v>52</v>
      </c>
      <c r="B23" s="368" t="s">
        <v>52</v>
      </c>
      <c r="C23" s="361" t="s">
        <v>40</v>
      </c>
      <c r="D23" s="362"/>
      <c r="E23" s="364"/>
      <c r="F23" s="364"/>
      <c r="G23" s="364"/>
      <c r="H23" s="366">
        <f>'EPA REGION'!E9</f>
        <v>0.1</v>
      </c>
      <c r="I23" s="366">
        <f>'EPA REGION'!E10</f>
        <v>0.05</v>
      </c>
      <c r="J23" s="364"/>
      <c r="K23" s="365">
        <f>'EPA REGION'!E12</f>
        <v>1</v>
      </c>
      <c r="L23" s="364"/>
      <c r="M23" s="365">
        <f>'EPA REGION'!E14</f>
        <v>0.5</v>
      </c>
      <c r="N23" s="366"/>
      <c r="O23" s="366">
        <f>'EPA REGION'!E16</f>
        <v>0.1</v>
      </c>
      <c r="P23" s="364"/>
      <c r="Q23" s="364"/>
      <c r="R23" s="364">
        <f>'EPA REGION'!E19</f>
        <v>0.01</v>
      </c>
      <c r="S23" s="364"/>
      <c r="T23" s="365">
        <f>'EPA REGION'!E21</f>
        <v>1</v>
      </c>
      <c r="U23" s="364"/>
      <c r="V23" s="364">
        <f>'EPA REGION'!E23</f>
        <v>0.25</v>
      </c>
      <c r="W23" s="364"/>
      <c r="X23" s="364"/>
      <c r="Y23" s="372"/>
      <c r="Z23" s="366">
        <f>'EPA REGION'!E27</f>
        <v>0.1</v>
      </c>
      <c r="AA23" s="381">
        <f>'EPA REGION'!E28</f>
        <v>25</v>
      </c>
      <c r="AB23" s="411"/>
      <c r="AC23" s="5"/>
      <c r="AD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ht="18.75" customHeight="1">
      <c r="A24" s="19"/>
      <c r="B24" s="368" t="s">
        <v>152</v>
      </c>
      <c r="C24" s="361" t="s">
        <v>151</v>
      </c>
      <c r="D24" s="362"/>
      <c r="E24" s="364"/>
      <c r="F24" s="366">
        <f>'EPA REGION'!F7</f>
        <v>0.2</v>
      </c>
      <c r="G24" s="364"/>
      <c r="H24" s="364"/>
      <c r="I24" s="366">
        <f>'EPA REGION'!F10</f>
        <v>0.05</v>
      </c>
      <c r="J24" s="364"/>
      <c r="K24" s="365">
        <f>'EPA REGION'!F12</f>
        <v>1</v>
      </c>
      <c r="L24" s="365">
        <f>'EPA REGION'!F13</f>
        <v>1</v>
      </c>
      <c r="M24" s="365">
        <f>'EPA REGION'!F14</f>
        <v>0.5</v>
      </c>
      <c r="N24" s="366"/>
      <c r="O24" s="366">
        <f>'EPA REGION'!F16</f>
        <v>0.1</v>
      </c>
      <c r="P24" s="364"/>
      <c r="Q24" s="364"/>
      <c r="R24" s="364"/>
      <c r="S24" s="364"/>
      <c r="T24" s="364"/>
      <c r="U24" s="364"/>
      <c r="V24" s="364">
        <f>'EPA REGION'!F23</f>
        <v>0.05</v>
      </c>
      <c r="W24" s="364"/>
      <c r="X24" s="364"/>
      <c r="Y24" s="372"/>
      <c r="Z24" s="366">
        <f>'EPA REGION'!F27</f>
        <v>0.1</v>
      </c>
      <c r="AA24" s="365">
        <f>'EPA REGION'!F28</f>
        <v>25</v>
      </c>
      <c r="AB24" s="411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8.75" customHeight="1">
      <c r="A25" s="19"/>
      <c r="B25" s="368" t="s">
        <v>52</v>
      </c>
      <c r="C25" s="361" t="s">
        <v>32</v>
      </c>
      <c r="D25" s="362"/>
      <c r="E25" s="364"/>
      <c r="F25" s="366">
        <f>'New Mexico'!Q7</f>
        <v>0.2</v>
      </c>
      <c r="G25" s="364"/>
      <c r="H25" s="364"/>
      <c r="I25" s="366">
        <f>'New Mexico'!Q10</f>
        <v>0.05</v>
      </c>
      <c r="J25" s="364"/>
      <c r="K25" s="365">
        <f>'New Mexico'!Q12</f>
        <v>1</v>
      </c>
      <c r="L25" s="365">
        <f>'New Mexico'!Q15</f>
        <v>1</v>
      </c>
      <c r="M25" s="365">
        <f>'New Mexico'!Q16</f>
        <v>0.5</v>
      </c>
      <c r="N25" s="366"/>
      <c r="O25" s="366">
        <f>'New Mexico'!Q18</f>
        <v>0.1</v>
      </c>
      <c r="P25" s="364"/>
      <c r="Q25" s="364"/>
      <c r="R25" s="364">
        <f>'New Mexico'!Q21</f>
        <v>0.01</v>
      </c>
      <c r="S25" s="364"/>
      <c r="T25" s="364"/>
      <c r="U25" s="364"/>
      <c r="V25" s="364">
        <f>'New Mexico'!Q26</f>
        <v>0.05</v>
      </c>
      <c r="W25" s="364"/>
      <c r="X25" s="364"/>
      <c r="Y25" s="372"/>
      <c r="Z25" s="366">
        <f>'New Mexico'!Q30</f>
        <v>0.1</v>
      </c>
      <c r="AA25" s="365">
        <f>'New Mexico'!Q31</f>
        <v>25</v>
      </c>
      <c r="AB25" s="411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ht="18.75" customHeight="1">
      <c r="A26" s="19"/>
      <c r="B26" s="368" t="s">
        <v>52</v>
      </c>
      <c r="C26" s="361" t="s">
        <v>34</v>
      </c>
      <c r="D26" s="365">
        <f>Utah!O5</f>
        <v>5</v>
      </c>
      <c r="E26" s="364"/>
      <c r="F26" s="366">
        <f>Utah!O7</f>
        <v>0.2</v>
      </c>
      <c r="G26" s="364"/>
      <c r="H26" s="364"/>
      <c r="I26" s="366">
        <f>Utah!O10</f>
        <v>0.05</v>
      </c>
      <c r="J26" s="365">
        <f>Utah!O11</f>
        <v>500</v>
      </c>
      <c r="K26" s="365">
        <f>Utah!O12</f>
        <v>1</v>
      </c>
      <c r="L26" s="365">
        <f>Utah!O13</f>
        <v>1</v>
      </c>
      <c r="M26" s="365">
        <f>Utah!O14</f>
        <v>0.5</v>
      </c>
      <c r="N26" s="364"/>
      <c r="O26" s="366">
        <f>Utah!O16</f>
        <v>0.1</v>
      </c>
      <c r="P26" s="365">
        <f>Utah!O17</f>
        <v>250</v>
      </c>
      <c r="Q26" s="364"/>
      <c r="R26" s="364">
        <f>Utah!O19</f>
        <v>0.01</v>
      </c>
      <c r="S26" s="364"/>
      <c r="T26" s="364"/>
      <c r="U26" s="364"/>
      <c r="V26" s="364">
        <f>Utah!O23</f>
        <v>0.05</v>
      </c>
      <c r="W26" s="364"/>
      <c r="X26" s="365">
        <f>Utah!O25</f>
        <v>1000</v>
      </c>
      <c r="Y26" s="372"/>
      <c r="Z26" s="366">
        <f>Utah!O27</f>
        <v>0.1</v>
      </c>
      <c r="AA26" s="365">
        <f>Utah!O28</f>
        <v>25</v>
      </c>
      <c r="AB26" s="411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49"/>
      <c r="AT26" s="49"/>
      <c r="AU26" s="5"/>
      <c r="AV26" s="5"/>
      <c r="AW26" s="5"/>
      <c r="AX26" s="5"/>
      <c r="AY26" s="5"/>
      <c r="AZ26" s="5"/>
      <c r="BA26" s="5"/>
    </row>
    <row r="27" ht="18.75" customHeight="1">
      <c r="A27" s="19"/>
      <c r="B27" s="368" t="s">
        <v>53</v>
      </c>
      <c r="C27" s="361" t="s">
        <v>35</v>
      </c>
      <c r="D27" s="362"/>
      <c r="E27" s="364"/>
      <c r="F27" s="366">
        <f>Navajo!V7</f>
        <v>0.2</v>
      </c>
      <c r="G27" s="364"/>
      <c r="H27" s="364"/>
      <c r="I27" s="366">
        <f>Navajo!V10</f>
        <v>0.05</v>
      </c>
      <c r="J27" s="364"/>
      <c r="K27" s="365" t="str">
        <f>Navajo!#REF!</f>
        <v>#ERROR!</v>
      </c>
      <c r="L27" s="365">
        <f>Navajo!V14</f>
        <v>1</v>
      </c>
      <c r="M27" s="365">
        <f>Navajo!V15</f>
        <v>0.5</v>
      </c>
      <c r="N27" s="366"/>
      <c r="O27" s="366">
        <f>Navajo!V17</f>
        <v>0.1</v>
      </c>
      <c r="P27" s="364"/>
      <c r="Q27" s="364"/>
      <c r="R27" s="364"/>
      <c r="S27" s="364"/>
      <c r="T27" s="364"/>
      <c r="U27" s="364"/>
      <c r="V27" s="364">
        <f>Navajo!V24</f>
        <v>0.05</v>
      </c>
      <c r="W27" s="364"/>
      <c r="X27" s="364"/>
      <c r="Y27" s="362"/>
      <c r="Z27" s="366">
        <f>Navajo!V28</f>
        <v>0.1</v>
      </c>
      <c r="AA27" s="381">
        <f>Navajo!V29</f>
        <v>25</v>
      </c>
      <c r="AB27" s="411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49"/>
      <c r="AT27" s="49"/>
      <c r="AU27" s="5"/>
      <c r="AV27" s="5"/>
      <c r="AW27" s="5"/>
      <c r="AX27" s="5"/>
      <c r="AY27" s="5"/>
      <c r="AZ27" s="5"/>
      <c r="BA27" s="5"/>
    </row>
    <row r="28" ht="18.75" customHeight="1">
      <c r="A28" s="79"/>
      <c r="B28" s="368" t="s">
        <v>54</v>
      </c>
      <c r="C28" s="361" t="s">
        <v>32</v>
      </c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84">
        <f>'New Mexico'!T21</f>
        <v>0.00077</v>
      </c>
      <c r="S28" s="364"/>
      <c r="T28" s="364"/>
      <c r="U28" s="364"/>
      <c r="V28" s="364">
        <f>'New Mexico'!T26</f>
        <v>0.005</v>
      </c>
      <c r="W28" s="364"/>
      <c r="X28" s="364"/>
      <c r="Y28" s="364"/>
      <c r="Z28" s="364"/>
      <c r="AA28" s="364"/>
      <c r="AB28" s="411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5"/>
      <c r="AT28" s="5"/>
      <c r="AU28" s="49"/>
      <c r="AV28" s="49"/>
      <c r="AW28" s="49"/>
      <c r="AX28" s="49"/>
      <c r="AY28" s="49"/>
      <c r="AZ28" s="49"/>
      <c r="BA28" s="49"/>
      <c r="BB28" s="49"/>
      <c r="BC28" s="49"/>
    </row>
    <row r="29" ht="18.75" customHeight="1">
      <c r="A29" s="414" t="s">
        <v>55</v>
      </c>
      <c r="B29" s="368" t="s">
        <v>167</v>
      </c>
      <c r="C29" s="361" t="s">
        <v>35</v>
      </c>
      <c r="D29" s="364">
        <f>Navajo!S5</f>
        <v>0.75</v>
      </c>
      <c r="E29" s="364">
        <f>Navajo!S6</f>
        <v>0.088</v>
      </c>
      <c r="F29" s="364">
        <f>Navajo!S7</f>
        <v>0.34</v>
      </c>
      <c r="G29" s="364"/>
      <c r="H29" s="364"/>
      <c r="I29" s="363">
        <f>Navajo!S10</f>
        <v>0.005852807266</v>
      </c>
      <c r="J29" s="364"/>
      <c r="K29" s="364"/>
      <c r="L29" s="364"/>
      <c r="M29" s="363">
        <f>Navajo!S15</f>
        <v>0.03783678786</v>
      </c>
      <c r="N29" s="364"/>
      <c r="O29" s="363">
        <f>Navajo!S17</f>
        <v>0.2085684463</v>
      </c>
      <c r="P29" s="364"/>
      <c r="Q29" s="364"/>
      <c r="R29" s="422">
        <f>Navajo!S20</f>
        <v>0.0024</v>
      </c>
      <c r="S29" s="364"/>
      <c r="T29" s="363">
        <f>Navajo!S22</f>
        <v>1.186066882</v>
      </c>
      <c r="U29" s="364"/>
      <c r="V29" s="364">
        <f>Navajo!S24</f>
        <v>0.033</v>
      </c>
      <c r="W29" s="363">
        <f>Navajo!S25</f>
        <v>0.02128466642</v>
      </c>
      <c r="X29" s="364"/>
      <c r="Y29" s="366">
        <f>Navajo!S27</f>
        <v>0.7</v>
      </c>
      <c r="Z29" s="362"/>
      <c r="AA29" s="382">
        <f>Navajo!S29</f>
        <v>0.2972487356</v>
      </c>
      <c r="AB29" s="383">
        <f>Navajo!$Y$7</f>
        <v>300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ht="18.75" customHeight="1">
      <c r="A30" s="19"/>
      <c r="B30" s="368" t="s">
        <v>59</v>
      </c>
      <c r="C30" s="361" t="s">
        <v>165</v>
      </c>
      <c r="D30" s="364">
        <f>'UteMountain Tribe_OLD'!O5</f>
        <v>0.75</v>
      </c>
      <c r="E30" s="364"/>
      <c r="F30" s="423">
        <f>'UteMountain Tribe_OLD'!P7</f>
        <v>0.15</v>
      </c>
      <c r="G30" s="364"/>
      <c r="H30" s="364"/>
      <c r="I30" s="363">
        <f>'UteMountain Tribe_OLD'!O10</f>
        <v>0.005852807266</v>
      </c>
      <c r="J30" s="364"/>
      <c r="K30" s="364">
        <f>'UteMountain Tribe_OLD'!O12</f>
        <v>1.401060574</v>
      </c>
      <c r="L30" s="364"/>
      <c r="M30" s="363">
        <f>'UteMountain Tribe_OLD'!O15</f>
        <v>0.03783678786</v>
      </c>
      <c r="N30" s="364"/>
      <c r="O30" s="363">
        <f>'UteMountain Tribe_OLD'!O17</f>
        <v>0.2085684463</v>
      </c>
      <c r="P30" s="364"/>
      <c r="Q30" s="364"/>
      <c r="R30" s="424">
        <f>'UteMountain Tribe_OLD'!O20</f>
        <v>0.00014</v>
      </c>
      <c r="S30" s="364"/>
      <c r="T30" s="363">
        <f>'UteMountain Tribe_OLD'!O22</f>
        <v>1.186066882</v>
      </c>
      <c r="U30" s="364"/>
      <c r="V30" s="364">
        <f>'UteMountain Tribe_OLD'!O24</f>
        <v>0.02</v>
      </c>
      <c r="W30" s="363">
        <f>'UteMountain Tribe_OLD'!O25</f>
        <v>0.02282797887</v>
      </c>
      <c r="X30" s="364"/>
      <c r="Y30" s="366"/>
      <c r="Z30" s="362"/>
      <c r="AA30" s="382">
        <f>'UteMountain Tribe_OLD'!O29</f>
        <v>0.2972487356</v>
      </c>
      <c r="AB30" s="383">
        <f>'UteMountain Tribe_OLD'!$Y$2</f>
        <v>300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ht="18.75" customHeight="1">
      <c r="A31" s="19"/>
      <c r="B31" s="368" t="s">
        <v>56</v>
      </c>
      <c r="C31" s="361" t="s">
        <v>40</v>
      </c>
      <c r="D31" s="362"/>
      <c r="E31" s="364">
        <f>'EPA REGION'!G6</f>
        <v>8.358</v>
      </c>
      <c r="F31" s="364">
        <f>'EPA REGION'!G7</f>
        <v>0.34</v>
      </c>
      <c r="G31" s="364"/>
      <c r="H31" s="364"/>
      <c r="I31" s="385">
        <f>'EPA REGION'!G10</f>
        <v>0.00288</v>
      </c>
      <c r="J31" s="363"/>
      <c r="K31" s="363">
        <f>'EPA REGION'!G12</f>
        <v>0.972</v>
      </c>
      <c r="L31" s="363"/>
      <c r="M31" s="363">
        <f>'EPA REGION'!G14</f>
        <v>0.025</v>
      </c>
      <c r="N31" s="364"/>
      <c r="O31" s="364">
        <f>'EPA REGION'!G16</f>
        <v>0.13</v>
      </c>
      <c r="P31" s="364"/>
      <c r="Q31" s="364">
        <f>'EPA REGION'!G18</f>
        <v>3.71</v>
      </c>
      <c r="R31" s="385">
        <f>'EPA REGION'!G19</f>
        <v>0.0014</v>
      </c>
      <c r="S31" s="363"/>
      <c r="T31" s="363">
        <f>'EPA REGION'!G21</f>
        <v>0.813</v>
      </c>
      <c r="U31" s="364"/>
      <c r="V31" s="364">
        <f>'EPA REGION'!G23</f>
        <v>0.02</v>
      </c>
      <c r="W31" s="385">
        <f>'EPA REGION'!G24</f>
        <v>0.0099</v>
      </c>
      <c r="X31" s="364"/>
      <c r="Y31" s="372"/>
      <c r="Z31" s="372"/>
      <c r="AA31" s="364">
        <f>'EPA REGION'!G28</f>
        <v>0.29</v>
      </c>
      <c r="AB31" s="411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ht="18.75" customHeight="1">
      <c r="A32" s="19"/>
      <c r="B32" s="368" t="s">
        <v>56</v>
      </c>
      <c r="C32" s="361" t="s">
        <v>151</v>
      </c>
      <c r="D32" s="362"/>
      <c r="E32" s="363">
        <f>'EPA REGION'!H6</f>
        <v>8.358</v>
      </c>
      <c r="F32" s="364"/>
      <c r="G32" s="364"/>
      <c r="H32" s="364">
        <f>'EPA REGION'!H9</f>
        <v>0.34</v>
      </c>
      <c r="I32" s="385">
        <f>'EPA REGION'!H10</f>
        <v>0.00288</v>
      </c>
      <c r="J32" s="363"/>
      <c r="K32" s="363">
        <f>'EPA REGION'!H12</f>
        <v>0.972</v>
      </c>
      <c r="L32" s="363"/>
      <c r="M32" s="363">
        <f>'EPA REGION'!H14</f>
        <v>0.025</v>
      </c>
      <c r="N32" s="364"/>
      <c r="O32" s="364">
        <f>'EPA REGION'!H16</f>
        <v>0.13</v>
      </c>
      <c r="P32" s="364"/>
      <c r="Q32" s="364">
        <f>'EPA REGION'!H18</f>
        <v>3.71</v>
      </c>
      <c r="R32" s="363">
        <f>'EPA REGION'!H19</f>
        <v>0.104</v>
      </c>
      <c r="S32" s="363"/>
      <c r="T32" s="363">
        <f>'EPA REGION'!H21</f>
        <v>0.813</v>
      </c>
      <c r="U32" s="364"/>
      <c r="V32" s="364">
        <f>'EPA REGION'!H23</f>
        <v>0.02</v>
      </c>
      <c r="W32" s="385">
        <f>'EPA REGION'!H24</f>
        <v>0.0099</v>
      </c>
      <c r="X32" s="364"/>
      <c r="Y32" s="372"/>
      <c r="Z32" s="372"/>
      <c r="AA32" s="364">
        <f>'EPA REGION'!H28</f>
        <v>0.29</v>
      </c>
      <c r="AB32" s="411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8.75" customHeight="1">
      <c r="A33" s="19"/>
      <c r="B33" s="368" t="s">
        <v>56</v>
      </c>
      <c r="C33" s="361" t="s">
        <v>32</v>
      </c>
      <c r="D33" s="363">
        <f>'New Mexico'!R5</f>
        <v>15.40011258</v>
      </c>
      <c r="E33" s="364"/>
      <c r="F33" s="364">
        <f>'New Mexico'!R7</f>
        <v>0.34</v>
      </c>
      <c r="G33" s="364"/>
      <c r="H33" s="364"/>
      <c r="I33" s="384">
        <f>'New Mexico'!R10</f>
        <v>0.00421103424</v>
      </c>
      <c r="J33" s="364"/>
      <c r="K33" s="363">
        <f>'New Mexico'!R14</f>
        <v>0.016</v>
      </c>
      <c r="L33" s="364"/>
      <c r="M33" s="363">
        <f>'New Mexico'!R16</f>
        <v>0.03783678786</v>
      </c>
      <c r="N33" s="364"/>
      <c r="O33" s="364">
        <f>'New Mexico'!R18</f>
        <v>0.2085835318</v>
      </c>
      <c r="P33" s="364"/>
      <c r="Q33" s="363">
        <f>'New Mexico'!R20</f>
        <v>4.304989347</v>
      </c>
      <c r="R33" s="363">
        <f>'New Mexico'!R22</f>
        <v>0.0014</v>
      </c>
      <c r="S33" s="364">
        <f>'New Mexico'!R23</f>
        <v>7.92</v>
      </c>
      <c r="T33" s="364">
        <f>'New Mexico'!R24</f>
        <v>1.186066882</v>
      </c>
      <c r="U33" s="364"/>
      <c r="V33" s="364">
        <f>'New Mexico'!R26</f>
        <v>0.02</v>
      </c>
      <c r="W33" s="363">
        <f>'New Mexico'!R27</f>
        <v>0.02128466642</v>
      </c>
      <c r="X33" s="364"/>
      <c r="Y33" s="413"/>
      <c r="Z33" s="413"/>
      <c r="AA33" s="363">
        <f>'New Mexico'!R31</f>
        <v>0.4345339917</v>
      </c>
      <c r="AB33" s="383">
        <f>'New Mexico'!$X$10</f>
        <v>300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ht="18.75" customHeight="1">
      <c r="A34" s="19"/>
      <c r="B34" s="368" t="s">
        <v>56</v>
      </c>
      <c r="C34" s="361" t="s">
        <v>30</v>
      </c>
      <c r="D34" s="363">
        <f>Colorado!T5</f>
        <v>8.838262915</v>
      </c>
      <c r="E34" s="363"/>
      <c r="F34" s="363">
        <f>Colorado!T7</f>
        <v>0.34</v>
      </c>
      <c r="G34" s="363"/>
      <c r="H34" s="363"/>
      <c r="I34" s="363">
        <f>Colorado!T10</f>
        <v>0.005008618353</v>
      </c>
      <c r="J34" s="363"/>
      <c r="K34" s="363">
        <f>Colorado!T12</f>
        <v>0.016</v>
      </c>
      <c r="L34" s="363"/>
      <c r="M34" s="363">
        <f>Colorado!T14</f>
        <v>0.02582323383</v>
      </c>
      <c r="N34" s="363"/>
      <c r="O34" s="363">
        <f>Colorado!T16</f>
        <v>0.1361417491</v>
      </c>
      <c r="P34" s="363"/>
      <c r="Q34" s="363">
        <f>Colorado!T18</f>
        <v>3.761110411</v>
      </c>
      <c r="R34" s="363"/>
      <c r="S34" s="363"/>
      <c r="T34" s="363">
        <f>Colorado!T21</f>
        <v>0.8416603029</v>
      </c>
      <c r="U34" s="363"/>
      <c r="V34" s="364">
        <f>Colorado!T23</f>
        <v>0.0184</v>
      </c>
      <c r="W34" s="385">
        <f>Colorado!T24</f>
        <v>0.006685618253</v>
      </c>
      <c r="X34" s="363"/>
      <c r="Y34" s="408"/>
      <c r="Z34" s="408"/>
      <c r="AA34" s="363">
        <f>Colorado!T28</f>
        <v>0.3005289847</v>
      </c>
      <c r="AB34" s="383">
        <f>Colorado!$I$44</f>
        <v>200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ht="18.75" customHeight="1">
      <c r="A35" s="79"/>
      <c r="B35" s="368" t="s">
        <v>57</v>
      </c>
      <c r="C35" s="361" t="s">
        <v>34</v>
      </c>
      <c r="D35" s="364">
        <f>Utah!R5</f>
        <v>0.75</v>
      </c>
      <c r="E35" s="364"/>
      <c r="F35" s="364">
        <f>Utah!R7</f>
        <v>0.34</v>
      </c>
      <c r="G35" s="364"/>
      <c r="H35" s="364"/>
      <c r="I35" s="364">
        <f>Utah!R10</f>
        <v>0.002</v>
      </c>
      <c r="J35" s="364"/>
      <c r="K35" s="364">
        <f>Utah!R12</f>
        <v>0.016</v>
      </c>
      <c r="L35" s="364"/>
      <c r="M35" s="363">
        <f>Utah!R14</f>
        <v>0.013</v>
      </c>
      <c r="N35" s="365">
        <f>Utah!R15</f>
        <v>1</v>
      </c>
      <c r="O35" s="363">
        <f>Utah!R16</f>
        <v>0.065</v>
      </c>
      <c r="P35" s="364"/>
      <c r="Q35" s="364"/>
      <c r="R35" s="364"/>
      <c r="S35" s="364"/>
      <c r="T35" s="363">
        <f>Utah!R21</f>
        <v>0.468</v>
      </c>
      <c r="U35" s="364"/>
      <c r="V35" s="364">
        <f>Utah!R23</f>
        <v>0.0184</v>
      </c>
      <c r="W35" s="364">
        <f>Utah!R24</f>
        <v>0.01059716954</v>
      </c>
      <c r="X35" s="364"/>
      <c r="Y35" s="362"/>
      <c r="Z35" s="362"/>
      <c r="AA35" s="387">
        <f>Utah!S28</f>
        <v>0.12</v>
      </c>
      <c r="AB35" s="383">
        <f>Utah!$B$64</f>
        <v>200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8.75" customHeight="1">
      <c r="A36" s="414" t="s">
        <v>60</v>
      </c>
      <c r="B36" s="368" t="s">
        <v>62</v>
      </c>
      <c r="C36" s="361" t="s">
        <v>34</v>
      </c>
      <c r="D36" s="384"/>
      <c r="E36" s="364"/>
      <c r="F36" s="364">
        <f>Utah!S7</f>
        <v>0.15</v>
      </c>
      <c r="G36" s="364"/>
      <c r="H36" s="364"/>
      <c r="I36" s="364">
        <f>Utah!S10</f>
        <v>0.00025</v>
      </c>
      <c r="J36" s="364"/>
      <c r="K36" s="363">
        <f>Utah!S12</f>
        <v>0.011</v>
      </c>
      <c r="L36" s="364"/>
      <c r="M36" s="363">
        <f>Utah!S14</f>
        <v>0.009</v>
      </c>
      <c r="N36" s="365">
        <f>Utah!S15</f>
        <v>1</v>
      </c>
      <c r="O36" s="385">
        <f>Utah!S16</f>
        <v>0.025</v>
      </c>
      <c r="P36" s="364"/>
      <c r="Q36" s="364"/>
      <c r="R36" s="384">
        <f>Utah!S19</f>
        <v>0.000012</v>
      </c>
      <c r="S36" s="364"/>
      <c r="T36" s="364">
        <f>Utah!S21</f>
        <v>0.052</v>
      </c>
      <c r="U36" s="364"/>
      <c r="V36" s="364">
        <f>Utah!S23</f>
        <v>0.0046</v>
      </c>
      <c r="W36" s="364"/>
      <c r="X36" s="364"/>
      <c r="Y36" s="362"/>
      <c r="Z36" s="362"/>
      <c r="AA36" s="364">
        <f>Utah!S28</f>
        <v>0.12</v>
      </c>
      <c r="AB36" s="383">
        <f>Utah!$B$64</f>
        <v>200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8.75" customHeight="1">
      <c r="A37" s="19"/>
      <c r="B37" s="368" t="s">
        <v>64</v>
      </c>
      <c r="C37" s="361" t="s">
        <v>165</v>
      </c>
      <c r="D37" s="363"/>
      <c r="E37" s="364"/>
      <c r="F37" s="423">
        <f>'UteMountain Tribe_OLD'!P7</f>
        <v>0.15</v>
      </c>
      <c r="G37" s="364"/>
      <c r="H37" s="364"/>
      <c r="I37" s="384">
        <f>'UteMountain Tribe_OLD'!P10</f>
        <v>0.0005270999409</v>
      </c>
      <c r="J37" s="364"/>
      <c r="K37" s="363">
        <f>'UteMountain Tribe_OLD'!P12</f>
        <v>0.1822491956</v>
      </c>
      <c r="L37" s="364"/>
      <c r="M37" s="363">
        <f>'UteMountain Tribe_OLD'!P15</f>
        <v>0.02289824179</v>
      </c>
      <c r="N37" s="365"/>
      <c r="O37" s="385">
        <f>'UteMountain Tribe_OLD'!P17</f>
        <v>0.008128200782</v>
      </c>
      <c r="P37" s="364"/>
      <c r="Q37" s="364"/>
      <c r="R37" s="425">
        <f>'UteMountain Tribe_OLD'!P20</f>
        <v>0.000012</v>
      </c>
      <c r="S37" s="364"/>
      <c r="T37" s="364">
        <f>'UteMountain Tribe_OLD'!P22</f>
        <v>0.1317354131</v>
      </c>
      <c r="U37" s="364"/>
      <c r="V37" s="423">
        <f>'UteMountain Tribe_OLD'!P24</f>
        <v>0.005</v>
      </c>
      <c r="W37" s="364">
        <f>'UteMountain Tribe_OLD'!P25</f>
        <v>0.002118071186</v>
      </c>
      <c r="X37" s="364"/>
      <c r="Y37" s="362"/>
      <c r="Z37" s="362"/>
      <c r="AA37" s="364">
        <f>'UteMountain Tribe_OLD'!P29</f>
        <v>0.2996802181</v>
      </c>
      <c r="AB37" s="383">
        <f>'UteMountain Tribe_OLD'!$Y$2</f>
        <v>300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8.75" customHeight="1">
      <c r="A38" s="19"/>
      <c r="B38" s="368" t="s">
        <v>61</v>
      </c>
      <c r="C38" s="361" t="s">
        <v>40</v>
      </c>
      <c r="D38" s="362"/>
      <c r="E38" s="363">
        <f>'EPA REGION'!I6</f>
        <v>3.348</v>
      </c>
      <c r="F38" s="364">
        <f>'EPA REGION'!I7</f>
        <v>0.15</v>
      </c>
      <c r="G38" s="364"/>
      <c r="H38" s="364"/>
      <c r="I38" s="385">
        <f>'EPA REGION'!I10</f>
        <v>0.00072</v>
      </c>
      <c r="J38" s="364"/>
      <c r="K38" s="363">
        <f>'EPA REGION'!I12</f>
        <v>0.126</v>
      </c>
      <c r="L38" s="364">
        <f>'EPA REGION'!I13</f>
        <v>0.05</v>
      </c>
      <c r="M38" s="363">
        <f>'EPA REGION'!I14</f>
        <v>0.016</v>
      </c>
      <c r="N38" s="363"/>
      <c r="O38" s="363">
        <f>'EPA REGION'!I16</f>
        <v>0.005</v>
      </c>
      <c r="P38" s="364"/>
      <c r="Q38" s="364">
        <f>'EPA REGION'!I18</f>
        <v>2.05</v>
      </c>
      <c r="R38" s="385">
        <f>'EPA REGION'!I19</f>
        <v>0.00077</v>
      </c>
      <c r="S38" s="364"/>
      <c r="T38" s="364">
        <f>'EPA REGION'!I21</f>
        <v>0.09</v>
      </c>
      <c r="U38" s="364"/>
      <c r="V38" s="364">
        <f>'EPA REGION'!I23</f>
        <v>0.005</v>
      </c>
      <c r="W38" s="364"/>
      <c r="X38" s="364"/>
      <c r="Y38" s="372"/>
      <c r="Z38" s="372"/>
      <c r="AA38" s="363">
        <f>'EPA REGION'!I28</f>
        <v>0.219</v>
      </c>
      <c r="AB38" s="411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ht="18.75" customHeight="1">
      <c r="A39" s="19"/>
      <c r="B39" s="368" t="s">
        <v>61</v>
      </c>
      <c r="C39" s="361" t="s">
        <v>151</v>
      </c>
      <c r="D39" s="362"/>
      <c r="E39" s="363">
        <f>'EPA REGION'!J6</f>
        <v>3.348</v>
      </c>
      <c r="G39" s="364"/>
      <c r="H39" s="364">
        <f>'EPA REGION'!J9</f>
        <v>0.15</v>
      </c>
      <c r="I39" s="385">
        <f>'EPA REGION'!J10</f>
        <v>0.00072</v>
      </c>
      <c r="J39" s="364"/>
      <c r="K39" s="363">
        <f>'EPA REGION'!J12</f>
        <v>0.126</v>
      </c>
      <c r="L39" s="364"/>
      <c r="M39" s="363">
        <f>'EPA REGION'!J14</f>
        <v>0.016</v>
      </c>
      <c r="N39" s="363"/>
      <c r="O39" s="363">
        <f>'EPA REGION'!J16</f>
        <v>0.005</v>
      </c>
      <c r="P39" s="364"/>
      <c r="Q39" s="364">
        <f>'EPA REGION'!J18</f>
        <v>2.05</v>
      </c>
      <c r="R39" s="385">
        <f>'EPA REGION'!J19</f>
        <v>0.00077</v>
      </c>
      <c r="S39" s="364"/>
      <c r="T39" s="364">
        <f>'EPA REGION'!J21</f>
        <v>0.09</v>
      </c>
      <c r="U39" s="364"/>
      <c r="V39" s="364">
        <f>'EPA REGION'!J23</f>
        <v>0.005</v>
      </c>
      <c r="W39" s="364"/>
      <c r="X39" s="364"/>
      <c r="Y39" s="372"/>
      <c r="Z39" s="372"/>
      <c r="AA39" s="382">
        <f>'EPA REGION'!J28</f>
        <v>0.219</v>
      </c>
      <c r="AB39" s="411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ht="18.75" customHeight="1">
      <c r="A40" s="19"/>
      <c r="B40" s="368" t="s">
        <v>168</v>
      </c>
      <c r="C40" s="361" t="s">
        <v>35</v>
      </c>
      <c r="D40" s="363">
        <f>Navajo!T5</f>
        <v>0.087</v>
      </c>
      <c r="E40" s="364">
        <f>Navajo!T6</f>
        <v>0.03</v>
      </c>
      <c r="F40" s="364">
        <f>Navajo!T7</f>
        <v>0.15</v>
      </c>
      <c r="G40" s="364"/>
      <c r="H40" s="364"/>
      <c r="I40" s="363">
        <f>Navajo!T10</f>
        <v>0.0005270999409</v>
      </c>
      <c r="J40" s="364"/>
      <c r="K40" s="364"/>
      <c r="L40" s="364"/>
      <c r="M40" s="363">
        <f>Navajo!T15</f>
        <v>0.02289824179</v>
      </c>
      <c r="N40" s="364"/>
      <c r="O40" s="363">
        <f>Navajo!T17</f>
        <v>0.008128200782</v>
      </c>
      <c r="P40" s="364"/>
      <c r="Q40" s="364"/>
      <c r="R40" s="426">
        <f>Navajo!T20</f>
        <v>0.000012</v>
      </c>
      <c r="S40" s="364"/>
      <c r="T40" s="363">
        <f>Navajo!T22</f>
        <v>0.1317354131</v>
      </c>
      <c r="U40" s="364"/>
      <c r="V40" s="364">
        <f>Navajo!T24</f>
        <v>0.002</v>
      </c>
      <c r="W40" s="364"/>
      <c r="X40" s="364"/>
      <c r="Y40" s="364">
        <f>Navajo!T27</f>
        <v>0.15</v>
      </c>
      <c r="Z40" s="362"/>
      <c r="AA40" s="382">
        <f>Navajo!T29</f>
        <v>0.2996802181</v>
      </c>
      <c r="AB40" s="383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49"/>
      <c r="AT40" s="49"/>
      <c r="AU40" s="5"/>
      <c r="AV40" s="5"/>
      <c r="AW40" s="5"/>
      <c r="AX40" s="5"/>
      <c r="AY40" s="5"/>
      <c r="AZ40" s="5"/>
      <c r="BA40" s="5"/>
    </row>
    <row r="41" ht="18.75" customHeight="1">
      <c r="A41" s="19"/>
      <c r="B41" s="368" t="s">
        <v>61</v>
      </c>
      <c r="C41" s="361" t="s">
        <v>32</v>
      </c>
      <c r="D41" s="363">
        <f>'New Mexico'!S5</f>
        <v>6.169851812</v>
      </c>
      <c r="E41" s="364"/>
      <c r="F41" s="364">
        <f>'New Mexico'!S7</f>
        <v>0.15</v>
      </c>
      <c r="G41" s="364"/>
      <c r="H41" s="364"/>
      <c r="I41" s="384">
        <f>'New Mexico'!S10</f>
        <v>0.0009963914422</v>
      </c>
      <c r="J41" s="364"/>
      <c r="K41" s="363">
        <f>'New Mexico'!S14</f>
        <v>0.011</v>
      </c>
      <c r="L41" s="364"/>
      <c r="M41" s="363">
        <f>'New Mexico'!S16</f>
        <v>0.02289824179</v>
      </c>
      <c r="N41" s="364"/>
      <c r="O41" s="363">
        <f>'New Mexico'!S18</f>
        <v>0.008128200782</v>
      </c>
      <c r="P41" s="364"/>
      <c r="Q41" s="363">
        <f>'New Mexico'!S20</f>
        <v>2.378511004</v>
      </c>
      <c r="R41" s="385">
        <f>'New Mexico'!S22</f>
        <v>0.00077</v>
      </c>
      <c r="S41" s="363">
        <f>'New Mexico'!S23</f>
        <v>1.895</v>
      </c>
      <c r="T41" s="364">
        <f>'New Mexico'!S24</f>
        <v>0.1317354131</v>
      </c>
      <c r="U41" s="364"/>
      <c r="V41" s="364">
        <f>'New Mexico'!S26</f>
        <v>0.005</v>
      </c>
      <c r="W41" s="364"/>
      <c r="X41" s="364"/>
      <c r="Y41" s="372"/>
      <c r="Z41" s="372"/>
      <c r="AA41" s="363">
        <f>'New Mexico'!S31</f>
        <v>0.329119484</v>
      </c>
      <c r="AB41" s="383">
        <f>'New Mexico'!$X$10</f>
        <v>300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1.0" customHeight="1">
      <c r="A42" s="79"/>
      <c r="B42" s="368" t="s">
        <v>61</v>
      </c>
      <c r="C42" s="361" t="s">
        <v>30</v>
      </c>
      <c r="D42" s="364">
        <f>Colorado!V5</f>
        <v>1.261738276</v>
      </c>
      <c r="E42" s="364"/>
      <c r="F42" s="364">
        <f>Colorado!V7</f>
        <v>0.15</v>
      </c>
      <c r="G42" s="364"/>
      <c r="H42" s="364"/>
      <c r="I42" s="384">
        <f>Colorado!V10</f>
        <v>0.0007150963375</v>
      </c>
      <c r="J42" s="364"/>
      <c r="K42" s="363">
        <f>Colorado!V12</f>
        <v>0.011</v>
      </c>
      <c r="L42" s="364"/>
      <c r="M42" s="363">
        <f>Colorado!V14</f>
        <v>0.01619353664</v>
      </c>
      <c r="N42" s="365">
        <f>Colorado!V15</f>
        <v>1</v>
      </c>
      <c r="O42" s="385">
        <f>Colorado!V16</f>
        <v>0.005305248512</v>
      </c>
      <c r="P42" s="363"/>
      <c r="Q42" s="363">
        <f>Colorado!V18</f>
        <v>2.078017337</v>
      </c>
      <c r="R42" s="427">
        <f>Colorado!V19</f>
        <v>0.00001</v>
      </c>
      <c r="S42" s="363"/>
      <c r="T42" s="363">
        <f>Colorado!V21</f>
        <v>0.09348270932</v>
      </c>
      <c r="U42" s="363"/>
      <c r="V42" s="385">
        <f>Colorado!V23</f>
        <v>0.0046</v>
      </c>
      <c r="W42" s="363">
        <f>Colorado!V24</f>
        <v>0.001054541284</v>
      </c>
      <c r="X42" s="363"/>
      <c r="Y42" s="363">
        <f>Colorado!V26</f>
        <v>0.015</v>
      </c>
      <c r="Z42" s="363"/>
      <c r="AA42" s="363">
        <f>Colorado!V28</f>
        <v>0.2276230312</v>
      </c>
      <c r="AB42" s="383">
        <f>Colorado!$I$44</f>
        <v>200</v>
      </c>
    </row>
    <row r="43" ht="13.5" customHeight="1">
      <c r="AB43" s="5"/>
    </row>
    <row r="44" ht="13.5" customHeight="1">
      <c r="B44" s="354" t="s">
        <v>68</v>
      </c>
      <c r="G44" s="87"/>
      <c r="AB44" s="5"/>
    </row>
    <row r="45" ht="13.5" customHeight="1">
      <c r="AB45" s="5"/>
    </row>
    <row r="46" ht="13.5" customHeight="1">
      <c r="AB46" s="5"/>
    </row>
    <row r="47" ht="13.5" customHeight="1">
      <c r="AB47" s="5"/>
    </row>
    <row r="48" ht="13.5" customHeight="1">
      <c r="AB48" s="5"/>
    </row>
    <row r="49" ht="13.5" customHeight="1">
      <c r="AB49" s="5"/>
    </row>
    <row r="50" ht="13.5" customHeight="1">
      <c r="AB50" s="5"/>
    </row>
    <row r="51" ht="13.5" customHeight="1">
      <c r="AB51" s="5"/>
    </row>
    <row r="52" ht="13.5" customHeight="1">
      <c r="AB52" s="5"/>
    </row>
    <row r="53" ht="13.5" customHeight="1">
      <c r="AB53" s="5"/>
    </row>
    <row r="54" ht="13.5" customHeight="1">
      <c r="AB54" s="5"/>
    </row>
    <row r="55" ht="13.5" customHeight="1">
      <c r="AB55" s="5"/>
    </row>
    <row r="56" ht="13.5" customHeight="1">
      <c r="AB56" s="5"/>
    </row>
    <row r="57" ht="13.5" customHeight="1">
      <c r="AB57" s="5"/>
    </row>
    <row r="58" ht="13.5" customHeight="1">
      <c r="AB58" s="5"/>
    </row>
    <row r="59" ht="13.5" customHeight="1">
      <c r="AB59" s="5"/>
    </row>
    <row r="60" ht="13.5" customHeight="1">
      <c r="AB60" s="5"/>
    </row>
    <row r="61" ht="13.5" customHeight="1">
      <c r="AB61" s="5"/>
    </row>
    <row r="62" ht="13.5" customHeight="1">
      <c r="AB62" s="5"/>
    </row>
    <row r="63" ht="13.5" customHeight="1">
      <c r="AB63" s="5"/>
    </row>
    <row r="64" ht="13.5" customHeight="1">
      <c r="AB64" s="5"/>
    </row>
    <row r="65" ht="13.5" customHeight="1">
      <c r="AB65" s="5"/>
    </row>
    <row r="66" ht="13.5" customHeight="1">
      <c r="AB66" s="5"/>
    </row>
    <row r="67" ht="13.5" customHeight="1">
      <c r="AB67" s="5"/>
    </row>
    <row r="68" ht="13.5" customHeight="1">
      <c r="AB68" s="5"/>
    </row>
    <row r="69" ht="13.5" customHeight="1">
      <c r="AB69" s="5"/>
    </row>
    <row r="70" ht="13.5" customHeight="1">
      <c r="AB70" s="5"/>
    </row>
    <row r="71" ht="13.5" customHeight="1">
      <c r="AB71" s="5"/>
    </row>
    <row r="72" ht="13.5" customHeight="1">
      <c r="AB72" s="5"/>
    </row>
    <row r="73" ht="13.5" customHeight="1">
      <c r="AB73" s="5"/>
    </row>
    <row r="74" ht="13.5" customHeight="1">
      <c r="AB74" s="5"/>
    </row>
    <row r="75" ht="13.5" customHeight="1">
      <c r="AB75" s="5"/>
    </row>
    <row r="76" ht="13.5" customHeight="1">
      <c r="AB76" s="5"/>
    </row>
    <row r="77" ht="13.5" customHeight="1">
      <c r="AB77" s="5"/>
    </row>
    <row r="78" ht="13.5" customHeight="1">
      <c r="AB78" s="5"/>
    </row>
    <row r="79" ht="13.5" customHeight="1">
      <c r="AB79" s="5"/>
    </row>
    <row r="80" ht="13.5" customHeight="1">
      <c r="AB80" s="5"/>
    </row>
    <row r="81" ht="13.5" customHeight="1">
      <c r="AB81" s="5"/>
    </row>
    <row r="82" ht="13.5" customHeight="1">
      <c r="AB82" s="5"/>
    </row>
    <row r="83" ht="13.5" customHeight="1">
      <c r="AB83" s="5"/>
    </row>
    <row r="84" ht="13.5" customHeight="1">
      <c r="AB84" s="5"/>
    </row>
    <row r="85" ht="13.5" customHeight="1">
      <c r="AB85" s="5"/>
    </row>
    <row r="86" ht="13.5" customHeight="1">
      <c r="AB86" s="5"/>
    </row>
    <row r="87" ht="13.5" customHeight="1">
      <c r="AB87" s="5"/>
    </row>
    <row r="88" ht="13.5" customHeight="1">
      <c r="AB88" s="5"/>
    </row>
    <row r="89" ht="13.5" customHeight="1">
      <c r="AB89" s="5"/>
    </row>
    <row r="90" ht="13.5" customHeight="1">
      <c r="AB90" s="5"/>
    </row>
    <row r="91" ht="13.5" customHeight="1">
      <c r="AB91" s="5"/>
    </row>
    <row r="92" ht="13.5" customHeight="1">
      <c r="AB92" s="5"/>
    </row>
    <row r="93" ht="13.5" customHeight="1">
      <c r="AB93" s="5"/>
    </row>
    <row r="94" ht="13.5" customHeight="1">
      <c r="AB94" s="5"/>
    </row>
    <row r="95" ht="13.5" customHeight="1">
      <c r="AB95" s="5"/>
    </row>
    <row r="96" ht="13.5" customHeight="1">
      <c r="AB96" s="5"/>
    </row>
    <row r="97" ht="13.5" customHeight="1">
      <c r="AB97" s="5"/>
    </row>
    <row r="98" ht="13.5" customHeight="1">
      <c r="AB98" s="5"/>
    </row>
    <row r="99" ht="13.5" customHeight="1">
      <c r="AB99" s="5"/>
    </row>
    <row r="100" ht="13.5" customHeight="1">
      <c r="AB100" s="5"/>
    </row>
    <row r="101" ht="13.5" customHeight="1">
      <c r="AB101" s="5"/>
    </row>
    <row r="102" ht="13.5" customHeight="1">
      <c r="AB102" s="5"/>
    </row>
    <row r="103" ht="13.5" customHeight="1">
      <c r="AB103" s="5"/>
    </row>
    <row r="104" ht="13.5" customHeight="1">
      <c r="AB104" s="5"/>
    </row>
    <row r="105" ht="13.5" customHeight="1">
      <c r="AB105" s="5"/>
    </row>
    <row r="106" ht="13.5" customHeight="1">
      <c r="AB106" s="5"/>
    </row>
    <row r="107" ht="13.5" customHeight="1">
      <c r="AB107" s="5"/>
    </row>
    <row r="108" ht="13.5" customHeight="1">
      <c r="AB108" s="5"/>
    </row>
    <row r="109" ht="13.5" customHeight="1">
      <c r="AB109" s="5"/>
    </row>
    <row r="110" ht="13.5" customHeight="1">
      <c r="AB110" s="5"/>
    </row>
    <row r="111" ht="13.5" customHeight="1">
      <c r="AB111" s="5"/>
    </row>
    <row r="112" ht="13.5" customHeight="1">
      <c r="AB112" s="5"/>
    </row>
    <row r="113" ht="13.5" customHeight="1">
      <c r="AB113" s="5"/>
    </row>
    <row r="114" ht="13.5" customHeight="1">
      <c r="AB114" s="5"/>
    </row>
    <row r="115" ht="13.5" customHeight="1">
      <c r="AB115" s="5"/>
    </row>
    <row r="116" ht="13.5" customHeight="1">
      <c r="AB116" s="5"/>
    </row>
    <row r="117" ht="13.5" customHeight="1">
      <c r="AB117" s="5"/>
    </row>
    <row r="118" ht="13.5" customHeight="1">
      <c r="AB118" s="5"/>
    </row>
    <row r="119" ht="13.5" customHeight="1">
      <c r="AB119" s="5"/>
    </row>
    <row r="120" ht="13.5" customHeight="1">
      <c r="AB120" s="5"/>
    </row>
    <row r="121" ht="13.5" customHeight="1">
      <c r="AB121" s="5"/>
    </row>
    <row r="122" ht="13.5" customHeight="1">
      <c r="AB122" s="5"/>
    </row>
    <row r="123" ht="13.5" customHeight="1">
      <c r="AB123" s="5"/>
    </row>
    <row r="124" ht="13.5" customHeight="1">
      <c r="AB124" s="5"/>
    </row>
    <row r="125" ht="13.5" customHeight="1">
      <c r="AB125" s="5"/>
    </row>
    <row r="126" ht="13.5" customHeight="1">
      <c r="AB126" s="5"/>
    </row>
    <row r="127" ht="13.5" customHeight="1">
      <c r="AB127" s="5"/>
    </row>
    <row r="128" ht="13.5" customHeight="1">
      <c r="AB128" s="5"/>
    </row>
    <row r="129" ht="13.5" customHeight="1">
      <c r="AB129" s="5"/>
    </row>
    <row r="130" ht="13.5" customHeight="1">
      <c r="AB130" s="5"/>
    </row>
    <row r="131" ht="13.5" customHeight="1">
      <c r="AB131" s="5"/>
    </row>
    <row r="132" ht="13.5" customHeight="1">
      <c r="AB132" s="5"/>
    </row>
    <row r="133" ht="13.5" customHeight="1">
      <c r="AB133" s="5"/>
    </row>
    <row r="134" ht="13.5" customHeight="1">
      <c r="AB134" s="5"/>
    </row>
    <row r="135" ht="13.5" customHeight="1">
      <c r="AB135" s="5"/>
    </row>
    <row r="136" ht="13.5" customHeight="1">
      <c r="AB136" s="5"/>
    </row>
    <row r="137" ht="13.5" customHeight="1">
      <c r="AB137" s="5"/>
    </row>
    <row r="138" ht="13.5" customHeight="1">
      <c r="AB138" s="5"/>
    </row>
    <row r="139" ht="13.5" customHeight="1">
      <c r="AB139" s="5"/>
    </row>
    <row r="140" ht="13.5" customHeight="1">
      <c r="AB140" s="5"/>
    </row>
    <row r="141" ht="13.5" customHeight="1">
      <c r="AB141" s="5"/>
    </row>
    <row r="142" ht="13.5" customHeight="1">
      <c r="AB142" s="5"/>
    </row>
    <row r="143" ht="13.5" customHeight="1">
      <c r="AB143" s="5"/>
    </row>
    <row r="144" ht="13.5" customHeight="1">
      <c r="AB144" s="5"/>
    </row>
    <row r="145" ht="13.5" customHeight="1">
      <c r="AB145" s="5"/>
    </row>
    <row r="146" ht="13.5" customHeight="1">
      <c r="AB146" s="5"/>
    </row>
    <row r="147" ht="13.5" customHeight="1">
      <c r="AB147" s="5"/>
    </row>
    <row r="148" ht="13.5" customHeight="1">
      <c r="AB148" s="5"/>
    </row>
    <row r="149" ht="13.5" customHeight="1">
      <c r="AB149" s="5"/>
    </row>
    <row r="150" ht="13.5" customHeight="1">
      <c r="AB150" s="5"/>
    </row>
    <row r="151" ht="13.5" customHeight="1">
      <c r="AB151" s="5"/>
    </row>
    <row r="152" ht="13.5" customHeight="1">
      <c r="AB152" s="5"/>
    </row>
    <row r="153" ht="13.5" customHeight="1">
      <c r="AB153" s="5"/>
    </row>
    <row r="154" ht="13.5" customHeight="1">
      <c r="AB154" s="5"/>
    </row>
    <row r="155" ht="13.5" customHeight="1">
      <c r="AB155" s="5"/>
    </row>
    <row r="156" ht="13.5" customHeight="1">
      <c r="AB156" s="5"/>
    </row>
    <row r="157" ht="13.5" customHeight="1">
      <c r="AB157" s="5"/>
    </row>
    <row r="158" ht="13.5" customHeight="1">
      <c r="AB158" s="5"/>
    </row>
    <row r="159" ht="13.5" customHeight="1">
      <c r="AB159" s="5"/>
    </row>
    <row r="160" ht="13.5" customHeight="1">
      <c r="AB160" s="5"/>
    </row>
    <row r="161" ht="13.5" customHeight="1">
      <c r="AB161" s="5"/>
    </row>
    <row r="162" ht="13.5" customHeight="1">
      <c r="AB162" s="5"/>
    </row>
    <row r="163" ht="13.5" customHeight="1">
      <c r="AB163" s="5"/>
    </row>
    <row r="164" ht="13.5" customHeight="1">
      <c r="AB164" s="5"/>
    </row>
    <row r="165" ht="13.5" customHeight="1">
      <c r="AB165" s="5"/>
    </row>
    <row r="166" ht="13.5" customHeight="1">
      <c r="AB166" s="5"/>
    </row>
    <row r="167" ht="13.5" customHeight="1">
      <c r="AB167" s="5"/>
    </row>
    <row r="168" ht="13.5" customHeight="1">
      <c r="AB168" s="5"/>
    </row>
    <row r="169" ht="13.5" customHeight="1">
      <c r="AB169" s="5"/>
    </row>
    <row r="170" ht="13.5" customHeight="1">
      <c r="AB170" s="5"/>
    </row>
    <row r="171" ht="13.5" customHeight="1">
      <c r="AB171" s="5"/>
    </row>
    <row r="172" ht="13.5" customHeight="1">
      <c r="AB172" s="5"/>
    </row>
    <row r="173" ht="13.5" customHeight="1">
      <c r="AB173" s="5"/>
    </row>
    <row r="174" ht="13.5" customHeight="1">
      <c r="AB174" s="5"/>
    </row>
    <row r="175" ht="13.5" customHeight="1">
      <c r="AB175" s="5"/>
    </row>
    <row r="176" ht="13.5" customHeight="1">
      <c r="AB176" s="5"/>
    </row>
    <row r="177" ht="13.5" customHeight="1">
      <c r="AB177" s="5"/>
    </row>
    <row r="178" ht="13.5" customHeight="1">
      <c r="AB178" s="5"/>
    </row>
    <row r="179" ht="13.5" customHeight="1">
      <c r="AB179" s="5"/>
    </row>
    <row r="180" ht="13.5" customHeight="1">
      <c r="AB180" s="5"/>
    </row>
    <row r="181" ht="13.5" customHeight="1">
      <c r="AB181" s="5"/>
    </row>
    <row r="182" ht="13.5" customHeight="1">
      <c r="AB182" s="5"/>
    </row>
    <row r="183" ht="13.5" customHeight="1">
      <c r="AB183" s="5"/>
    </row>
    <row r="184" ht="13.5" customHeight="1">
      <c r="AB184" s="5"/>
    </row>
    <row r="185" ht="13.5" customHeight="1">
      <c r="AB185" s="5"/>
    </row>
    <row r="186" ht="13.5" customHeight="1">
      <c r="AB186" s="5"/>
    </row>
    <row r="187" ht="13.5" customHeight="1">
      <c r="AB187" s="5"/>
    </row>
    <row r="188" ht="13.5" customHeight="1">
      <c r="AB188" s="5"/>
    </row>
    <row r="189" ht="13.5" customHeight="1">
      <c r="AB189" s="5"/>
    </row>
    <row r="190" ht="13.5" customHeight="1">
      <c r="AB190" s="5"/>
    </row>
    <row r="191" ht="13.5" customHeight="1">
      <c r="AB191" s="5"/>
    </row>
    <row r="192" ht="13.5" customHeight="1">
      <c r="AB192" s="5"/>
    </row>
    <row r="193" ht="13.5" customHeight="1">
      <c r="AB193" s="5"/>
    </row>
    <row r="194" ht="13.5" customHeight="1">
      <c r="AB194" s="5"/>
    </row>
    <row r="195" ht="13.5" customHeight="1">
      <c r="AB195" s="5"/>
    </row>
    <row r="196" ht="13.5" customHeight="1">
      <c r="AB196" s="5"/>
    </row>
    <row r="197" ht="13.5" customHeight="1">
      <c r="AB197" s="5"/>
    </row>
    <row r="198" ht="13.5" customHeight="1">
      <c r="AB198" s="5"/>
    </row>
    <row r="199" ht="13.5" customHeight="1">
      <c r="AB199" s="5"/>
    </row>
    <row r="200" ht="13.5" customHeight="1">
      <c r="AB200" s="5"/>
    </row>
    <row r="201" ht="13.5" customHeight="1">
      <c r="AB201" s="5"/>
    </row>
    <row r="202" ht="13.5" customHeight="1">
      <c r="AB202" s="5"/>
    </row>
    <row r="203" ht="13.5" customHeight="1">
      <c r="AB203" s="5"/>
    </row>
    <row r="204" ht="13.5" customHeight="1">
      <c r="AB204" s="5"/>
    </row>
    <row r="205" ht="13.5" customHeight="1">
      <c r="AB205" s="5"/>
    </row>
    <row r="206" ht="13.5" customHeight="1">
      <c r="AB206" s="5"/>
    </row>
    <row r="207" ht="13.5" customHeight="1">
      <c r="AB207" s="5"/>
    </row>
    <row r="208" ht="13.5" customHeight="1">
      <c r="AB208" s="5"/>
    </row>
    <row r="209" ht="13.5" customHeight="1">
      <c r="AB209" s="5"/>
    </row>
    <row r="210" ht="13.5" customHeight="1">
      <c r="AB210" s="5"/>
    </row>
    <row r="211" ht="13.5" customHeight="1">
      <c r="AB211" s="5"/>
    </row>
    <row r="212" ht="13.5" customHeight="1">
      <c r="AB212" s="5"/>
    </row>
    <row r="213" ht="13.5" customHeight="1">
      <c r="AB213" s="5"/>
    </row>
    <row r="214" ht="13.5" customHeight="1">
      <c r="AB214" s="5"/>
    </row>
    <row r="215" ht="13.5" customHeight="1">
      <c r="AB215" s="5"/>
    </row>
    <row r="216" ht="13.5" customHeight="1">
      <c r="AB216" s="5"/>
    </row>
    <row r="217" ht="13.5" customHeight="1">
      <c r="AB217" s="5"/>
    </row>
    <row r="218" ht="13.5" customHeight="1">
      <c r="AB218" s="5"/>
    </row>
    <row r="219" ht="13.5" customHeight="1">
      <c r="AB219" s="5"/>
    </row>
    <row r="220" ht="13.5" customHeight="1">
      <c r="AB220" s="5"/>
    </row>
    <row r="221" ht="13.5" customHeight="1">
      <c r="AB221" s="5"/>
    </row>
    <row r="222" ht="13.5" customHeight="1">
      <c r="AB222" s="5"/>
    </row>
    <row r="223" ht="13.5" customHeight="1">
      <c r="AB223" s="5"/>
    </row>
    <row r="224" ht="13.5" customHeight="1">
      <c r="AB224" s="5"/>
    </row>
    <row r="225" ht="13.5" customHeight="1">
      <c r="AB225" s="5"/>
    </row>
    <row r="226" ht="13.5" customHeight="1">
      <c r="AB226" s="5"/>
    </row>
    <row r="227" ht="13.5" customHeight="1">
      <c r="AB227" s="5"/>
    </row>
    <row r="228" ht="13.5" customHeight="1">
      <c r="AB228" s="5"/>
    </row>
    <row r="229" ht="13.5" customHeight="1">
      <c r="AB229" s="5"/>
    </row>
    <row r="230" ht="13.5" customHeight="1">
      <c r="AB230" s="5"/>
    </row>
    <row r="231" ht="13.5" customHeight="1">
      <c r="AB231" s="5"/>
    </row>
    <row r="232" ht="13.5" customHeight="1">
      <c r="AB232" s="5"/>
    </row>
    <row r="233" ht="13.5" customHeight="1">
      <c r="AB233" s="5"/>
    </row>
    <row r="234" ht="13.5" customHeight="1">
      <c r="AB234" s="5"/>
    </row>
    <row r="235" ht="13.5" customHeight="1">
      <c r="AB235" s="5"/>
    </row>
    <row r="236" ht="13.5" customHeight="1">
      <c r="AB236" s="5"/>
    </row>
    <row r="237" ht="13.5" customHeight="1">
      <c r="AB237" s="5"/>
    </row>
    <row r="238" ht="13.5" customHeight="1">
      <c r="AB238" s="5"/>
    </row>
    <row r="239" ht="13.5" customHeight="1">
      <c r="AB239" s="5"/>
    </row>
    <row r="240" ht="13.5" customHeight="1">
      <c r="AB240" s="5"/>
    </row>
    <row r="241" ht="13.5" customHeight="1">
      <c r="AB241" s="5"/>
    </row>
    <row r="242" ht="13.5" customHeight="1">
      <c r="AB242" s="5"/>
    </row>
    <row r="243" ht="13.5" customHeight="1">
      <c r="AB243" s="5"/>
    </row>
    <row r="244" ht="13.5" customHeight="1">
      <c r="AB244" s="5"/>
    </row>
    <row r="245" ht="13.5" customHeight="1">
      <c r="AB245" s="5"/>
    </row>
    <row r="246" ht="13.5" customHeight="1">
      <c r="AB246" s="5"/>
    </row>
    <row r="247" ht="13.5" customHeight="1">
      <c r="AB247" s="5"/>
    </row>
    <row r="248" ht="13.5" customHeight="1">
      <c r="AB248" s="5"/>
    </row>
    <row r="249" ht="13.5" customHeight="1">
      <c r="AB249" s="5"/>
    </row>
    <row r="250" ht="13.5" customHeight="1">
      <c r="AB250" s="5"/>
    </row>
    <row r="251" ht="13.5" customHeight="1">
      <c r="AB251" s="5"/>
    </row>
    <row r="252" ht="13.5" customHeight="1">
      <c r="AB252" s="5"/>
    </row>
    <row r="253" ht="13.5" customHeight="1">
      <c r="AB253" s="5"/>
    </row>
    <row r="254" ht="13.5" customHeight="1">
      <c r="AB254" s="5"/>
    </row>
    <row r="255" ht="13.5" customHeight="1">
      <c r="AB255" s="5"/>
    </row>
    <row r="256" ht="13.5" customHeight="1">
      <c r="AB256" s="5"/>
    </row>
    <row r="257" ht="13.5" customHeight="1">
      <c r="AB257" s="5"/>
    </row>
    <row r="258" ht="13.5" customHeight="1">
      <c r="AB258" s="5"/>
    </row>
    <row r="259" ht="13.5" customHeight="1">
      <c r="AB259" s="5"/>
    </row>
    <row r="260" ht="13.5" customHeight="1">
      <c r="AB260" s="5"/>
    </row>
    <row r="261" ht="13.5" customHeight="1">
      <c r="AB261" s="5"/>
    </row>
    <row r="262" ht="13.5" customHeight="1">
      <c r="AB262" s="5"/>
    </row>
    <row r="263" ht="13.5" customHeight="1">
      <c r="AB263" s="5"/>
    </row>
    <row r="264" ht="13.5" customHeight="1">
      <c r="AB264" s="5"/>
    </row>
    <row r="265" ht="13.5" customHeight="1">
      <c r="AB265" s="5"/>
    </row>
    <row r="266" ht="13.5" customHeight="1">
      <c r="AB266" s="5"/>
    </row>
    <row r="267" ht="13.5" customHeight="1">
      <c r="AB267" s="5"/>
    </row>
    <row r="268" ht="13.5" customHeight="1">
      <c r="AB268" s="5"/>
    </row>
    <row r="269" ht="13.5" customHeight="1">
      <c r="AB269" s="5"/>
    </row>
    <row r="270" ht="13.5" customHeight="1">
      <c r="AB270" s="5"/>
    </row>
    <row r="271" ht="13.5" customHeight="1">
      <c r="AB271" s="5"/>
    </row>
    <row r="272" ht="13.5" customHeight="1">
      <c r="AB272" s="5"/>
    </row>
    <row r="273" ht="13.5" customHeight="1">
      <c r="AB273" s="5"/>
    </row>
    <row r="274" ht="13.5" customHeight="1">
      <c r="AB274" s="5"/>
    </row>
    <row r="275" ht="13.5" customHeight="1">
      <c r="AB275" s="5"/>
    </row>
    <row r="276" ht="13.5" customHeight="1">
      <c r="AB276" s="5"/>
    </row>
    <row r="277" ht="13.5" customHeight="1">
      <c r="AB277" s="5"/>
    </row>
    <row r="278" ht="13.5" customHeight="1">
      <c r="AB278" s="5"/>
    </row>
    <row r="279" ht="13.5" customHeight="1">
      <c r="AB279" s="5"/>
    </row>
    <row r="280" ht="13.5" customHeight="1">
      <c r="AB280" s="5"/>
    </row>
    <row r="281" ht="13.5" customHeight="1">
      <c r="AB281" s="5"/>
    </row>
    <row r="282" ht="13.5" customHeight="1">
      <c r="AB282" s="5"/>
    </row>
    <row r="283" ht="13.5" customHeight="1">
      <c r="AB283" s="5"/>
    </row>
    <row r="284" ht="13.5" customHeight="1">
      <c r="AB284" s="5"/>
    </row>
    <row r="285" ht="13.5" customHeight="1">
      <c r="AB285" s="5"/>
    </row>
    <row r="286" ht="13.5" customHeight="1">
      <c r="AB286" s="5"/>
    </row>
    <row r="287" ht="13.5" customHeight="1">
      <c r="AB287" s="5"/>
    </row>
    <row r="288" ht="13.5" customHeight="1">
      <c r="AB288" s="5"/>
    </row>
    <row r="289" ht="13.5" customHeight="1">
      <c r="AB289" s="5"/>
    </row>
    <row r="290" ht="13.5" customHeight="1">
      <c r="AB290" s="5"/>
    </row>
    <row r="291" ht="13.5" customHeight="1">
      <c r="AB291" s="5"/>
    </row>
    <row r="292" ht="13.5" customHeight="1">
      <c r="AB292" s="5"/>
    </row>
    <row r="293" ht="13.5" customHeight="1">
      <c r="AB293" s="5"/>
    </row>
    <row r="294" ht="13.5" customHeight="1">
      <c r="AB294" s="5"/>
    </row>
    <row r="295" ht="13.5" customHeight="1">
      <c r="AB295" s="5"/>
    </row>
    <row r="296" ht="13.5" customHeight="1">
      <c r="AB296" s="5"/>
    </row>
    <row r="297" ht="13.5" customHeight="1">
      <c r="AB297" s="5"/>
    </row>
    <row r="298" ht="13.5" customHeight="1">
      <c r="AB298" s="5"/>
    </row>
    <row r="299" ht="13.5" customHeight="1">
      <c r="AB299" s="5"/>
    </row>
    <row r="300" ht="13.5" customHeight="1">
      <c r="AB300" s="5"/>
    </row>
    <row r="301" ht="13.5" customHeight="1">
      <c r="AB301" s="5"/>
    </row>
    <row r="302" ht="13.5" customHeight="1">
      <c r="AB302" s="5"/>
    </row>
    <row r="303" ht="13.5" customHeight="1">
      <c r="AB303" s="5"/>
    </row>
    <row r="304" ht="13.5" customHeight="1">
      <c r="AB304" s="5"/>
    </row>
    <row r="305" ht="13.5" customHeight="1">
      <c r="AB305" s="5"/>
    </row>
    <row r="306" ht="13.5" customHeight="1">
      <c r="AB306" s="5"/>
    </row>
    <row r="307" ht="13.5" customHeight="1">
      <c r="AB307" s="5"/>
    </row>
    <row r="308" ht="13.5" customHeight="1">
      <c r="AB308" s="5"/>
    </row>
    <row r="309" ht="13.5" customHeight="1">
      <c r="AB309" s="5"/>
    </row>
    <row r="310" ht="13.5" customHeight="1">
      <c r="AB310" s="5"/>
    </row>
    <row r="311" ht="13.5" customHeight="1">
      <c r="AB311" s="5"/>
    </row>
    <row r="312" ht="13.5" customHeight="1">
      <c r="AB312" s="5"/>
    </row>
    <row r="313" ht="13.5" customHeight="1">
      <c r="AB313" s="5"/>
    </row>
    <row r="314" ht="13.5" customHeight="1">
      <c r="AB314" s="5"/>
    </row>
    <row r="315" ht="13.5" customHeight="1">
      <c r="AB315" s="5"/>
    </row>
    <row r="316" ht="13.5" customHeight="1">
      <c r="AB316" s="5"/>
    </row>
    <row r="317" ht="13.5" customHeight="1">
      <c r="AB317" s="5"/>
    </row>
    <row r="318" ht="13.5" customHeight="1">
      <c r="AB318" s="5"/>
    </row>
    <row r="319" ht="13.5" customHeight="1">
      <c r="AB319" s="5"/>
    </row>
    <row r="320" ht="13.5" customHeight="1">
      <c r="AB320" s="5"/>
    </row>
    <row r="321" ht="13.5" customHeight="1">
      <c r="AB321" s="5"/>
    </row>
    <row r="322" ht="13.5" customHeight="1">
      <c r="AB322" s="5"/>
    </row>
    <row r="323" ht="13.5" customHeight="1">
      <c r="AB323" s="5"/>
    </row>
    <row r="324" ht="13.5" customHeight="1">
      <c r="AB324" s="5"/>
    </row>
    <row r="325" ht="13.5" customHeight="1">
      <c r="AB325" s="5"/>
    </row>
    <row r="326" ht="13.5" customHeight="1">
      <c r="AB326" s="5"/>
    </row>
    <row r="327" ht="13.5" customHeight="1">
      <c r="AB327" s="5"/>
    </row>
    <row r="328" ht="13.5" customHeight="1">
      <c r="AB328" s="5"/>
    </row>
    <row r="329" ht="13.5" customHeight="1">
      <c r="AB329" s="5"/>
    </row>
    <row r="330" ht="13.5" customHeight="1">
      <c r="AB330" s="5"/>
    </row>
    <row r="331" ht="13.5" customHeight="1">
      <c r="AB331" s="5"/>
    </row>
    <row r="332" ht="13.5" customHeight="1">
      <c r="AB332" s="5"/>
    </row>
    <row r="333" ht="13.5" customHeight="1">
      <c r="AB333" s="5"/>
    </row>
    <row r="334" ht="13.5" customHeight="1">
      <c r="AB334" s="5"/>
    </row>
    <row r="335" ht="13.5" customHeight="1">
      <c r="AB335" s="5"/>
    </row>
    <row r="336" ht="13.5" customHeight="1">
      <c r="AB336" s="5"/>
    </row>
    <row r="337" ht="13.5" customHeight="1">
      <c r="AB337" s="5"/>
    </row>
    <row r="338" ht="13.5" customHeight="1">
      <c r="AB338" s="5"/>
    </row>
    <row r="339" ht="13.5" customHeight="1">
      <c r="AB339" s="5"/>
    </row>
    <row r="340" ht="13.5" customHeight="1">
      <c r="AB340" s="5"/>
    </row>
    <row r="341" ht="13.5" customHeight="1">
      <c r="AB341" s="5"/>
    </row>
    <row r="342" ht="13.5" customHeight="1">
      <c r="AB342" s="5"/>
    </row>
    <row r="343" ht="13.5" customHeight="1">
      <c r="AB343" s="5"/>
    </row>
    <row r="344" ht="13.5" customHeight="1">
      <c r="AB344" s="5"/>
    </row>
    <row r="345" ht="13.5" customHeight="1">
      <c r="AB345" s="5"/>
    </row>
    <row r="346" ht="13.5" customHeight="1">
      <c r="AB346" s="5"/>
    </row>
    <row r="347" ht="13.5" customHeight="1">
      <c r="AB347" s="5"/>
    </row>
    <row r="348" ht="13.5" customHeight="1">
      <c r="AB348" s="5"/>
    </row>
    <row r="349" ht="13.5" customHeight="1">
      <c r="AB349" s="5"/>
    </row>
    <row r="350" ht="13.5" customHeight="1">
      <c r="AB350" s="5"/>
    </row>
    <row r="351" ht="13.5" customHeight="1">
      <c r="AB351" s="5"/>
    </row>
    <row r="352" ht="13.5" customHeight="1">
      <c r="AB352" s="5"/>
    </row>
    <row r="353" ht="13.5" customHeight="1">
      <c r="AB353" s="5"/>
    </row>
    <row r="354" ht="13.5" customHeight="1">
      <c r="AB354" s="5"/>
    </row>
    <row r="355" ht="13.5" customHeight="1">
      <c r="AB355" s="5"/>
    </row>
    <row r="356" ht="13.5" customHeight="1">
      <c r="AB356" s="5"/>
    </row>
    <row r="357" ht="13.5" customHeight="1">
      <c r="AB357" s="5"/>
    </row>
    <row r="358" ht="13.5" customHeight="1">
      <c r="AB358" s="5"/>
    </row>
    <row r="359" ht="13.5" customHeight="1">
      <c r="AB359" s="5"/>
    </row>
    <row r="360" ht="13.5" customHeight="1">
      <c r="AB360" s="5"/>
    </row>
    <row r="361" ht="13.5" customHeight="1">
      <c r="AB361" s="5"/>
    </row>
    <row r="362" ht="13.5" customHeight="1">
      <c r="AB362" s="5"/>
    </row>
    <row r="363" ht="13.5" customHeight="1">
      <c r="AB363" s="5"/>
    </row>
    <row r="364" ht="13.5" customHeight="1">
      <c r="AB364" s="5"/>
    </row>
    <row r="365" ht="13.5" customHeight="1">
      <c r="AB365" s="5"/>
    </row>
    <row r="366" ht="13.5" customHeight="1">
      <c r="AB366" s="5"/>
    </row>
    <row r="367" ht="13.5" customHeight="1">
      <c r="AB367" s="5"/>
    </row>
    <row r="368" ht="13.5" customHeight="1">
      <c r="AB368" s="5"/>
    </row>
    <row r="369" ht="13.5" customHeight="1">
      <c r="AB369" s="5"/>
    </row>
    <row r="370" ht="13.5" customHeight="1">
      <c r="AB370" s="5"/>
    </row>
    <row r="371" ht="13.5" customHeight="1">
      <c r="AB371" s="5"/>
    </row>
    <row r="372" ht="13.5" customHeight="1">
      <c r="AB372" s="5"/>
    </row>
    <row r="373" ht="13.5" customHeight="1">
      <c r="AB373" s="5"/>
    </row>
    <row r="374" ht="13.5" customHeight="1">
      <c r="AB374" s="5"/>
    </row>
    <row r="375" ht="13.5" customHeight="1">
      <c r="AB375" s="5"/>
    </row>
    <row r="376" ht="13.5" customHeight="1">
      <c r="AB376" s="5"/>
    </row>
    <row r="377" ht="13.5" customHeight="1">
      <c r="AB377" s="5"/>
    </row>
    <row r="378" ht="13.5" customHeight="1">
      <c r="AB378" s="5"/>
    </row>
    <row r="379" ht="13.5" customHeight="1">
      <c r="AB379" s="5"/>
    </row>
    <row r="380" ht="13.5" customHeight="1">
      <c r="AB380" s="5"/>
    </row>
    <row r="381" ht="13.5" customHeight="1">
      <c r="AB381" s="5"/>
    </row>
    <row r="382" ht="13.5" customHeight="1">
      <c r="AB382" s="5"/>
    </row>
    <row r="383" ht="13.5" customHeight="1">
      <c r="AB383" s="5"/>
    </row>
    <row r="384" ht="13.5" customHeight="1">
      <c r="AB384" s="5"/>
    </row>
    <row r="385" ht="13.5" customHeight="1">
      <c r="AB385" s="5"/>
    </row>
    <row r="386" ht="13.5" customHeight="1">
      <c r="AB386" s="5"/>
    </row>
    <row r="387" ht="13.5" customHeight="1">
      <c r="AB387" s="5"/>
    </row>
    <row r="388" ht="13.5" customHeight="1">
      <c r="AB388" s="5"/>
    </row>
    <row r="389" ht="13.5" customHeight="1">
      <c r="AB389" s="5"/>
    </row>
    <row r="390" ht="13.5" customHeight="1">
      <c r="AB390" s="5"/>
    </row>
    <row r="391" ht="13.5" customHeight="1">
      <c r="AB391" s="5"/>
    </row>
    <row r="392" ht="13.5" customHeight="1">
      <c r="AB392" s="5"/>
    </row>
    <row r="393" ht="13.5" customHeight="1">
      <c r="AB393" s="5"/>
    </row>
    <row r="394" ht="13.5" customHeight="1">
      <c r="AB394" s="5"/>
    </row>
    <row r="395" ht="13.5" customHeight="1">
      <c r="AB395" s="5"/>
    </row>
    <row r="396" ht="13.5" customHeight="1">
      <c r="AB396" s="5"/>
    </row>
    <row r="397" ht="13.5" customHeight="1">
      <c r="AB397" s="5"/>
    </row>
    <row r="398" ht="13.5" customHeight="1">
      <c r="AB398" s="5"/>
    </row>
    <row r="399" ht="13.5" customHeight="1">
      <c r="AB399" s="5"/>
    </row>
    <row r="400" ht="13.5" customHeight="1">
      <c r="AB400" s="5"/>
    </row>
    <row r="401" ht="13.5" customHeight="1">
      <c r="AB401" s="5"/>
    </row>
    <row r="402" ht="13.5" customHeight="1">
      <c r="AB402" s="5"/>
    </row>
    <row r="403" ht="13.5" customHeight="1">
      <c r="AB403" s="5"/>
    </row>
    <row r="404" ht="13.5" customHeight="1">
      <c r="AB404" s="5"/>
    </row>
    <row r="405" ht="13.5" customHeight="1">
      <c r="AB405" s="5"/>
    </row>
    <row r="406" ht="13.5" customHeight="1">
      <c r="AB406" s="5"/>
    </row>
    <row r="407" ht="13.5" customHeight="1">
      <c r="AB407" s="5"/>
    </row>
    <row r="408" ht="13.5" customHeight="1">
      <c r="AB408" s="5"/>
    </row>
    <row r="409" ht="13.5" customHeight="1">
      <c r="AB409" s="5"/>
    </row>
    <row r="410" ht="13.5" customHeight="1">
      <c r="AB410" s="5"/>
    </row>
    <row r="411" ht="13.5" customHeight="1">
      <c r="AB411" s="5"/>
    </row>
    <row r="412" ht="13.5" customHeight="1">
      <c r="AB412" s="5"/>
    </row>
    <row r="413" ht="13.5" customHeight="1">
      <c r="AB413" s="5"/>
    </row>
    <row r="414" ht="13.5" customHeight="1">
      <c r="AB414" s="5"/>
    </row>
    <row r="415" ht="13.5" customHeight="1">
      <c r="AB415" s="5"/>
    </row>
    <row r="416" ht="13.5" customHeight="1">
      <c r="AB416" s="5"/>
    </row>
    <row r="417" ht="13.5" customHeight="1">
      <c r="AB417" s="5"/>
    </row>
    <row r="418" ht="13.5" customHeight="1">
      <c r="AB418" s="5"/>
    </row>
    <row r="419" ht="13.5" customHeight="1">
      <c r="AB419" s="5"/>
    </row>
    <row r="420" ht="13.5" customHeight="1">
      <c r="AB420" s="5"/>
    </row>
    <row r="421" ht="13.5" customHeight="1">
      <c r="AB421" s="5"/>
    </row>
    <row r="422" ht="13.5" customHeight="1">
      <c r="AB422" s="5"/>
    </row>
    <row r="423" ht="13.5" customHeight="1">
      <c r="AB423" s="5"/>
    </row>
    <row r="424" ht="13.5" customHeight="1">
      <c r="AB424" s="5"/>
    </row>
    <row r="425" ht="13.5" customHeight="1">
      <c r="AB425" s="5"/>
    </row>
    <row r="426" ht="13.5" customHeight="1">
      <c r="AB426" s="5"/>
    </row>
    <row r="427" ht="13.5" customHeight="1">
      <c r="AB427" s="5"/>
    </row>
    <row r="428" ht="13.5" customHeight="1">
      <c r="AB428" s="5"/>
    </row>
    <row r="429" ht="13.5" customHeight="1">
      <c r="AB429" s="5"/>
    </row>
    <row r="430" ht="13.5" customHeight="1">
      <c r="AB430" s="5"/>
    </row>
    <row r="431" ht="13.5" customHeight="1">
      <c r="AB431" s="5"/>
    </row>
    <row r="432" ht="13.5" customHeight="1">
      <c r="AB432" s="5"/>
    </row>
    <row r="433" ht="13.5" customHeight="1">
      <c r="AB433" s="5"/>
    </row>
    <row r="434" ht="13.5" customHeight="1">
      <c r="AB434" s="5"/>
    </row>
    <row r="435" ht="13.5" customHeight="1">
      <c r="AB435" s="5"/>
    </row>
    <row r="436" ht="13.5" customHeight="1">
      <c r="AB436" s="5"/>
    </row>
    <row r="437" ht="13.5" customHeight="1">
      <c r="AB437" s="5"/>
    </row>
    <row r="438" ht="13.5" customHeight="1">
      <c r="AB438" s="5"/>
    </row>
    <row r="439" ht="13.5" customHeight="1">
      <c r="AB439" s="5"/>
    </row>
    <row r="440" ht="13.5" customHeight="1">
      <c r="AB440" s="5"/>
    </row>
    <row r="441" ht="13.5" customHeight="1">
      <c r="AB441" s="5"/>
    </row>
    <row r="442" ht="13.5" customHeight="1">
      <c r="AB442" s="5"/>
    </row>
    <row r="443" ht="13.5" customHeight="1">
      <c r="AB443" s="5"/>
    </row>
    <row r="444" ht="13.5" customHeight="1">
      <c r="AB444" s="5"/>
    </row>
    <row r="445" ht="13.5" customHeight="1">
      <c r="AB445" s="5"/>
    </row>
    <row r="446" ht="13.5" customHeight="1">
      <c r="AB446" s="5"/>
    </row>
    <row r="447" ht="13.5" customHeight="1">
      <c r="AB447" s="5"/>
    </row>
    <row r="448" ht="13.5" customHeight="1">
      <c r="AB448" s="5"/>
    </row>
    <row r="449" ht="13.5" customHeight="1">
      <c r="AB449" s="5"/>
    </row>
    <row r="450" ht="13.5" customHeight="1">
      <c r="AB450" s="5"/>
    </row>
    <row r="451" ht="13.5" customHeight="1">
      <c r="AB451" s="5"/>
    </row>
    <row r="452" ht="13.5" customHeight="1">
      <c r="AB452" s="5"/>
    </row>
    <row r="453" ht="13.5" customHeight="1">
      <c r="AB453" s="5"/>
    </row>
    <row r="454" ht="13.5" customHeight="1">
      <c r="AB454" s="5"/>
    </row>
    <row r="455" ht="13.5" customHeight="1">
      <c r="AB455" s="5"/>
    </row>
    <row r="456" ht="13.5" customHeight="1">
      <c r="AB456" s="5"/>
    </row>
    <row r="457" ht="13.5" customHeight="1">
      <c r="AB457" s="5"/>
    </row>
    <row r="458" ht="13.5" customHeight="1">
      <c r="AB458" s="5"/>
    </row>
    <row r="459" ht="13.5" customHeight="1">
      <c r="AB459" s="5"/>
    </row>
    <row r="460" ht="13.5" customHeight="1">
      <c r="AB460" s="5"/>
    </row>
    <row r="461" ht="13.5" customHeight="1">
      <c r="AB461" s="5"/>
    </row>
    <row r="462" ht="13.5" customHeight="1">
      <c r="AB462" s="5"/>
    </row>
    <row r="463" ht="13.5" customHeight="1">
      <c r="AB463" s="5"/>
    </row>
    <row r="464" ht="13.5" customHeight="1">
      <c r="AB464" s="5"/>
    </row>
    <row r="465" ht="13.5" customHeight="1">
      <c r="AB465" s="5"/>
    </row>
    <row r="466" ht="13.5" customHeight="1">
      <c r="AB466" s="5"/>
    </row>
    <row r="467" ht="13.5" customHeight="1">
      <c r="AB467" s="5"/>
    </row>
    <row r="468" ht="13.5" customHeight="1">
      <c r="AB468" s="5"/>
    </row>
    <row r="469" ht="13.5" customHeight="1">
      <c r="AB469" s="5"/>
    </row>
    <row r="470" ht="13.5" customHeight="1">
      <c r="AB470" s="5"/>
    </row>
    <row r="471" ht="13.5" customHeight="1">
      <c r="AB471" s="5"/>
    </row>
    <row r="472" ht="13.5" customHeight="1">
      <c r="AB472" s="5"/>
    </row>
    <row r="473" ht="13.5" customHeight="1">
      <c r="AB473" s="5"/>
    </row>
    <row r="474" ht="13.5" customHeight="1">
      <c r="AB474" s="5"/>
    </row>
    <row r="475" ht="13.5" customHeight="1">
      <c r="AB475" s="5"/>
    </row>
    <row r="476" ht="13.5" customHeight="1">
      <c r="AB476" s="5"/>
    </row>
    <row r="477" ht="13.5" customHeight="1">
      <c r="AB477" s="5"/>
    </row>
    <row r="478" ht="13.5" customHeight="1">
      <c r="AB478" s="5"/>
    </row>
    <row r="479" ht="13.5" customHeight="1">
      <c r="AB479" s="5"/>
    </row>
    <row r="480" ht="13.5" customHeight="1">
      <c r="AB480" s="5"/>
    </row>
    <row r="481" ht="13.5" customHeight="1">
      <c r="AB481" s="5"/>
    </row>
    <row r="482" ht="13.5" customHeight="1">
      <c r="AB482" s="5"/>
    </row>
    <row r="483" ht="13.5" customHeight="1">
      <c r="AB483" s="5"/>
    </row>
    <row r="484" ht="13.5" customHeight="1">
      <c r="AB484" s="5"/>
    </row>
    <row r="485" ht="13.5" customHeight="1">
      <c r="AB485" s="5"/>
    </row>
    <row r="486" ht="13.5" customHeight="1">
      <c r="AB486" s="5"/>
    </row>
    <row r="487" ht="13.5" customHeight="1">
      <c r="AB487" s="5"/>
    </row>
    <row r="488" ht="13.5" customHeight="1">
      <c r="AB488" s="5"/>
    </row>
    <row r="489" ht="13.5" customHeight="1">
      <c r="AB489" s="5"/>
    </row>
    <row r="490" ht="13.5" customHeight="1">
      <c r="AB490" s="5"/>
    </row>
    <row r="491" ht="13.5" customHeight="1">
      <c r="AB491" s="5"/>
    </row>
    <row r="492" ht="13.5" customHeight="1">
      <c r="AB492" s="5"/>
    </row>
    <row r="493" ht="13.5" customHeight="1">
      <c r="AB493" s="5"/>
    </row>
    <row r="494" ht="13.5" customHeight="1">
      <c r="AB494" s="5"/>
    </row>
    <row r="495" ht="13.5" customHeight="1">
      <c r="AB495" s="5"/>
    </row>
    <row r="496" ht="13.5" customHeight="1">
      <c r="AB496" s="5"/>
    </row>
    <row r="497" ht="13.5" customHeight="1">
      <c r="AB497" s="5"/>
    </row>
    <row r="498" ht="13.5" customHeight="1">
      <c r="AB498" s="5"/>
    </row>
    <row r="499" ht="13.5" customHeight="1">
      <c r="AB499" s="5"/>
    </row>
    <row r="500" ht="13.5" customHeight="1">
      <c r="AB500" s="5"/>
    </row>
    <row r="501" ht="13.5" customHeight="1">
      <c r="AB501" s="5"/>
    </row>
    <row r="502" ht="13.5" customHeight="1">
      <c r="AB502" s="5"/>
    </row>
    <row r="503" ht="13.5" customHeight="1">
      <c r="AB503" s="5"/>
    </row>
    <row r="504" ht="13.5" customHeight="1">
      <c r="AB504" s="5"/>
    </row>
    <row r="505" ht="13.5" customHeight="1">
      <c r="AB505" s="5"/>
    </row>
    <row r="506" ht="13.5" customHeight="1">
      <c r="AB506" s="5"/>
    </row>
    <row r="507" ht="13.5" customHeight="1">
      <c r="AB507" s="5"/>
    </row>
    <row r="508" ht="13.5" customHeight="1">
      <c r="AB508" s="5"/>
    </row>
    <row r="509" ht="13.5" customHeight="1">
      <c r="AB509" s="5"/>
    </row>
    <row r="510" ht="13.5" customHeight="1">
      <c r="AB510" s="5"/>
    </row>
    <row r="511" ht="13.5" customHeight="1">
      <c r="AB511" s="5"/>
    </row>
    <row r="512" ht="13.5" customHeight="1">
      <c r="AB512" s="5"/>
    </row>
    <row r="513" ht="13.5" customHeight="1">
      <c r="AB513" s="5"/>
    </row>
    <row r="514" ht="13.5" customHeight="1">
      <c r="AB514" s="5"/>
    </row>
    <row r="515" ht="13.5" customHeight="1">
      <c r="AB515" s="5"/>
    </row>
    <row r="516" ht="13.5" customHeight="1">
      <c r="AB516" s="5"/>
    </row>
    <row r="517" ht="13.5" customHeight="1">
      <c r="AB517" s="5"/>
    </row>
    <row r="518" ht="13.5" customHeight="1">
      <c r="AB518" s="5"/>
    </row>
    <row r="519" ht="13.5" customHeight="1">
      <c r="AB519" s="5"/>
    </row>
    <row r="520" ht="13.5" customHeight="1">
      <c r="AB520" s="5"/>
    </row>
    <row r="521" ht="13.5" customHeight="1">
      <c r="AB521" s="5"/>
    </row>
    <row r="522" ht="13.5" customHeight="1">
      <c r="AB522" s="5"/>
    </row>
    <row r="523" ht="13.5" customHeight="1">
      <c r="AB523" s="5"/>
    </row>
    <row r="524" ht="13.5" customHeight="1">
      <c r="AB524" s="5"/>
    </row>
    <row r="525" ht="13.5" customHeight="1">
      <c r="AB525" s="5"/>
    </row>
    <row r="526" ht="13.5" customHeight="1">
      <c r="AB526" s="5"/>
    </row>
    <row r="527" ht="13.5" customHeight="1">
      <c r="AB527" s="5"/>
    </row>
    <row r="528" ht="13.5" customHeight="1">
      <c r="AB528" s="5"/>
    </row>
    <row r="529" ht="13.5" customHeight="1">
      <c r="AB529" s="5"/>
    </row>
    <row r="530" ht="13.5" customHeight="1">
      <c r="AB530" s="5"/>
    </row>
    <row r="531" ht="13.5" customHeight="1">
      <c r="AB531" s="5"/>
    </row>
    <row r="532" ht="13.5" customHeight="1">
      <c r="AB532" s="5"/>
    </row>
    <row r="533" ht="13.5" customHeight="1">
      <c r="AB533" s="5"/>
    </row>
    <row r="534" ht="13.5" customHeight="1">
      <c r="AB534" s="5"/>
    </row>
    <row r="535" ht="13.5" customHeight="1">
      <c r="AB535" s="5"/>
    </row>
    <row r="536" ht="13.5" customHeight="1">
      <c r="AB536" s="5"/>
    </row>
    <row r="537" ht="13.5" customHeight="1">
      <c r="AB537" s="5"/>
    </row>
    <row r="538" ht="13.5" customHeight="1">
      <c r="AB538" s="5"/>
    </row>
    <row r="539" ht="13.5" customHeight="1">
      <c r="AB539" s="5"/>
    </row>
    <row r="540" ht="13.5" customHeight="1">
      <c r="AB540" s="5"/>
    </row>
    <row r="541" ht="13.5" customHeight="1">
      <c r="AB541" s="5"/>
    </row>
    <row r="542" ht="13.5" customHeight="1">
      <c r="AB542" s="5"/>
    </row>
    <row r="543" ht="13.5" customHeight="1">
      <c r="AB543" s="5"/>
    </row>
    <row r="544" ht="13.5" customHeight="1">
      <c r="AB544" s="5"/>
    </row>
    <row r="545" ht="13.5" customHeight="1">
      <c r="AB545" s="5"/>
    </row>
    <row r="546" ht="13.5" customHeight="1">
      <c r="AB546" s="5"/>
    </row>
    <row r="547" ht="13.5" customHeight="1">
      <c r="AB547" s="5"/>
    </row>
    <row r="548" ht="13.5" customHeight="1">
      <c r="AB548" s="5"/>
    </row>
    <row r="549" ht="13.5" customHeight="1">
      <c r="AB549" s="5"/>
    </row>
    <row r="550" ht="13.5" customHeight="1">
      <c r="AB550" s="5"/>
    </row>
    <row r="551" ht="13.5" customHeight="1">
      <c r="AB551" s="5"/>
    </row>
    <row r="552" ht="13.5" customHeight="1">
      <c r="AB552" s="5"/>
    </row>
    <row r="553" ht="13.5" customHeight="1">
      <c r="AB553" s="5"/>
    </row>
    <row r="554" ht="13.5" customHeight="1">
      <c r="AB554" s="5"/>
    </row>
    <row r="555" ht="13.5" customHeight="1">
      <c r="AB555" s="5"/>
    </row>
    <row r="556" ht="13.5" customHeight="1">
      <c r="AB556" s="5"/>
    </row>
    <row r="557" ht="13.5" customHeight="1">
      <c r="AB557" s="5"/>
    </row>
    <row r="558" ht="13.5" customHeight="1">
      <c r="AB558" s="5"/>
    </row>
    <row r="559" ht="13.5" customHeight="1">
      <c r="AB559" s="5"/>
    </row>
    <row r="560" ht="13.5" customHeight="1">
      <c r="AB560" s="5"/>
    </row>
    <row r="561" ht="13.5" customHeight="1">
      <c r="AB561" s="5"/>
    </row>
    <row r="562" ht="13.5" customHeight="1">
      <c r="AB562" s="5"/>
    </row>
    <row r="563" ht="13.5" customHeight="1">
      <c r="AB563" s="5"/>
    </row>
    <row r="564" ht="13.5" customHeight="1">
      <c r="AB564" s="5"/>
    </row>
    <row r="565" ht="13.5" customHeight="1">
      <c r="AB565" s="5"/>
    </row>
    <row r="566" ht="13.5" customHeight="1">
      <c r="AB566" s="5"/>
    </row>
    <row r="567" ht="13.5" customHeight="1">
      <c r="AB567" s="5"/>
    </row>
    <row r="568" ht="13.5" customHeight="1">
      <c r="AB568" s="5"/>
    </row>
    <row r="569" ht="13.5" customHeight="1">
      <c r="AB569" s="5"/>
    </row>
    <row r="570" ht="13.5" customHeight="1">
      <c r="AB570" s="5"/>
    </row>
    <row r="571" ht="13.5" customHeight="1">
      <c r="AB571" s="5"/>
    </row>
    <row r="572" ht="13.5" customHeight="1">
      <c r="AB572" s="5"/>
    </row>
    <row r="573" ht="13.5" customHeight="1">
      <c r="AB573" s="5"/>
    </row>
    <row r="574" ht="13.5" customHeight="1">
      <c r="AB574" s="5"/>
    </row>
    <row r="575" ht="13.5" customHeight="1">
      <c r="AB575" s="5"/>
    </row>
    <row r="576" ht="13.5" customHeight="1">
      <c r="AB576" s="5"/>
    </row>
    <row r="577" ht="13.5" customHeight="1">
      <c r="AB577" s="5"/>
    </row>
    <row r="578" ht="13.5" customHeight="1">
      <c r="AB578" s="5"/>
    </row>
    <row r="579" ht="13.5" customHeight="1">
      <c r="AB579" s="5"/>
    </row>
    <row r="580" ht="13.5" customHeight="1">
      <c r="AB580" s="5"/>
    </row>
    <row r="581" ht="13.5" customHeight="1">
      <c r="AB581" s="5"/>
    </row>
    <row r="582" ht="13.5" customHeight="1">
      <c r="AB582" s="5"/>
    </row>
    <row r="583" ht="13.5" customHeight="1">
      <c r="AB583" s="5"/>
    </row>
    <row r="584" ht="13.5" customHeight="1">
      <c r="AB584" s="5"/>
    </row>
    <row r="585" ht="13.5" customHeight="1">
      <c r="AB585" s="5"/>
    </row>
    <row r="586" ht="13.5" customHeight="1">
      <c r="AB586" s="5"/>
    </row>
    <row r="587" ht="13.5" customHeight="1">
      <c r="AB587" s="5"/>
    </row>
    <row r="588" ht="13.5" customHeight="1">
      <c r="AB588" s="5"/>
    </row>
    <row r="589" ht="13.5" customHeight="1">
      <c r="AB589" s="5"/>
    </row>
    <row r="590" ht="13.5" customHeight="1">
      <c r="AB590" s="5"/>
    </row>
    <row r="591" ht="13.5" customHeight="1">
      <c r="AB591" s="5"/>
    </row>
    <row r="592" ht="13.5" customHeight="1">
      <c r="AB592" s="5"/>
    </row>
    <row r="593" ht="13.5" customHeight="1">
      <c r="AB593" s="5"/>
    </row>
    <row r="594" ht="13.5" customHeight="1">
      <c r="AB594" s="5"/>
    </row>
    <row r="595" ht="13.5" customHeight="1">
      <c r="AB595" s="5"/>
    </row>
    <row r="596" ht="13.5" customHeight="1">
      <c r="AB596" s="5"/>
    </row>
    <row r="597" ht="13.5" customHeight="1">
      <c r="AB597" s="5"/>
    </row>
    <row r="598" ht="13.5" customHeight="1">
      <c r="AB598" s="5"/>
    </row>
    <row r="599" ht="13.5" customHeight="1">
      <c r="AB599" s="5"/>
    </row>
    <row r="600" ht="13.5" customHeight="1">
      <c r="AB600" s="5"/>
    </row>
    <row r="601" ht="13.5" customHeight="1">
      <c r="AB601" s="5"/>
    </row>
    <row r="602" ht="13.5" customHeight="1">
      <c r="AB602" s="5"/>
    </row>
    <row r="603" ht="13.5" customHeight="1">
      <c r="AB603" s="5"/>
    </row>
    <row r="604" ht="13.5" customHeight="1">
      <c r="AB604" s="5"/>
    </row>
    <row r="605" ht="13.5" customHeight="1">
      <c r="AB605" s="5"/>
    </row>
    <row r="606" ht="13.5" customHeight="1">
      <c r="AB606" s="5"/>
    </row>
    <row r="607" ht="13.5" customHeight="1">
      <c r="AB607" s="5"/>
    </row>
    <row r="608" ht="13.5" customHeight="1">
      <c r="AB608" s="5"/>
    </row>
    <row r="609" ht="13.5" customHeight="1">
      <c r="AB609" s="5"/>
    </row>
    <row r="610" ht="13.5" customHeight="1">
      <c r="AB610" s="5"/>
    </row>
    <row r="611" ht="13.5" customHeight="1">
      <c r="AB611" s="5"/>
    </row>
    <row r="612" ht="13.5" customHeight="1">
      <c r="AB612" s="5"/>
    </row>
    <row r="613" ht="13.5" customHeight="1">
      <c r="AB613" s="5"/>
    </row>
    <row r="614" ht="13.5" customHeight="1">
      <c r="AB614" s="5"/>
    </row>
    <row r="615" ht="13.5" customHeight="1">
      <c r="AB615" s="5"/>
    </row>
    <row r="616" ht="13.5" customHeight="1">
      <c r="AB616" s="5"/>
    </row>
    <row r="617" ht="13.5" customHeight="1">
      <c r="AB617" s="5"/>
    </row>
    <row r="618" ht="13.5" customHeight="1">
      <c r="AB618" s="5"/>
    </row>
    <row r="619" ht="13.5" customHeight="1">
      <c r="AB619" s="5"/>
    </row>
    <row r="620" ht="13.5" customHeight="1">
      <c r="AB620" s="5"/>
    </row>
    <row r="621" ht="13.5" customHeight="1">
      <c r="AB621" s="5"/>
    </row>
    <row r="622" ht="13.5" customHeight="1">
      <c r="AB622" s="5"/>
    </row>
    <row r="623" ht="13.5" customHeight="1">
      <c r="AB623" s="5"/>
    </row>
    <row r="624" ht="13.5" customHeight="1">
      <c r="AB624" s="5"/>
    </row>
    <row r="625" ht="13.5" customHeight="1">
      <c r="AB625" s="5"/>
    </row>
    <row r="626" ht="13.5" customHeight="1">
      <c r="AB626" s="5"/>
    </row>
    <row r="627" ht="13.5" customHeight="1">
      <c r="AB627" s="5"/>
    </row>
    <row r="628" ht="13.5" customHeight="1">
      <c r="AB628" s="5"/>
    </row>
    <row r="629" ht="13.5" customHeight="1">
      <c r="AB629" s="5"/>
    </row>
    <row r="630" ht="13.5" customHeight="1">
      <c r="AB630" s="5"/>
    </row>
    <row r="631" ht="13.5" customHeight="1">
      <c r="AB631" s="5"/>
    </row>
    <row r="632" ht="13.5" customHeight="1">
      <c r="AB632" s="5"/>
    </row>
    <row r="633" ht="13.5" customHeight="1">
      <c r="AB633" s="5"/>
    </row>
    <row r="634" ht="13.5" customHeight="1">
      <c r="AB634" s="5"/>
    </row>
    <row r="635" ht="13.5" customHeight="1">
      <c r="AB635" s="5"/>
    </row>
    <row r="636" ht="13.5" customHeight="1">
      <c r="AB636" s="5"/>
    </row>
    <row r="637" ht="13.5" customHeight="1">
      <c r="AB637" s="5"/>
    </row>
    <row r="638" ht="13.5" customHeight="1">
      <c r="AB638" s="5"/>
    </row>
    <row r="639" ht="13.5" customHeight="1">
      <c r="AB639" s="5"/>
    </row>
    <row r="640" ht="13.5" customHeight="1">
      <c r="AB640" s="5"/>
    </row>
    <row r="641" ht="13.5" customHeight="1">
      <c r="AB641" s="5"/>
    </row>
    <row r="642" ht="13.5" customHeight="1">
      <c r="AB642" s="5"/>
    </row>
    <row r="643" ht="13.5" customHeight="1">
      <c r="AB643" s="5"/>
    </row>
    <row r="644" ht="13.5" customHeight="1">
      <c r="AB644" s="5"/>
    </row>
    <row r="645" ht="13.5" customHeight="1">
      <c r="AB645" s="5"/>
    </row>
    <row r="646" ht="13.5" customHeight="1">
      <c r="AB646" s="5"/>
    </row>
    <row r="647" ht="13.5" customHeight="1">
      <c r="AB647" s="5"/>
    </row>
    <row r="648" ht="13.5" customHeight="1">
      <c r="AB648" s="5"/>
    </row>
    <row r="649" ht="13.5" customHeight="1">
      <c r="AB649" s="5"/>
    </row>
    <row r="650" ht="13.5" customHeight="1">
      <c r="AB650" s="5"/>
    </row>
    <row r="651" ht="13.5" customHeight="1">
      <c r="AB651" s="5"/>
    </row>
    <row r="652" ht="13.5" customHeight="1">
      <c r="AB652" s="5"/>
    </row>
    <row r="653" ht="13.5" customHeight="1">
      <c r="AB653" s="5"/>
    </row>
    <row r="654" ht="13.5" customHeight="1">
      <c r="AB654" s="5"/>
    </row>
    <row r="655" ht="13.5" customHeight="1">
      <c r="AB655" s="5"/>
    </row>
    <row r="656" ht="13.5" customHeight="1">
      <c r="AB656" s="5"/>
    </row>
    <row r="657" ht="13.5" customHeight="1">
      <c r="AB657" s="5"/>
    </row>
    <row r="658" ht="13.5" customHeight="1">
      <c r="AB658" s="5"/>
    </row>
    <row r="659" ht="13.5" customHeight="1">
      <c r="AB659" s="5"/>
    </row>
    <row r="660" ht="13.5" customHeight="1">
      <c r="AB660" s="5"/>
    </row>
    <row r="661" ht="13.5" customHeight="1">
      <c r="AB661" s="5"/>
    </row>
    <row r="662" ht="13.5" customHeight="1">
      <c r="AB662" s="5"/>
    </row>
    <row r="663" ht="13.5" customHeight="1">
      <c r="AB663" s="5"/>
    </row>
    <row r="664" ht="13.5" customHeight="1">
      <c r="AB664" s="5"/>
    </row>
    <row r="665" ht="13.5" customHeight="1">
      <c r="AB665" s="5"/>
    </row>
    <row r="666" ht="13.5" customHeight="1">
      <c r="AB666" s="5"/>
    </row>
    <row r="667" ht="13.5" customHeight="1">
      <c r="AB667" s="5"/>
    </row>
    <row r="668" ht="13.5" customHeight="1">
      <c r="AB668" s="5"/>
    </row>
    <row r="669" ht="13.5" customHeight="1">
      <c r="AB669" s="5"/>
    </row>
    <row r="670" ht="13.5" customHeight="1">
      <c r="AB670" s="5"/>
    </row>
    <row r="671" ht="13.5" customHeight="1">
      <c r="AB671" s="5"/>
    </row>
    <row r="672" ht="13.5" customHeight="1">
      <c r="AB672" s="5"/>
    </row>
    <row r="673" ht="13.5" customHeight="1">
      <c r="AB673" s="5"/>
    </row>
    <row r="674" ht="13.5" customHeight="1">
      <c r="AB674" s="5"/>
    </row>
    <row r="675" ht="13.5" customHeight="1">
      <c r="AB675" s="5"/>
    </row>
    <row r="676" ht="13.5" customHeight="1">
      <c r="AB676" s="5"/>
    </row>
    <row r="677" ht="13.5" customHeight="1">
      <c r="AB677" s="5"/>
    </row>
    <row r="678" ht="13.5" customHeight="1">
      <c r="AB678" s="5"/>
    </row>
    <row r="679" ht="13.5" customHeight="1">
      <c r="AB679" s="5"/>
    </row>
    <row r="680" ht="13.5" customHeight="1">
      <c r="AB680" s="5"/>
    </row>
    <row r="681" ht="13.5" customHeight="1">
      <c r="AB681" s="5"/>
    </row>
    <row r="682" ht="13.5" customHeight="1">
      <c r="AB682" s="5"/>
    </row>
    <row r="683" ht="13.5" customHeight="1">
      <c r="AB683" s="5"/>
    </row>
    <row r="684" ht="13.5" customHeight="1">
      <c r="AB684" s="5"/>
    </row>
    <row r="685" ht="13.5" customHeight="1">
      <c r="AB685" s="5"/>
    </row>
    <row r="686" ht="13.5" customHeight="1">
      <c r="AB686" s="5"/>
    </row>
    <row r="687" ht="13.5" customHeight="1">
      <c r="AB687" s="5"/>
    </row>
    <row r="688" ht="13.5" customHeight="1">
      <c r="AB688" s="5"/>
    </row>
    <row r="689" ht="13.5" customHeight="1">
      <c r="AB689" s="5"/>
    </row>
    <row r="690" ht="13.5" customHeight="1">
      <c r="AB690" s="5"/>
    </row>
    <row r="691" ht="13.5" customHeight="1">
      <c r="AB691" s="5"/>
    </row>
    <row r="692" ht="13.5" customHeight="1">
      <c r="AB692" s="5"/>
    </row>
    <row r="693" ht="13.5" customHeight="1">
      <c r="AB693" s="5"/>
    </row>
    <row r="694" ht="13.5" customHeight="1">
      <c r="AB694" s="5"/>
    </row>
    <row r="695" ht="13.5" customHeight="1">
      <c r="AB695" s="5"/>
    </row>
    <row r="696" ht="13.5" customHeight="1">
      <c r="AB696" s="5"/>
    </row>
    <row r="697" ht="13.5" customHeight="1">
      <c r="AB697" s="5"/>
    </row>
    <row r="698" ht="13.5" customHeight="1">
      <c r="AB698" s="5"/>
    </row>
    <row r="699" ht="13.5" customHeight="1">
      <c r="AB699" s="5"/>
    </row>
    <row r="700" ht="13.5" customHeight="1">
      <c r="AB700" s="5"/>
    </row>
    <row r="701" ht="13.5" customHeight="1">
      <c r="AB701" s="5"/>
    </row>
    <row r="702" ht="13.5" customHeight="1">
      <c r="AB702" s="5"/>
    </row>
    <row r="703" ht="13.5" customHeight="1">
      <c r="AB703" s="5"/>
    </row>
    <row r="704" ht="13.5" customHeight="1">
      <c r="AB704" s="5"/>
    </row>
    <row r="705" ht="13.5" customHeight="1">
      <c r="AB705" s="5"/>
    </row>
    <row r="706" ht="13.5" customHeight="1">
      <c r="AB706" s="5"/>
    </row>
    <row r="707" ht="13.5" customHeight="1">
      <c r="AB707" s="5"/>
    </row>
    <row r="708" ht="13.5" customHeight="1">
      <c r="AB708" s="5"/>
    </row>
    <row r="709" ht="13.5" customHeight="1">
      <c r="AB709" s="5"/>
    </row>
    <row r="710" ht="13.5" customHeight="1">
      <c r="AB710" s="5"/>
    </row>
    <row r="711" ht="13.5" customHeight="1">
      <c r="AB711" s="5"/>
    </row>
    <row r="712" ht="13.5" customHeight="1">
      <c r="AB712" s="5"/>
    </row>
    <row r="713" ht="13.5" customHeight="1">
      <c r="AB713" s="5"/>
    </row>
    <row r="714" ht="13.5" customHeight="1">
      <c r="AB714" s="5"/>
    </row>
    <row r="715" ht="13.5" customHeight="1">
      <c r="AB715" s="5"/>
    </row>
    <row r="716" ht="13.5" customHeight="1">
      <c r="AB716" s="5"/>
    </row>
    <row r="717" ht="13.5" customHeight="1">
      <c r="AB717" s="5"/>
    </row>
    <row r="718" ht="13.5" customHeight="1">
      <c r="AB718" s="5"/>
    </row>
    <row r="719" ht="13.5" customHeight="1">
      <c r="AB719" s="5"/>
    </row>
    <row r="720" ht="13.5" customHeight="1">
      <c r="AB720" s="5"/>
    </row>
    <row r="721" ht="13.5" customHeight="1">
      <c r="AB721" s="5"/>
    </row>
    <row r="722" ht="13.5" customHeight="1">
      <c r="AB722" s="5"/>
    </row>
    <row r="723" ht="13.5" customHeight="1">
      <c r="AB723" s="5"/>
    </row>
    <row r="724" ht="13.5" customHeight="1">
      <c r="AB724" s="5"/>
    </row>
    <row r="725" ht="13.5" customHeight="1">
      <c r="AB725" s="5"/>
    </row>
    <row r="726" ht="13.5" customHeight="1">
      <c r="AB726" s="5"/>
    </row>
    <row r="727" ht="13.5" customHeight="1">
      <c r="AB727" s="5"/>
    </row>
    <row r="728" ht="13.5" customHeight="1">
      <c r="AB728" s="5"/>
    </row>
    <row r="729" ht="13.5" customHeight="1">
      <c r="AB729" s="5"/>
    </row>
    <row r="730" ht="13.5" customHeight="1">
      <c r="AB730" s="5"/>
    </row>
    <row r="731" ht="13.5" customHeight="1">
      <c r="AB731" s="5"/>
    </row>
    <row r="732" ht="13.5" customHeight="1">
      <c r="AB732" s="5"/>
    </row>
    <row r="733" ht="13.5" customHeight="1">
      <c r="AB733" s="5"/>
    </row>
    <row r="734" ht="13.5" customHeight="1">
      <c r="AB734" s="5"/>
    </row>
    <row r="735" ht="13.5" customHeight="1">
      <c r="AB735" s="5"/>
    </row>
    <row r="736" ht="13.5" customHeight="1">
      <c r="AB736" s="5"/>
    </row>
    <row r="737" ht="13.5" customHeight="1">
      <c r="AB737" s="5"/>
    </row>
    <row r="738" ht="13.5" customHeight="1">
      <c r="AB738" s="5"/>
    </row>
    <row r="739" ht="13.5" customHeight="1">
      <c r="AB739" s="5"/>
    </row>
    <row r="740" ht="13.5" customHeight="1">
      <c r="AB740" s="5"/>
    </row>
    <row r="741" ht="13.5" customHeight="1">
      <c r="AB741" s="5"/>
    </row>
    <row r="742" ht="13.5" customHeight="1">
      <c r="AB742" s="5"/>
    </row>
    <row r="743" ht="13.5" customHeight="1">
      <c r="AB743" s="5"/>
    </row>
    <row r="744" ht="13.5" customHeight="1">
      <c r="AB744" s="5"/>
    </row>
    <row r="745" ht="13.5" customHeight="1">
      <c r="AB745" s="5"/>
    </row>
    <row r="746" ht="13.5" customHeight="1">
      <c r="AB746" s="5"/>
    </row>
    <row r="747" ht="13.5" customHeight="1">
      <c r="AB747" s="5"/>
    </row>
    <row r="748" ht="13.5" customHeight="1">
      <c r="AB748" s="5"/>
    </row>
    <row r="749" ht="13.5" customHeight="1">
      <c r="AB749" s="5"/>
    </row>
    <row r="750" ht="13.5" customHeight="1">
      <c r="AB750" s="5"/>
    </row>
    <row r="751" ht="13.5" customHeight="1">
      <c r="AB751" s="5"/>
    </row>
    <row r="752" ht="13.5" customHeight="1">
      <c r="AB752" s="5"/>
    </row>
    <row r="753" ht="13.5" customHeight="1">
      <c r="AB753" s="5"/>
    </row>
    <row r="754" ht="13.5" customHeight="1">
      <c r="AB754" s="5"/>
    </row>
    <row r="755" ht="13.5" customHeight="1">
      <c r="AB755" s="5"/>
    </row>
    <row r="756" ht="13.5" customHeight="1">
      <c r="AB756" s="5"/>
    </row>
    <row r="757" ht="13.5" customHeight="1">
      <c r="AB757" s="5"/>
    </row>
    <row r="758" ht="13.5" customHeight="1">
      <c r="AB758" s="5"/>
    </row>
    <row r="759" ht="13.5" customHeight="1">
      <c r="AB759" s="5"/>
    </row>
    <row r="760" ht="13.5" customHeight="1">
      <c r="AB760" s="5"/>
    </row>
    <row r="761" ht="13.5" customHeight="1">
      <c r="AB761" s="5"/>
    </row>
    <row r="762" ht="13.5" customHeight="1">
      <c r="AB762" s="5"/>
    </row>
    <row r="763" ht="13.5" customHeight="1">
      <c r="AB763" s="5"/>
    </row>
    <row r="764" ht="13.5" customHeight="1">
      <c r="AB764" s="5"/>
    </row>
    <row r="765" ht="13.5" customHeight="1">
      <c r="AB765" s="5"/>
    </row>
    <row r="766" ht="13.5" customHeight="1">
      <c r="AB766" s="5"/>
    </row>
    <row r="767" ht="13.5" customHeight="1">
      <c r="AB767" s="5"/>
    </row>
    <row r="768" ht="13.5" customHeight="1">
      <c r="AB768" s="5"/>
    </row>
    <row r="769" ht="13.5" customHeight="1">
      <c r="AB769" s="5"/>
    </row>
    <row r="770" ht="13.5" customHeight="1">
      <c r="AB770" s="5"/>
    </row>
    <row r="771" ht="13.5" customHeight="1">
      <c r="AB771" s="5"/>
    </row>
    <row r="772" ht="13.5" customHeight="1">
      <c r="AB772" s="5"/>
    </row>
    <row r="773" ht="13.5" customHeight="1">
      <c r="AB773" s="5"/>
    </row>
    <row r="774" ht="13.5" customHeight="1">
      <c r="AB774" s="5"/>
    </row>
    <row r="775" ht="13.5" customHeight="1">
      <c r="AB775" s="5"/>
    </row>
    <row r="776" ht="13.5" customHeight="1">
      <c r="AB776" s="5"/>
    </row>
    <row r="777" ht="13.5" customHeight="1">
      <c r="AB777" s="5"/>
    </row>
    <row r="778" ht="13.5" customHeight="1">
      <c r="AB778" s="5"/>
    </row>
    <row r="779" ht="13.5" customHeight="1">
      <c r="AB779" s="5"/>
    </row>
    <row r="780" ht="13.5" customHeight="1">
      <c r="AB780" s="5"/>
    </row>
    <row r="781" ht="13.5" customHeight="1">
      <c r="AB781" s="5"/>
    </row>
    <row r="782" ht="13.5" customHeight="1">
      <c r="AB782" s="5"/>
    </row>
    <row r="783" ht="13.5" customHeight="1">
      <c r="AB783" s="5"/>
    </row>
    <row r="784" ht="13.5" customHeight="1">
      <c r="AB784" s="5"/>
    </row>
    <row r="785" ht="13.5" customHeight="1">
      <c r="AB785" s="5"/>
    </row>
    <row r="786" ht="13.5" customHeight="1">
      <c r="AB786" s="5"/>
    </row>
    <row r="787" ht="13.5" customHeight="1">
      <c r="AB787" s="5"/>
    </row>
    <row r="788" ht="13.5" customHeight="1">
      <c r="AB788" s="5"/>
    </row>
    <row r="789" ht="13.5" customHeight="1">
      <c r="AB789" s="5"/>
    </row>
    <row r="790" ht="13.5" customHeight="1">
      <c r="AB790" s="5"/>
    </row>
    <row r="791" ht="13.5" customHeight="1">
      <c r="AB791" s="5"/>
    </row>
    <row r="792" ht="13.5" customHeight="1">
      <c r="AB792" s="5"/>
    </row>
    <row r="793" ht="13.5" customHeight="1">
      <c r="AB793" s="5"/>
    </row>
    <row r="794" ht="13.5" customHeight="1">
      <c r="AB794" s="5"/>
    </row>
    <row r="795" ht="13.5" customHeight="1">
      <c r="AB795" s="5"/>
    </row>
    <row r="796" ht="13.5" customHeight="1">
      <c r="AB796" s="5"/>
    </row>
    <row r="797" ht="13.5" customHeight="1">
      <c r="AB797" s="5"/>
    </row>
    <row r="798" ht="13.5" customHeight="1">
      <c r="AB798" s="5"/>
    </row>
    <row r="799" ht="13.5" customHeight="1">
      <c r="AB799" s="5"/>
    </row>
    <row r="800" ht="13.5" customHeight="1">
      <c r="AB800" s="5"/>
    </row>
    <row r="801" ht="13.5" customHeight="1">
      <c r="AB801" s="5"/>
    </row>
    <row r="802" ht="13.5" customHeight="1">
      <c r="AB802" s="5"/>
    </row>
    <row r="803" ht="13.5" customHeight="1">
      <c r="AB803" s="5"/>
    </row>
    <row r="804" ht="13.5" customHeight="1">
      <c r="AB804" s="5"/>
    </row>
    <row r="805" ht="13.5" customHeight="1">
      <c r="AB805" s="5"/>
    </row>
    <row r="806" ht="13.5" customHeight="1">
      <c r="AB806" s="5"/>
    </row>
    <row r="807" ht="13.5" customHeight="1">
      <c r="AB807" s="5"/>
    </row>
    <row r="808" ht="13.5" customHeight="1">
      <c r="AB808" s="5"/>
    </row>
    <row r="809" ht="13.5" customHeight="1">
      <c r="AB809" s="5"/>
    </row>
    <row r="810" ht="13.5" customHeight="1">
      <c r="AB810" s="5"/>
    </row>
    <row r="811" ht="13.5" customHeight="1">
      <c r="AB811" s="5"/>
    </row>
    <row r="812" ht="13.5" customHeight="1">
      <c r="AB812" s="5"/>
    </row>
    <row r="813" ht="13.5" customHeight="1">
      <c r="AB813" s="5"/>
    </row>
    <row r="814" ht="13.5" customHeight="1">
      <c r="AB814" s="5"/>
    </row>
    <row r="815" ht="13.5" customHeight="1">
      <c r="AB815" s="5"/>
    </row>
    <row r="816" ht="13.5" customHeight="1">
      <c r="AB816" s="5"/>
    </row>
    <row r="817" ht="13.5" customHeight="1">
      <c r="AB817" s="5"/>
    </row>
    <row r="818" ht="13.5" customHeight="1">
      <c r="AB818" s="5"/>
    </row>
    <row r="819" ht="13.5" customHeight="1">
      <c r="AB819" s="5"/>
    </row>
    <row r="820" ht="13.5" customHeight="1">
      <c r="AB820" s="5"/>
    </row>
    <row r="821" ht="13.5" customHeight="1">
      <c r="AB821" s="5"/>
    </row>
    <row r="822" ht="13.5" customHeight="1">
      <c r="AB822" s="5"/>
    </row>
    <row r="823" ht="13.5" customHeight="1">
      <c r="AB823" s="5"/>
    </row>
    <row r="824" ht="13.5" customHeight="1">
      <c r="AB824" s="5"/>
    </row>
    <row r="825" ht="13.5" customHeight="1">
      <c r="AB825" s="5"/>
    </row>
    <row r="826" ht="13.5" customHeight="1">
      <c r="AB826" s="5"/>
    </row>
    <row r="827" ht="13.5" customHeight="1">
      <c r="AB827" s="5"/>
    </row>
    <row r="828" ht="13.5" customHeight="1">
      <c r="AB828" s="5"/>
    </row>
    <row r="829" ht="13.5" customHeight="1">
      <c r="AB829" s="5"/>
    </row>
    <row r="830" ht="13.5" customHeight="1">
      <c r="AB830" s="5"/>
    </row>
    <row r="831" ht="13.5" customHeight="1">
      <c r="AB831" s="5"/>
    </row>
    <row r="832" ht="13.5" customHeight="1">
      <c r="AB832" s="5"/>
    </row>
    <row r="833" ht="13.5" customHeight="1">
      <c r="AB833" s="5"/>
    </row>
    <row r="834" ht="13.5" customHeight="1">
      <c r="AB834" s="5"/>
    </row>
    <row r="835" ht="13.5" customHeight="1">
      <c r="AB835" s="5"/>
    </row>
    <row r="836" ht="13.5" customHeight="1">
      <c r="AB836" s="5"/>
    </row>
    <row r="837" ht="13.5" customHeight="1">
      <c r="AB837" s="5"/>
    </row>
    <row r="838" ht="13.5" customHeight="1">
      <c r="AB838" s="5"/>
    </row>
    <row r="839" ht="13.5" customHeight="1">
      <c r="AB839" s="5"/>
    </row>
    <row r="840" ht="13.5" customHeight="1">
      <c r="AB840" s="5"/>
    </row>
    <row r="841" ht="13.5" customHeight="1">
      <c r="AB841" s="5"/>
    </row>
    <row r="842" ht="13.5" customHeight="1">
      <c r="AB842" s="5"/>
    </row>
    <row r="843" ht="13.5" customHeight="1">
      <c r="AB843" s="5"/>
    </row>
    <row r="844" ht="13.5" customHeight="1">
      <c r="AB844" s="5"/>
    </row>
    <row r="845" ht="13.5" customHeight="1">
      <c r="AB845" s="5"/>
    </row>
    <row r="846" ht="13.5" customHeight="1">
      <c r="AB846" s="5"/>
    </row>
    <row r="847" ht="13.5" customHeight="1">
      <c r="AB847" s="5"/>
    </row>
    <row r="848" ht="13.5" customHeight="1">
      <c r="AB848" s="5"/>
    </row>
    <row r="849" ht="13.5" customHeight="1">
      <c r="AB849" s="5"/>
    </row>
    <row r="850" ht="13.5" customHeight="1">
      <c r="AB850" s="5"/>
    </row>
    <row r="851" ht="13.5" customHeight="1">
      <c r="AB851" s="5"/>
    </row>
    <row r="852" ht="13.5" customHeight="1">
      <c r="AB852" s="5"/>
    </row>
    <row r="853" ht="13.5" customHeight="1">
      <c r="AB853" s="5"/>
    </row>
    <row r="854" ht="13.5" customHeight="1">
      <c r="AB854" s="5"/>
    </row>
    <row r="855" ht="13.5" customHeight="1">
      <c r="AB855" s="5"/>
    </row>
    <row r="856" ht="13.5" customHeight="1">
      <c r="AB856" s="5"/>
    </row>
    <row r="857" ht="13.5" customHeight="1">
      <c r="AB857" s="5"/>
    </row>
    <row r="858" ht="13.5" customHeight="1">
      <c r="AB858" s="5"/>
    </row>
    <row r="859" ht="13.5" customHeight="1">
      <c r="AB859" s="5"/>
    </row>
    <row r="860" ht="13.5" customHeight="1">
      <c r="AB860" s="5"/>
    </row>
    <row r="861" ht="13.5" customHeight="1">
      <c r="AB861" s="5"/>
    </row>
    <row r="862" ht="13.5" customHeight="1">
      <c r="AB862" s="5"/>
    </row>
    <row r="863" ht="13.5" customHeight="1">
      <c r="AB863" s="5"/>
    </row>
    <row r="864" ht="13.5" customHeight="1">
      <c r="AB864" s="5"/>
    </row>
    <row r="865" ht="13.5" customHeight="1">
      <c r="AB865" s="5"/>
    </row>
    <row r="866" ht="13.5" customHeight="1">
      <c r="AB866" s="5"/>
    </row>
    <row r="867" ht="13.5" customHeight="1">
      <c r="AB867" s="5"/>
    </row>
    <row r="868" ht="13.5" customHeight="1">
      <c r="AB868" s="5"/>
    </row>
    <row r="869" ht="13.5" customHeight="1">
      <c r="AB869" s="5"/>
    </row>
    <row r="870" ht="13.5" customHeight="1">
      <c r="AB870" s="5"/>
    </row>
    <row r="871" ht="13.5" customHeight="1">
      <c r="AB871" s="5"/>
    </row>
    <row r="872" ht="13.5" customHeight="1">
      <c r="AB872" s="5"/>
    </row>
    <row r="873" ht="13.5" customHeight="1">
      <c r="AB873" s="5"/>
    </row>
    <row r="874" ht="13.5" customHeight="1">
      <c r="AB874" s="5"/>
    </row>
    <row r="875" ht="13.5" customHeight="1">
      <c r="AB875" s="5"/>
    </row>
    <row r="876" ht="13.5" customHeight="1">
      <c r="AB876" s="5"/>
    </row>
    <row r="877" ht="13.5" customHeight="1">
      <c r="AB877" s="5"/>
    </row>
    <row r="878" ht="13.5" customHeight="1">
      <c r="AB878" s="5"/>
    </row>
    <row r="879" ht="13.5" customHeight="1">
      <c r="AB879" s="5"/>
    </row>
    <row r="880" ht="13.5" customHeight="1">
      <c r="AB880" s="5"/>
    </row>
    <row r="881" ht="13.5" customHeight="1">
      <c r="AB881" s="5"/>
    </row>
    <row r="882" ht="13.5" customHeight="1">
      <c r="AB882" s="5"/>
    </row>
    <row r="883" ht="13.5" customHeight="1">
      <c r="AB883" s="5"/>
    </row>
    <row r="884" ht="13.5" customHeight="1">
      <c r="AB884" s="5"/>
    </row>
    <row r="885" ht="13.5" customHeight="1">
      <c r="AB885" s="5"/>
    </row>
    <row r="886" ht="13.5" customHeight="1">
      <c r="AB886" s="5"/>
    </row>
    <row r="887" ht="13.5" customHeight="1">
      <c r="AB887" s="5"/>
    </row>
    <row r="888" ht="13.5" customHeight="1">
      <c r="AB888" s="5"/>
    </row>
    <row r="889" ht="13.5" customHeight="1">
      <c r="AB889" s="5"/>
    </row>
    <row r="890" ht="13.5" customHeight="1">
      <c r="AB890" s="5"/>
    </row>
    <row r="891" ht="13.5" customHeight="1">
      <c r="AB891" s="5"/>
    </row>
    <row r="892" ht="13.5" customHeight="1">
      <c r="AB892" s="5"/>
    </row>
    <row r="893" ht="13.5" customHeight="1">
      <c r="AB893" s="5"/>
    </row>
    <row r="894" ht="13.5" customHeight="1">
      <c r="AB894" s="5"/>
    </row>
    <row r="895" ht="13.5" customHeight="1">
      <c r="AB895" s="5"/>
    </row>
    <row r="896" ht="13.5" customHeight="1">
      <c r="AB896" s="5"/>
    </row>
    <row r="897" ht="13.5" customHeight="1">
      <c r="AB897" s="5"/>
    </row>
    <row r="898" ht="13.5" customHeight="1">
      <c r="AB898" s="5"/>
    </row>
    <row r="899" ht="13.5" customHeight="1">
      <c r="AB899" s="5"/>
    </row>
    <row r="900" ht="13.5" customHeight="1">
      <c r="AB900" s="5"/>
    </row>
    <row r="901" ht="13.5" customHeight="1">
      <c r="AB901" s="5"/>
    </row>
    <row r="902" ht="13.5" customHeight="1">
      <c r="AB902" s="5"/>
    </row>
    <row r="903" ht="13.5" customHeight="1">
      <c r="AB903" s="5"/>
    </row>
    <row r="904" ht="13.5" customHeight="1">
      <c r="AB904" s="5"/>
    </row>
    <row r="905" ht="13.5" customHeight="1">
      <c r="AB905" s="5"/>
    </row>
    <row r="906" ht="13.5" customHeight="1">
      <c r="AB906" s="5"/>
    </row>
    <row r="907" ht="13.5" customHeight="1">
      <c r="AB907" s="5"/>
    </row>
    <row r="908" ht="13.5" customHeight="1">
      <c r="AB908" s="5"/>
    </row>
    <row r="909" ht="13.5" customHeight="1">
      <c r="AB909" s="5"/>
    </row>
    <row r="910" ht="13.5" customHeight="1">
      <c r="AB910" s="5"/>
    </row>
    <row r="911" ht="13.5" customHeight="1">
      <c r="AB911" s="5"/>
    </row>
    <row r="912" ht="13.5" customHeight="1">
      <c r="AB912" s="5"/>
    </row>
    <row r="913" ht="13.5" customHeight="1">
      <c r="AB913" s="5"/>
    </row>
    <row r="914" ht="13.5" customHeight="1">
      <c r="AB914" s="5"/>
    </row>
    <row r="915" ht="13.5" customHeight="1">
      <c r="AB915" s="5"/>
    </row>
    <row r="916" ht="13.5" customHeight="1">
      <c r="AB916" s="5"/>
    </row>
    <row r="917" ht="13.5" customHeight="1">
      <c r="AB917" s="5"/>
    </row>
    <row r="918" ht="13.5" customHeight="1">
      <c r="AB918" s="5"/>
    </row>
    <row r="919" ht="13.5" customHeight="1">
      <c r="AB919" s="5"/>
    </row>
    <row r="920" ht="13.5" customHeight="1">
      <c r="AB920" s="5"/>
    </row>
    <row r="921" ht="13.5" customHeight="1">
      <c r="AB921" s="5"/>
    </row>
    <row r="922" ht="13.5" customHeight="1">
      <c r="AB922" s="5"/>
    </row>
    <row r="923" ht="13.5" customHeight="1">
      <c r="AB923" s="5"/>
    </row>
    <row r="924" ht="13.5" customHeight="1">
      <c r="AB924" s="5"/>
    </row>
    <row r="925" ht="13.5" customHeight="1">
      <c r="AB925" s="5"/>
    </row>
    <row r="926" ht="13.5" customHeight="1">
      <c r="AB926" s="5"/>
    </row>
    <row r="927" ht="13.5" customHeight="1">
      <c r="AB927" s="5"/>
    </row>
    <row r="928" ht="13.5" customHeight="1">
      <c r="AB928" s="5"/>
    </row>
    <row r="929" ht="13.5" customHeight="1">
      <c r="AB929" s="5"/>
    </row>
    <row r="930" ht="13.5" customHeight="1">
      <c r="AB930" s="5"/>
    </row>
    <row r="931" ht="13.5" customHeight="1">
      <c r="AB931" s="5"/>
    </row>
    <row r="932" ht="13.5" customHeight="1">
      <c r="AB932" s="5"/>
    </row>
    <row r="933" ht="13.5" customHeight="1">
      <c r="AB933" s="5"/>
    </row>
    <row r="934" ht="13.5" customHeight="1">
      <c r="AB934" s="5"/>
    </row>
    <row r="935" ht="13.5" customHeight="1">
      <c r="AB935" s="5"/>
    </row>
    <row r="936" ht="13.5" customHeight="1">
      <c r="AB936" s="5"/>
    </row>
    <row r="937" ht="13.5" customHeight="1">
      <c r="AB937" s="5"/>
    </row>
    <row r="938" ht="13.5" customHeight="1">
      <c r="AB938" s="5"/>
    </row>
    <row r="939" ht="13.5" customHeight="1">
      <c r="AB939" s="5"/>
    </row>
    <row r="940" ht="13.5" customHeight="1">
      <c r="AB940" s="5"/>
    </row>
    <row r="941" ht="13.5" customHeight="1">
      <c r="AB941" s="5"/>
    </row>
    <row r="942" ht="13.5" customHeight="1">
      <c r="AB942" s="5"/>
    </row>
    <row r="943" ht="13.5" customHeight="1">
      <c r="AB943" s="5"/>
    </row>
    <row r="944" ht="13.5" customHeight="1">
      <c r="AB944" s="5"/>
    </row>
    <row r="945" ht="13.5" customHeight="1">
      <c r="AB945" s="5"/>
    </row>
    <row r="946" ht="13.5" customHeight="1">
      <c r="AB946" s="5"/>
    </row>
    <row r="947" ht="13.5" customHeight="1">
      <c r="AB947" s="5"/>
    </row>
    <row r="948" ht="13.5" customHeight="1">
      <c r="AB948" s="5"/>
    </row>
    <row r="949" ht="13.5" customHeight="1">
      <c r="AB949" s="5"/>
    </row>
    <row r="950" ht="13.5" customHeight="1">
      <c r="AB950" s="5"/>
    </row>
    <row r="951" ht="13.5" customHeight="1">
      <c r="AB951" s="5"/>
    </row>
    <row r="952" ht="13.5" customHeight="1">
      <c r="AB952" s="5"/>
    </row>
    <row r="953" ht="13.5" customHeight="1">
      <c r="AB953" s="5"/>
    </row>
    <row r="954" ht="13.5" customHeight="1">
      <c r="AB954" s="5"/>
    </row>
    <row r="955" ht="13.5" customHeight="1">
      <c r="AB955" s="5"/>
    </row>
    <row r="956" ht="13.5" customHeight="1">
      <c r="AB956" s="5"/>
    </row>
    <row r="957" ht="13.5" customHeight="1">
      <c r="AB957" s="5"/>
    </row>
    <row r="958" ht="13.5" customHeight="1">
      <c r="AB958" s="5"/>
    </row>
    <row r="959" ht="13.5" customHeight="1">
      <c r="AB959" s="5"/>
    </row>
    <row r="960" ht="13.5" customHeight="1">
      <c r="AB960" s="5"/>
    </row>
    <row r="961" ht="13.5" customHeight="1">
      <c r="AB961" s="5"/>
    </row>
    <row r="962" ht="13.5" customHeight="1">
      <c r="AB962" s="5"/>
    </row>
    <row r="963" ht="13.5" customHeight="1">
      <c r="AB963" s="5"/>
    </row>
    <row r="964" ht="13.5" customHeight="1">
      <c r="AB964" s="5"/>
    </row>
    <row r="965" ht="13.5" customHeight="1">
      <c r="AB965" s="5"/>
    </row>
    <row r="966" ht="13.5" customHeight="1">
      <c r="AB966" s="5"/>
    </row>
    <row r="967" ht="13.5" customHeight="1">
      <c r="AB967" s="5"/>
    </row>
    <row r="968" ht="13.5" customHeight="1">
      <c r="AB968" s="5"/>
    </row>
    <row r="969" ht="13.5" customHeight="1">
      <c r="AB969" s="5"/>
    </row>
    <row r="970" ht="13.5" customHeight="1">
      <c r="AB970" s="5"/>
    </row>
    <row r="971" ht="13.5" customHeight="1">
      <c r="AB971" s="5"/>
    </row>
    <row r="972" ht="13.5" customHeight="1">
      <c r="AB972" s="5"/>
    </row>
    <row r="973" ht="13.5" customHeight="1">
      <c r="AB973" s="5"/>
    </row>
    <row r="974" ht="13.5" customHeight="1">
      <c r="AB974" s="5"/>
    </row>
    <row r="975" ht="13.5" customHeight="1">
      <c r="AB975" s="5"/>
    </row>
    <row r="976" ht="13.5" customHeight="1">
      <c r="AB976" s="5"/>
    </row>
    <row r="977" ht="13.5" customHeight="1">
      <c r="AB977" s="5"/>
    </row>
    <row r="978" ht="13.5" customHeight="1">
      <c r="AB978" s="5"/>
    </row>
    <row r="979" ht="13.5" customHeight="1">
      <c r="AB979" s="5"/>
    </row>
    <row r="980" ht="13.5" customHeight="1">
      <c r="AB980" s="5"/>
    </row>
    <row r="981" ht="13.5" customHeight="1">
      <c r="AB981" s="5"/>
    </row>
    <row r="982" ht="13.5" customHeight="1">
      <c r="AB982" s="5"/>
    </row>
    <row r="983" ht="13.5" customHeight="1">
      <c r="AB983" s="5"/>
    </row>
    <row r="984" ht="13.5" customHeight="1">
      <c r="AB984" s="5"/>
    </row>
    <row r="985" ht="13.5" customHeight="1">
      <c r="AB985" s="5"/>
    </row>
    <row r="986" ht="13.5" customHeight="1">
      <c r="AB986" s="5"/>
    </row>
    <row r="987" ht="13.5" customHeight="1">
      <c r="AB987" s="5"/>
    </row>
    <row r="988" ht="13.5" customHeight="1">
      <c r="AB988" s="5"/>
    </row>
    <row r="989" ht="13.5" customHeight="1">
      <c r="AB989" s="5"/>
    </row>
    <row r="990" ht="13.5" customHeight="1">
      <c r="AB990" s="5"/>
    </row>
    <row r="991" ht="13.5" customHeight="1">
      <c r="AB991" s="5"/>
    </row>
    <row r="992" ht="13.5" customHeight="1">
      <c r="AB992" s="5"/>
    </row>
    <row r="993" ht="13.5" customHeight="1">
      <c r="AB993" s="5"/>
    </row>
    <row r="994" ht="13.5" customHeight="1">
      <c r="AB994" s="5"/>
    </row>
    <row r="995" ht="13.5" customHeight="1">
      <c r="AB995" s="5"/>
    </row>
    <row r="996" ht="13.5" customHeight="1">
      <c r="AB996" s="5"/>
    </row>
    <row r="997" ht="13.5" customHeight="1">
      <c r="AB997" s="5"/>
    </row>
    <row r="998" ht="13.5" customHeight="1">
      <c r="AB998" s="5"/>
    </row>
    <row r="999" ht="13.5" customHeight="1">
      <c r="AB999" s="5"/>
    </row>
    <row r="1000" ht="13.5" customHeight="1">
      <c r="AB1000" s="5"/>
    </row>
  </sheetData>
  <mergeCells count="7">
    <mergeCell ref="A1:AA1"/>
    <mergeCell ref="A3:A7"/>
    <mergeCell ref="A8:A13"/>
    <mergeCell ref="A14:A22"/>
    <mergeCell ref="A23:A28"/>
    <mergeCell ref="A29:A35"/>
    <mergeCell ref="A36:A42"/>
  </mergeCells>
  <conditionalFormatting sqref="D3:Q3 D4:AA4 D13:AA18 D19:E20 D21:AA21 D23:AA24 D25:Q25 D26:AA26 D27:E27 D31:AA32 D35:AA36 D38:AA38 D39:E39 E29:Q29 E30 E33:R33 E34:AA34 E37 E40:Q40 E41:R41 E42:M42 G30:Q30 G37:Q37 G39:AA39 L19:N19 L20 L27:N27 N20 O42:Q42 P19:U19 P20:Q20 P27:U27 S3:AA3 S20 S25:AA25 S29:U30 S37:U37 S40:U40 S42:AA42 T33:U33 T41:U41 U20 W19:Z20 W27:Z27 W29:AA30 W33:AA33 W37:AA37 W40:AA41">
    <cfRule type="cellIs" dxfId="0" priority="1" operator="greaterThan">
      <formula>0</formula>
    </cfRule>
  </conditionalFormatting>
  <conditionalFormatting sqref="D12:AA12 N42">
    <cfRule type="cellIs" dxfId="1" priority="2" operator="greaterThan">
      <formula>0</formula>
    </cfRule>
  </conditionalFormatting>
  <conditionalFormatting sqref="D5:AA11">
    <cfRule type="cellIs" dxfId="1" priority="3" operator="greaterThan">
      <formula>0</formula>
    </cfRule>
  </conditionalFormatting>
  <conditionalFormatting sqref="R3">
    <cfRule type="cellIs" dxfId="1" priority="4" operator="greaterThan">
      <formula>0</formula>
    </cfRule>
  </conditionalFormatting>
  <conditionalFormatting sqref="D22:AA22">
    <cfRule type="cellIs" dxfId="1" priority="5" operator="greaterThan">
      <formula>0</formula>
    </cfRule>
  </conditionalFormatting>
  <conditionalFormatting sqref="D28:AA28">
    <cfRule type="cellIs" dxfId="1" priority="6" operator="greaterThan">
      <formula>0</formula>
    </cfRule>
  </conditionalFormatting>
  <conditionalFormatting sqref="G19:H19 J19:K19">
    <cfRule type="cellIs" dxfId="3" priority="7" operator="greaterThan">
      <formula>0</formula>
    </cfRule>
  </conditionalFormatting>
  <conditionalFormatting sqref="O19:O20">
    <cfRule type="cellIs" dxfId="1" priority="8" operator="greaterThan">
      <formula>0</formula>
    </cfRule>
  </conditionalFormatting>
  <conditionalFormatting sqref="V19:V20">
    <cfRule type="cellIs" dxfId="1" priority="9" operator="greaterThan">
      <formula>0</formula>
    </cfRule>
  </conditionalFormatting>
  <conditionalFormatting sqref="AA19:AA20">
    <cfRule type="cellIs" dxfId="1" priority="10" operator="greaterThan">
      <formula>0</formula>
    </cfRule>
  </conditionalFormatting>
  <conditionalFormatting sqref="F27:K27">
    <cfRule type="cellIs" dxfId="1" priority="11" operator="greaterThan">
      <formula>0</formula>
    </cfRule>
  </conditionalFormatting>
  <conditionalFormatting sqref="O27">
    <cfRule type="cellIs" dxfId="1" priority="12" operator="greaterThan">
      <formula>0</formula>
    </cfRule>
  </conditionalFormatting>
  <conditionalFormatting sqref="V27">
    <cfRule type="cellIs" dxfId="1" priority="13" operator="greaterThan">
      <formula>0</formula>
    </cfRule>
  </conditionalFormatting>
  <conditionalFormatting sqref="AA27">
    <cfRule type="cellIs" dxfId="1" priority="14" operator="greaterThan">
      <formula>0</formula>
    </cfRule>
  </conditionalFormatting>
  <conditionalFormatting sqref="D29:D30">
    <cfRule type="cellIs" dxfId="1" priority="15" operator="greaterThan">
      <formula>0</formula>
    </cfRule>
  </conditionalFormatting>
  <conditionalFormatting sqref="V29:V30">
    <cfRule type="cellIs" dxfId="1" priority="16" operator="greaterThan">
      <formula>0</formula>
    </cfRule>
  </conditionalFormatting>
  <conditionalFormatting sqref="D40:D41">
    <cfRule type="cellIs" dxfId="1" priority="17" operator="greaterThan">
      <formula>0</formula>
    </cfRule>
  </conditionalFormatting>
  <conditionalFormatting sqref="D42">
    <cfRule type="cellIs" dxfId="2" priority="18" operator="greaterThan">
      <formula>0</formula>
    </cfRule>
  </conditionalFormatting>
  <conditionalFormatting sqref="D33">
    <cfRule type="cellIs" dxfId="1" priority="19" operator="greaterThan">
      <formula>0</formula>
    </cfRule>
  </conditionalFormatting>
  <conditionalFormatting sqref="D34">
    <cfRule type="cellIs" dxfId="1" priority="20" operator="greaterThan">
      <formula>0</formula>
    </cfRule>
  </conditionalFormatting>
  <conditionalFormatting sqref="V40:V41">
    <cfRule type="cellIs" dxfId="1" priority="21" operator="greaterThan">
      <formula>0</formula>
    </cfRule>
  </conditionalFormatting>
  <conditionalFormatting sqref="S41">
    <cfRule type="cellIs" dxfId="1" priority="22" operator="greaterThan">
      <formula>0</formula>
    </cfRule>
  </conditionalFormatting>
  <conditionalFormatting sqref="R25">
    <cfRule type="cellIs" dxfId="1" priority="23" operator="greaterThan">
      <formula>0</formula>
    </cfRule>
  </conditionalFormatting>
  <conditionalFormatting sqref="S33">
    <cfRule type="cellIs" dxfId="1" priority="24" operator="greaterThan">
      <formula>0</formula>
    </cfRule>
  </conditionalFormatting>
  <conditionalFormatting sqref="V33">
    <cfRule type="cellIs" dxfId="1" priority="25" operator="greaterThan">
      <formula>0</formula>
    </cfRule>
  </conditionalFormatting>
  <printOptions/>
  <pageMargins bottom="0.75" footer="0.0" header="0.0" left="0.7" right="0.7" top="0.75"/>
  <pageSetup paperSize="3" orientation="landscape"/>
  <headerFooter>
    <oddFooter>&amp;L&amp;F&amp;R&amp;D &amp;T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2.0"/>
    <col customWidth="1" min="4" max="4" width="11.86"/>
    <col customWidth="1" min="5" max="5" width="8.71"/>
    <col customWidth="1" min="6" max="6" width="10.14"/>
    <col customWidth="1" min="7" max="7" width="11.29"/>
    <col customWidth="1" min="8" max="17" width="8.71"/>
    <col customWidth="1" min="18" max="18" width="9.57"/>
    <col customWidth="1" min="19" max="19" width="8.71"/>
    <col customWidth="1" min="20" max="20" width="1.14"/>
    <col customWidth="1" min="21" max="21" width="8.14"/>
    <col customWidth="1" min="22" max="22" width="9.29"/>
    <col customWidth="1" min="23" max="23" width="16.29"/>
    <col customWidth="1" min="24" max="24" width="16.86"/>
    <col customWidth="1" min="25" max="26" width="11.86"/>
    <col customWidth="1" min="27" max="27" width="15.57"/>
    <col customWidth="1" min="28" max="28" width="12.57"/>
    <col customWidth="1" min="29" max="29" width="8.71"/>
    <col customWidth="1" min="30" max="30" width="14.14"/>
    <col customWidth="1" min="31" max="31" width="14.0"/>
    <col customWidth="1" min="32" max="32" width="8.71"/>
    <col customWidth="1" min="33" max="33" width="16.14"/>
    <col customWidth="1" min="34" max="34" width="9.14"/>
    <col customWidth="1" min="35" max="37" width="8.71"/>
  </cols>
  <sheetData>
    <row r="1" ht="13.5" customHeight="1">
      <c r="AA1" s="428" t="s">
        <v>169</v>
      </c>
      <c r="AH1" s="429"/>
    </row>
    <row r="2" ht="13.5" customHeight="1">
      <c r="B2" s="430" t="s">
        <v>37</v>
      </c>
      <c r="C2" s="430"/>
      <c r="G2" s="350" t="s">
        <v>170</v>
      </c>
      <c r="M2" s="431" t="s">
        <v>171</v>
      </c>
      <c r="N2" s="431"/>
      <c r="X2" s="432" t="s">
        <v>172</v>
      </c>
      <c r="Y2" s="432"/>
      <c r="AA2" s="433">
        <v>300.0</v>
      </c>
      <c r="AB2" s="428" t="s">
        <v>173</v>
      </c>
      <c r="AH2" s="429"/>
    </row>
    <row r="3" ht="13.5" customHeight="1">
      <c r="AH3" s="429"/>
    </row>
    <row r="4" ht="127.5" customHeight="1">
      <c r="A4" s="434" t="s">
        <v>143</v>
      </c>
      <c r="B4" s="435" t="s">
        <v>174</v>
      </c>
      <c r="C4" s="435" t="s">
        <v>175</v>
      </c>
      <c r="D4" s="436" t="s">
        <v>125</v>
      </c>
      <c r="E4" s="436" t="s">
        <v>176</v>
      </c>
      <c r="F4" s="436" t="s">
        <v>177</v>
      </c>
      <c r="G4" s="436" t="s">
        <v>178</v>
      </c>
      <c r="I4" s="432" t="str">
        <f>B2</f>
        <v>Ute Mountain Ute</v>
      </c>
      <c r="L4" s="434" t="s">
        <v>143</v>
      </c>
      <c r="M4" s="435" t="s">
        <v>174</v>
      </c>
      <c r="N4" s="435" t="s">
        <v>175</v>
      </c>
      <c r="O4" s="436" t="s">
        <v>125</v>
      </c>
      <c r="P4" s="436" t="s">
        <v>176</v>
      </c>
      <c r="Q4" s="436" t="s">
        <v>177</v>
      </c>
      <c r="R4" s="436" t="s">
        <v>178</v>
      </c>
      <c r="W4" s="430" t="s">
        <v>179</v>
      </c>
      <c r="AE4" s="437" t="s">
        <v>180</v>
      </c>
      <c r="AI4" s="429"/>
    </row>
    <row r="5" ht="13.5" customHeight="1">
      <c r="A5" s="438" t="s">
        <v>181</v>
      </c>
      <c r="C5" s="439">
        <v>0.2</v>
      </c>
      <c r="D5" s="440"/>
      <c r="E5" s="440"/>
      <c r="F5" s="439">
        <v>0.75</v>
      </c>
      <c r="G5" s="439">
        <v>0.087</v>
      </c>
      <c r="L5" s="438" t="s">
        <v>181</v>
      </c>
      <c r="N5" s="439">
        <v>0.2</v>
      </c>
      <c r="O5" s="440"/>
      <c r="P5" s="440"/>
      <c r="Q5" s="439">
        <v>0.75</v>
      </c>
      <c r="R5" s="439"/>
      <c r="U5" s="350" t="s">
        <v>37</v>
      </c>
      <c r="X5" s="88"/>
      <c r="Y5" s="441" t="s">
        <v>182</v>
      </c>
      <c r="Z5" s="441"/>
      <c r="AA5" s="442"/>
      <c r="AB5" s="443" t="s">
        <v>183</v>
      </c>
      <c r="AC5" s="443"/>
      <c r="AD5" s="443"/>
      <c r="AE5" s="443"/>
      <c r="AF5" s="347" t="s">
        <v>173</v>
      </c>
      <c r="AI5" s="429"/>
    </row>
    <row r="6" ht="13.5" customHeight="1">
      <c r="A6" s="438" t="s">
        <v>184</v>
      </c>
      <c r="B6" s="440"/>
      <c r="C6" s="444">
        <v>0.0056</v>
      </c>
      <c r="D6" s="444">
        <v>0.64</v>
      </c>
      <c r="E6" s="440"/>
      <c r="F6" s="440"/>
      <c r="G6" s="440"/>
      <c r="L6" s="438" t="s">
        <v>184</v>
      </c>
      <c r="M6" s="440"/>
      <c r="N6" s="444">
        <v>0.0056</v>
      </c>
      <c r="O6" s="444">
        <v>0.64</v>
      </c>
      <c r="P6" s="440"/>
      <c r="Q6" s="440"/>
      <c r="R6" s="440"/>
      <c r="U6" s="445" t="s">
        <v>185</v>
      </c>
      <c r="V6" s="445" t="s">
        <v>72</v>
      </c>
      <c r="W6" s="445" t="s">
        <v>73</v>
      </c>
      <c r="X6" s="445" t="s">
        <v>74</v>
      </c>
      <c r="Y6" s="445" t="s">
        <v>186</v>
      </c>
      <c r="Z6" s="445" t="s">
        <v>187</v>
      </c>
      <c r="AA6" s="446" t="s">
        <v>188</v>
      </c>
      <c r="AB6" s="447" t="s">
        <v>189</v>
      </c>
      <c r="AC6" s="448" t="s">
        <v>79</v>
      </c>
      <c r="AD6" s="449" t="s">
        <v>190</v>
      </c>
      <c r="AE6" s="450" t="s">
        <v>191</v>
      </c>
      <c r="AF6" s="448" t="s">
        <v>192</v>
      </c>
      <c r="AG6" s="451" t="s">
        <v>73</v>
      </c>
      <c r="AH6" s="452" t="s">
        <v>74</v>
      </c>
      <c r="AJ6" s="202"/>
    </row>
    <row r="7" ht="13.5" customHeight="1">
      <c r="A7" s="438" t="s">
        <v>193</v>
      </c>
      <c r="B7" s="453">
        <v>1.8E-5</v>
      </c>
      <c r="C7" s="440"/>
      <c r="D7" s="453">
        <v>1.4E-5</v>
      </c>
      <c r="E7" s="439">
        <v>0.1</v>
      </c>
      <c r="F7" s="439">
        <v>0.34</v>
      </c>
      <c r="G7" s="439">
        <v>0.15</v>
      </c>
      <c r="L7" s="438" t="s">
        <v>193</v>
      </c>
      <c r="M7" s="453">
        <v>1.8E-5</v>
      </c>
      <c r="N7" s="440"/>
      <c r="O7" s="453">
        <v>1.4E-5</v>
      </c>
      <c r="P7" s="439">
        <v>0.1</v>
      </c>
      <c r="Q7" s="439">
        <v>0.34</v>
      </c>
      <c r="R7" s="439">
        <v>0.15</v>
      </c>
      <c r="U7" s="454">
        <f>AA2</f>
        <v>300</v>
      </c>
      <c r="V7" s="455">
        <f t="shared" ref="V7:V20" si="2">LN(U7)</f>
        <v>5.703782475</v>
      </c>
      <c r="W7" s="456" t="s">
        <v>56</v>
      </c>
      <c r="X7" s="347" t="s">
        <v>84</v>
      </c>
      <c r="Y7" s="457">
        <v>1.0166</v>
      </c>
      <c r="Z7" s="457">
        <v>-3.924</v>
      </c>
      <c r="AA7" s="458">
        <f t="shared" ref="AA7:AA20" si="3">((Y7*V7)+Z7)</f>
        <v>1.874465264</v>
      </c>
      <c r="AB7" s="459">
        <v>1.136672</v>
      </c>
      <c r="AC7" s="459">
        <v>0.041838</v>
      </c>
      <c r="AD7" s="460">
        <f>AB7-(V7*AC7)</f>
        <v>0.8980371488</v>
      </c>
      <c r="AE7" s="461">
        <f t="shared" ref="AE7:AE20" si="4">(EXP(AA7))*AD7</f>
        <v>5.852807266</v>
      </c>
      <c r="AF7" s="462">
        <f t="shared" ref="AF7:AF20" si="5">AE7/1000</f>
        <v>0.005852807266</v>
      </c>
      <c r="AG7" s="202" t="str">
        <f t="shared" ref="AG7:AH7" si="1">W7</f>
        <v>Aquatic Acute</v>
      </c>
      <c r="AH7" s="429" t="str">
        <f t="shared" si="1"/>
        <v>Dissolved Cadmium</v>
      </c>
      <c r="AJ7" s="202" t="s">
        <v>194</v>
      </c>
    </row>
    <row r="8" ht="13.5" customHeight="1">
      <c r="A8" s="438" t="s">
        <v>195</v>
      </c>
      <c r="B8" s="463">
        <v>1.0</v>
      </c>
      <c r="C8" s="464"/>
      <c r="D8" s="440"/>
      <c r="E8" s="440"/>
      <c r="F8" s="440"/>
      <c r="G8" s="440"/>
      <c r="H8" s="465" t="s">
        <v>196</v>
      </c>
      <c r="L8" s="438" t="s">
        <v>195</v>
      </c>
      <c r="M8" s="463">
        <v>1.0</v>
      </c>
      <c r="N8" s="464"/>
      <c r="O8" s="440"/>
      <c r="P8" s="440"/>
      <c r="Q8" s="440"/>
      <c r="R8" s="440"/>
      <c r="U8" s="256">
        <f t="shared" ref="U8:U20" si="7">$U$7</f>
        <v>300</v>
      </c>
      <c r="V8" s="455">
        <f t="shared" si="2"/>
        <v>5.703782475</v>
      </c>
      <c r="W8" s="456" t="s">
        <v>56</v>
      </c>
      <c r="X8" s="347" t="s">
        <v>197</v>
      </c>
      <c r="Y8" s="457">
        <v>0.819</v>
      </c>
      <c r="Z8" s="457">
        <v>3.7256</v>
      </c>
      <c r="AA8" s="458">
        <f t="shared" si="3"/>
        <v>8.396997847</v>
      </c>
      <c r="AB8" s="459"/>
      <c r="AC8" s="459"/>
      <c r="AD8" s="460">
        <v>0.316</v>
      </c>
      <c r="AE8" s="461">
        <f t="shared" si="4"/>
        <v>1401.060574</v>
      </c>
      <c r="AF8" s="462">
        <f t="shared" si="5"/>
        <v>1.401060574</v>
      </c>
      <c r="AG8" s="202" t="str">
        <f t="shared" ref="AG8:AH8" si="6">W8</f>
        <v>Aquatic Acute</v>
      </c>
      <c r="AH8" s="429" t="str">
        <f t="shared" si="6"/>
        <v>Dissolved Chromium</v>
      </c>
      <c r="AJ8" s="202" t="s">
        <v>194</v>
      </c>
      <c r="AK8" s="197" t="s">
        <v>198</v>
      </c>
    </row>
    <row r="9" ht="13.5" customHeight="1">
      <c r="A9" s="438" t="s">
        <v>199</v>
      </c>
      <c r="B9" s="440"/>
      <c r="C9" s="440"/>
      <c r="D9" s="440"/>
      <c r="E9" s="440"/>
      <c r="F9" s="440"/>
      <c r="G9" s="440"/>
      <c r="H9" s="197" t="s">
        <v>200</v>
      </c>
      <c r="L9" s="438" t="s">
        <v>199</v>
      </c>
      <c r="M9" s="440"/>
      <c r="N9" s="440"/>
      <c r="O9" s="440"/>
      <c r="P9" s="440"/>
      <c r="Q9" s="440"/>
      <c r="R9" s="440"/>
      <c r="U9" s="256">
        <f t="shared" si="7"/>
        <v>300</v>
      </c>
      <c r="V9" s="455">
        <f t="shared" si="2"/>
        <v>5.703782475</v>
      </c>
      <c r="W9" s="456" t="s">
        <v>56</v>
      </c>
      <c r="X9" s="347" t="s">
        <v>91</v>
      </c>
      <c r="Y9" s="457">
        <v>0.9422</v>
      </c>
      <c r="Z9" s="457">
        <v>-1.7</v>
      </c>
      <c r="AA9" s="458">
        <f t="shared" si="3"/>
        <v>3.674103848</v>
      </c>
      <c r="AB9" s="459"/>
      <c r="AC9" s="459"/>
      <c r="AD9" s="460">
        <v>0.96</v>
      </c>
      <c r="AE9" s="461">
        <f t="shared" si="4"/>
        <v>37.83678786</v>
      </c>
      <c r="AF9" s="462">
        <f t="shared" si="5"/>
        <v>0.03783678786</v>
      </c>
      <c r="AG9" s="202" t="str">
        <f t="shared" ref="AG9:AH9" si="8">W9</f>
        <v>Aquatic Acute</v>
      </c>
      <c r="AH9" s="429" t="str">
        <f t="shared" si="8"/>
        <v>Dissolved Copper</v>
      </c>
    </row>
    <row r="10" ht="13.5" customHeight="1">
      <c r="A10" s="438" t="s">
        <v>201</v>
      </c>
      <c r="B10" s="444">
        <v>0.005</v>
      </c>
      <c r="C10" s="440"/>
      <c r="D10" s="444">
        <v>0.084</v>
      </c>
      <c r="E10" s="439">
        <v>0.01</v>
      </c>
      <c r="F10" s="466" t="s">
        <v>202</v>
      </c>
      <c r="G10" s="466" t="s">
        <v>202</v>
      </c>
      <c r="H10" s="197" t="s">
        <v>203</v>
      </c>
      <c r="L10" s="438" t="s">
        <v>201</v>
      </c>
      <c r="M10" s="444">
        <v>0.005</v>
      </c>
      <c r="N10" s="440"/>
      <c r="O10" s="444">
        <v>0.084</v>
      </c>
      <c r="P10" s="439">
        <v>0.01</v>
      </c>
      <c r="Q10" s="467">
        <f>AF7</f>
        <v>0.005852807266</v>
      </c>
      <c r="R10" s="467">
        <f>AF14</f>
        <v>0.0005270999409</v>
      </c>
      <c r="U10" s="256">
        <f t="shared" si="7"/>
        <v>300</v>
      </c>
      <c r="V10" s="455">
        <f t="shared" si="2"/>
        <v>5.703782475</v>
      </c>
      <c r="W10" s="456" t="s">
        <v>56</v>
      </c>
      <c r="X10" s="347" t="s">
        <v>92</v>
      </c>
      <c r="Y10" s="457">
        <v>1.273</v>
      </c>
      <c r="Z10" s="457">
        <v>-1.46</v>
      </c>
      <c r="AA10" s="458">
        <f t="shared" si="3"/>
        <v>5.80091509</v>
      </c>
      <c r="AB10" s="459">
        <v>1.46203</v>
      </c>
      <c r="AC10" s="459">
        <v>0.14572</v>
      </c>
      <c r="AD10" s="460">
        <f>AB10-(V10*AC10)</f>
        <v>0.6308748178</v>
      </c>
      <c r="AE10" s="461">
        <f t="shared" si="4"/>
        <v>208.5684463</v>
      </c>
      <c r="AF10" s="462">
        <f t="shared" si="5"/>
        <v>0.2085684463</v>
      </c>
      <c r="AG10" s="202" t="str">
        <f t="shared" ref="AG10:AH10" si="9">W10</f>
        <v>Aquatic Acute</v>
      </c>
      <c r="AH10" s="429" t="str">
        <f t="shared" si="9"/>
        <v>Dissolved lead</v>
      </c>
    </row>
    <row r="11" ht="13.5" customHeight="1">
      <c r="A11" s="438" t="s">
        <v>204</v>
      </c>
      <c r="B11" s="440"/>
      <c r="C11" s="440"/>
      <c r="D11" s="440"/>
      <c r="E11" s="440"/>
      <c r="F11" s="440"/>
      <c r="G11" s="440"/>
      <c r="L11" s="438" t="s">
        <v>204</v>
      </c>
      <c r="M11" s="440"/>
      <c r="N11" s="440"/>
      <c r="O11" s="440"/>
      <c r="P11" s="440"/>
      <c r="Q11" s="468"/>
      <c r="R11" s="469"/>
      <c r="U11" s="256">
        <f t="shared" si="7"/>
        <v>300</v>
      </c>
      <c r="V11" s="455">
        <f t="shared" si="2"/>
        <v>5.703782475</v>
      </c>
      <c r="W11" s="456" t="s">
        <v>56</v>
      </c>
      <c r="X11" s="347" t="s">
        <v>94</v>
      </c>
      <c r="Y11" s="457">
        <v>0.846</v>
      </c>
      <c r="Z11" s="457">
        <v>2.255</v>
      </c>
      <c r="AA11" s="458">
        <f t="shared" si="3"/>
        <v>7.080399974</v>
      </c>
      <c r="AB11" s="459"/>
      <c r="AC11" s="459"/>
      <c r="AD11" s="460">
        <v>0.998</v>
      </c>
      <c r="AE11" s="461">
        <f t="shared" si="4"/>
        <v>1186.066882</v>
      </c>
      <c r="AF11" s="462">
        <f t="shared" si="5"/>
        <v>1.186066882</v>
      </c>
      <c r="AG11" s="202" t="str">
        <f t="shared" ref="AG11:AH11" si="10">W11</f>
        <v>Aquatic Acute</v>
      </c>
      <c r="AH11" s="429" t="str">
        <f t="shared" si="10"/>
        <v>Dissolved Nickel</v>
      </c>
    </row>
    <row r="12" ht="13.5" customHeight="1">
      <c r="A12" s="438" t="s">
        <v>205</v>
      </c>
      <c r="B12" s="444">
        <v>0.16</v>
      </c>
      <c r="C12" s="440"/>
      <c r="D12" s="444">
        <v>670.0</v>
      </c>
      <c r="E12" s="439">
        <v>0.1</v>
      </c>
      <c r="F12" s="466" t="s">
        <v>202</v>
      </c>
      <c r="G12" s="466" t="s">
        <v>202</v>
      </c>
      <c r="I12" s="470" t="s">
        <v>66</v>
      </c>
      <c r="J12" s="465"/>
      <c r="K12" s="465"/>
      <c r="L12" s="438" t="s">
        <v>205</v>
      </c>
      <c r="M12" s="444">
        <v>0.16</v>
      </c>
      <c r="N12" s="440"/>
      <c r="O12" s="444">
        <v>670.0</v>
      </c>
      <c r="P12" s="439">
        <v>0.1</v>
      </c>
      <c r="Q12" s="468"/>
      <c r="R12" s="463">
        <f>AF15</f>
        <v>0.1822491956</v>
      </c>
      <c r="U12" s="256">
        <f t="shared" si="7"/>
        <v>300</v>
      </c>
      <c r="V12" s="455">
        <f t="shared" si="2"/>
        <v>5.703782475</v>
      </c>
      <c r="W12" s="456" t="s">
        <v>56</v>
      </c>
      <c r="X12" s="347" t="s">
        <v>95</v>
      </c>
      <c r="Y12" s="457">
        <v>1.72</v>
      </c>
      <c r="Z12" s="457">
        <v>-6.52</v>
      </c>
      <c r="AA12" s="458">
        <f t="shared" si="3"/>
        <v>3.290505856</v>
      </c>
      <c r="AB12" s="459"/>
      <c r="AC12" s="459"/>
      <c r="AD12" s="460">
        <v>0.85</v>
      </c>
      <c r="AE12" s="461">
        <f t="shared" si="4"/>
        <v>22.82797887</v>
      </c>
      <c r="AF12" s="462">
        <f t="shared" si="5"/>
        <v>0.02282797887</v>
      </c>
      <c r="AG12" s="202" t="str">
        <f t="shared" ref="AG12:AH12" si="11">W12</f>
        <v>Aquatic Acute</v>
      </c>
      <c r="AH12" s="429" t="str">
        <f t="shared" si="11"/>
        <v>Dissolved Silver</v>
      </c>
      <c r="AJ12" s="197" t="s">
        <v>194</v>
      </c>
    </row>
    <row r="13" ht="13.5" customHeight="1">
      <c r="A13" s="438" t="s">
        <v>206</v>
      </c>
      <c r="B13" s="444">
        <v>0.05</v>
      </c>
      <c r="C13" s="440"/>
      <c r="D13" s="444">
        <v>3.4</v>
      </c>
      <c r="E13" s="439">
        <v>0.1</v>
      </c>
      <c r="F13" s="444">
        <v>0.016</v>
      </c>
      <c r="G13" s="444">
        <v>0.011</v>
      </c>
      <c r="I13" s="471"/>
      <c r="J13" s="465"/>
      <c r="K13" s="465"/>
      <c r="L13" s="438" t="s">
        <v>206</v>
      </c>
      <c r="M13" s="444">
        <v>0.05</v>
      </c>
      <c r="N13" s="440"/>
      <c r="O13" s="444">
        <v>3.4</v>
      </c>
      <c r="P13" s="439">
        <v>0.1</v>
      </c>
      <c r="Q13" s="467">
        <f>AF8</f>
        <v>1.401060574</v>
      </c>
      <c r="R13" s="444">
        <v>0.011</v>
      </c>
      <c r="U13" s="256">
        <f t="shared" si="7"/>
        <v>300</v>
      </c>
      <c r="V13" s="455">
        <f t="shared" si="2"/>
        <v>5.703782475</v>
      </c>
      <c r="W13" s="456" t="s">
        <v>56</v>
      </c>
      <c r="X13" s="472" t="s">
        <v>97</v>
      </c>
      <c r="Y13" s="473">
        <v>0.8473</v>
      </c>
      <c r="Z13" s="473">
        <v>0.884</v>
      </c>
      <c r="AA13" s="474">
        <f t="shared" si="3"/>
        <v>5.716814891</v>
      </c>
      <c r="AB13" s="459"/>
      <c r="AC13" s="475"/>
      <c r="AD13" s="460">
        <v>0.85</v>
      </c>
      <c r="AE13" s="461">
        <f t="shared" si="4"/>
        <v>258.3450156</v>
      </c>
      <c r="AF13" s="462">
        <f t="shared" si="5"/>
        <v>0.2583450156</v>
      </c>
      <c r="AG13" s="202" t="str">
        <f t="shared" ref="AG13:AH13" si="12">W13</f>
        <v>Aquatic Acute</v>
      </c>
      <c r="AH13" s="429" t="str">
        <f t="shared" si="12"/>
        <v>Dissolved Zinc</v>
      </c>
    </row>
    <row r="14" ht="13.5" customHeight="1">
      <c r="A14" s="438" t="s">
        <v>207</v>
      </c>
      <c r="B14" s="440"/>
      <c r="C14" s="440"/>
      <c r="D14" s="440"/>
      <c r="E14" s="440"/>
      <c r="F14" s="440"/>
      <c r="G14" s="440"/>
      <c r="I14" s="476" t="s">
        <v>67</v>
      </c>
      <c r="L14" s="438" t="s">
        <v>207</v>
      </c>
      <c r="M14" s="440"/>
      <c r="N14" s="440"/>
      <c r="O14" s="440"/>
      <c r="P14" s="440"/>
      <c r="Q14" s="468"/>
      <c r="R14" s="477"/>
      <c r="U14" s="478">
        <f t="shared" si="7"/>
        <v>300</v>
      </c>
      <c r="V14" s="479">
        <f t="shared" si="2"/>
        <v>5.703782475</v>
      </c>
      <c r="W14" s="480" t="s">
        <v>99</v>
      </c>
      <c r="X14" s="481" t="s">
        <v>84</v>
      </c>
      <c r="Y14" s="482">
        <v>0.7409</v>
      </c>
      <c r="Z14" s="482">
        <v>-4.719</v>
      </c>
      <c r="AA14" s="458">
        <f t="shared" si="3"/>
        <v>-0.4930675645</v>
      </c>
      <c r="AB14" s="483">
        <v>1.101672</v>
      </c>
      <c r="AC14" s="459">
        <v>0.041838</v>
      </c>
      <c r="AD14" s="484">
        <f>AB14-(V14*AC14)</f>
        <v>0.8630371488</v>
      </c>
      <c r="AE14" s="461">
        <f t="shared" si="4"/>
        <v>0.5270999409</v>
      </c>
      <c r="AF14" s="485">
        <f t="shared" si="5"/>
        <v>0.0005270999409</v>
      </c>
      <c r="AG14" s="486" t="str">
        <f t="shared" ref="AG14:AH14" si="13">W14</f>
        <v>Aquatic chronic</v>
      </c>
      <c r="AH14" s="487" t="str">
        <f t="shared" si="13"/>
        <v>Dissolved Cadmium</v>
      </c>
      <c r="AI14" s="488"/>
    </row>
    <row r="15" ht="13.5" customHeight="1">
      <c r="A15" s="438" t="s">
        <v>208</v>
      </c>
      <c r="B15" s="440"/>
      <c r="C15" s="444">
        <v>1.0</v>
      </c>
      <c r="D15" s="440"/>
      <c r="E15" s="439">
        <v>0.2</v>
      </c>
      <c r="F15" s="466" t="s">
        <v>202</v>
      </c>
      <c r="G15" s="466" t="s">
        <v>202</v>
      </c>
      <c r="L15" s="438" t="s">
        <v>208</v>
      </c>
      <c r="M15" s="440"/>
      <c r="N15" s="444">
        <v>1.0</v>
      </c>
      <c r="O15" s="440"/>
      <c r="P15" s="439">
        <v>0.2</v>
      </c>
      <c r="Q15" s="467">
        <f>AF9</f>
        <v>0.03783678786</v>
      </c>
      <c r="R15" s="489">
        <f>AF16</f>
        <v>0.02289824179</v>
      </c>
      <c r="U15" s="256">
        <f t="shared" si="7"/>
        <v>300</v>
      </c>
      <c r="V15" s="455">
        <f t="shared" si="2"/>
        <v>5.703782475</v>
      </c>
      <c r="W15" s="490" t="s">
        <v>99</v>
      </c>
      <c r="X15" s="347" t="s">
        <v>197</v>
      </c>
      <c r="Y15" s="457">
        <v>0.819</v>
      </c>
      <c r="Z15" s="457">
        <v>0.6848</v>
      </c>
      <c r="AA15" s="458">
        <f t="shared" si="3"/>
        <v>5.356197847</v>
      </c>
      <c r="AB15" s="459"/>
      <c r="AC15" s="459"/>
      <c r="AD15" s="460">
        <v>0.86</v>
      </c>
      <c r="AE15" s="461">
        <f t="shared" si="4"/>
        <v>182.2491956</v>
      </c>
      <c r="AF15" s="462">
        <f t="shared" si="5"/>
        <v>0.1822491956</v>
      </c>
      <c r="AG15" s="202" t="str">
        <f t="shared" ref="AG15:AH15" si="14">W15</f>
        <v>Aquatic chronic</v>
      </c>
      <c r="AH15" s="429" t="str">
        <f t="shared" si="14"/>
        <v>Dissolved Chromium</v>
      </c>
    </row>
    <row r="16" ht="13.5" customHeight="1">
      <c r="A16" s="438" t="s">
        <v>209</v>
      </c>
      <c r="B16" s="440"/>
      <c r="C16" s="440"/>
      <c r="D16" s="440"/>
      <c r="E16" s="440"/>
      <c r="F16" s="440"/>
      <c r="G16" s="440"/>
      <c r="I16" s="491" t="s">
        <v>132</v>
      </c>
      <c r="L16" s="438" t="s">
        <v>209</v>
      </c>
      <c r="M16" s="440"/>
      <c r="N16" s="440"/>
      <c r="O16" s="440"/>
      <c r="P16" s="440"/>
      <c r="Q16" s="469"/>
      <c r="R16" s="469"/>
      <c r="U16" s="256">
        <f t="shared" si="7"/>
        <v>300</v>
      </c>
      <c r="V16" s="455">
        <f t="shared" si="2"/>
        <v>5.703782475</v>
      </c>
      <c r="W16" s="490" t="s">
        <v>99</v>
      </c>
      <c r="X16" s="347" t="s">
        <v>91</v>
      </c>
      <c r="Y16" s="457">
        <v>0.8545</v>
      </c>
      <c r="Z16" s="457">
        <v>-1.702</v>
      </c>
      <c r="AA16" s="458">
        <f t="shared" si="3"/>
        <v>3.171882125</v>
      </c>
      <c r="AB16" s="459"/>
      <c r="AC16" s="459"/>
      <c r="AD16" s="460">
        <v>0.96</v>
      </c>
      <c r="AE16" s="461">
        <f t="shared" si="4"/>
        <v>22.89824179</v>
      </c>
      <c r="AF16" s="462">
        <f t="shared" si="5"/>
        <v>0.02289824179</v>
      </c>
      <c r="AG16" s="202" t="str">
        <f t="shared" ref="AG16:AH16" si="15">W16</f>
        <v>Aquatic chronic</v>
      </c>
      <c r="AH16" s="429" t="str">
        <f t="shared" si="15"/>
        <v>Dissolved Copper</v>
      </c>
    </row>
    <row r="17" ht="13.5" customHeight="1">
      <c r="A17" s="438" t="s">
        <v>210</v>
      </c>
      <c r="B17" s="444">
        <v>0.05</v>
      </c>
      <c r="C17" s="440"/>
      <c r="D17" s="440"/>
      <c r="E17" s="439">
        <v>0.1</v>
      </c>
      <c r="F17" s="466" t="s">
        <v>202</v>
      </c>
      <c r="G17" s="466" t="s">
        <v>202</v>
      </c>
      <c r="L17" s="438" t="s">
        <v>210</v>
      </c>
      <c r="M17" s="444">
        <v>0.05</v>
      </c>
      <c r="N17" s="440"/>
      <c r="O17" s="440"/>
      <c r="P17" s="439">
        <v>0.1</v>
      </c>
      <c r="Q17" s="467">
        <f>AF10</f>
        <v>0.2085684463</v>
      </c>
      <c r="R17" s="467">
        <f>AF17</f>
        <v>0.008128200782</v>
      </c>
      <c r="U17" s="256">
        <f t="shared" si="7"/>
        <v>300</v>
      </c>
      <c r="V17" s="455">
        <f t="shared" si="2"/>
        <v>5.703782475</v>
      </c>
      <c r="W17" s="490" t="s">
        <v>99</v>
      </c>
      <c r="X17" s="347" t="s">
        <v>92</v>
      </c>
      <c r="Y17" s="457">
        <v>1.273</v>
      </c>
      <c r="Z17" s="457">
        <v>-4.705</v>
      </c>
      <c r="AA17" s="458">
        <f t="shared" si="3"/>
        <v>2.55591509</v>
      </c>
      <c r="AB17" s="459">
        <v>1.46203</v>
      </c>
      <c r="AC17" s="459">
        <v>0.145712</v>
      </c>
      <c r="AD17" s="460">
        <f>AB17-(V17*AC17)</f>
        <v>0.6309204481</v>
      </c>
      <c r="AE17" s="461">
        <f t="shared" si="4"/>
        <v>8.128200782</v>
      </c>
      <c r="AF17" s="462">
        <f t="shared" si="5"/>
        <v>0.008128200782</v>
      </c>
      <c r="AG17" s="202" t="str">
        <f t="shared" ref="AG17:AH17" si="16">W17</f>
        <v>Aquatic chronic</v>
      </c>
      <c r="AH17" s="429" t="str">
        <f t="shared" si="16"/>
        <v>Dissolved lead</v>
      </c>
    </row>
    <row r="18" ht="13.5" customHeight="1">
      <c r="A18" s="438" t="s">
        <v>211</v>
      </c>
      <c r="B18" s="440"/>
      <c r="C18" s="440"/>
      <c r="D18" s="440"/>
      <c r="E18" s="440"/>
      <c r="F18" s="440"/>
      <c r="G18" s="440"/>
      <c r="L18" s="438" t="s">
        <v>211</v>
      </c>
      <c r="M18" s="440"/>
      <c r="N18" s="440"/>
      <c r="O18" s="440"/>
      <c r="P18" s="440"/>
      <c r="Q18" s="469"/>
      <c r="R18" s="469"/>
      <c r="U18" s="256">
        <f t="shared" si="7"/>
        <v>300</v>
      </c>
      <c r="V18" s="455">
        <f t="shared" si="2"/>
        <v>5.703782475</v>
      </c>
      <c r="W18" s="490" t="s">
        <v>99</v>
      </c>
      <c r="X18" s="347" t="s">
        <v>94</v>
      </c>
      <c r="Y18" s="457">
        <v>0.846</v>
      </c>
      <c r="Z18" s="457">
        <v>0.0584</v>
      </c>
      <c r="AA18" s="458">
        <f t="shared" si="3"/>
        <v>4.883799974</v>
      </c>
      <c r="AB18" s="459"/>
      <c r="AC18" s="459"/>
      <c r="AD18" s="460">
        <v>0.997</v>
      </c>
      <c r="AE18" s="461">
        <f t="shared" si="4"/>
        <v>131.7354131</v>
      </c>
      <c r="AF18" s="462">
        <f t="shared" si="5"/>
        <v>0.1317354131</v>
      </c>
      <c r="AG18" s="202" t="str">
        <f t="shared" ref="AG18:AH18" si="17">W18</f>
        <v>Aquatic chronic</v>
      </c>
      <c r="AH18" s="429" t="str">
        <f t="shared" si="17"/>
        <v>Dissolved Nickel</v>
      </c>
    </row>
    <row r="19" ht="13.5" customHeight="1">
      <c r="A19" s="438" t="s">
        <v>212</v>
      </c>
      <c r="B19" s="440"/>
      <c r="C19" s="440"/>
      <c r="D19" s="440"/>
      <c r="E19" s="440"/>
      <c r="F19" s="440"/>
      <c r="G19" s="440"/>
      <c r="L19" s="438" t="s">
        <v>212</v>
      </c>
      <c r="M19" s="440"/>
      <c r="N19" s="440"/>
      <c r="O19" s="440"/>
      <c r="P19" s="440"/>
      <c r="Q19" s="469"/>
      <c r="R19" s="469"/>
      <c r="U19" s="256">
        <f t="shared" si="7"/>
        <v>300</v>
      </c>
      <c r="V19" s="455">
        <f t="shared" si="2"/>
        <v>5.703782475</v>
      </c>
      <c r="W19" s="490" t="s">
        <v>99</v>
      </c>
      <c r="X19" s="347" t="s">
        <v>97</v>
      </c>
      <c r="Y19" s="457">
        <v>0.8473</v>
      </c>
      <c r="Z19" s="457">
        <v>0.884</v>
      </c>
      <c r="AA19" s="458">
        <f t="shared" si="3"/>
        <v>5.716814891</v>
      </c>
      <c r="AB19" s="459"/>
      <c r="AC19" s="459"/>
      <c r="AD19" s="460">
        <v>0.986</v>
      </c>
      <c r="AE19" s="461">
        <f t="shared" si="4"/>
        <v>299.6802181</v>
      </c>
      <c r="AF19" s="462">
        <f t="shared" si="5"/>
        <v>0.2996802181</v>
      </c>
      <c r="AG19" s="202" t="str">
        <f t="shared" ref="AG19:AH19" si="18">W19</f>
        <v>Aquatic chronic</v>
      </c>
      <c r="AH19" s="429" t="str">
        <f t="shared" si="18"/>
        <v>Dissolved Zinc</v>
      </c>
    </row>
    <row r="20" ht="13.5" customHeight="1">
      <c r="A20" s="438" t="s">
        <v>213</v>
      </c>
      <c r="B20" s="439">
        <v>5.0E-5</v>
      </c>
      <c r="C20" s="440"/>
      <c r="D20" s="439">
        <v>5.1E-5</v>
      </c>
      <c r="E20" s="439">
        <v>0.01</v>
      </c>
      <c r="F20" s="439">
        <v>0.0014</v>
      </c>
      <c r="G20" s="453">
        <v>1.2E-5</v>
      </c>
      <c r="L20" s="438" t="s">
        <v>213</v>
      </c>
      <c r="M20" s="439">
        <v>5.0E-5</v>
      </c>
      <c r="N20" s="440"/>
      <c r="O20" s="492">
        <v>5.1E-5</v>
      </c>
      <c r="P20" s="439">
        <v>0.01</v>
      </c>
      <c r="Q20" s="439">
        <v>0.0014</v>
      </c>
      <c r="R20" s="453">
        <v>1.2E-5</v>
      </c>
      <c r="U20" s="256">
        <f t="shared" si="7"/>
        <v>300</v>
      </c>
      <c r="V20" s="455">
        <f t="shared" si="2"/>
        <v>5.703782475</v>
      </c>
      <c r="W20" s="490" t="s">
        <v>99</v>
      </c>
      <c r="X20" s="493" t="s">
        <v>95</v>
      </c>
      <c r="Y20" s="457">
        <v>1.72</v>
      </c>
      <c r="Z20" s="457">
        <v>-9.06</v>
      </c>
      <c r="AA20" s="458">
        <f t="shared" si="3"/>
        <v>0.7505058564</v>
      </c>
      <c r="AB20" s="459"/>
      <c r="AC20" s="459"/>
      <c r="AD20" s="460">
        <v>0.85</v>
      </c>
      <c r="AE20" s="461">
        <f t="shared" si="4"/>
        <v>1.800360508</v>
      </c>
      <c r="AF20" s="462">
        <f t="shared" si="5"/>
        <v>0.001800360508</v>
      </c>
      <c r="AG20" s="202" t="str">
        <f t="shared" ref="AG20:AH20" si="19">W20</f>
        <v>Aquatic chronic</v>
      </c>
      <c r="AH20" s="429" t="str">
        <f t="shared" si="19"/>
        <v>Dissolved Silver</v>
      </c>
    </row>
    <row r="21" ht="13.5" customHeight="1">
      <c r="A21" s="438" t="s">
        <v>214</v>
      </c>
      <c r="B21" s="440"/>
      <c r="C21" s="440"/>
      <c r="D21" s="440"/>
      <c r="E21" s="440"/>
      <c r="F21" s="440"/>
      <c r="G21" s="440"/>
      <c r="L21" s="438" t="s">
        <v>214</v>
      </c>
      <c r="M21" s="440"/>
      <c r="N21" s="440"/>
      <c r="O21" s="440"/>
      <c r="P21" s="440"/>
      <c r="Q21" s="469"/>
      <c r="R21" s="464"/>
      <c r="AH21" s="429"/>
    </row>
    <row r="22" ht="13.5" customHeight="1">
      <c r="A22" s="438" t="s">
        <v>215</v>
      </c>
      <c r="B22" s="440"/>
      <c r="C22" s="444">
        <v>0.1</v>
      </c>
      <c r="D22" s="444">
        <v>4.6</v>
      </c>
      <c r="E22" s="439">
        <v>0.2</v>
      </c>
      <c r="F22" s="466" t="s">
        <v>202</v>
      </c>
      <c r="G22" s="466" t="s">
        <v>202</v>
      </c>
      <c r="L22" s="438" t="s">
        <v>215</v>
      </c>
      <c r="M22" s="440"/>
      <c r="N22" s="494">
        <v>0.1</v>
      </c>
      <c r="O22" s="444">
        <v>4.6</v>
      </c>
      <c r="P22" s="439">
        <v>0.2</v>
      </c>
      <c r="Q22" s="467">
        <f>AF11</f>
        <v>1.186066882</v>
      </c>
      <c r="R22" s="467">
        <f>AF18</f>
        <v>0.1317354131</v>
      </c>
      <c r="AD22" s="431" t="s">
        <v>216</v>
      </c>
      <c r="AE22" s="431"/>
      <c r="AF22" s="431"/>
      <c r="AG22" s="431"/>
      <c r="AH22" s="495"/>
      <c r="AI22" s="431"/>
    </row>
    <row r="23" ht="13.5" customHeight="1">
      <c r="A23" s="438" t="s">
        <v>217</v>
      </c>
      <c r="B23" s="440"/>
      <c r="C23" s="440"/>
      <c r="D23" s="440"/>
      <c r="E23" s="440"/>
      <c r="F23" s="440"/>
      <c r="G23" s="440"/>
      <c r="L23" s="438" t="s">
        <v>217</v>
      </c>
      <c r="M23" s="440"/>
      <c r="N23" s="440"/>
      <c r="O23" s="440"/>
      <c r="P23" s="440"/>
      <c r="Q23" s="468"/>
      <c r="R23" s="468"/>
      <c r="W23" s="437" t="s">
        <v>218</v>
      </c>
      <c r="AH23" s="429"/>
    </row>
    <row r="24" ht="13.5" customHeight="1">
      <c r="A24" s="438" t="s">
        <v>219</v>
      </c>
      <c r="B24" s="440"/>
      <c r="C24" s="439">
        <v>0.05</v>
      </c>
      <c r="D24" s="439">
        <v>4.2</v>
      </c>
      <c r="E24" s="439">
        <v>0.02</v>
      </c>
      <c r="F24" s="439">
        <v>0.02</v>
      </c>
      <c r="G24" s="439">
        <v>0.005</v>
      </c>
      <c r="L24" s="438" t="s">
        <v>219</v>
      </c>
      <c r="M24" s="440"/>
      <c r="N24" s="439">
        <v>0.05</v>
      </c>
      <c r="O24" s="439">
        <v>4.2</v>
      </c>
      <c r="P24" s="439">
        <v>0.02</v>
      </c>
      <c r="Q24" s="439">
        <v>0.02</v>
      </c>
      <c r="R24" s="439">
        <v>0.005</v>
      </c>
      <c r="W24" s="202">
        <v>160.0</v>
      </c>
      <c r="X24" s="202" t="s">
        <v>220</v>
      </c>
      <c r="Y24" s="197" t="s">
        <v>221</v>
      </c>
      <c r="AA24" s="443" t="s">
        <v>222</v>
      </c>
      <c r="AH24" s="429"/>
    </row>
    <row r="25" ht="13.5" customHeight="1">
      <c r="A25" s="438" t="s">
        <v>223</v>
      </c>
      <c r="B25" s="444">
        <v>0.1</v>
      </c>
      <c r="C25" s="440"/>
      <c r="D25" s="496">
        <v>110.0</v>
      </c>
      <c r="E25" s="440"/>
      <c r="F25" s="466" t="s">
        <v>202</v>
      </c>
      <c r="G25" s="466" t="s">
        <v>202</v>
      </c>
      <c r="L25" s="438" t="s">
        <v>223</v>
      </c>
      <c r="M25" s="444">
        <v>0.1</v>
      </c>
      <c r="N25" s="440"/>
      <c r="O25" s="496">
        <v>110.0</v>
      </c>
      <c r="P25" s="440"/>
      <c r="Q25" s="467">
        <f>AF12</f>
        <v>0.02282797887</v>
      </c>
      <c r="R25" s="467">
        <f>AF20</f>
        <v>0.001800360508</v>
      </c>
      <c r="W25" s="202">
        <v>110.0</v>
      </c>
      <c r="X25" s="202" t="s">
        <v>224</v>
      </c>
      <c r="Y25" s="197" t="s">
        <v>34</v>
      </c>
      <c r="Z25" s="197" t="s">
        <v>225</v>
      </c>
      <c r="AA25" s="197" t="s">
        <v>226</v>
      </c>
      <c r="AD25" s="197" t="s">
        <v>227</v>
      </c>
      <c r="AH25" s="429"/>
    </row>
    <row r="26" ht="13.5" customHeight="1">
      <c r="A26" s="438" t="s">
        <v>228</v>
      </c>
      <c r="B26" s="440"/>
      <c r="C26" s="440"/>
      <c r="D26" s="440"/>
      <c r="E26" s="440"/>
      <c r="F26" s="440"/>
      <c r="G26" s="440"/>
      <c r="L26" s="438" t="s">
        <v>228</v>
      </c>
      <c r="M26" s="440"/>
      <c r="N26" s="440"/>
      <c r="O26" s="440"/>
      <c r="P26" s="440"/>
      <c r="Q26" s="469"/>
      <c r="R26" s="469"/>
      <c r="W26" s="202">
        <v>118.0</v>
      </c>
      <c r="X26" s="202" t="s">
        <v>229</v>
      </c>
      <c r="Z26" s="197" t="s">
        <v>230</v>
      </c>
      <c r="AA26" s="197" t="s">
        <v>231</v>
      </c>
      <c r="AD26" s="197" t="s">
        <v>227</v>
      </c>
      <c r="AH26" s="429"/>
    </row>
    <row r="27" ht="13.5" customHeight="1">
      <c r="A27" s="438" t="s">
        <v>232</v>
      </c>
      <c r="B27" s="440"/>
      <c r="C27" s="440"/>
      <c r="D27" s="440"/>
      <c r="E27" s="440"/>
      <c r="F27" s="440"/>
      <c r="G27" s="440"/>
      <c r="L27" s="438" t="s">
        <v>232</v>
      </c>
      <c r="M27" s="440"/>
      <c r="N27" s="440"/>
      <c r="O27" s="440"/>
      <c r="P27" s="440"/>
      <c r="Q27" s="497"/>
      <c r="R27" s="469"/>
      <c r="W27" s="202">
        <v>360.0</v>
      </c>
      <c r="X27" s="202" t="s">
        <v>233</v>
      </c>
      <c r="AH27" s="429"/>
    </row>
    <row r="28" ht="13.5" customHeight="1">
      <c r="A28" s="438" t="s">
        <v>234</v>
      </c>
      <c r="B28" s="440"/>
      <c r="C28" s="440"/>
      <c r="D28" s="440"/>
      <c r="E28" s="440"/>
      <c r="F28" s="440"/>
      <c r="G28" s="440"/>
      <c r="L28" s="438" t="s">
        <v>234</v>
      </c>
      <c r="M28" s="440"/>
      <c r="N28" s="440"/>
      <c r="O28" s="440"/>
      <c r="P28" s="440"/>
      <c r="Q28" s="468"/>
      <c r="R28" s="464"/>
      <c r="AA28" s="431" t="s">
        <v>235</v>
      </c>
      <c r="AH28" s="429"/>
    </row>
    <row r="29" ht="13.5" customHeight="1">
      <c r="A29" s="438" t="s">
        <v>236</v>
      </c>
      <c r="B29" s="440"/>
      <c r="C29" s="444">
        <v>5.0</v>
      </c>
      <c r="D29" s="444">
        <v>26.0</v>
      </c>
      <c r="E29" s="439">
        <v>2.0</v>
      </c>
      <c r="F29" s="466" t="s">
        <v>202</v>
      </c>
      <c r="G29" s="466" t="s">
        <v>202</v>
      </c>
      <c r="L29" s="438" t="s">
        <v>236</v>
      </c>
      <c r="M29" s="440"/>
      <c r="N29" s="444">
        <v>5.0</v>
      </c>
      <c r="O29" s="444">
        <v>26.0</v>
      </c>
      <c r="P29" s="439">
        <v>2.0</v>
      </c>
      <c r="Q29" s="467">
        <f>AF13</f>
        <v>0.2583450156</v>
      </c>
      <c r="R29" s="467">
        <f>AF19</f>
        <v>0.2996802181</v>
      </c>
      <c r="Y29" s="197" t="s">
        <v>237</v>
      </c>
      <c r="Z29" s="197" t="s">
        <v>225</v>
      </c>
      <c r="AA29" s="197" t="s">
        <v>238</v>
      </c>
      <c r="AD29" s="197" t="s">
        <v>237</v>
      </c>
      <c r="AH29" s="429"/>
    </row>
    <row r="30" ht="13.5" customHeight="1">
      <c r="M30" s="5"/>
      <c r="N30" s="5"/>
      <c r="O30" s="5"/>
      <c r="P30" s="5"/>
      <c r="Q30" s="5"/>
      <c r="R30" s="5"/>
      <c r="Z30" s="197" t="s">
        <v>230</v>
      </c>
      <c r="AA30" s="197" t="s">
        <v>239</v>
      </c>
      <c r="AH30" s="429"/>
    </row>
    <row r="31" ht="13.5" customHeight="1">
      <c r="O31" s="432"/>
      <c r="AH31" s="429"/>
    </row>
    <row r="32" ht="13.5" customHeight="1">
      <c r="D32" s="197" t="s">
        <v>240</v>
      </c>
      <c r="Y32" s="197" t="s">
        <v>241</v>
      </c>
      <c r="Z32" s="197" t="s">
        <v>225</v>
      </c>
      <c r="AA32" s="197" t="s">
        <v>242</v>
      </c>
      <c r="AD32" s="197" t="s">
        <v>241</v>
      </c>
      <c r="AH32" s="429"/>
    </row>
    <row r="33" ht="13.5" customHeight="1">
      <c r="D33" s="197" t="s">
        <v>243</v>
      </c>
      <c r="Z33" s="197" t="s">
        <v>244</v>
      </c>
      <c r="AA33" s="197" t="s">
        <v>242</v>
      </c>
      <c r="AH33" s="429"/>
    </row>
    <row r="34" ht="13.5" customHeight="1">
      <c r="L34" s="87"/>
      <c r="AH34" s="429"/>
    </row>
    <row r="35" ht="13.5" customHeight="1">
      <c r="D35" s="197" t="s">
        <v>245</v>
      </c>
      <c r="Y35" s="197" t="s">
        <v>246</v>
      </c>
      <c r="Z35" s="197" t="s">
        <v>225</v>
      </c>
      <c r="AA35" s="202">
        <v>0.922</v>
      </c>
      <c r="AH35" s="429"/>
    </row>
    <row r="36" ht="13.5" customHeight="1">
      <c r="Z36" s="197" t="s">
        <v>244</v>
      </c>
      <c r="AA36" s="202">
        <v>0.922</v>
      </c>
      <c r="AH36" s="429"/>
    </row>
    <row r="37" ht="13.5" customHeight="1">
      <c r="AH37" s="429"/>
    </row>
    <row r="38" ht="13.5" customHeight="1">
      <c r="AH38" s="429"/>
    </row>
    <row r="39" ht="13.5" customHeight="1">
      <c r="AH39" s="429"/>
    </row>
    <row r="40" ht="13.5" customHeight="1">
      <c r="AH40" s="429"/>
    </row>
    <row r="41" ht="13.5" customHeight="1">
      <c r="AH41" s="429"/>
    </row>
    <row r="42" ht="13.5" customHeight="1">
      <c r="AH42" s="429"/>
    </row>
    <row r="43" ht="13.5" customHeight="1">
      <c r="AH43" s="429"/>
    </row>
    <row r="44" ht="13.5" customHeight="1">
      <c r="AH44" s="429"/>
    </row>
    <row r="45" ht="13.5" customHeight="1">
      <c r="AH45" s="429"/>
    </row>
    <row r="46" ht="13.5" customHeight="1">
      <c r="AH46" s="429"/>
    </row>
    <row r="47" ht="13.5" customHeight="1">
      <c r="AH47" s="429"/>
    </row>
    <row r="48" ht="13.5" customHeight="1">
      <c r="AH48" s="429"/>
    </row>
    <row r="49" ht="13.5" customHeight="1">
      <c r="AH49" s="429"/>
    </row>
    <row r="50" ht="13.5" customHeight="1">
      <c r="AH50" s="429"/>
    </row>
    <row r="51" ht="13.5" customHeight="1">
      <c r="AH51" s="429"/>
    </row>
    <row r="52" ht="13.5" customHeight="1">
      <c r="AH52" s="429"/>
    </row>
    <row r="53" ht="13.5" customHeight="1">
      <c r="AH53" s="429"/>
    </row>
    <row r="54" ht="13.5" customHeight="1">
      <c r="AH54" s="429"/>
    </row>
    <row r="55" ht="13.5" customHeight="1">
      <c r="AH55" s="429"/>
    </row>
    <row r="56" ht="13.5" customHeight="1">
      <c r="AH56" s="429"/>
    </row>
    <row r="57" ht="13.5" customHeight="1">
      <c r="AH57" s="429"/>
    </row>
    <row r="58" ht="13.5" customHeight="1">
      <c r="AH58" s="429"/>
    </row>
    <row r="59" ht="13.5" customHeight="1">
      <c r="AH59" s="429"/>
    </row>
    <row r="60" ht="13.5" customHeight="1">
      <c r="AH60" s="429"/>
    </row>
    <row r="61" ht="13.5" customHeight="1">
      <c r="AH61" s="429"/>
    </row>
    <row r="62" ht="13.5" customHeight="1">
      <c r="AH62" s="429"/>
    </row>
    <row r="63" ht="13.5" customHeight="1">
      <c r="AH63" s="429"/>
    </row>
    <row r="64" ht="13.5" customHeight="1">
      <c r="AH64" s="429"/>
    </row>
    <row r="65" ht="13.5" customHeight="1">
      <c r="AH65" s="429"/>
    </row>
    <row r="66" ht="13.5" customHeight="1">
      <c r="AH66" s="429"/>
    </row>
    <row r="67" ht="13.5" customHeight="1">
      <c r="AH67" s="429"/>
    </row>
    <row r="68" ht="13.5" customHeight="1">
      <c r="AH68" s="429"/>
    </row>
    <row r="69" ht="13.5" customHeight="1">
      <c r="AH69" s="429"/>
    </row>
    <row r="70" ht="13.5" customHeight="1">
      <c r="AH70" s="429"/>
    </row>
    <row r="71" ht="13.5" customHeight="1">
      <c r="AH71" s="429"/>
    </row>
    <row r="72" ht="13.5" customHeight="1">
      <c r="AH72" s="429"/>
    </row>
    <row r="73" ht="13.5" customHeight="1">
      <c r="AH73" s="429"/>
    </row>
    <row r="74" ht="13.5" customHeight="1">
      <c r="AH74" s="429"/>
    </row>
    <row r="75" ht="13.5" customHeight="1">
      <c r="AH75" s="429"/>
    </row>
    <row r="76" ht="13.5" customHeight="1">
      <c r="AH76" s="429"/>
    </row>
    <row r="77" ht="13.5" customHeight="1">
      <c r="AH77" s="429"/>
    </row>
    <row r="78" ht="13.5" customHeight="1">
      <c r="AH78" s="429"/>
    </row>
    <row r="79" ht="13.5" customHeight="1">
      <c r="AH79" s="429"/>
    </row>
    <row r="80" ht="13.5" customHeight="1">
      <c r="AH80" s="429"/>
    </row>
    <row r="81" ht="13.5" customHeight="1">
      <c r="AH81" s="429"/>
    </row>
    <row r="82" ht="13.5" customHeight="1">
      <c r="AH82" s="429"/>
    </row>
    <row r="83" ht="13.5" customHeight="1">
      <c r="AH83" s="429"/>
    </row>
    <row r="84" ht="13.5" customHeight="1">
      <c r="AH84" s="429"/>
    </row>
    <row r="85" ht="13.5" customHeight="1">
      <c r="AH85" s="429"/>
    </row>
    <row r="86" ht="13.5" customHeight="1">
      <c r="AH86" s="429"/>
    </row>
    <row r="87" ht="13.5" customHeight="1">
      <c r="AH87" s="429"/>
    </row>
    <row r="88" ht="13.5" customHeight="1">
      <c r="AH88" s="429"/>
    </row>
    <row r="89" ht="13.5" customHeight="1">
      <c r="AH89" s="429"/>
    </row>
    <row r="90" ht="13.5" customHeight="1">
      <c r="AH90" s="429"/>
    </row>
    <row r="91" ht="13.5" customHeight="1">
      <c r="AH91" s="429"/>
    </row>
    <row r="92" ht="13.5" customHeight="1">
      <c r="AH92" s="429"/>
    </row>
    <row r="93" ht="13.5" customHeight="1">
      <c r="AH93" s="429"/>
    </row>
    <row r="94" ht="13.5" customHeight="1">
      <c r="AH94" s="429"/>
    </row>
    <row r="95" ht="13.5" customHeight="1">
      <c r="AH95" s="429"/>
    </row>
    <row r="96" ht="13.5" customHeight="1">
      <c r="AH96" s="429"/>
    </row>
    <row r="97" ht="13.5" customHeight="1">
      <c r="AH97" s="429"/>
    </row>
    <row r="98" ht="13.5" customHeight="1">
      <c r="AH98" s="429"/>
    </row>
    <row r="99" ht="13.5" customHeight="1">
      <c r="AH99" s="429"/>
    </row>
    <row r="100" ht="13.5" customHeight="1">
      <c r="AH100" s="429"/>
    </row>
    <row r="101" ht="13.5" customHeight="1">
      <c r="AH101" s="429"/>
    </row>
    <row r="102" ht="13.5" customHeight="1">
      <c r="AH102" s="429"/>
    </row>
    <row r="103" ht="13.5" customHeight="1">
      <c r="AH103" s="429"/>
    </row>
    <row r="104" ht="13.5" customHeight="1">
      <c r="AH104" s="429"/>
    </row>
    <row r="105" ht="13.5" customHeight="1">
      <c r="AH105" s="429"/>
    </row>
    <row r="106" ht="13.5" customHeight="1">
      <c r="AH106" s="429"/>
    </row>
    <row r="107" ht="13.5" customHeight="1">
      <c r="AH107" s="429"/>
    </row>
    <row r="108" ht="13.5" customHeight="1">
      <c r="AH108" s="429"/>
    </row>
    <row r="109" ht="13.5" customHeight="1">
      <c r="AH109" s="429"/>
    </row>
    <row r="110" ht="13.5" customHeight="1">
      <c r="AH110" s="429"/>
    </row>
    <row r="111" ht="13.5" customHeight="1">
      <c r="AH111" s="429"/>
    </row>
    <row r="112" ht="13.5" customHeight="1">
      <c r="AH112" s="429"/>
    </row>
    <row r="113" ht="13.5" customHeight="1">
      <c r="AH113" s="429"/>
    </row>
    <row r="114" ht="13.5" customHeight="1">
      <c r="AH114" s="429"/>
    </row>
    <row r="115" ht="13.5" customHeight="1">
      <c r="AH115" s="429"/>
    </row>
    <row r="116" ht="13.5" customHeight="1">
      <c r="AH116" s="429"/>
    </row>
    <row r="117" ht="13.5" customHeight="1">
      <c r="AH117" s="429"/>
    </row>
    <row r="118" ht="13.5" customHeight="1">
      <c r="AH118" s="429"/>
    </row>
    <row r="119" ht="13.5" customHeight="1">
      <c r="AH119" s="429"/>
    </row>
    <row r="120" ht="13.5" customHeight="1">
      <c r="AH120" s="429"/>
    </row>
    <row r="121" ht="13.5" customHeight="1">
      <c r="AH121" s="429"/>
    </row>
    <row r="122" ht="13.5" customHeight="1">
      <c r="AH122" s="429"/>
    </row>
    <row r="123" ht="13.5" customHeight="1">
      <c r="AH123" s="429"/>
    </row>
    <row r="124" ht="13.5" customHeight="1">
      <c r="AH124" s="429"/>
    </row>
    <row r="125" ht="13.5" customHeight="1">
      <c r="AH125" s="429"/>
    </row>
    <row r="126" ht="13.5" customHeight="1">
      <c r="AH126" s="429"/>
    </row>
    <row r="127" ht="13.5" customHeight="1">
      <c r="AH127" s="429"/>
    </row>
    <row r="128" ht="13.5" customHeight="1">
      <c r="AH128" s="429"/>
    </row>
    <row r="129" ht="13.5" customHeight="1">
      <c r="AH129" s="429"/>
    </row>
    <row r="130" ht="13.5" customHeight="1">
      <c r="AH130" s="429"/>
    </row>
    <row r="131" ht="13.5" customHeight="1">
      <c r="AH131" s="429"/>
    </row>
    <row r="132" ht="13.5" customHeight="1">
      <c r="AH132" s="429"/>
    </row>
    <row r="133" ht="13.5" customHeight="1">
      <c r="AH133" s="429"/>
    </row>
    <row r="134" ht="13.5" customHeight="1">
      <c r="AH134" s="429"/>
    </row>
    <row r="135" ht="13.5" customHeight="1">
      <c r="AH135" s="429"/>
    </row>
    <row r="136" ht="13.5" customHeight="1">
      <c r="AH136" s="429"/>
    </row>
    <row r="137" ht="13.5" customHeight="1">
      <c r="AH137" s="429"/>
    </row>
    <row r="138" ht="13.5" customHeight="1">
      <c r="AH138" s="429"/>
    </row>
    <row r="139" ht="13.5" customHeight="1">
      <c r="AH139" s="429"/>
    </row>
    <row r="140" ht="13.5" customHeight="1">
      <c r="AH140" s="429"/>
    </row>
    <row r="141" ht="13.5" customHeight="1">
      <c r="AH141" s="429"/>
    </row>
    <row r="142" ht="13.5" customHeight="1">
      <c r="AH142" s="429"/>
    </row>
    <row r="143" ht="13.5" customHeight="1">
      <c r="AH143" s="429"/>
    </row>
    <row r="144" ht="13.5" customHeight="1">
      <c r="AH144" s="429"/>
    </row>
    <row r="145" ht="13.5" customHeight="1">
      <c r="AH145" s="429"/>
    </row>
    <row r="146" ht="13.5" customHeight="1">
      <c r="AH146" s="429"/>
    </row>
    <row r="147" ht="13.5" customHeight="1">
      <c r="AH147" s="429"/>
    </row>
    <row r="148" ht="13.5" customHeight="1">
      <c r="AH148" s="429"/>
    </row>
    <row r="149" ht="13.5" customHeight="1">
      <c r="AH149" s="429"/>
    </row>
    <row r="150" ht="13.5" customHeight="1">
      <c r="AH150" s="429"/>
    </row>
    <row r="151" ht="13.5" customHeight="1">
      <c r="AH151" s="429"/>
    </row>
    <row r="152" ht="13.5" customHeight="1">
      <c r="AH152" s="429"/>
    </row>
    <row r="153" ht="13.5" customHeight="1">
      <c r="AH153" s="429"/>
    </row>
    <row r="154" ht="13.5" customHeight="1">
      <c r="AH154" s="429"/>
    </row>
    <row r="155" ht="13.5" customHeight="1">
      <c r="AH155" s="429"/>
    </row>
    <row r="156" ht="13.5" customHeight="1">
      <c r="AH156" s="429"/>
    </row>
    <row r="157" ht="13.5" customHeight="1">
      <c r="AH157" s="429"/>
    </row>
    <row r="158" ht="13.5" customHeight="1">
      <c r="AH158" s="429"/>
    </row>
    <row r="159" ht="13.5" customHeight="1">
      <c r="AH159" s="429"/>
    </row>
    <row r="160" ht="13.5" customHeight="1">
      <c r="AH160" s="429"/>
    </row>
    <row r="161" ht="13.5" customHeight="1">
      <c r="AH161" s="429"/>
    </row>
    <row r="162" ht="13.5" customHeight="1">
      <c r="AH162" s="429"/>
    </row>
    <row r="163" ht="13.5" customHeight="1">
      <c r="AH163" s="429"/>
    </row>
    <row r="164" ht="13.5" customHeight="1">
      <c r="AH164" s="429"/>
    </row>
    <row r="165" ht="13.5" customHeight="1">
      <c r="AH165" s="429"/>
    </row>
    <row r="166" ht="13.5" customHeight="1">
      <c r="AH166" s="429"/>
    </row>
    <row r="167" ht="13.5" customHeight="1">
      <c r="AH167" s="429"/>
    </row>
    <row r="168" ht="13.5" customHeight="1">
      <c r="AH168" s="429"/>
    </row>
    <row r="169" ht="13.5" customHeight="1">
      <c r="AH169" s="429"/>
    </row>
    <row r="170" ht="13.5" customHeight="1">
      <c r="AH170" s="429"/>
    </row>
    <row r="171" ht="13.5" customHeight="1">
      <c r="AH171" s="429"/>
    </row>
    <row r="172" ht="13.5" customHeight="1">
      <c r="AH172" s="429"/>
    </row>
    <row r="173" ht="13.5" customHeight="1">
      <c r="AH173" s="429"/>
    </row>
    <row r="174" ht="13.5" customHeight="1">
      <c r="AH174" s="429"/>
    </row>
    <row r="175" ht="13.5" customHeight="1">
      <c r="AH175" s="429"/>
    </row>
    <row r="176" ht="13.5" customHeight="1">
      <c r="AH176" s="429"/>
    </row>
    <row r="177" ht="13.5" customHeight="1">
      <c r="AH177" s="429"/>
    </row>
    <row r="178" ht="13.5" customHeight="1">
      <c r="AH178" s="429"/>
    </row>
    <row r="179" ht="13.5" customHeight="1">
      <c r="AH179" s="429"/>
    </row>
    <row r="180" ht="13.5" customHeight="1">
      <c r="AH180" s="429"/>
    </row>
    <row r="181" ht="13.5" customHeight="1">
      <c r="AH181" s="429"/>
    </row>
    <row r="182" ht="13.5" customHeight="1">
      <c r="AH182" s="429"/>
    </row>
    <row r="183" ht="13.5" customHeight="1">
      <c r="AH183" s="429"/>
    </row>
    <row r="184" ht="13.5" customHeight="1">
      <c r="AH184" s="429"/>
    </row>
    <row r="185" ht="13.5" customHeight="1">
      <c r="AH185" s="429"/>
    </row>
    <row r="186" ht="13.5" customHeight="1">
      <c r="AH186" s="429"/>
    </row>
    <row r="187" ht="13.5" customHeight="1">
      <c r="AH187" s="429"/>
    </row>
    <row r="188" ht="13.5" customHeight="1">
      <c r="AH188" s="429"/>
    </row>
    <row r="189" ht="13.5" customHeight="1">
      <c r="AH189" s="429"/>
    </row>
    <row r="190" ht="13.5" customHeight="1">
      <c r="AH190" s="429"/>
    </row>
    <row r="191" ht="13.5" customHeight="1">
      <c r="AH191" s="429"/>
    </row>
    <row r="192" ht="13.5" customHeight="1">
      <c r="AH192" s="429"/>
    </row>
    <row r="193" ht="13.5" customHeight="1">
      <c r="AH193" s="429"/>
    </row>
    <row r="194" ht="13.5" customHeight="1">
      <c r="AH194" s="429"/>
    </row>
    <row r="195" ht="13.5" customHeight="1">
      <c r="AH195" s="429"/>
    </row>
    <row r="196" ht="13.5" customHeight="1">
      <c r="AH196" s="429"/>
    </row>
    <row r="197" ht="13.5" customHeight="1">
      <c r="AH197" s="429"/>
    </row>
    <row r="198" ht="13.5" customHeight="1">
      <c r="AH198" s="429"/>
    </row>
    <row r="199" ht="13.5" customHeight="1">
      <c r="AH199" s="429"/>
    </row>
    <row r="200" ht="13.5" customHeight="1">
      <c r="AH200" s="429"/>
    </row>
    <row r="201" ht="13.5" customHeight="1">
      <c r="AH201" s="429"/>
    </row>
    <row r="202" ht="13.5" customHeight="1">
      <c r="AH202" s="429"/>
    </row>
    <row r="203" ht="13.5" customHeight="1">
      <c r="AH203" s="429"/>
    </row>
    <row r="204" ht="13.5" customHeight="1">
      <c r="AH204" s="429"/>
    </row>
    <row r="205" ht="13.5" customHeight="1">
      <c r="AH205" s="429"/>
    </row>
    <row r="206" ht="13.5" customHeight="1">
      <c r="AH206" s="429"/>
    </row>
    <row r="207" ht="13.5" customHeight="1">
      <c r="AH207" s="429"/>
    </row>
    <row r="208" ht="13.5" customHeight="1">
      <c r="AH208" s="429"/>
    </row>
    <row r="209" ht="13.5" customHeight="1">
      <c r="AH209" s="429"/>
    </row>
    <row r="210" ht="13.5" customHeight="1">
      <c r="AH210" s="429"/>
    </row>
    <row r="211" ht="13.5" customHeight="1">
      <c r="AH211" s="429"/>
    </row>
    <row r="212" ht="13.5" customHeight="1">
      <c r="AH212" s="429"/>
    </row>
    <row r="213" ht="13.5" customHeight="1">
      <c r="AH213" s="429"/>
    </row>
    <row r="214" ht="13.5" customHeight="1">
      <c r="AH214" s="429"/>
    </row>
    <row r="215" ht="13.5" customHeight="1">
      <c r="AH215" s="429"/>
    </row>
    <row r="216" ht="13.5" customHeight="1">
      <c r="AH216" s="429"/>
    </row>
    <row r="217" ht="13.5" customHeight="1">
      <c r="AH217" s="429"/>
    </row>
    <row r="218" ht="13.5" customHeight="1">
      <c r="AH218" s="429"/>
    </row>
    <row r="219" ht="13.5" customHeight="1">
      <c r="AH219" s="429"/>
    </row>
    <row r="220" ht="13.5" customHeight="1">
      <c r="AH220" s="429"/>
    </row>
    <row r="221" ht="13.5" customHeight="1">
      <c r="AH221" s="429"/>
    </row>
    <row r="222" ht="13.5" customHeight="1">
      <c r="AH222" s="429"/>
    </row>
    <row r="223" ht="13.5" customHeight="1">
      <c r="AH223" s="429"/>
    </row>
    <row r="224" ht="13.5" customHeight="1">
      <c r="AH224" s="429"/>
    </row>
    <row r="225" ht="13.5" customHeight="1">
      <c r="AH225" s="429"/>
    </row>
    <row r="226" ht="13.5" customHeight="1">
      <c r="AH226" s="429"/>
    </row>
    <row r="227" ht="13.5" customHeight="1">
      <c r="AH227" s="429"/>
    </row>
    <row r="228" ht="13.5" customHeight="1">
      <c r="AH228" s="429"/>
    </row>
    <row r="229" ht="13.5" customHeight="1">
      <c r="AH229" s="429"/>
    </row>
    <row r="230" ht="13.5" customHeight="1">
      <c r="AH230" s="429"/>
    </row>
    <row r="231" ht="13.5" customHeight="1">
      <c r="AH231" s="429"/>
    </row>
    <row r="232" ht="13.5" customHeight="1">
      <c r="AH232" s="429"/>
    </row>
    <row r="233" ht="13.5" customHeight="1">
      <c r="AH233" s="429"/>
    </row>
    <row r="234" ht="13.5" customHeight="1">
      <c r="AH234" s="429"/>
    </row>
    <row r="235" ht="13.5" customHeight="1">
      <c r="AH235" s="429"/>
    </row>
    <row r="236" ht="13.5" customHeight="1">
      <c r="AH236" s="429"/>
    </row>
    <row r="237" ht="13.5" customHeight="1">
      <c r="AH237" s="429"/>
    </row>
    <row r="238" ht="13.5" customHeight="1">
      <c r="AH238" s="429"/>
    </row>
    <row r="239" ht="13.5" customHeight="1">
      <c r="AH239" s="429"/>
    </row>
    <row r="240" ht="13.5" customHeight="1">
      <c r="AH240" s="429"/>
    </row>
    <row r="241" ht="13.5" customHeight="1">
      <c r="AH241" s="429"/>
    </row>
    <row r="242" ht="13.5" customHeight="1">
      <c r="AH242" s="429"/>
    </row>
    <row r="243" ht="13.5" customHeight="1">
      <c r="AH243" s="429"/>
    </row>
    <row r="244" ht="13.5" customHeight="1">
      <c r="AH244" s="429"/>
    </row>
    <row r="245" ht="13.5" customHeight="1">
      <c r="AH245" s="429"/>
    </row>
    <row r="246" ht="13.5" customHeight="1">
      <c r="AH246" s="429"/>
    </row>
    <row r="247" ht="13.5" customHeight="1">
      <c r="AH247" s="429"/>
    </row>
    <row r="248" ht="13.5" customHeight="1">
      <c r="AH248" s="429"/>
    </row>
    <row r="249" ht="13.5" customHeight="1">
      <c r="AH249" s="429"/>
    </row>
    <row r="250" ht="13.5" customHeight="1">
      <c r="AH250" s="429"/>
    </row>
    <row r="251" ht="13.5" customHeight="1">
      <c r="AH251" s="429"/>
    </row>
    <row r="252" ht="13.5" customHeight="1">
      <c r="AH252" s="429"/>
    </row>
    <row r="253" ht="13.5" customHeight="1">
      <c r="AH253" s="429"/>
    </row>
    <row r="254" ht="13.5" customHeight="1">
      <c r="AH254" s="429"/>
    </row>
    <row r="255" ht="13.5" customHeight="1">
      <c r="AH255" s="429"/>
    </row>
    <row r="256" ht="13.5" customHeight="1">
      <c r="AH256" s="429"/>
    </row>
    <row r="257" ht="13.5" customHeight="1">
      <c r="AH257" s="429"/>
    </row>
    <row r="258" ht="13.5" customHeight="1">
      <c r="AH258" s="429"/>
    </row>
    <row r="259" ht="13.5" customHeight="1">
      <c r="AH259" s="429"/>
    </row>
    <row r="260" ht="13.5" customHeight="1">
      <c r="AH260" s="429"/>
    </row>
    <row r="261" ht="13.5" customHeight="1">
      <c r="AH261" s="429"/>
    </row>
    <row r="262" ht="13.5" customHeight="1">
      <c r="AH262" s="429"/>
    </row>
    <row r="263" ht="13.5" customHeight="1">
      <c r="AH263" s="429"/>
    </row>
    <row r="264" ht="13.5" customHeight="1">
      <c r="AH264" s="429"/>
    </row>
    <row r="265" ht="13.5" customHeight="1">
      <c r="AH265" s="429"/>
    </row>
    <row r="266" ht="13.5" customHeight="1">
      <c r="AH266" s="429"/>
    </row>
    <row r="267" ht="13.5" customHeight="1">
      <c r="AH267" s="429"/>
    </row>
    <row r="268" ht="13.5" customHeight="1">
      <c r="AH268" s="429"/>
    </row>
    <row r="269" ht="13.5" customHeight="1">
      <c r="AH269" s="429"/>
    </row>
    <row r="270" ht="13.5" customHeight="1">
      <c r="AH270" s="429"/>
    </row>
    <row r="271" ht="13.5" customHeight="1">
      <c r="AH271" s="429"/>
    </row>
    <row r="272" ht="13.5" customHeight="1">
      <c r="AH272" s="429"/>
    </row>
    <row r="273" ht="13.5" customHeight="1">
      <c r="AH273" s="429"/>
    </row>
    <row r="274" ht="13.5" customHeight="1">
      <c r="AH274" s="429"/>
    </row>
    <row r="275" ht="13.5" customHeight="1">
      <c r="AH275" s="429"/>
    </row>
    <row r="276" ht="13.5" customHeight="1">
      <c r="AH276" s="429"/>
    </row>
    <row r="277" ht="13.5" customHeight="1">
      <c r="AH277" s="429"/>
    </row>
    <row r="278" ht="13.5" customHeight="1">
      <c r="AH278" s="429"/>
    </row>
    <row r="279" ht="13.5" customHeight="1">
      <c r="AH279" s="429"/>
    </row>
    <row r="280" ht="13.5" customHeight="1">
      <c r="AH280" s="429"/>
    </row>
    <row r="281" ht="13.5" customHeight="1">
      <c r="AH281" s="429"/>
    </row>
    <row r="282" ht="13.5" customHeight="1">
      <c r="AH282" s="429"/>
    </row>
    <row r="283" ht="13.5" customHeight="1">
      <c r="AH283" s="429"/>
    </row>
    <row r="284" ht="13.5" customHeight="1">
      <c r="AH284" s="429"/>
    </row>
    <row r="285" ht="13.5" customHeight="1">
      <c r="AH285" s="429"/>
    </row>
    <row r="286" ht="13.5" customHeight="1">
      <c r="AH286" s="429"/>
    </row>
    <row r="287" ht="13.5" customHeight="1">
      <c r="AH287" s="429"/>
    </row>
    <row r="288" ht="13.5" customHeight="1">
      <c r="AH288" s="429"/>
    </row>
    <row r="289" ht="13.5" customHeight="1">
      <c r="AH289" s="429"/>
    </row>
    <row r="290" ht="13.5" customHeight="1">
      <c r="AH290" s="429"/>
    </row>
    <row r="291" ht="13.5" customHeight="1">
      <c r="AH291" s="429"/>
    </row>
    <row r="292" ht="13.5" customHeight="1">
      <c r="AH292" s="429"/>
    </row>
    <row r="293" ht="13.5" customHeight="1">
      <c r="AH293" s="429"/>
    </row>
    <row r="294" ht="13.5" customHeight="1">
      <c r="AH294" s="429"/>
    </row>
    <row r="295" ht="13.5" customHeight="1">
      <c r="AH295" s="429"/>
    </row>
    <row r="296" ht="13.5" customHeight="1">
      <c r="AH296" s="429"/>
    </row>
    <row r="297" ht="13.5" customHeight="1">
      <c r="AH297" s="429"/>
    </row>
    <row r="298" ht="13.5" customHeight="1">
      <c r="AH298" s="429"/>
    </row>
    <row r="299" ht="13.5" customHeight="1">
      <c r="AH299" s="429"/>
    </row>
    <row r="300" ht="13.5" customHeight="1">
      <c r="AH300" s="429"/>
    </row>
    <row r="301" ht="13.5" customHeight="1">
      <c r="AH301" s="429"/>
    </row>
    <row r="302" ht="13.5" customHeight="1">
      <c r="AH302" s="429"/>
    </row>
    <row r="303" ht="13.5" customHeight="1">
      <c r="AH303" s="429"/>
    </row>
    <row r="304" ht="13.5" customHeight="1">
      <c r="AH304" s="429"/>
    </row>
    <row r="305" ht="13.5" customHeight="1">
      <c r="AH305" s="429"/>
    </row>
    <row r="306" ht="13.5" customHeight="1">
      <c r="AH306" s="429"/>
    </row>
    <row r="307" ht="13.5" customHeight="1">
      <c r="AH307" s="429"/>
    </row>
    <row r="308" ht="13.5" customHeight="1">
      <c r="AH308" s="429"/>
    </row>
    <row r="309" ht="13.5" customHeight="1">
      <c r="AH309" s="429"/>
    </row>
    <row r="310" ht="13.5" customHeight="1">
      <c r="AH310" s="429"/>
    </row>
    <row r="311" ht="13.5" customHeight="1">
      <c r="AH311" s="429"/>
    </row>
    <row r="312" ht="13.5" customHeight="1">
      <c r="AH312" s="429"/>
    </row>
    <row r="313" ht="13.5" customHeight="1">
      <c r="AH313" s="429"/>
    </row>
    <row r="314" ht="13.5" customHeight="1">
      <c r="AH314" s="429"/>
    </row>
    <row r="315" ht="13.5" customHeight="1">
      <c r="AH315" s="429"/>
    </row>
    <row r="316" ht="13.5" customHeight="1">
      <c r="AH316" s="429"/>
    </row>
    <row r="317" ht="13.5" customHeight="1">
      <c r="AH317" s="429"/>
    </row>
    <row r="318" ht="13.5" customHeight="1">
      <c r="AH318" s="429"/>
    </row>
    <row r="319" ht="13.5" customHeight="1">
      <c r="AH319" s="429"/>
    </row>
    <row r="320" ht="13.5" customHeight="1">
      <c r="AH320" s="429"/>
    </row>
    <row r="321" ht="13.5" customHeight="1">
      <c r="AH321" s="429"/>
    </row>
    <row r="322" ht="13.5" customHeight="1">
      <c r="AH322" s="429"/>
    </row>
    <row r="323" ht="13.5" customHeight="1">
      <c r="AH323" s="429"/>
    </row>
    <row r="324" ht="13.5" customHeight="1">
      <c r="AH324" s="429"/>
    </row>
    <row r="325" ht="13.5" customHeight="1">
      <c r="AH325" s="429"/>
    </row>
    <row r="326" ht="13.5" customHeight="1">
      <c r="AH326" s="429"/>
    </row>
    <row r="327" ht="13.5" customHeight="1">
      <c r="AH327" s="429"/>
    </row>
    <row r="328" ht="13.5" customHeight="1">
      <c r="AH328" s="429"/>
    </row>
    <row r="329" ht="13.5" customHeight="1">
      <c r="AH329" s="429"/>
    </row>
    <row r="330" ht="13.5" customHeight="1">
      <c r="AH330" s="429"/>
    </row>
    <row r="331" ht="13.5" customHeight="1">
      <c r="AH331" s="429"/>
    </row>
    <row r="332" ht="13.5" customHeight="1">
      <c r="AH332" s="429"/>
    </row>
    <row r="333" ht="13.5" customHeight="1">
      <c r="AH333" s="429"/>
    </row>
    <row r="334" ht="13.5" customHeight="1">
      <c r="AH334" s="429"/>
    </row>
    <row r="335" ht="13.5" customHeight="1">
      <c r="AH335" s="429"/>
    </row>
    <row r="336" ht="13.5" customHeight="1">
      <c r="AH336" s="429"/>
    </row>
    <row r="337" ht="13.5" customHeight="1">
      <c r="AH337" s="429"/>
    </row>
    <row r="338" ht="13.5" customHeight="1">
      <c r="AH338" s="429"/>
    </row>
    <row r="339" ht="13.5" customHeight="1">
      <c r="AH339" s="429"/>
    </row>
    <row r="340" ht="13.5" customHeight="1">
      <c r="AH340" s="429"/>
    </row>
    <row r="341" ht="13.5" customHeight="1">
      <c r="AH341" s="429"/>
    </row>
    <row r="342" ht="13.5" customHeight="1">
      <c r="AH342" s="429"/>
    </row>
    <row r="343" ht="13.5" customHeight="1">
      <c r="AH343" s="429"/>
    </row>
    <row r="344" ht="13.5" customHeight="1">
      <c r="AH344" s="429"/>
    </row>
    <row r="345" ht="13.5" customHeight="1">
      <c r="AH345" s="429"/>
    </row>
    <row r="346" ht="13.5" customHeight="1">
      <c r="AH346" s="429"/>
    </row>
    <row r="347" ht="13.5" customHeight="1">
      <c r="AH347" s="429"/>
    </row>
    <row r="348" ht="13.5" customHeight="1">
      <c r="AH348" s="429"/>
    </row>
    <row r="349" ht="13.5" customHeight="1">
      <c r="AH349" s="429"/>
    </row>
    <row r="350" ht="13.5" customHeight="1">
      <c r="AH350" s="429"/>
    </row>
    <row r="351" ht="13.5" customHeight="1">
      <c r="AH351" s="429"/>
    </row>
    <row r="352" ht="13.5" customHeight="1">
      <c r="AH352" s="429"/>
    </row>
    <row r="353" ht="13.5" customHeight="1">
      <c r="AH353" s="429"/>
    </row>
    <row r="354" ht="13.5" customHeight="1">
      <c r="AH354" s="429"/>
    </row>
    <row r="355" ht="13.5" customHeight="1">
      <c r="AH355" s="429"/>
    </row>
    <row r="356" ht="13.5" customHeight="1">
      <c r="AH356" s="429"/>
    </row>
    <row r="357" ht="13.5" customHeight="1">
      <c r="AH357" s="429"/>
    </row>
    <row r="358" ht="13.5" customHeight="1">
      <c r="AH358" s="429"/>
    </row>
    <row r="359" ht="13.5" customHeight="1">
      <c r="AH359" s="429"/>
    </row>
    <row r="360" ht="13.5" customHeight="1">
      <c r="AH360" s="429"/>
    </row>
    <row r="361" ht="13.5" customHeight="1">
      <c r="AH361" s="429"/>
    </row>
    <row r="362" ht="13.5" customHeight="1">
      <c r="AH362" s="429"/>
    </row>
    <row r="363" ht="13.5" customHeight="1">
      <c r="AH363" s="429"/>
    </row>
    <row r="364" ht="13.5" customHeight="1">
      <c r="AH364" s="429"/>
    </row>
    <row r="365" ht="13.5" customHeight="1">
      <c r="AH365" s="429"/>
    </row>
    <row r="366" ht="13.5" customHeight="1">
      <c r="AH366" s="429"/>
    </row>
    <row r="367" ht="13.5" customHeight="1">
      <c r="AH367" s="429"/>
    </row>
    <row r="368" ht="13.5" customHeight="1">
      <c r="AH368" s="429"/>
    </row>
    <row r="369" ht="13.5" customHeight="1">
      <c r="AH369" s="429"/>
    </row>
    <row r="370" ht="13.5" customHeight="1">
      <c r="AH370" s="429"/>
    </row>
    <row r="371" ht="13.5" customHeight="1">
      <c r="AH371" s="429"/>
    </row>
    <row r="372" ht="13.5" customHeight="1">
      <c r="AH372" s="429"/>
    </row>
    <row r="373" ht="13.5" customHeight="1">
      <c r="AH373" s="429"/>
    </row>
    <row r="374" ht="13.5" customHeight="1">
      <c r="AH374" s="429"/>
    </row>
    <row r="375" ht="13.5" customHeight="1">
      <c r="AH375" s="429"/>
    </row>
    <row r="376" ht="13.5" customHeight="1">
      <c r="AH376" s="429"/>
    </row>
    <row r="377" ht="13.5" customHeight="1">
      <c r="AH377" s="429"/>
    </row>
    <row r="378" ht="13.5" customHeight="1">
      <c r="AH378" s="429"/>
    </row>
    <row r="379" ht="13.5" customHeight="1">
      <c r="AH379" s="429"/>
    </row>
    <row r="380" ht="13.5" customHeight="1">
      <c r="AH380" s="429"/>
    </row>
    <row r="381" ht="13.5" customHeight="1">
      <c r="AH381" s="429"/>
    </row>
    <row r="382" ht="13.5" customHeight="1">
      <c r="AH382" s="429"/>
    </row>
    <row r="383" ht="13.5" customHeight="1">
      <c r="AH383" s="429"/>
    </row>
    <row r="384" ht="13.5" customHeight="1">
      <c r="AH384" s="429"/>
    </row>
    <row r="385" ht="13.5" customHeight="1">
      <c r="AH385" s="429"/>
    </row>
    <row r="386" ht="13.5" customHeight="1">
      <c r="AH386" s="429"/>
    </row>
    <row r="387" ht="13.5" customHeight="1">
      <c r="AH387" s="429"/>
    </row>
    <row r="388" ht="13.5" customHeight="1">
      <c r="AH388" s="429"/>
    </row>
    <row r="389" ht="13.5" customHeight="1">
      <c r="AH389" s="429"/>
    </row>
    <row r="390" ht="13.5" customHeight="1">
      <c r="AH390" s="429"/>
    </row>
    <row r="391" ht="13.5" customHeight="1">
      <c r="AH391" s="429"/>
    </row>
    <row r="392" ht="13.5" customHeight="1">
      <c r="AH392" s="429"/>
    </row>
    <row r="393" ht="13.5" customHeight="1">
      <c r="AH393" s="429"/>
    </row>
    <row r="394" ht="13.5" customHeight="1">
      <c r="AH394" s="429"/>
    </row>
    <row r="395" ht="13.5" customHeight="1">
      <c r="AH395" s="429"/>
    </row>
    <row r="396" ht="13.5" customHeight="1">
      <c r="AH396" s="429"/>
    </row>
    <row r="397" ht="13.5" customHeight="1">
      <c r="AH397" s="429"/>
    </row>
    <row r="398" ht="13.5" customHeight="1">
      <c r="AH398" s="429"/>
    </row>
    <row r="399" ht="13.5" customHeight="1">
      <c r="AH399" s="429"/>
    </row>
    <row r="400" ht="13.5" customHeight="1">
      <c r="AH400" s="429"/>
    </row>
    <row r="401" ht="13.5" customHeight="1">
      <c r="AH401" s="429"/>
    </row>
    <row r="402" ht="13.5" customHeight="1">
      <c r="AH402" s="429"/>
    </row>
    <row r="403" ht="13.5" customHeight="1">
      <c r="AH403" s="429"/>
    </row>
    <row r="404" ht="13.5" customHeight="1">
      <c r="AH404" s="429"/>
    </row>
    <row r="405" ht="13.5" customHeight="1">
      <c r="AH405" s="429"/>
    </row>
    <row r="406" ht="13.5" customHeight="1">
      <c r="AH406" s="429"/>
    </row>
    <row r="407" ht="13.5" customHeight="1">
      <c r="AH407" s="429"/>
    </row>
    <row r="408" ht="13.5" customHeight="1">
      <c r="AH408" s="429"/>
    </row>
    <row r="409" ht="13.5" customHeight="1">
      <c r="AH409" s="429"/>
    </row>
    <row r="410" ht="13.5" customHeight="1">
      <c r="AH410" s="429"/>
    </row>
    <row r="411" ht="13.5" customHeight="1">
      <c r="AH411" s="429"/>
    </row>
    <row r="412" ht="13.5" customHeight="1">
      <c r="AH412" s="429"/>
    </row>
    <row r="413" ht="13.5" customHeight="1">
      <c r="AH413" s="429"/>
    </row>
    <row r="414" ht="13.5" customHeight="1">
      <c r="AH414" s="429"/>
    </row>
    <row r="415" ht="13.5" customHeight="1">
      <c r="AH415" s="429"/>
    </row>
    <row r="416" ht="13.5" customHeight="1">
      <c r="AH416" s="429"/>
    </row>
    <row r="417" ht="13.5" customHeight="1">
      <c r="AH417" s="429"/>
    </row>
    <row r="418" ht="13.5" customHeight="1">
      <c r="AH418" s="429"/>
    </row>
    <row r="419" ht="13.5" customHeight="1">
      <c r="AH419" s="429"/>
    </row>
    <row r="420" ht="13.5" customHeight="1">
      <c r="AH420" s="429"/>
    </row>
    <row r="421" ht="13.5" customHeight="1">
      <c r="AH421" s="429"/>
    </row>
    <row r="422" ht="13.5" customHeight="1">
      <c r="AH422" s="429"/>
    </row>
    <row r="423" ht="13.5" customHeight="1">
      <c r="AH423" s="429"/>
    </row>
    <row r="424" ht="13.5" customHeight="1">
      <c r="AH424" s="429"/>
    </row>
    <row r="425" ht="13.5" customHeight="1">
      <c r="AH425" s="429"/>
    </row>
    <row r="426" ht="13.5" customHeight="1">
      <c r="AH426" s="429"/>
    </row>
    <row r="427" ht="13.5" customHeight="1">
      <c r="AH427" s="429"/>
    </row>
    <row r="428" ht="13.5" customHeight="1">
      <c r="AH428" s="429"/>
    </row>
    <row r="429" ht="13.5" customHeight="1">
      <c r="AH429" s="429"/>
    </row>
    <row r="430" ht="13.5" customHeight="1">
      <c r="AH430" s="429"/>
    </row>
    <row r="431" ht="13.5" customHeight="1">
      <c r="AH431" s="429"/>
    </row>
    <row r="432" ht="13.5" customHeight="1">
      <c r="AH432" s="429"/>
    </row>
    <row r="433" ht="13.5" customHeight="1">
      <c r="AH433" s="429"/>
    </row>
    <row r="434" ht="13.5" customHeight="1">
      <c r="AH434" s="429"/>
    </row>
    <row r="435" ht="13.5" customHeight="1">
      <c r="AH435" s="429"/>
    </row>
    <row r="436" ht="13.5" customHeight="1">
      <c r="AH436" s="429"/>
    </row>
    <row r="437" ht="13.5" customHeight="1">
      <c r="AH437" s="429"/>
    </row>
    <row r="438" ht="13.5" customHeight="1">
      <c r="AH438" s="429"/>
    </row>
    <row r="439" ht="13.5" customHeight="1">
      <c r="AH439" s="429"/>
    </row>
    <row r="440" ht="13.5" customHeight="1">
      <c r="AH440" s="429"/>
    </row>
    <row r="441" ht="13.5" customHeight="1">
      <c r="AH441" s="429"/>
    </row>
    <row r="442" ht="13.5" customHeight="1">
      <c r="AH442" s="429"/>
    </row>
    <row r="443" ht="13.5" customHeight="1">
      <c r="AH443" s="429"/>
    </row>
    <row r="444" ht="13.5" customHeight="1">
      <c r="AH444" s="429"/>
    </row>
    <row r="445" ht="13.5" customHeight="1">
      <c r="AH445" s="429"/>
    </row>
    <row r="446" ht="13.5" customHeight="1">
      <c r="AH446" s="429"/>
    </row>
    <row r="447" ht="13.5" customHeight="1">
      <c r="AH447" s="429"/>
    </row>
    <row r="448" ht="13.5" customHeight="1">
      <c r="AH448" s="429"/>
    </row>
    <row r="449" ht="13.5" customHeight="1">
      <c r="AH449" s="429"/>
    </row>
    <row r="450" ht="13.5" customHeight="1">
      <c r="AH450" s="429"/>
    </row>
    <row r="451" ht="13.5" customHeight="1">
      <c r="AH451" s="429"/>
    </row>
    <row r="452" ht="13.5" customHeight="1">
      <c r="AH452" s="429"/>
    </row>
    <row r="453" ht="13.5" customHeight="1">
      <c r="AH453" s="429"/>
    </row>
    <row r="454" ht="13.5" customHeight="1">
      <c r="AH454" s="429"/>
    </row>
    <row r="455" ht="13.5" customHeight="1">
      <c r="AH455" s="429"/>
    </row>
    <row r="456" ht="13.5" customHeight="1">
      <c r="AH456" s="429"/>
    </row>
    <row r="457" ht="13.5" customHeight="1">
      <c r="AH457" s="429"/>
    </row>
    <row r="458" ht="13.5" customHeight="1">
      <c r="AH458" s="429"/>
    </row>
    <row r="459" ht="13.5" customHeight="1">
      <c r="AH459" s="429"/>
    </row>
    <row r="460" ht="13.5" customHeight="1">
      <c r="AH460" s="429"/>
    </row>
    <row r="461" ht="13.5" customHeight="1">
      <c r="AH461" s="429"/>
    </row>
    <row r="462" ht="13.5" customHeight="1">
      <c r="AH462" s="429"/>
    </row>
    <row r="463" ht="13.5" customHeight="1">
      <c r="AH463" s="429"/>
    </row>
    <row r="464" ht="13.5" customHeight="1">
      <c r="AH464" s="429"/>
    </row>
    <row r="465" ht="13.5" customHeight="1">
      <c r="AH465" s="429"/>
    </row>
    <row r="466" ht="13.5" customHeight="1">
      <c r="AH466" s="429"/>
    </row>
    <row r="467" ht="13.5" customHeight="1">
      <c r="AH467" s="429"/>
    </row>
    <row r="468" ht="13.5" customHeight="1">
      <c r="AH468" s="429"/>
    </row>
    <row r="469" ht="13.5" customHeight="1">
      <c r="AH469" s="429"/>
    </row>
    <row r="470" ht="13.5" customHeight="1">
      <c r="AH470" s="429"/>
    </row>
    <row r="471" ht="13.5" customHeight="1">
      <c r="AH471" s="429"/>
    </row>
    <row r="472" ht="13.5" customHeight="1">
      <c r="AH472" s="429"/>
    </row>
    <row r="473" ht="13.5" customHeight="1">
      <c r="AH473" s="429"/>
    </row>
    <row r="474" ht="13.5" customHeight="1">
      <c r="AH474" s="429"/>
    </row>
    <row r="475" ht="13.5" customHeight="1">
      <c r="AH475" s="429"/>
    </row>
    <row r="476" ht="13.5" customHeight="1">
      <c r="AH476" s="429"/>
    </row>
    <row r="477" ht="13.5" customHeight="1">
      <c r="AH477" s="429"/>
    </row>
    <row r="478" ht="13.5" customHeight="1">
      <c r="AH478" s="429"/>
    </row>
    <row r="479" ht="13.5" customHeight="1">
      <c r="AH479" s="429"/>
    </row>
    <row r="480" ht="13.5" customHeight="1">
      <c r="AH480" s="429"/>
    </row>
    <row r="481" ht="13.5" customHeight="1">
      <c r="AH481" s="429"/>
    </row>
    <row r="482" ht="13.5" customHeight="1">
      <c r="AH482" s="429"/>
    </row>
    <row r="483" ht="13.5" customHeight="1">
      <c r="AH483" s="429"/>
    </row>
    <row r="484" ht="13.5" customHeight="1">
      <c r="AH484" s="429"/>
    </row>
    <row r="485" ht="13.5" customHeight="1">
      <c r="AH485" s="429"/>
    </row>
    <row r="486" ht="13.5" customHeight="1">
      <c r="AH486" s="429"/>
    </row>
    <row r="487" ht="13.5" customHeight="1">
      <c r="AH487" s="429"/>
    </row>
    <row r="488" ht="13.5" customHeight="1">
      <c r="AH488" s="429"/>
    </row>
    <row r="489" ht="13.5" customHeight="1">
      <c r="AH489" s="429"/>
    </row>
    <row r="490" ht="13.5" customHeight="1">
      <c r="AH490" s="429"/>
    </row>
    <row r="491" ht="13.5" customHeight="1">
      <c r="AH491" s="429"/>
    </row>
    <row r="492" ht="13.5" customHeight="1">
      <c r="AH492" s="429"/>
    </row>
    <row r="493" ht="13.5" customHeight="1">
      <c r="AH493" s="429"/>
    </row>
    <row r="494" ht="13.5" customHeight="1">
      <c r="AH494" s="429"/>
    </row>
    <row r="495" ht="13.5" customHeight="1">
      <c r="AH495" s="429"/>
    </row>
    <row r="496" ht="13.5" customHeight="1">
      <c r="AH496" s="429"/>
    </row>
    <row r="497" ht="13.5" customHeight="1">
      <c r="AH497" s="429"/>
    </row>
    <row r="498" ht="13.5" customHeight="1">
      <c r="AH498" s="429"/>
    </row>
    <row r="499" ht="13.5" customHeight="1">
      <c r="AH499" s="429"/>
    </row>
    <row r="500" ht="13.5" customHeight="1">
      <c r="AH500" s="429"/>
    </row>
    <row r="501" ht="13.5" customHeight="1">
      <c r="AH501" s="429"/>
    </row>
    <row r="502" ht="13.5" customHeight="1">
      <c r="AH502" s="429"/>
    </row>
    <row r="503" ht="13.5" customHeight="1">
      <c r="AH503" s="429"/>
    </row>
    <row r="504" ht="13.5" customHeight="1">
      <c r="AH504" s="429"/>
    </row>
    <row r="505" ht="13.5" customHeight="1">
      <c r="AH505" s="429"/>
    </row>
    <row r="506" ht="13.5" customHeight="1">
      <c r="AH506" s="429"/>
    </row>
    <row r="507" ht="13.5" customHeight="1">
      <c r="AH507" s="429"/>
    </row>
    <row r="508" ht="13.5" customHeight="1">
      <c r="AH508" s="429"/>
    </row>
    <row r="509" ht="13.5" customHeight="1">
      <c r="AH509" s="429"/>
    </row>
    <row r="510" ht="13.5" customHeight="1">
      <c r="AH510" s="429"/>
    </row>
    <row r="511" ht="13.5" customHeight="1">
      <c r="AH511" s="429"/>
    </row>
    <row r="512" ht="13.5" customHeight="1">
      <c r="AH512" s="429"/>
    </row>
    <row r="513" ht="13.5" customHeight="1">
      <c r="AH513" s="429"/>
    </row>
    <row r="514" ht="13.5" customHeight="1">
      <c r="AH514" s="429"/>
    </row>
    <row r="515" ht="13.5" customHeight="1">
      <c r="AH515" s="429"/>
    </row>
    <row r="516" ht="13.5" customHeight="1">
      <c r="AH516" s="429"/>
    </row>
    <row r="517" ht="13.5" customHeight="1">
      <c r="AH517" s="429"/>
    </row>
    <row r="518" ht="13.5" customHeight="1">
      <c r="AH518" s="429"/>
    </row>
    <row r="519" ht="13.5" customHeight="1">
      <c r="AH519" s="429"/>
    </row>
    <row r="520" ht="13.5" customHeight="1">
      <c r="AH520" s="429"/>
    </row>
    <row r="521" ht="13.5" customHeight="1">
      <c r="AH521" s="429"/>
    </row>
    <row r="522" ht="13.5" customHeight="1">
      <c r="AH522" s="429"/>
    </row>
    <row r="523" ht="13.5" customHeight="1">
      <c r="AH523" s="429"/>
    </row>
    <row r="524" ht="13.5" customHeight="1">
      <c r="AH524" s="429"/>
    </row>
    <row r="525" ht="13.5" customHeight="1">
      <c r="AH525" s="429"/>
    </row>
    <row r="526" ht="13.5" customHeight="1">
      <c r="AH526" s="429"/>
    </row>
    <row r="527" ht="13.5" customHeight="1">
      <c r="AH527" s="429"/>
    </row>
    <row r="528" ht="13.5" customHeight="1">
      <c r="AH528" s="429"/>
    </row>
    <row r="529" ht="13.5" customHeight="1">
      <c r="AH529" s="429"/>
    </row>
    <row r="530" ht="13.5" customHeight="1">
      <c r="AH530" s="429"/>
    </row>
    <row r="531" ht="13.5" customHeight="1">
      <c r="AH531" s="429"/>
    </row>
    <row r="532" ht="13.5" customHeight="1">
      <c r="AH532" s="429"/>
    </row>
    <row r="533" ht="13.5" customHeight="1">
      <c r="AH533" s="429"/>
    </row>
    <row r="534" ht="13.5" customHeight="1">
      <c r="AH534" s="429"/>
    </row>
    <row r="535" ht="13.5" customHeight="1">
      <c r="AH535" s="429"/>
    </row>
    <row r="536" ht="13.5" customHeight="1">
      <c r="AH536" s="429"/>
    </row>
    <row r="537" ht="13.5" customHeight="1">
      <c r="AH537" s="429"/>
    </row>
    <row r="538" ht="13.5" customHeight="1">
      <c r="AH538" s="429"/>
    </row>
    <row r="539" ht="13.5" customHeight="1">
      <c r="AH539" s="429"/>
    </row>
    <row r="540" ht="13.5" customHeight="1">
      <c r="AH540" s="429"/>
    </row>
    <row r="541" ht="13.5" customHeight="1">
      <c r="AH541" s="429"/>
    </row>
    <row r="542" ht="13.5" customHeight="1">
      <c r="AH542" s="429"/>
    </row>
    <row r="543" ht="13.5" customHeight="1">
      <c r="AH543" s="429"/>
    </row>
    <row r="544" ht="13.5" customHeight="1">
      <c r="AH544" s="429"/>
    </row>
    <row r="545" ht="13.5" customHeight="1">
      <c r="AH545" s="429"/>
    </row>
    <row r="546" ht="13.5" customHeight="1">
      <c r="AH546" s="429"/>
    </row>
    <row r="547" ht="13.5" customHeight="1">
      <c r="AH547" s="429"/>
    </row>
    <row r="548" ht="13.5" customHeight="1">
      <c r="AH548" s="429"/>
    </row>
    <row r="549" ht="13.5" customHeight="1">
      <c r="AH549" s="429"/>
    </row>
    <row r="550" ht="13.5" customHeight="1">
      <c r="AH550" s="429"/>
    </row>
    <row r="551" ht="13.5" customHeight="1">
      <c r="AH551" s="429"/>
    </row>
    <row r="552" ht="13.5" customHeight="1">
      <c r="AH552" s="429"/>
    </row>
    <row r="553" ht="13.5" customHeight="1">
      <c r="AH553" s="429"/>
    </row>
    <row r="554" ht="13.5" customHeight="1">
      <c r="AH554" s="429"/>
    </row>
    <row r="555" ht="13.5" customHeight="1">
      <c r="AH555" s="429"/>
    </row>
    <row r="556" ht="13.5" customHeight="1">
      <c r="AH556" s="429"/>
    </row>
    <row r="557" ht="13.5" customHeight="1">
      <c r="AH557" s="429"/>
    </row>
    <row r="558" ht="13.5" customHeight="1">
      <c r="AH558" s="429"/>
    </row>
    <row r="559" ht="13.5" customHeight="1">
      <c r="AH559" s="429"/>
    </row>
    <row r="560" ht="13.5" customHeight="1">
      <c r="AH560" s="429"/>
    </row>
    <row r="561" ht="13.5" customHeight="1">
      <c r="AH561" s="429"/>
    </row>
    <row r="562" ht="13.5" customHeight="1">
      <c r="AH562" s="429"/>
    </row>
    <row r="563" ht="13.5" customHeight="1">
      <c r="AH563" s="429"/>
    </row>
    <row r="564" ht="13.5" customHeight="1">
      <c r="AH564" s="429"/>
    </row>
    <row r="565" ht="13.5" customHeight="1">
      <c r="AH565" s="429"/>
    </row>
    <row r="566" ht="13.5" customHeight="1">
      <c r="AH566" s="429"/>
    </row>
    <row r="567" ht="13.5" customHeight="1">
      <c r="AH567" s="429"/>
    </row>
    <row r="568" ht="13.5" customHeight="1">
      <c r="AH568" s="429"/>
    </row>
    <row r="569" ht="13.5" customHeight="1">
      <c r="AH569" s="429"/>
    </row>
    <row r="570" ht="13.5" customHeight="1">
      <c r="AH570" s="429"/>
    </row>
    <row r="571" ht="13.5" customHeight="1">
      <c r="AH571" s="429"/>
    </row>
    <row r="572" ht="13.5" customHeight="1">
      <c r="AH572" s="429"/>
    </row>
    <row r="573" ht="13.5" customHeight="1">
      <c r="AH573" s="429"/>
    </row>
    <row r="574" ht="13.5" customHeight="1">
      <c r="AH574" s="429"/>
    </row>
    <row r="575" ht="13.5" customHeight="1">
      <c r="AH575" s="429"/>
    </row>
    <row r="576" ht="13.5" customHeight="1">
      <c r="AH576" s="429"/>
    </row>
    <row r="577" ht="13.5" customHeight="1">
      <c r="AH577" s="429"/>
    </row>
    <row r="578" ht="13.5" customHeight="1">
      <c r="AH578" s="429"/>
    </row>
    <row r="579" ht="13.5" customHeight="1">
      <c r="AH579" s="429"/>
    </row>
    <row r="580" ht="13.5" customHeight="1">
      <c r="AH580" s="429"/>
    </row>
    <row r="581" ht="13.5" customHeight="1">
      <c r="AH581" s="429"/>
    </row>
    <row r="582" ht="13.5" customHeight="1">
      <c r="AH582" s="429"/>
    </row>
    <row r="583" ht="13.5" customHeight="1">
      <c r="AH583" s="429"/>
    </row>
    <row r="584" ht="13.5" customHeight="1">
      <c r="AH584" s="429"/>
    </row>
    <row r="585" ht="13.5" customHeight="1">
      <c r="AH585" s="429"/>
    </row>
    <row r="586" ht="13.5" customHeight="1">
      <c r="AH586" s="429"/>
    </row>
    <row r="587" ht="13.5" customHeight="1">
      <c r="AH587" s="429"/>
    </row>
    <row r="588" ht="13.5" customHeight="1">
      <c r="AH588" s="429"/>
    </row>
    <row r="589" ht="13.5" customHeight="1">
      <c r="AH589" s="429"/>
    </row>
    <row r="590" ht="13.5" customHeight="1">
      <c r="AH590" s="429"/>
    </row>
    <row r="591" ht="13.5" customHeight="1">
      <c r="AH591" s="429"/>
    </row>
    <row r="592" ht="13.5" customHeight="1">
      <c r="AH592" s="429"/>
    </row>
    <row r="593" ht="13.5" customHeight="1">
      <c r="AH593" s="429"/>
    </row>
    <row r="594" ht="13.5" customHeight="1">
      <c r="AH594" s="429"/>
    </row>
    <row r="595" ht="13.5" customHeight="1">
      <c r="AH595" s="429"/>
    </row>
    <row r="596" ht="13.5" customHeight="1">
      <c r="AH596" s="429"/>
    </row>
    <row r="597" ht="13.5" customHeight="1">
      <c r="AH597" s="429"/>
    </row>
    <row r="598" ht="13.5" customHeight="1">
      <c r="AH598" s="429"/>
    </row>
    <row r="599" ht="13.5" customHeight="1">
      <c r="AH599" s="429"/>
    </row>
    <row r="600" ht="13.5" customHeight="1">
      <c r="AH600" s="429"/>
    </row>
    <row r="601" ht="13.5" customHeight="1">
      <c r="AH601" s="429"/>
    </row>
    <row r="602" ht="13.5" customHeight="1">
      <c r="AH602" s="429"/>
    </row>
    <row r="603" ht="13.5" customHeight="1">
      <c r="AH603" s="429"/>
    </row>
    <row r="604" ht="13.5" customHeight="1">
      <c r="AH604" s="429"/>
    </row>
    <row r="605" ht="13.5" customHeight="1">
      <c r="AH605" s="429"/>
    </row>
    <row r="606" ht="13.5" customHeight="1">
      <c r="AH606" s="429"/>
    </row>
    <row r="607" ht="13.5" customHeight="1">
      <c r="AH607" s="429"/>
    </row>
    <row r="608" ht="13.5" customHeight="1">
      <c r="AH608" s="429"/>
    </row>
    <row r="609" ht="13.5" customHeight="1">
      <c r="AH609" s="429"/>
    </row>
    <row r="610" ht="13.5" customHeight="1">
      <c r="AH610" s="429"/>
    </row>
    <row r="611" ht="13.5" customHeight="1">
      <c r="AH611" s="429"/>
    </row>
    <row r="612" ht="13.5" customHeight="1">
      <c r="AH612" s="429"/>
    </row>
    <row r="613" ht="13.5" customHeight="1">
      <c r="AH613" s="429"/>
    </row>
    <row r="614" ht="13.5" customHeight="1">
      <c r="AH614" s="429"/>
    </row>
    <row r="615" ht="13.5" customHeight="1">
      <c r="AH615" s="429"/>
    </row>
    <row r="616" ht="13.5" customHeight="1">
      <c r="AH616" s="429"/>
    </row>
    <row r="617" ht="13.5" customHeight="1">
      <c r="AH617" s="429"/>
    </row>
    <row r="618" ht="13.5" customHeight="1">
      <c r="AH618" s="429"/>
    </row>
    <row r="619" ht="13.5" customHeight="1">
      <c r="AH619" s="429"/>
    </row>
    <row r="620" ht="13.5" customHeight="1">
      <c r="AH620" s="429"/>
    </row>
    <row r="621" ht="13.5" customHeight="1">
      <c r="AH621" s="429"/>
    </row>
    <row r="622" ht="13.5" customHeight="1">
      <c r="AH622" s="429"/>
    </row>
    <row r="623" ht="13.5" customHeight="1">
      <c r="AH623" s="429"/>
    </row>
    <row r="624" ht="13.5" customHeight="1">
      <c r="AH624" s="429"/>
    </row>
    <row r="625" ht="13.5" customHeight="1">
      <c r="AH625" s="429"/>
    </row>
    <row r="626" ht="13.5" customHeight="1">
      <c r="AH626" s="429"/>
    </row>
    <row r="627" ht="13.5" customHeight="1">
      <c r="AH627" s="429"/>
    </row>
    <row r="628" ht="13.5" customHeight="1">
      <c r="AH628" s="429"/>
    </row>
    <row r="629" ht="13.5" customHeight="1">
      <c r="AH629" s="429"/>
    </row>
    <row r="630" ht="13.5" customHeight="1">
      <c r="AH630" s="429"/>
    </row>
    <row r="631" ht="13.5" customHeight="1">
      <c r="AH631" s="429"/>
    </row>
    <row r="632" ht="13.5" customHeight="1">
      <c r="AH632" s="429"/>
    </row>
    <row r="633" ht="13.5" customHeight="1">
      <c r="AH633" s="429"/>
    </row>
    <row r="634" ht="13.5" customHeight="1">
      <c r="AH634" s="429"/>
    </row>
    <row r="635" ht="13.5" customHeight="1">
      <c r="AH635" s="429"/>
    </row>
    <row r="636" ht="13.5" customHeight="1">
      <c r="AH636" s="429"/>
    </row>
    <row r="637" ht="13.5" customHeight="1">
      <c r="AH637" s="429"/>
    </row>
    <row r="638" ht="13.5" customHeight="1">
      <c r="AH638" s="429"/>
    </row>
    <row r="639" ht="13.5" customHeight="1">
      <c r="AH639" s="429"/>
    </row>
    <row r="640" ht="13.5" customHeight="1">
      <c r="AH640" s="429"/>
    </row>
    <row r="641" ht="13.5" customHeight="1">
      <c r="AH641" s="429"/>
    </row>
    <row r="642" ht="13.5" customHeight="1">
      <c r="AH642" s="429"/>
    </row>
    <row r="643" ht="13.5" customHeight="1">
      <c r="AH643" s="429"/>
    </row>
    <row r="644" ht="13.5" customHeight="1">
      <c r="AH644" s="429"/>
    </row>
    <row r="645" ht="13.5" customHeight="1">
      <c r="AH645" s="429"/>
    </row>
    <row r="646" ht="13.5" customHeight="1">
      <c r="AH646" s="429"/>
    </row>
    <row r="647" ht="13.5" customHeight="1">
      <c r="AH647" s="429"/>
    </row>
    <row r="648" ht="13.5" customHeight="1">
      <c r="AH648" s="429"/>
    </row>
    <row r="649" ht="13.5" customHeight="1">
      <c r="AH649" s="429"/>
    </row>
    <row r="650" ht="13.5" customHeight="1">
      <c r="AH650" s="429"/>
    </row>
    <row r="651" ht="13.5" customHeight="1">
      <c r="AH651" s="429"/>
    </row>
    <row r="652" ht="13.5" customHeight="1">
      <c r="AH652" s="429"/>
    </row>
    <row r="653" ht="13.5" customHeight="1">
      <c r="AH653" s="429"/>
    </row>
    <row r="654" ht="13.5" customHeight="1">
      <c r="AH654" s="429"/>
    </row>
    <row r="655" ht="13.5" customHeight="1">
      <c r="AH655" s="429"/>
    </row>
    <row r="656" ht="13.5" customHeight="1">
      <c r="AH656" s="429"/>
    </row>
    <row r="657" ht="13.5" customHeight="1">
      <c r="AH657" s="429"/>
    </row>
    <row r="658" ht="13.5" customHeight="1">
      <c r="AH658" s="429"/>
    </row>
    <row r="659" ht="13.5" customHeight="1">
      <c r="AH659" s="429"/>
    </row>
    <row r="660" ht="13.5" customHeight="1">
      <c r="AH660" s="429"/>
    </row>
    <row r="661" ht="13.5" customHeight="1">
      <c r="AH661" s="429"/>
    </row>
    <row r="662" ht="13.5" customHeight="1">
      <c r="AH662" s="429"/>
    </row>
    <row r="663" ht="13.5" customHeight="1">
      <c r="AH663" s="429"/>
    </row>
    <row r="664" ht="13.5" customHeight="1">
      <c r="AH664" s="429"/>
    </row>
    <row r="665" ht="13.5" customHeight="1">
      <c r="AH665" s="429"/>
    </row>
    <row r="666" ht="13.5" customHeight="1">
      <c r="AH666" s="429"/>
    </row>
    <row r="667" ht="13.5" customHeight="1">
      <c r="AH667" s="429"/>
    </row>
    <row r="668" ht="13.5" customHeight="1">
      <c r="AH668" s="429"/>
    </row>
    <row r="669" ht="13.5" customHeight="1">
      <c r="AH669" s="429"/>
    </row>
    <row r="670" ht="13.5" customHeight="1">
      <c r="AH670" s="429"/>
    </row>
    <row r="671" ht="13.5" customHeight="1">
      <c r="AH671" s="429"/>
    </row>
    <row r="672" ht="13.5" customHeight="1">
      <c r="AH672" s="429"/>
    </row>
    <row r="673" ht="13.5" customHeight="1">
      <c r="AH673" s="429"/>
    </row>
    <row r="674" ht="13.5" customHeight="1">
      <c r="AH674" s="429"/>
    </row>
    <row r="675" ht="13.5" customHeight="1">
      <c r="AH675" s="429"/>
    </row>
    <row r="676" ht="13.5" customHeight="1">
      <c r="AH676" s="429"/>
    </row>
    <row r="677" ht="13.5" customHeight="1">
      <c r="AH677" s="429"/>
    </row>
    <row r="678" ht="13.5" customHeight="1">
      <c r="AH678" s="429"/>
    </row>
    <row r="679" ht="13.5" customHeight="1">
      <c r="AH679" s="429"/>
    </row>
    <row r="680" ht="13.5" customHeight="1">
      <c r="AH680" s="429"/>
    </row>
    <row r="681" ht="13.5" customHeight="1">
      <c r="AH681" s="429"/>
    </row>
    <row r="682" ht="13.5" customHeight="1">
      <c r="AH682" s="429"/>
    </row>
    <row r="683" ht="13.5" customHeight="1">
      <c r="AH683" s="429"/>
    </row>
    <row r="684" ht="13.5" customHeight="1">
      <c r="AH684" s="429"/>
    </row>
    <row r="685" ht="13.5" customHeight="1">
      <c r="AH685" s="429"/>
    </row>
    <row r="686" ht="13.5" customHeight="1">
      <c r="AH686" s="429"/>
    </row>
    <row r="687" ht="13.5" customHeight="1">
      <c r="AH687" s="429"/>
    </row>
    <row r="688" ht="13.5" customHeight="1">
      <c r="AH688" s="429"/>
    </row>
    <row r="689" ht="13.5" customHeight="1">
      <c r="AH689" s="429"/>
    </row>
    <row r="690" ht="13.5" customHeight="1">
      <c r="AH690" s="429"/>
    </row>
    <row r="691" ht="13.5" customHeight="1">
      <c r="AH691" s="429"/>
    </row>
    <row r="692" ht="13.5" customHeight="1">
      <c r="AH692" s="429"/>
    </row>
    <row r="693" ht="13.5" customHeight="1">
      <c r="AH693" s="429"/>
    </row>
    <row r="694" ht="13.5" customHeight="1">
      <c r="AH694" s="429"/>
    </row>
    <row r="695" ht="13.5" customHeight="1">
      <c r="AH695" s="429"/>
    </row>
    <row r="696" ht="13.5" customHeight="1">
      <c r="AH696" s="429"/>
    </row>
    <row r="697" ht="13.5" customHeight="1">
      <c r="AH697" s="429"/>
    </row>
    <row r="698" ht="13.5" customHeight="1">
      <c r="AH698" s="429"/>
    </row>
    <row r="699" ht="13.5" customHeight="1">
      <c r="AH699" s="429"/>
    </row>
    <row r="700" ht="13.5" customHeight="1">
      <c r="AH700" s="429"/>
    </row>
    <row r="701" ht="13.5" customHeight="1">
      <c r="AH701" s="429"/>
    </row>
    <row r="702" ht="13.5" customHeight="1">
      <c r="AH702" s="429"/>
    </row>
    <row r="703" ht="13.5" customHeight="1">
      <c r="AH703" s="429"/>
    </row>
    <row r="704" ht="13.5" customHeight="1">
      <c r="AH704" s="429"/>
    </row>
    <row r="705" ht="13.5" customHeight="1">
      <c r="AH705" s="429"/>
    </row>
    <row r="706" ht="13.5" customHeight="1">
      <c r="AH706" s="429"/>
    </row>
    <row r="707" ht="13.5" customHeight="1">
      <c r="AH707" s="429"/>
    </row>
    <row r="708" ht="13.5" customHeight="1">
      <c r="AH708" s="429"/>
    </row>
    <row r="709" ht="13.5" customHeight="1">
      <c r="AH709" s="429"/>
    </row>
    <row r="710" ht="13.5" customHeight="1">
      <c r="AH710" s="429"/>
    </row>
    <row r="711" ht="13.5" customHeight="1">
      <c r="AH711" s="429"/>
    </row>
    <row r="712" ht="13.5" customHeight="1">
      <c r="AH712" s="429"/>
    </row>
    <row r="713" ht="13.5" customHeight="1">
      <c r="AH713" s="429"/>
    </row>
    <row r="714" ht="13.5" customHeight="1">
      <c r="AH714" s="429"/>
    </row>
    <row r="715" ht="13.5" customHeight="1">
      <c r="AH715" s="429"/>
    </row>
    <row r="716" ht="13.5" customHeight="1">
      <c r="AH716" s="429"/>
    </row>
    <row r="717" ht="13.5" customHeight="1">
      <c r="AH717" s="429"/>
    </row>
    <row r="718" ht="13.5" customHeight="1">
      <c r="AH718" s="429"/>
    </row>
    <row r="719" ht="13.5" customHeight="1">
      <c r="AH719" s="429"/>
    </row>
    <row r="720" ht="13.5" customHeight="1">
      <c r="AH720" s="429"/>
    </row>
    <row r="721" ht="13.5" customHeight="1">
      <c r="AH721" s="429"/>
    </row>
    <row r="722" ht="13.5" customHeight="1">
      <c r="AH722" s="429"/>
    </row>
    <row r="723" ht="13.5" customHeight="1">
      <c r="AH723" s="429"/>
    </row>
    <row r="724" ht="13.5" customHeight="1">
      <c r="AH724" s="429"/>
    </row>
    <row r="725" ht="13.5" customHeight="1">
      <c r="AH725" s="429"/>
    </row>
    <row r="726" ht="13.5" customHeight="1">
      <c r="AH726" s="429"/>
    </row>
    <row r="727" ht="13.5" customHeight="1">
      <c r="AH727" s="429"/>
    </row>
    <row r="728" ht="13.5" customHeight="1">
      <c r="AH728" s="429"/>
    </row>
    <row r="729" ht="13.5" customHeight="1">
      <c r="AH729" s="429"/>
    </row>
    <row r="730" ht="13.5" customHeight="1">
      <c r="AH730" s="429"/>
    </row>
    <row r="731" ht="13.5" customHeight="1">
      <c r="AH731" s="429"/>
    </row>
    <row r="732" ht="13.5" customHeight="1">
      <c r="AH732" s="429"/>
    </row>
    <row r="733" ht="13.5" customHeight="1">
      <c r="AH733" s="429"/>
    </row>
    <row r="734" ht="13.5" customHeight="1">
      <c r="AH734" s="429"/>
    </row>
    <row r="735" ht="13.5" customHeight="1">
      <c r="AH735" s="429"/>
    </row>
    <row r="736" ht="13.5" customHeight="1">
      <c r="AH736" s="429"/>
    </row>
    <row r="737" ht="13.5" customHeight="1">
      <c r="AH737" s="429"/>
    </row>
    <row r="738" ht="13.5" customHeight="1">
      <c r="AH738" s="429"/>
    </row>
    <row r="739" ht="13.5" customHeight="1">
      <c r="AH739" s="429"/>
    </row>
    <row r="740" ht="13.5" customHeight="1">
      <c r="AH740" s="429"/>
    </row>
    <row r="741" ht="13.5" customHeight="1">
      <c r="AH741" s="429"/>
    </row>
    <row r="742" ht="13.5" customHeight="1">
      <c r="AH742" s="429"/>
    </row>
    <row r="743" ht="13.5" customHeight="1">
      <c r="AH743" s="429"/>
    </row>
    <row r="744" ht="13.5" customHeight="1">
      <c r="AH744" s="429"/>
    </row>
    <row r="745" ht="13.5" customHeight="1">
      <c r="AH745" s="429"/>
    </row>
    <row r="746" ht="13.5" customHeight="1">
      <c r="AH746" s="429"/>
    </row>
    <row r="747" ht="13.5" customHeight="1">
      <c r="AH747" s="429"/>
    </row>
    <row r="748" ht="13.5" customHeight="1">
      <c r="AH748" s="429"/>
    </row>
    <row r="749" ht="13.5" customHeight="1">
      <c r="AH749" s="429"/>
    </row>
    <row r="750" ht="13.5" customHeight="1">
      <c r="AH750" s="429"/>
    </row>
    <row r="751" ht="13.5" customHeight="1">
      <c r="AH751" s="429"/>
    </row>
    <row r="752" ht="13.5" customHeight="1">
      <c r="AH752" s="429"/>
    </row>
    <row r="753" ht="13.5" customHeight="1">
      <c r="AH753" s="429"/>
    </row>
    <row r="754" ht="13.5" customHeight="1">
      <c r="AH754" s="429"/>
    </row>
    <row r="755" ht="13.5" customHeight="1">
      <c r="AH755" s="429"/>
    </row>
    <row r="756" ht="13.5" customHeight="1">
      <c r="AH756" s="429"/>
    </row>
    <row r="757" ht="13.5" customHeight="1">
      <c r="AH757" s="429"/>
    </row>
    <row r="758" ht="13.5" customHeight="1">
      <c r="AH758" s="429"/>
    </row>
    <row r="759" ht="13.5" customHeight="1">
      <c r="AH759" s="429"/>
    </row>
    <row r="760" ht="13.5" customHeight="1">
      <c r="AH760" s="429"/>
    </row>
    <row r="761" ht="13.5" customHeight="1">
      <c r="AH761" s="429"/>
    </row>
    <row r="762" ht="13.5" customHeight="1">
      <c r="AH762" s="429"/>
    </row>
    <row r="763" ht="13.5" customHeight="1">
      <c r="AH763" s="429"/>
    </row>
    <row r="764" ht="13.5" customHeight="1">
      <c r="AH764" s="429"/>
    </row>
    <row r="765" ht="13.5" customHeight="1">
      <c r="AH765" s="429"/>
    </row>
    <row r="766" ht="13.5" customHeight="1">
      <c r="AH766" s="429"/>
    </row>
    <row r="767" ht="13.5" customHeight="1">
      <c r="AH767" s="429"/>
    </row>
    <row r="768" ht="13.5" customHeight="1">
      <c r="AH768" s="429"/>
    </row>
    <row r="769" ht="13.5" customHeight="1">
      <c r="AH769" s="429"/>
    </row>
    <row r="770" ht="13.5" customHeight="1">
      <c r="AH770" s="429"/>
    </row>
    <row r="771" ht="13.5" customHeight="1">
      <c r="AH771" s="429"/>
    </row>
    <row r="772" ht="13.5" customHeight="1">
      <c r="AH772" s="429"/>
    </row>
    <row r="773" ht="13.5" customHeight="1">
      <c r="AH773" s="429"/>
    </row>
    <row r="774" ht="13.5" customHeight="1">
      <c r="AH774" s="429"/>
    </row>
    <row r="775" ht="13.5" customHeight="1">
      <c r="AH775" s="429"/>
    </row>
    <row r="776" ht="13.5" customHeight="1">
      <c r="AH776" s="429"/>
    </row>
    <row r="777" ht="13.5" customHeight="1">
      <c r="AH777" s="429"/>
    </row>
    <row r="778" ht="13.5" customHeight="1">
      <c r="AH778" s="429"/>
    </row>
    <row r="779" ht="13.5" customHeight="1">
      <c r="AH779" s="429"/>
    </row>
    <row r="780" ht="13.5" customHeight="1">
      <c r="AH780" s="429"/>
    </row>
    <row r="781" ht="13.5" customHeight="1">
      <c r="AH781" s="429"/>
    </row>
    <row r="782" ht="13.5" customHeight="1">
      <c r="AH782" s="429"/>
    </row>
    <row r="783" ht="13.5" customHeight="1">
      <c r="AH783" s="429"/>
    </row>
    <row r="784" ht="13.5" customHeight="1">
      <c r="AH784" s="429"/>
    </row>
    <row r="785" ht="13.5" customHeight="1">
      <c r="AH785" s="429"/>
    </row>
    <row r="786" ht="13.5" customHeight="1">
      <c r="AH786" s="429"/>
    </row>
    <row r="787" ht="13.5" customHeight="1">
      <c r="AH787" s="429"/>
    </row>
    <row r="788" ht="13.5" customHeight="1">
      <c r="AH788" s="429"/>
    </row>
    <row r="789" ht="13.5" customHeight="1">
      <c r="AH789" s="429"/>
    </row>
    <row r="790" ht="13.5" customHeight="1">
      <c r="AH790" s="429"/>
    </row>
    <row r="791" ht="13.5" customHeight="1">
      <c r="AH791" s="429"/>
    </row>
    <row r="792" ht="13.5" customHeight="1">
      <c r="AH792" s="429"/>
    </row>
    <row r="793" ht="13.5" customHeight="1">
      <c r="AH793" s="429"/>
    </row>
    <row r="794" ht="13.5" customHeight="1">
      <c r="AH794" s="429"/>
    </row>
    <row r="795" ht="13.5" customHeight="1">
      <c r="AH795" s="429"/>
    </row>
    <row r="796" ht="13.5" customHeight="1">
      <c r="AH796" s="429"/>
    </row>
    <row r="797" ht="13.5" customHeight="1">
      <c r="AH797" s="429"/>
    </row>
    <row r="798" ht="13.5" customHeight="1">
      <c r="AH798" s="429"/>
    </row>
    <row r="799" ht="13.5" customHeight="1">
      <c r="AH799" s="429"/>
    </row>
    <row r="800" ht="13.5" customHeight="1">
      <c r="AH800" s="429"/>
    </row>
    <row r="801" ht="13.5" customHeight="1">
      <c r="AH801" s="429"/>
    </row>
    <row r="802" ht="13.5" customHeight="1">
      <c r="AH802" s="429"/>
    </row>
    <row r="803" ht="13.5" customHeight="1">
      <c r="AH803" s="429"/>
    </row>
    <row r="804" ht="13.5" customHeight="1">
      <c r="AH804" s="429"/>
    </row>
    <row r="805" ht="13.5" customHeight="1">
      <c r="AH805" s="429"/>
    </row>
    <row r="806" ht="13.5" customHeight="1">
      <c r="AH806" s="429"/>
    </row>
    <row r="807" ht="13.5" customHeight="1">
      <c r="AH807" s="429"/>
    </row>
    <row r="808" ht="13.5" customHeight="1">
      <c r="AH808" s="429"/>
    </row>
    <row r="809" ht="13.5" customHeight="1">
      <c r="AH809" s="429"/>
    </row>
    <row r="810" ht="13.5" customHeight="1">
      <c r="AH810" s="429"/>
    </row>
    <row r="811" ht="13.5" customHeight="1">
      <c r="AH811" s="429"/>
    </row>
    <row r="812" ht="13.5" customHeight="1">
      <c r="AH812" s="429"/>
    </row>
    <row r="813" ht="13.5" customHeight="1">
      <c r="AH813" s="429"/>
    </row>
    <row r="814" ht="13.5" customHeight="1">
      <c r="AH814" s="429"/>
    </row>
    <row r="815" ht="13.5" customHeight="1">
      <c r="AH815" s="429"/>
    </row>
    <row r="816" ht="13.5" customHeight="1">
      <c r="AH816" s="429"/>
    </row>
    <row r="817" ht="13.5" customHeight="1">
      <c r="AH817" s="429"/>
    </row>
    <row r="818" ht="13.5" customHeight="1">
      <c r="AH818" s="429"/>
    </row>
    <row r="819" ht="13.5" customHeight="1">
      <c r="AH819" s="429"/>
    </row>
    <row r="820" ht="13.5" customHeight="1">
      <c r="AH820" s="429"/>
    </row>
    <row r="821" ht="13.5" customHeight="1">
      <c r="AH821" s="429"/>
    </row>
    <row r="822" ht="13.5" customHeight="1">
      <c r="AH822" s="429"/>
    </row>
    <row r="823" ht="13.5" customHeight="1">
      <c r="AH823" s="429"/>
    </row>
    <row r="824" ht="13.5" customHeight="1">
      <c r="AH824" s="429"/>
    </row>
    <row r="825" ht="13.5" customHeight="1">
      <c r="AH825" s="429"/>
    </row>
    <row r="826" ht="13.5" customHeight="1">
      <c r="AH826" s="429"/>
    </row>
    <row r="827" ht="13.5" customHeight="1">
      <c r="AH827" s="429"/>
    </row>
    <row r="828" ht="13.5" customHeight="1">
      <c r="AH828" s="429"/>
    </row>
    <row r="829" ht="13.5" customHeight="1">
      <c r="AH829" s="429"/>
    </row>
    <row r="830" ht="13.5" customHeight="1">
      <c r="AH830" s="429"/>
    </row>
    <row r="831" ht="13.5" customHeight="1">
      <c r="AH831" s="429"/>
    </row>
    <row r="832" ht="13.5" customHeight="1">
      <c r="AH832" s="429"/>
    </row>
    <row r="833" ht="13.5" customHeight="1">
      <c r="AH833" s="429"/>
    </row>
    <row r="834" ht="13.5" customHeight="1">
      <c r="AH834" s="429"/>
    </row>
    <row r="835" ht="13.5" customHeight="1">
      <c r="AH835" s="429"/>
    </row>
    <row r="836" ht="13.5" customHeight="1">
      <c r="AH836" s="429"/>
    </row>
    <row r="837" ht="13.5" customHeight="1">
      <c r="AH837" s="429"/>
    </row>
    <row r="838" ht="13.5" customHeight="1">
      <c r="AH838" s="429"/>
    </row>
    <row r="839" ht="13.5" customHeight="1">
      <c r="AH839" s="429"/>
    </row>
    <row r="840" ht="13.5" customHeight="1">
      <c r="AH840" s="429"/>
    </row>
    <row r="841" ht="13.5" customHeight="1">
      <c r="AH841" s="429"/>
    </row>
    <row r="842" ht="13.5" customHeight="1">
      <c r="AH842" s="429"/>
    </row>
    <row r="843" ht="13.5" customHeight="1">
      <c r="AH843" s="429"/>
    </row>
    <row r="844" ht="13.5" customHeight="1">
      <c r="AH844" s="429"/>
    </row>
    <row r="845" ht="13.5" customHeight="1">
      <c r="AH845" s="429"/>
    </row>
    <row r="846" ht="13.5" customHeight="1">
      <c r="AH846" s="429"/>
    </row>
    <row r="847" ht="13.5" customHeight="1">
      <c r="AH847" s="429"/>
    </row>
    <row r="848" ht="13.5" customHeight="1">
      <c r="AH848" s="429"/>
    </row>
    <row r="849" ht="13.5" customHeight="1">
      <c r="AH849" s="429"/>
    </row>
    <row r="850" ht="13.5" customHeight="1">
      <c r="AH850" s="429"/>
    </row>
    <row r="851" ht="13.5" customHeight="1">
      <c r="AH851" s="429"/>
    </row>
    <row r="852" ht="13.5" customHeight="1">
      <c r="AH852" s="429"/>
    </row>
    <row r="853" ht="13.5" customHeight="1">
      <c r="AH853" s="429"/>
    </row>
    <row r="854" ht="13.5" customHeight="1">
      <c r="AH854" s="429"/>
    </row>
    <row r="855" ht="13.5" customHeight="1">
      <c r="AH855" s="429"/>
    </row>
    <row r="856" ht="13.5" customHeight="1">
      <c r="AH856" s="429"/>
    </row>
    <row r="857" ht="13.5" customHeight="1">
      <c r="AH857" s="429"/>
    </row>
    <row r="858" ht="13.5" customHeight="1">
      <c r="AH858" s="429"/>
    </row>
    <row r="859" ht="13.5" customHeight="1">
      <c r="AH859" s="429"/>
    </row>
    <row r="860" ht="13.5" customHeight="1">
      <c r="AH860" s="429"/>
    </row>
    <row r="861" ht="13.5" customHeight="1">
      <c r="AH861" s="429"/>
    </row>
    <row r="862" ht="13.5" customHeight="1">
      <c r="AH862" s="429"/>
    </row>
    <row r="863" ht="13.5" customHeight="1">
      <c r="AH863" s="429"/>
    </row>
    <row r="864" ht="13.5" customHeight="1">
      <c r="AH864" s="429"/>
    </row>
    <row r="865" ht="13.5" customHeight="1">
      <c r="AH865" s="429"/>
    </row>
    <row r="866" ht="13.5" customHeight="1">
      <c r="AH866" s="429"/>
    </row>
    <row r="867" ht="13.5" customHeight="1">
      <c r="AH867" s="429"/>
    </row>
    <row r="868" ht="13.5" customHeight="1">
      <c r="AH868" s="429"/>
    </row>
    <row r="869" ht="13.5" customHeight="1">
      <c r="AH869" s="429"/>
    </row>
    <row r="870" ht="13.5" customHeight="1">
      <c r="AH870" s="429"/>
    </row>
    <row r="871" ht="13.5" customHeight="1">
      <c r="AH871" s="429"/>
    </row>
    <row r="872" ht="13.5" customHeight="1">
      <c r="AH872" s="429"/>
    </row>
    <row r="873" ht="13.5" customHeight="1">
      <c r="AH873" s="429"/>
    </row>
    <row r="874" ht="13.5" customHeight="1">
      <c r="AH874" s="429"/>
    </row>
    <row r="875" ht="13.5" customHeight="1">
      <c r="AH875" s="429"/>
    </row>
    <row r="876" ht="13.5" customHeight="1">
      <c r="AH876" s="429"/>
    </row>
    <row r="877" ht="13.5" customHeight="1">
      <c r="AH877" s="429"/>
    </row>
    <row r="878" ht="13.5" customHeight="1">
      <c r="AH878" s="429"/>
    </row>
    <row r="879" ht="13.5" customHeight="1">
      <c r="AH879" s="429"/>
    </row>
    <row r="880" ht="13.5" customHeight="1">
      <c r="AH880" s="429"/>
    </row>
    <row r="881" ht="13.5" customHeight="1">
      <c r="AH881" s="429"/>
    </row>
    <row r="882" ht="13.5" customHeight="1">
      <c r="AH882" s="429"/>
    </row>
    <row r="883" ht="13.5" customHeight="1">
      <c r="AH883" s="429"/>
    </row>
    <row r="884" ht="13.5" customHeight="1">
      <c r="AH884" s="429"/>
    </row>
    <row r="885" ht="13.5" customHeight="1">
      <c r="AH885" s="429"/>
    </row>
    <row r="886" ht="13.5" customHeight="1">
      <c r="AH886" s="429"/>
    </row>
    <row r="887" ht="13.5" customHeight="1">
      <c r="AH887" s="429"/>
    </row>
    <row r="888" ht="13.5" customHeight="1">
      <c r="AH888" s="429"/>
    </row>
    <row r="889" ht="13.5" customHeight="1">
      <c r="AH889" s="429"/>
    </row>
    <row r="890" ht="13.5" customHeight="1">
      <c r="AH890" s="429"/>
    </row>
    <row r="891" ht="13.5" customHeight="1">
      <c r="AH891" s="429"/>
    </row>
    <row r="892" ht="13.5" customHeight="1">
      <c r="AH892" s="429"/>
    </row>
    <row r="893" ht="13.5" customHeight="1">
      <c r="AH893" s="429"/>
    </row>
    <row r="894" ht="13.5" customHeight="1">
      <c r="AH894" s="429"/>
    </row>
    <row r="895" ht="13.5" customHeight="1">
      <c r="AH895" s="429"/>
    </row>
    <row r="896" ht="13.5" customHeight="1">
      <c r="AH896" s="429"/>
    </row>
    <row r="897" ht="13.5" customHeight="1">
      <c r="AH897" s="429"/>
    </row>
    <row r="898" ht="13.5" customHeight="1">
      <c r="AH898" s="429"/>
    </row>
    <row r="899" ht="13.5" customHeight="1">
      <c r="AH899" s="429"/>
    </row>
    <row r="900" ht="13.5" customHeight="1">
      <c r="AH900" s="429"/>
    </row>
    <row r="901" ht="13.5" customHeight="1">
      <c r="AH901" s="429"/>
    </row>
    <row r="902" ht="13.5" customHeight="1">
      <c r="AH902" s="429"/>
    </row>
    <row r="903" ht="13.5" customHeight="1">
      <c r="AH903" s="429"/>
    </row>
    <row r="904" ht="13.5" customHeight="1">
      <c r="AH904" s="429"/>
    </row>
    <row r="905" ht="13.5" customHeight="1">
      <c r="AH905" s="429"/>
    </row>
    <row r="906" ht="13.5" customHeight="1">
      <c r="AH906" s="429"/>
    </row>
    <row r="907" ht="13.5" customHeight="1">
      <c r="AH907" s="429"/>
    </row>
    <row r="908" ht="13.5" customHeight="1">
      <c r="AH908" s="429"/>
    </row>
    <row r="909" ht="13.5" customHeight="1">
      <c r="AH909" s="429"/>
    </row>
    <row r="910" ht="13.5" customHeight="1">
      <c r="AH910" s="429"/>
    </row>
    <row r="911" ht="13.5" customHeight="1">
      <c r="AH911" s="429"/>
    </row>
    <row r="912" ht="13.5" customHeight="1">
      <c r="AH912" s="429"/>
    </row>
    <row r="913" ht="13.5" customHeight="1">
      <c r="AH913" s="429"/>
    </row>
    <row r="914" ht="13.5" customHeight="1">
      <c r="AH914" s="429"/>
    </row>
    <row r="915" ht="13.5" customHeight="1">
      <c r="AH915" s="429"/>
    </row>
    <row r="916" ht="13.5" customHeight="1">
      <c r="AH916" s="429"/>
    </row>
    <row r="917" ht="13.5" customHeight="1">
      <c r="AH917" s="429"/>
    </row>
    <row r="918" ht="13.5" customHeight="1">
      <c r="AH918" s="429"/>
    </row>
    <row r="919" ht="13.5" customHeight="1">
      <c r="AH919" s="429"/>
    </row>
    <row r="920" ht="13.5" customHeight="1">
      <c r="AH920" s="429"/>
    </row>
    <row r="921" ht="13.5" customHeight="1">
      <c r="AH921" s="429"/>
    </row>
    <row r="922" ht="13.5" customHeight="1">
      <c r="AH922" s="429"/>
    </row>
    <row r="923" ht="13.5" customHeight="1">
      <c r="AH923" s="429"/>
    </row>
    <row r="924" ht="13.5" customHeight="1">
      <c r="AH924" s="429"/>
    </row>
    <row r="925" ht="13.5" customHeight="1">
      <c r="AH925" s="429"/>
    </row>
    <row r="926" ht="13.5" customHeight="1">
      <c r="AH926" s="429"/>
    </row>
    <row r="927" ht="13.5" customHeight="1">
      <c r="AH927" s="429"/>
    </row>
    <row r="928" ht="13.5" customHeight="1">
      <c r="AH928" s="429"/>
    </row>
    <row r="929" ht="13.5" customHeight="1">
      <c r="AH929" s="429"/>
    </row>
    <row r="930" ht="13.5" customHeight="1">
      <c r="AH930" s="429"/>
    </row>
    <row r="931" ht="13.5" customHeight="1">
      <c r="AH931" s="429"/>
    </row>
    <row r="932" ht="13.5" customHeight="1">
      <c r="AH932" s="429"/>
    </row>
    <row r="933" ht="13.5" customHeight="1">
      <c r="AH933" s="429"/>
    </row>
    <row r="934" ht="13.5" customHeight="1">
      <c r="AH934" s="429"/>
    </row>
    <row r="935" ht="13.5" customHeight="1">
      <c r="AH935" s="429"/>
    </row>
    <row r="936" ht="13.5" customHeight="1">
      <c r="AH936" s="429"/>
    </row>
    <row r="937" ht="13.5" customHeight="1">
      <c r="AH937" s="429"/>
    </row>
    <row r="938" ht="13.5" customHeight="1">
      <c r="AH938" s="429"/>
    </row>
    <row r="939" ht="13.5" customHeight="1">
      <c r="AH939" s="429"/>
    </row>
    <row r="940" ht="13.5" customHeight="1">
      <c r="AH940" s="429"/>
    </row>
    <row r="941" ht="13.5" customHeight="1">
      <c r="AH941" s="429"/>
    </row>
    <row r="942" ht="13.5" customHeight="1">
      <c r="AH942" s="429"/>
    </row>
    <row r="943" ht="13.5" customHeight="1">
      <c r="AH943" s="429"/>
    </row>
    <row r="944" ht="13.5" customHeight="1">
      <c r="AH944" s="429"/>
    </row>
    <row r="945" ht="13.5" customHeight="1">
      <c r="AH945" s="429"/>
    </row>
    <row r="946" ht="13.5" customHeight="1">
      <c r="AH946" s="429"/>
    </row>
    <row r="947" ht="13.5" customHeight="1">
      <c r="AH947" s="429"/>
    </row>
    <row r="948" ht="13.5" customHeight="1">
      <c r="AH948" s="429"/>
    </row>
    <row r="949" ht="13.5" customHeight="1">
      <c r="AH949" s="429"/>
    </row>
    <row r="950" ht="13.5" customHeight="1">
      <c r="AH950" s="429"/>
    </row>
    <row r="951" ht="13.5" customHeight="1">
      <c r="AH951" s="429"/>
    </row>
    <row r="952" ht="13.5" customHeight="1">
      <c r="AH952" s="429"/>
    </row>
    <row r="953" ht="13.5" customHeight="1">
      <c r="AH953" s="429"/>
    </row>
    <row r="954" ht="13.5" customHeight="1">
      <c r="AH954" s="429"/>
    </row>
    <row r="955" ht="13.5" customHeight="1">
      <c r="AH955" s="429"/>
    </row>
    <row r="956" ht="13.5" customHeight="1">
      <c r="AH956" s="429"/>
    </row>
    <row r="957" ht="13.5" customHeight="1">
      <c r="AH957" s="429"/>
    </row>
    <row r="958" ht="13.5" customHeight="1">
      <c r="AH958" s="429"/>
    </row>
    <row r="959" ht="13.5" customHeight="1">
      <c r="AH959" s="429"/>
    </row>
    <row r="960" ht="13.5" customHeight="1">
      <c r="AH960" s="429"/>
    </row>
    <row r="961" ht="13.5" customHeight="1">
      <c r="AH961" s="429"/>
    </row>
    <row r="962" ht="13.5" customHeight="1">
      <c r="AH962" s="429"/>
    </row>
    <row r="963" ht="13.5" customHeight="1">
      <c r="AH963" s="429"/>
    </row>
    <row r="964" ht="13.5" customHeight="1">
      <c r="AH964" s="429"/>
    </row>
    <row r="965" ht="13.5" customHeight="1">
      <c r="AH965" s="429"/>
    </row>
    <row r="966" ht="13.5" customHeight="1">
      <c r="AH966" s="429"/>
    </row>
    <row r="967" ht="13.5" customHeight="1">
      <c r="AH967" s="429"/>
    </row>
    <row r="968" ht="13.5" customHeight="1">
      <c r="AH968" s="429"/>
    </row>
    <row r="969" ht="13.5" customHeight="1">
      <c r="AH969" s="429"/>
    </row>
    <row r="970" ht="13.5" customHeight="1">
      <c r="AH970" s="429"/>
    </row>
    <row r="971" ht="13.5" customHeight="1">
      <c r="AH971" s="429"/>
    </row>
    <row r="972" ht="13.5" customHeight="1">
      <c r="AH972" s="429"/>
    </row>
    <row r="973" ht="13.5" customHeight="1">
      <c r="AH973" s="429"/>
    </row>
    <row r="974" ht="13.5" customHeight="1">
      <c r="AH974" s="429"/>
    </row>
    <row r="975" ht="13.5" customHeight="1">
      <c r="AH975" s="429"/>
    </row>
    <row r="976" ht="13.5" customHeight="1">
      <c r="AH976" s="429"/>
    </row>
    <row r="977" ht="13.5" customHeight="1">
      <c r="AH977" s="429"/>
    </row>
    <row r="978" ht="13.5" customHeight="1">
      <c r="AH978" s="429"/>
    </row>
    <row r="979" ht="13.5" customHeight="1">
      <c r="AH979" s="429"/>
    </row>
    <row r="980" ht="13.5" customHeight="1">
      <c r="AH980" s="429"/>
    </row>
    <row r="981" ht="13.5" customHeight="1">
      <c r="AH981" s="429"/>
    </row>
    <row r="982" ht="13.5" customHeight="1">
      <c r="AH982" s="429"/>
    </row>
    <row r="983" ht="13.5" customHeight="1">
      <c r="AH983" s="429"/>
    </row>
    <row r="984" ht="13.5" customHeight="1">
      <c r="AH984" s="429"/>
    </row>
    <row r="985" ht="13.5" customHeight="1">
      <c r="AH985" s="429"/>
    </row>
    <row r="986" ht="13.5" customHeight="1">
      <c r="AH986" s="429"/>
    </row>
    <row r="987" ht="13.5" customHeight="1">
      <c r="AH987" s="429"/>
    </row>
    <row r="988" ht="13.5" customHeight="1">
      <c r="AH988" s="429"/>
    </row>
    <row r="989" ht="13.5" customHeight="1">
      <c r="AH989" s="429"/>
    </row>
    <row r="990" ht="13.5" customHeight="1">
      <c r="AH990" s="429"/>
    </row>
    <row r="991" ht="13.5" customHeight="1">
      <c r="AH991" s="429"/>
    </row>
    <row r="992" ht="13.5" customHeight="1">
      <c r="AH992" s="429"/>
    </row>
    <row r="993" ht="13.5" customHeight="1">
      <c r="AH993" s="429"/>
    </row>
    <row r="994" ht="13.5" customHeight="1">
      <c r="AH994" s="429"/>
    </row>
    <row r="995" ht="13.5" customHeight="1">
      <c r="AH995" s="429"/>
    </row>
    <row r="996" ht="13.5" customHeight="1">
      <c r="AH996" s="429"/>
    </row>
    <row r="997" ht="13.5" customHeight="1">
      <c r="AH997" s="429"/>
    </row>
    <row r="998" ht="13.5" customHeight="1">
      <c r="AH998" s="429"/>
    </row>
    <row r="999" ht="13.5" customHeight="1">
      <c r="AH999" s="429"/>
    </row>
    <row r="1000" ht="13.5" customHeight="1">
      <c r="AH1000" s="429"/>
    </row>
  </sheetData>
  <printOptions/>
  <pageMargins bottom="0.75" footer="0.0" header="0.0" left="0.7" right="0.7" top="0.75"/>
  <pageSetup orientation="landscape"/>
  <headerFooter>
    <oddFooter>&amp;L&amp;F&amp;R&amp;D &amp;T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0" width="8.71"/>
    <col customWidth="1" min="21" max="21" width="9.57"/>
    <col customWidth="1" min="22" max="23" width="8.71"/>
    <col customWidth="1" min="24" max="24" width="1.14"/>
    <col customWidth="1" min="25" max="25" width="8.14"/>
    <col customWidth="1" min="26" max="26" width="9.29"/>
    <col customWidth="1" min="27" max="27" width="16.29"/>
    <col customWidth="1" min="28" max="28" width="16.86"/>
    <col customWidth="1" min="29" max="30" width="11.86"/>
    <col customWidth="1" min="31" max="31" width="13.29"/>
    <col customWidth="1" min="32" max="33" width="8.71"/>
    <col customWidth="1" min="34" max="34" width="9.0"/>
    <col customWidth="1" min="35" max="36" width="8.71"/>
    <col customWidth="1" min="37" max="37" width="16.14"/>
    <col customWidth="1" min="38" max="38" width="9.14"/>
    <col customWidth="1" min="39" max="39" width="8.71"/>
  </cols>
  <sheetData>
    <row r="1" ht="13.5" customHeight="1">
      <c r="AL1" s="429"/>
    </row>
    <row r="2" ht="13.5" customHeight="1">
      <c r="B2" s="430" t="s">
        <v>247</v>
      </c>
      <c r="G2" s="350" t="s">
        <v>170</v>
      </c>
      <c r="K2" s="354" t="s">
        <v>248</v>
      </c>
      <c r="L2" s="354"/>
      <c r="M2" s="354"/>
      <c r="O2" s="431" t="s">
        <v>249</v>
      </c>
      <c r="AB2" s="432" t="s">
        <v>172</v>
      </c>
      <c r="AC2" s="432"/>
      <c r="AE2" s="498">
        <v>300.0</v>
      </c>
      <c r="AF2" s="428" t="s">
        <v>173</v>
      </c>
      <c r="AL2" s="429"/>
    </row>
    <row r="3" ht="13.5" customHeight="1">
      <c r="K3" s="354" t="s">
        <v>250</v>
      </c>
      <c r="AL3" s="429"/>
    </row>
    <row r="4" ht="127.5" customHeight="1">
      <c r="A4" s="434" t="s">
        <v>143</v>
      </c>
      <c r="B4" s="436" t="s">
        <v>28</v>
      </c>
      <c r="C4" s="436" t="s">
        <v>125</v>
      </c>
      <c r="D4" s="436" t="s">
        <v>41</v>
      </c>
      <c r="E4" s="436" t="s">
        <v>42</v>
      </c>
      <c r="F4" s="436" t="s">
        <v>251</v>
      </c>
      <c r="G4" s="436" t="s">
        <v>252</v>
      </c>
      <c r="H4" s="436" t="s">
        <v>253</v>
      </c>
      <c r="I4" s="436" t="s">
        <v>53</v>
      </c>
      <c r="K4" s="432" t="str">
        <f>B2</f>
        <v>NAVAJO NATION</v>
      </c>
      <c r="N4" s="434" t="s">
        <v>143</v>
      </c>
      <c r="O4" s="436" t="s">
        <v>28</v>
      </c>
      <c r="P4" s="436" t="s">
        <v>125</v>
      </c>
      <c r="Q4" s="436" t="s">
        <v>41</v>
      </c>
      <c r="R4" s="436" t="s">
        <v>42</v>
      </c>
      <c r="S4" s="436" t="s">
        <v>251</v>
      </c>
      <c r="T4" s="436" t="s">
        <v>252</v>
      </c>
      <c r="U4" s="436" t="s">
        <v>253</v>
      </c>
      <c r="V4" s="436" t="s">
        <v>53</v>
      </c>
      <c r="AA4" s="430" t="s">
        <v>254</v>
      </c>
      <c r="AL4" s="429"/>
    </row>
    <row r="5" ht="13.5" customHeight="1">
      <c r="A5" s="438" t="s">
        <v>181</v>
      </c>
      <c r="B5" s="499" t="s">
        <v>255</v>
      </c>
      <c r="C5" s="499" t="s">
        <v>255</v>
      </c>
      <c r="D5" s="499" t="s">
        <v>255</v>
      </c>
      <c r="E5" s="499" t="s">
        <v>255</v>
      </c>
      <c r="F5" s="500">
        <v>0.75</v>
      </c>
      <c r="G5" s="500">
        <v>0.087</v>
      </c>
      <c r="H5" s="501">
        <v>20.0</v>
      </c>
      <c r="I5" s="499" t="s">
        <v>255</v>
      </c>
      <c r="N5" s="438" t="s">
        <v>181</v>
      </c>
      <c r="O5" s="469"/>
      <c r="P5" s="469"/>
      <c r="Q5" s="469"/>
      <c r="R5" s="469"/>
      <c r="S5" s="439">
        <v>0.75</v>
      </c>
      <c r="T5" s="439">
        <v>0.087</v>
      </c>
      <c r="U5" s="501">
        <v>20.0</v>
      </c>
      <c r="V5" s="469"/>
      <c r="W5" s="5"/>
      <c r="Y5" s="350" t="s">
        <v>35</v>
      </c>
      <c r="AB5" s="88"/>
      <c r="AJ5" s="347" t="s">
        <v>256</v>
      </c>
      <c r="AK5" s="347" t="s">
        <v>173</v>
      </c>
      <c r="AM5" s="429"/>
    </row>
    <row r="6" ht="13.5" customHeight="1">
      <c r="A6" s="438" t="s">
        <v>184</v>
      </c>
      <c r="B6" s="501">
        <v>0.0056</v>
      </c>
      <c r="C6" s="501">
        <v>0.64</v>
      </c>
      <c r="D6" s="501">
        <v>0.747</v>
      </c>
      <c r="E6" s="501">
        <v>0.747</v>
      </c>
      <c r="F6" s="466" t="s">
        <v>257</v>
      </c>
      <c r="G6" s="466" t="s">
        <v>258</v>
      </c>
      <c r="H6" s="499" t="s">
        <v>255</v>
      </c>
      <c r="I6" s="499" t="s">
        <v>255</v>
      </c>
      <c r="N6" s="438" t="s">
        <v>184</v>
      </c>
      <c r="O6" s="501">
        <v>0.0056</v>
      </c>
      <c r="P6" s="501">
        <v>0.64</v>
      </c>
      <c r="Q6" s="501">
        <v>0.747</v>
      </c>
      <c r="R6" s="501">
        <v>0.747</v>
      </c>
      <c r="S6" s="489">
        <v>0.088</v>
      </c>
      <c r="T6" s="489">
        <v>0.03</v>
      </c>
      <c r="U6" s="469"/>
      <c r="V6" s="469"/>
      <c r="W6" s="5"/>
      <c r="Y6" s="445" t="s">
        <v>185</v>
      </c>
      <c r="Z6" s="445" t="s">
        <v>72</v>
      </c>
      <c r="AA6" s="445" t="s">
        <v>73</v>
      </c>
      <c r="AB6" s="445" t="s">
        <v>74</v>
      </c>
      <c r="AC6" s="445" t="s">
        <v>186</v>
      </c>
      <c r="AD6" s="445" t="s">
        <v>187</v>
      </c>
      <c r="AE6" s="448" t="s">
        <v>235</v>
      </c>
      <c r="AF6" s="448" t="s">
        <v>78</v>
      </c>
      <c r="AG6" s="448" t="s">
        <v>79</v>
      </c>
      <c r="AH6" s="450" t="s">
        <v>188</v>
      </c>
      <c r="AI6" s="448" t="s">
        <v>259</v>
      </c>
      <c r="AJ6" s="448" t="s">
        <v>192</v>
      </c>
      <c r="AK6" s="451" t="s">
        <v>73</v>
      </c>
      <c r="AL6" s="452" t="s">
        <v>74</v>
      </c>
    </row>
    <row r="7" ht="13.5" customHeight="1">
      <c r="A7" s="438" t="s">
        <v>193</v>
      </c>
      <c r="B7" s="501">
        <v>0.01</v>
      </c>
      <c r="C7" s="501">
        <v>0.08</v>
      </c>
      <c r="D7" s="501">
        <v>0.03</v>
      </c>
      <c r="E7" s="501">
        <v>0.28</v>
      </c>
      <c r="F7" s="466" t="s">
        <v>260</v>
      </c>
      <c r="G7" s="466" t="s">
        <v>261</v>
      </c>
      <c r="H7" s="502">
        <v>2.0</v>
      </c>
      <c r="I7" s="501">
        <v>0.2</v>
      </c>
      <c r="N7" s="438" t="s">
        <v>193</v>
      </c>
      <c r="O7" s="501">
        <v>0.01</v>
      </c>
      <c r="P7" s="501">
        <v>0.08</v>
      </c>
      <c r="Q7" s="501">
        <v>0.03</v>
      </c>
      <c r="R7" s="501">
        <v>0.28</v>
      </c>
      <c r="S7" s="494">
        <v>0.34</v>
      </c>
      <c r="T7" s="494">
        <v>0.15</v>
      </c>
      <c r="U7" s="502">
        <v>2.0</v>
      </c>
      <c r="V7" s="502">
        <v>0.2</v>
      </c>
      <c r="W7" s="5"/>
      <c r="Y7" s="454">
        <f>AE2</f>
        <v>300</v>
      </c>
      <c r="Z7" s="455">
        <f t="shared" ref="Z7:Z19" si="2">LN(Y7)</f>
        <v>5.703782475</v>
      </c>
      <c r="AA7" s="456" t="s">
        <v>56</v>
      </c>
      <c r="AB7" s="347" t="s">
        <v>84</v>
      </c>
      <c r="AC7" s="457">
        <v>1.0166</v>
      </c>
      <c r="AD7" s="457">
        <v>-3.924</v>
      </c>
      <c r="AE7" s="459">
        <f>AF7-(Z7*AG7)</f>
        <v>0.8980371488</v>
      </c>
      <c r="AF7" s="459">
        <v>1.136672</v>
      </c>
      <c r="AG7" s="459">
        <v>0.041838</v>
      </c>
      <c r="AH7" s="503">
        <f t="shared" ref="AH7:AH19" si="3">((AC7*Z7)+AD7)</f>
        <v>1.874465264</v>
      </c>
      <c r="AI7" s="455">
        <f t="shared" ref="AI7:AI19" si="4">(EXP(AH7))*AE7</f>
        <v>5.852807266</v>
      </c>
      <c r="AJ7" s="462">
        <f t="shared" ref="AJ7:AJ19" si="5">AI7/1000</f>
        <v>0.005852807266</v>
      </c>
      <c r="AK7" s="202" t="str">
        <f t="shared" ref="AK7:AL7" si="1">AA7</f>
        <v>Aquatic Acute</v>
      </c>
      <c r="AL7" s="429" t="str">
        <f t="shared" si="1"/>
        <v>Dissolved Cadmium</v>
      </c>
    </row>
    <row r="8" ht="13.5" customHeight="1">
      <c r="A8" s="438" t="s">
        <v>195</v>
      </c>
      <c r="B8" s="502">
        <v>2.0</v>
      </c>
      <c r="C8" s="499" t="s">
        <v>255</v>
      </c>
      <c r="D8" s="501">
        <v>98.0</v>
      </c>
      <c r="E8" s="501">
        <v>98.0</v>
      </c>
      <c r="F8" s="499" t="s">
        <v>255</v>
      </c>
      <c r="G8" s="499" t="s">
        <v>255</v>
      </c>
      <c r="H8" s="499" t="s">
        <v>255</v>
      </c>
      <c r="I8" s="499" t="s">
        <v>255</v>
      </c>
      <c r="J8" s="465" t="s">
        <v>196</v>
      </c>
      <c r="N8" s="438" t="s">
        <v>195</v>
      </c>
      <c r="O8" s="501">
        <v>2.0</v>
      </c>
      <c r="P8" s="469"/>
      <c r="Q8" s="501">
        <v>98.0</v>
      </c>
      <c r="R8" s="501">
        <v>98.0</v>
      </c>
      <c r="S8" s="469"/>
      <c r="T8" s="469"/>
      <c r="U8" s="469"/>
      <c r="V8" s="469"/>
      <c r="W8" s="5"/>
      <c r="Y8" s="256">
        <f t="shared" ref="Y8:Y19" si="7">$Y$7</f>
        <v>300</v>
      </c>
      <c r="Z8" s="455">
        <f t="shared" si="2"/>
        <v>5.703782475</v>
      </c>
      <c r="AA8" s="456" t="s">
        <v>56</v>
      </c>
      <c r="AB8" s="347" t="s">
        <v>197</v>
      </c>
      <c r="AC8" s="457">
        <v>0.819</v>
      </c>
      <c r="AD8" s="457">
        <v>3.7256</v>
      </c>
      <c r="AE8" s="459">
        <v>0.316</v>
      </c>
      <c r="AF8" s="459"/>
      <c r="AG8" s="459"/>
      <c r="AH8" s="503">
        <f t="shared" si="3"/>
        <v>8.396997847</v>
      </c>
      <c r="AI8" s="455">
        <f t="shared" si="4"/>
        <v>1401.060574</v>
      </c>
      <c r="AJ8" s="462">
        <f t="shared" si="5"/>
        <v>1.401060574</v>
      </c>
      <c r="AK8" s="202" t="str">
        <f t="shared" ref="AK8:AL8" si="6">AA8</f>
        <v>Aquatic Acute</v>
      </c>
      <c r="AL8" s="429" t="str">
        <f t="shared" si="6"/>
        <v>Dissolved Chromium</v>
      </c>
    </row>
    <row r="9" ht="13.5" customHeight="1">
      <c r="A9" s="438" t="s">
        <v>199</v>
      </c>
      <c r="B9" s="501">
        <v>0.004</v>
      </c>
      <c r="C9" s="501">
        <v>0.085</v>
      </c>
      <c r="D9" s="501">
        <v>1.87</v>
      </c>
      <c r="E9" s="501">
        <v>1.87</v>
      </c>
      <c r="F9" s="499" t="s">
        <v>255</v>
      </c>
      <c r="G9" s="499" t="s">
        <v>255</v>
      </c>
      <c r="H9" s="504">
        <v>0.5</v>
      </c>
      <c r="I9" s="499" t="s">
        <v>255</v>
      </c>
      <c r="J9" s="197" t="s">
        <v>200</v>
      </c>
      <c r="N9" s="438" t="s">
        <v>199</v>
      </c>
      <c r="O9" s="501">
        <v>0.004</v>
      </c>
      <c r="P9" s="501">
        <v>0.085</v>
      </c>
      <c r="Q9" s="501">
        <v>1.87</v>
      </c>
      <c r="R9" s="501">
        <v>1.87</v>
      </c>
      <c r="S9" s="469"/>
      <c r="T9" s="469"/>
      <c r="U9" s="504">
        <v>0.5</v>
      </c>
      <c r="V9" s="469"/>
      <c r="W9" s="5"/>
      <c r="Y9" s="256">
        <f t="shared" si="7"/>
        <v>300</v>
      </c>
      <c r="Z9" s="455">
        <f t="shared" si="2"/>
        <v>5.703782475</v>
      </c>
      <c r="AA9" s="456" t="s">
        <v>56</v>
      </c>
      <c r="AB9" s="347" t="s">
        <v>91</v>
      </c>
      <c r="AC9" s="457">
        <v>0.9422</v>
      </c>
      <c r="AD9" s="457">
        <v>-1.7</v>
      </c>
      <c r="AE9" s="459">
        <v>0.96</v>
      </c>
      <c r="AF9" s="459"/>
      <c r="AG9" s="459"/>
      <c r="AH9" s="503">
        <f t="shared" si="3"/>
        <v>3.674103848</v>
      </c>
      <c r="AI9" s="455">
        <f t="shared" si="4"/>
        <v>37.83678786</v>
      </c>
      <c r="AJ9" s="462">
        <f t="shared" si="5"/>
        <v>0.03783678786</v>
      </c>
      <c r="AK9" s="202" t="str">
        <f t="shared" ref="AK9:AL9" si="8">AA9</f>
        <v>Aquatic Acute</v>
      </c>
      <c r="AL9" s="429" t="str">
        <f t="shared" si="8"/>
        <v>Dissolved Copper</v>
      </c>
    </row>
    <row r="10" ht="13.5" customHeight="1">
      <c r="A10" s="438" t="s">
        <v>201</v>
      </c>
      <c r="B10" s="501">
        <v>0.005</v>
      </c>
      <c r="C10" s="501">
        <v>0.008</v>
      </c>
      <c r="D10" s="501">
        <v>0.47</v>
      </c>
      <c r="E10" s="501">
        <v>0.47</v>
      </c>
      <c r="F10" s="466" t="s">
        <v>262</v>
      </c>
      <c r="G10" s="466" t="s">
        <v>262</v>
      </c>
      <c r="H10" s="501">
        <v>0.05</v>
      </c>
      <c r="I10" s="501">
        <v>0.05</v>
      </c>
      <c r="J10" s="197" t="s">
        <v>203</v>
      </c>
      <c r="N10" s="438" t="s">
        <v>201</v>
      </c>
      <c r="O10" s="501">
        <v>0.005</v>
      </c>
      <c r="P10" s="501">
        <v>0.008</v>
      </c>
      <c r="Q10" s="501">
        <v>0.47</v>
      </c>
      <c r="R10" s="501">
        <v>0.47</v>
      </c>
      <c r="S10" s="467">
        <f>AJ7</f>
        <v>0.005852807266</v>
      </c>
      <c r="T10" s="467">
        <f>AJ14</f>
        <v>0.0005270999409</v>
      </c>
      <c r="U10" s="501">
        <v>0.05</v>
      </c>
      <c r="V10" s="501">
        <v>0.05</v>
      </c>
      <c r="W10" s="5"/>
      <c r="Y10" s="256">
        <f t="shared" si="7"/>
        <v>300</v>
      </c>
      <c r="Z10" s="455">
        <f t="shared" si="2"/>
        <v>5.703782475</v>
      </c>
      <c r="AA10" s="456" t="s">
        <v>56</v>
      </c>
      <c r="AB10" s="347" t="s">
        <v>92</v>
      </c>
      <c r="AC10" s="457">
        <v>1.273</v>
      </c>
      <c r="AD10" s="457">
        <v>-1.46</v>
      </c>
      <c r="AE10" s="459">
        <f>AF10-(Z10*AG10)</f>
        <v>0.6308748178</v>
      </c>
      <c r="AF10" s="459">
        <v>1.46203</v>
      </c>
      <c r="AG10" s="459">
        <v>0.14572</v>
      </c>
      <c r="AH10" s="503">
        <f t="shared" si="3"/>
        <v>5.80091509</v>
      </c>
      <c r="AI10" s="455">
        <f t="shared" si="4"/>
        <v>208.5684463</v>
      </c>
      <c r="AJ10" s="462">
        <f t="shared" si="5"/>
        <v>0.2085684463</v>
      </c>
      <c r="AK10" s="202" t="str">
        <f t="shared" ref="AK10:AL10" si="9">AA10</f>
        <v>Aquatic Acute</v>
      </c>
      <c r="AL10" s="429" t="str">
        <f t="shared" si="9"/>
        <v>Dissolved lead</v>
      </c>
    </row>
    <row r="11" ht="13.5" customHeight="1">
      <c r="A11" s="438" t="s">
        <v>204</v>
      </c>
      <c r="B11" s="499" t="s">
        <v>255</v>
      </c>
      <c r="C11" s="499" t="s">
        <v>255</v>
      </c>
      <c r="D11" s="499" t="s">
        <v>255</v>
      </c>
      <c r="E11" s="499" t="s">
        <v>255</v>
      </c>
      <c r="F11" s="499" t="s">
        <v>255</v>
      </c>
      <c r="G11" s="499" t="s">
        <v>255</v>
      </c>
      <c r="H11" s="499" t="s">
        <v>255</v>
      </c>
      <c r="I11" s="499" t="s">
        <v>255</v>
      </c>
      <c r="N11" s="438" t="s">
        <v>204</v>
      </c>
      <c r="O11" s="469"/>
      <c r="P11" s="505"/>
      <c r="Q11" s="505"/>
      <c r="R11" s="505"/>
      <c r="S11" s="505"/>
      <c r="T11" s="505"/>
      <c r="U11" s="469"/>
      <c r="V11" s="469"/>
      <c r="W11" s="5"/>
      <c r="Y11" s="256">
        <f t="shared" si="7"/>
        <v>300</v>
      </c>
      <c r="Z11" s="455">
        <f t="shared" si="2"/>
        <v>5.703782475</v>
      </c>
      <c r="AA11" s="456" t="s">
        <v>56</v>
      </c>
      <c r="AB11" s="347" t="s">
        <v>94</v>
      </c>
      <c r="AC11" s="457">
        <v>0.846</v>
      </c>
      <c r="AD11" s="457">
        <v>2.255</v>
      </c>
      <c r="AE11" s="459">
        <v>0.998</v>
      </c>
      <c r="AF11" s="459"/>
      <c r="AG11" s="459"/>
      <c r="AH11" s="503">
        <f t="shared" si="3"/>
        <v>7.080399974</v>
      </c>
      <c r="AI11" s="455">
        <f t="shared" si="4"/>
        <v>1186.066882</v>
      </c>
      <c r="AJ11" s="462">
        <f t="shared" si="5"/>
        <v>1.186066882</v>
      </c>
      <c r="AK11" s="202" t="str">
        <f t="shared" ref="AK11:AL11" si="10">AA11</f>
        <v>Aquatic Acute</v>
      </c>
      <c r="AL11" s="429" t="str">
        <f t="shared" si="10"/>
        <v>Dissolved Nickel</v>
      </c>
    </row>
    <row r="12" ht="13.5" customHeight="1">
      <c r="A12" s="438" t="s">
        <v>263</v>
      </c>
      <c r="B12" s="501">
        <v>0.1</v>
      </c>
      <c r="F12" s="499" t="s">
        <v>255</v>
      </c>
      <c r="G12" s="499" t="s">
        <v>255</v>
      </c>
      <c r="H12" s="502">
        <v>1.0</v>
      </c>
      <c r="I12" s="502">
        <v>1.0</v>
      </c>
      <c r="K12" s="470" t="s">
        <v>66</v>
      </c>
      <c r="L12" s="465"/>
      <c r="M12" s="465"/>
      <c r="N12" s="438" t="s">
        <v>263</v>
      </c>
      <c r="O12" s="501">
        <v>0.1</v>
      </c>
      <c r="S12" s="505"/>
      <c r="T12" s="505"/>
      <c r="U12" s="502">
        <v>1.0</v>
      </c>
      <c r="V12" s="502">
        <v>1.0</v>
      </c>
      <c r="W12" s="5"/>
      <c r="Y12" s="256">
        <f t="shared" si="7"/>
        <v>300</v>
      </c>
      <c r="Z12" s="455">
        <f t="shared" si="2"/>
        <v>5.703782475</v>
      </c>
      <c r="AA12" s="456" t="s">
        <v>56</v>
      </c>
      <c r="AB12" s="347" t="s">
        <v>95</v>
      </c>
      <c r="AC12" s="457">
        <v>1.72</v>
      </c>
      <c r="AD12" s="457">
        <v>-6.59</v>
      </c>
      <c r="AE12" s="459">
        <v>0.85</v>
      </c>
      <c r="AF12" s="459"/>
      <c r="AG12" s="459"/>
      <c r="AH12" s="503">
        <f t="shared" si="3"/>
        <v>3.220505856</v>
      </c>
      <c r="AI12" s="455">
        <f t="shared" si="4"/>
        <v>21.28466642</v>
      </c>
      <c r="AJ12" s="462">
        <f t="shared" si="5"/>
        <v>0.02128466642</v>
      </c>
      <c r="AK12" s="202" t="str">
        <f t="shared" ref="AK12:AL12" si="11">AA12</f>
        <v>Aquatic Acute</v>
      </c>
      <c r="AL12" s="429" t="str">
        <f t="shared" si="11"/>
        <v>Dissolved Silver</v>
      </c>
    </row>
    <row r="13" ht="13.5" customHeight="1">
      <c r="A13" s="438" t="s">
        <v>206</v>
      </c>
      <c r="B13" s="501">
        <v>0.02</v>
      </c>
      <c r="C13" s="501">
        <v>0.15</v>
      </c>
      <c r="D13" s="501">
        <v>2.8</v>
      </c>
      <c r="E13" s="501">
        <v>2.8</v>
      </c>
      <c r="F13" s="444">
        <v>0.016</v>
      </c>
      <c r="G13" s="444">
        <v>0.11</v>
      </c>
      <c r="H13" s="506"/>
      <c r="I13" s="506"/>
      <c r="K13" s="470"/>
      <c r="L13" s="465"/>
      <c r="M13" s="465"/>
      <c r="N13" s="438" t="s">
        <v>206</v>
      </c>
      <c r="O13" s="501">
        <v>0.02</v>
      </c>
      <c r="P13" s="501">
        <v>0.15</v>
      </c>
      <c r="Q13" s="501">
        <v>2.8</v>
      </c>
      <c r="R13" s="501">
        <v>2.8</v>
      </c>
      <c r="S13" s="444">
        <v>0.016</v>
      </c>
      <c r="T13" s="444">
        <v>0.11</v>
      </c>
      <c r="U13" s="507"/>
      <c r="V13" s="508"/>
      <c r="W13" s="5"/>
      <c r="Y13" s="256">
        <f t="shared" si="7"/>
        <v>300</v>
      </c>
      <c r="Z13" s="455">
        <f t="shared" si="2"/>
        <v>5.703782475</v>
      </c>
      <c r="AA13" s="456" t="s">
        <v>56</v>
      </c>
      <c r="AB13" s="347" t="s">
        <v>97</v>
      </c>
      <c r="AC13" s="457">
        <v>0.8473</v>
      </c>
      <c r="AD13" s="457">
        <v>0.884</v>
      </c>
      <c r="AE13" s="459">
        <v>0.978</v>
      </c>
      <c r="AF13" s="459"/>
      <c r="AG13" s="475"/>
      <c r="AH13" s="509">
        <f t="shared" si="3"/>
        <v>5.716814891</v>
      </c>
      <c r="AI13" s="455">
        <f t="shared" si="4"/>
        <v>297.2487356</v>
      </c>
      <c r="AJ13" s="462">
        <f t="shared" si="5"/>
        <v>0.2972487356</v>
      </c>
      <c r="AK13" s="202" t="str">
        <f t="shared" ref="AK13:AL13" si="12">AA13</f>
        <v>Aquatic Acute</v>
      </c>
      <c r="AL13" s="429" t="str">
        <f t="shared" si="12"/>
        <v>Dissolved Zinc</v>
      </c>
    </row>
    <row r="14" ht="13.5" customHeight="1">
      <c r="A14" s="438" t="s">
        <v>207</v>
      </c>
      <c r="B14" s="499" t="s">
        <v>255</v>
      </c>
      <c r="C14" s="499" t="s">
        <v>255</v>
      </c>
      <c r="D14" s="499" t="s">
        <v>255</v>
      </c>
      <c r="E14" s="499" t="s">
        <v>255</v>
      </c>
      <c r="F14" s="499" t="s">
        <v>255</v>
      </c>
      <c r="G14" s="499" t="s">
        <v>255</v>
      </c>
      <c r="H14" s="504">
        <v>5.0</v>
      </c>
      <c r="I14" s="510">
        <v>1.0</v>
      </c>
      <c r="K14" s="476" t="s">
        <v>67</v>
      </c>
      <c r="N14" s="438" t="s">
        <v>207</v>
      </c>
      <c r="O14" s="505"/>
      <c r="P14" s="505"/>
      <c r="Q14" s="505"/>
      <c r="R14" s="505"/>
      <c r="S14" s="505"/>
      <c r="T14" s="505"/>
      <c r="U14" s="504">
        <v>5.0</v>
      </c>
      <c r="V14" s="510">
        <v>1.0</v>
      </c>
      <c r="W14" s="5"/>
      <c r="Y14" s="478">
        <f t="shared" si="7"/>
        <v>300</v>
      </c>
      <c r="Z14" s="479">
        <f t="shared" si="2"/>
        <v>5.703782475</v>
      </c>
      <c r="AA14" s="480" t="s">
        <v>99</v>
      </c>
      <c r="AB14" s="481" t="s">
        <v>84</v>
      </c>
      <c r="AC14" s="482">
        <v>0.7409</v>
      </c>
      <c r="AD14" s="482">
        <v>-4.719</v>
      </c>
      <c r="AE14" s="483">
        <f>AF14-(Z14*AG14)</f>
        <v>0.8630371488</v>
      </c>
      <c r="AF14" s="483">
        <v>1.101672</v>
      </c>
      <c r="AG14" s="459">
        <v>0.041838</v>
      </c>
      <c r="AH14" s="503">
        <f t="shared" si="3"/>
        <v>-0.4930675645</v>
      </c>
      <c r="AI14" s="455">
        <f t="shared" si="4"/>
        <v>0.5270999409</v>
      </c>
      <c r="AJ14" s="485">
        <f t="shared" si="5"/>
        <v>0.0005270999409</v>
      </c>
      <c r="AK14" s="486" t="str">
        <f t="shared" ref="AK14:AL14" si="13">AA14</f>
        <v>Aquatic chronic</v>
      </c>
      <c r="AL14" s="487" t="str">
        <f t="shared" si="13"/>
        <v>Dissolved Cadmium</v>
      </c>
      <c r="AM14" s="488"/>
    </row>
    <row r="15" ht="13.5" customHeight="1">
      <c r="A15" s="438" t="s">
        <v>208</v>
      </c>
      <c r="B15" s="501">
        <v>1.3</v>
      </c>
      <c r="C15" s="499" t="s">
        <v>255</v>
      </c>
      <c r="D15" s="501">
        <v>9.33</v>
      </c>
      <c r="E15" s="501">
        <v>9.33</v>
      </c>
      <c r="F15" s="466" t="s">
        <v>262</v>
      </c>
      <c r="G15" s="466" t="s">
        <v>262</v>
      </c>
      <c r="H15" s="501">
        <v>5.0</v>
      </c>
      <c r="I15" s="501">
        <v>0.5</v>
      </c>
      <c r="N15" s="438" t="s">
        <v>208</v>
      </c>
      <c r="O15" s="501">
        <v>1.3</v>
      </c>
      <c r="P15" s="469"/>
      <c r="Q15" s="501">
        <v>9.33</v>
      </c>
      <c r="R15" s="501">
        <v>9.33</v>
      </c>
      <c r="S15" s="467">
        <f>AJ9</f>
        <v>0.03783678786</v>
      </c>
      <c r="T15" s="467">
        <f>AJ16</f>
        <v>0.02289824179</v>
      </c>
      <c r="U15" s="501">
        <v>5.0</v>
      </c>
      <c r="V15" s="501">
        <v>0.5</v>
      </c>
      <c r="W15" s="5"/>
      <c r="Y15" s="256">
        <f t="shared" si="7"/>
        <v>300</v>
      </c>
      <c r="Z15" s="455">
        <f t="shared" si="2"/>
        <v>5.703782475</v>
      </c>
      <c r="AA15" s="490" t="s">
        <v>99</v>
      </c>
      <c r="AB15" s="347" t="s">
        <v>197</v>
      </c>
      <c r="AC15" s="457">
        <v>0.819</v>
      </c>
      <c r="AD15" s="457">
        <v>0.6848</v>
      </c>
      <c r="AE15" s="459">
        <v>0.86</v>
      </c>
      <c r="AF15" s="459"/>
      <c r="AG15" s="459"/>
      <c r="AH15" s="503">
        <f t="shared" si="3"/>
        <v>5.356197847</v>
      </c>
      <c r="AI15" s="455">
        <f t="shared" si="4"/>
        <v>182.2491956</v>
      </c>
      <c r="AJ15" s="462">
        <f t="shared" si="5"/>
        <v>0.1822491956</v>
      </c>
      <c r="AK15" s="202" t="str">
        <f t="shared" ref="AK15:AL15" si="14">AA15</f>
        <v>Aquatic chronic</v>
      </c>
      <c r="AL15" s="429" t="str">
        <f t="shared" si="14"/>
        <v>Dissolved Chromium</v>
      </c>
    </row>
    <row r="16" ht="13.5" customHeight="1">
      <c r="A16" s="438" t="s">
        <v>209</v>
      </c>
      <c r="B16" s="499" t="s">
        <v>255</v>
      </c>
      <c r="C16" s="499" t="s">
        <v>255</v>
      </c>
      <c r="D16" s="499" t="s">
        <v>255</v>
      </c>
      <c r="E16" s="499" t="s">
        <v>255</v>
      </c>
      <c r="F16" s="499" t="s">
        <v>255</v>
      </c>
      <c r="G16" s="499" t="s">
        <v>255</v>
      </c>
      <c r="H16" s="499" t="s">
        <v>255</v>
      </c>
      <c r="I16" s="499" t="s">
        <v>255</v>
      </c>
      <c r="N16" s="438" t="s">
        <v>209</v>
      </c>
      <c r="O16" s="469"/>
      <c r="P16" s="469"/>
      <c r="Q16" s="469"/>
      <c r="R16" s="469"/>
      <c r="S16" s="469"/>
      <c r="T16" s="469"/>
      <c r="U16" s="469"/>
      <c r="V16" s="469"/>
      <c r="W16" s="5"/>
      <c r="Y16" s="256">
        <f t="shared" si="7"/>
        <v>300</v>
      </c>
      <c r="Z16" s="455">
        <f t="shared" si="2"/>
        <v>5.703782475</v>
      </c>
      <c r="AA16" s="490" t="s">
        <v>99</v>
      </c>
      <c r="AB16" s="347" t="s">
        <v>91</v>
      </c>
      <c r="AC16" s="457">
        <v>0.8545</v>
      </c>
      <c r="AD16" s="457">
        <v>-1.702</v>
      </c>
      <c r="AE16" s="459">
        <v>0.96</v>
      </c>
      <c r="AF16" s="459"/>
      <c r="AG16" s="459"/>
      <c r="AH16" s="503">
        <f t="shared" si="3"/>
        <v>3.171882125</v>
      </c>
      <c r="AI16" s="455">
        <f t="shared" si="4"/>
        <v>22.89824179</v>
      </c>
      <c r="AJ16" s="462">
        <f t="shared" si="5"/>
        <v>0.02289824179</v>
      </c>
      <c r="AK16" s="202" t="str">
        <f t="shared" ref="AK16:AL16" si="15">AA16</f>
        <v>Aquatic chronic</v>
      </c>
      <c r="AL16" s="429" t="str">
        <f t="shared" si="15"/>
        <v>Dissolved Copper</v>
      </c>
    </row>
    <row r="17" ht="13.5" customHeight="1">
      <c r="A17" s="438" t="s">
        <v>210</v>
      </c>
      <c r="B17" s="501">
        <v>0.015</v>
      </c>
      <c r="C17" s="440"/>
      <c r="D17" s="501">
        <v>0.015</v>
      </c>
      <c r="E17" s="501">
        <v>0.015</v>
      </c>
      <c r="F17" s="466" t="s">
        <v>262</v>
      </c>
      <c r="G17" s="466" t="s">
        <v>262</v>
      </c>
      <c r="H17" s="501">
        <v>10.0</v>
      </c>
      <c r="I17" s="501">
        <v>0.1</v>
      </c>
      <c r="N17" s="438" t="s">
        <v>210</v>
      </c>
      <c r="O17" s="501">
        <v>0.015</v>
      </c>
      <c r="P17" s="440"/>
      <c r="Q17" s="501">
        <v>0.015</v>
      </c>
      <c r="R17" s="501">
        <v>0.015</v>
      </c>
      <c r="S17" s="467">
        <f>AJ10</f>
        <v>0.2085684463</v>
      </c>
      <c r="T17" s="467">
        <f>AJ17</f>
        <v>0.008128200782</v>
      </c>
      <c r="U17" s="501">
        <v>10.0</v>
      </c>
      <c r="V17" s="502">
        <v>0.1</v>
      </c>
      <c r="W17" s="5"/>
      <c r="Y17" s="256">
        <f t="shared" si="7"/>
        <v>300</v>
      </c>
      <c r="Z17" s="455">
        <f t="shared" si="2"/>
        <v>5.703782475</v>
      </c>
      <c r="AA17" s="490" t="s">
        <v>99</v>
      </c>
      <c r="AB17" s="347" t="s">
        <v>92</v>
      </c>
      <c r="AC17" s="457">
        <v>1.273</v>
      </c>
      <c r="AD17" s="457">
        <v>-4.705</v>
      </c>
      <c r="AE17" s="459">
        <f>AF17-(Z17*AG17)</f>
        <v>0.6309204481</v>
      </c>
      <c r="AF17" s="459">
        <v>1.46203</v>
      </c>
      <c r="AG17" s="459">
        <v>0.145712</v>
      </c>
      <c r="AH17" s="503">
        <f t="shared" si="3"/>
        <v>2.55591509</v>
      </c>
      <c r="AI17" s="455">
        <f t="shared" si="4"/>
        <v>8.128200782</v>
      </c>
      <c r="AJ17" s="462">
        <f t="shared" si="5"/>
        <v>0.008128200782</v>
      </c>
      <c r="AK17" s="202" t="str">
        <f t="shared" ref="AK17:AL17" si="16">AA17</f>
        <v>Aquatic chronic</v>
      </c>
      <c r="AL17" s="429" t="str">
        <f t="shared" si="16"/>
        <v>Dissolved lead</v>
      </c>
    </row>
    <row r="18" ht="13.5" customHeight="1">
      <c r="A18" s="438" t="s">
        <v>211</v>
      </c>
      <c r="B18" s="499" t="s">
        <v>255</v>
      </c>
      <c r="C18" s="499" t="s">
        <v>255</v>
      </c>
      <c r="D18" s="499" t="s">
        <v>255</v>
      </c>
      <c r="E18" s="499" t="s">
        <v>255</v>
      </c>
      <c r="F18" s="499" t="s">
        <v>255</v>
      </c>
      <c r="G18" s="499" t="s">
        <v>255</v>
      </c>
      <c r="H18" s="499" t="s">
        <v>255</v>
      </c>
      <c r="I18" s="499" t="s">
        <v>255</v>
      </c>
      <c r="N18" s="438" t="s">
        <v>211</v>
      </c>
      <c r="O18" s="469"/>
      <c r="P18" s="469"/>
      <c r="Q18" s="469"/>
      <c r="R18" s="469"/>
      <c r="S18" s="469"/>
      <c r="T18" s="469"/>
      <c r="U18" s="469"/>
      <c r="V18" s="469"/>
      <c r="W18" s="5"/>
      <c r="Y18" s="256">
        <f t="shared" si="7"/>
        <v>300</v>
      </c>
      <c r="Z18" s="455">
        <f t="shared" si="2"/>
        <v>5.703782475</v>
      </c>
      <c r="AA18" s="490" t="s">
        <v>99</v>
      </c>
      <c r="AB18" s="347" t="s">
        <v>94</v>
      </c>
      <c r="AC18" s="457">
        <v>0.846</v>
      </c>
      <c r="AD18" s="457">
        <v>0.0584</v>
      </c>
      <c r="AE18" s="459">
        <v>0.997</v>
      </c>
      <c r="AF18" s="459"/>
      <c r="AG18" s="459"/>
      <c r="AH18" s="503">
        <f t="shared" si="3"/>
        <v>4.883799974</v>
      </c>
      <c r="AI18" s="455">
        <f t="shared" si="4"/>
        <v>131.7354131</v>
      </c>
      <c r="AJ18" s="462">
        <f t="shared" si="5"/>
        <v>0.1317354131</v>
      </c>
      <c r="AK18" s="202" t="str">
        <f t="shared" ref="AK18:AL18" si="17">AA18</f>
        <v>Aquatic chronic</v>
      </c>
      <c r="AL18" s="429" t="str">
        <f t="shared" si="17"/>
        <v>Dissolved Nickel</v>
      </c>
    </row>
    <row r="19" ht="13.5" customHeight="1">
      <c r="A19" s="438" t="s">
        <v>212</v>
      </c>
      <c r="B19" s="501">
        <v>0.98</v>
      </c>
      <c r="C19" s="499" t="s">
        <v>255</v>
      </c>
      <c r="D19" s="504">
        <v>18.667</v>
      </c>
      <c r="E19" s="504">
        <v>18.667</v>
      </c>
      <c r="F19" s="499" t="s">
        <v>255</v>
      </c>
      <c r="G19" s="499" t="s">
        <v>255</v>
      </c>
      <c r="H19" s="501">
        <v>10.0</v>
      </c>
      <c r="I19" s="499" t="s">
        <v>255</v>
      </c>
      <c r="N19" s="438" t="s">
        <v>212</v>
      </c>
      <c r="O19" s="511">
        <v>0.98</v>
      </c>
      <c r="P19" s="469"/>
      <c r="Q19" s="504">
        <v>18.667</v>
      </c>
      <c r="R19" s="504">
        <v>18.667</v>
      </c>
      <c r="S19" s="469"/>
      <c r="T19" s="469"/>
      <c r="U19" s="501">
        <v>10.0</v>
      </c>
      <c r="V19" s="469"/>
      <c r="W19" s="5"/>
      <c r="Y19" s="256">
        <f t="shared" si="7"/>
        <v>300</v>
      </c>
      <c r="Z19" s="455">
        <f t="shared" si="2"/>
        <v>5.703782475</v>
      </c>
      <c r="AA19" s="490" t="s">
        <v>99</v>
      </c>
      <c r="AB19" s="347" t="s">
        <v>97</v>
      </c>
      <c r="AC19" s="457">
        <v>0.8473</v>
      </c>
      <c r="AD19" s="457">
        <v>0.884</v>
      </c>
      <c r="AE19" s="459">
        <v>0.986</v>
      </c>
      <c r="AF19" s="459"/>
      <c r="AG19" s="459"/>
      <c r="AH19" s="503">
        <f t="shared" si="3"/>
        <v>5.716814891</v>
      </c>
      <c r="AI19" s="455">
        <f t="shared" si="4"/>
        <v>299.6802181</v>
      </c>
      <c r="AJ19" s="462">
        <f t="shared" si="5"/>
        <v>0.2996802181</v>
      </c>
      <c r="AK19" s="202" t="str">
        <f t="shared" ref="AK19:AL19" si="18">AA19</f>
        <v>Aquatic chronic</v>
      </c>
      <c r="AL19" s="429" t="str">
        <f t="shared" si="18"/>
        <v>Dissolved Zinc</v>
      </c>
    </row>
    <row r="20" ht="13.5" customHeight="1">
      <c r="A20" s="438" t="s">
        <v>213</v>
      </c>
      <c r="B20" s="501">
        <v>0.002</v>
      </c>
      <c r="C20" s="501">
        <v>1.5E-4</v>
      </c>
      <c r="D20" s="501">
        <v>0.28</v>
      </c>
      <c r="E20" s="501">
        <v>0.28</v>
      </c>
      <c r="F20" s="444">
        <v>0.0024</v>
      </c>
      <c r="G20" s="444">
        <v>1.2E-5</v>
      </c>
      <c r="H20" s="499" t="s">
        <v>255</v>
      </c>
      <c r="I20" s="501">
        <v>0.01</v>
      </c>
      <c r="J20" s="5"/>
      <c r="N20" s="438" t="s">
        <v>213</v>
      </c>
      <c r="O20" s="501">
        <v>0.002</v>
      </c>
      <c r="P20" s="501">
        <v>1.5E-4</v>
      </c>
      <c r="Q20" s="501">
        <v>0.28</v>
      </c>
      <c r="R20" s="501">
        <v>0.28</v>
      </c>
      <c r="S20" s="444">
        <v>0.0024</v>
      </c>
      <c r="T20" s="444">
        <v>1.2E-5</v>
      </c>
      <c r="U20" s="469"/>
      <c r="V20" s="501">
        <v>0.01</v>
      </c>
      <c r="W20" s="5"/>
      <c r="AK20" s="429"/>
    </row>
    <row r="21" ht="13.5" customHeight="1">
      <c r="A21" s="438" t="s">
        <v>214</v>
      </c>
      <c r="B21" s="499" t="s">
        <v>255</v>
      </c>
      <c r="C21" s="499" t="s">
        <v>255</v>
      </c>
      <c r="D21" s="499" t="s">
        <v>255</v>
      </c>
      <c r="E21" s="499" t="s">
        <v>255</v>
      </c>
      <c r="F21" s="499" t="s">
        <v>255</v>
      </c>
      <c r="G21" s="499" t="s">
        <v>255</v>
      </c>
      <c r="H21" s="504">
        <v>0.05</v>
      </c>
      <c r="I21" s="499" t="s">
        <v>255</v>
      </c>
      <c r="N21" s="438" t="s">
        <v>214</v>
      </c>
      <c r="O21" s="469"/>
      <c r="P21" s="469"/>
      <c r="Q21" s="469"/>
      <c r="R21" s="469"/>
      <c r="S21" s="469"/>
      <c r="T21" s="469"/>
      <c r="U21" s="501">
        <v>0.05</v>
      </c>
      <c r="V21" s="469"/>
      <c r="W21" s="5"/>
      <c r="AL21" s="429"/>
    </row>
    <row r="22" ht="13.5" customHeight="1">
      <c r="A22" s="438" t="s">
        <v>215</v>
      </c>
      <c r="B22" s="501">
        <v>0.61</v>
      </c>
      <c r="C22" s="501">
        <v>4.6</v>
      </c>
      <c r="D22" s="501">
        <v>18.67</v>
      </c>
      <c r="E22" s="501">
        <v>18.67</v>
      </c>
      <c r="F22" s="466" t="s">
        <v>262</v>
      </c>
      <c r="G22" s="466" t="s">
        <v>262</v>
      </c>
      <c r="H22" s="512">
        <v>2.0</v>
      </c>
      <c r="I22" s="499" t="s">
        <v>255</v>
      </c>
      <c r="N22" s="438" t="s">
        <v>215</v>
      </c>
      <c r="O22" s="501">
        <v>0.61</v>
      </c>
      <c r="P22" s="501">
        <v>4.6</v>
      </c>
      <c r="Q22" s="501">
        <v>18.67</v>
      </c>
      <c r="R22" s="501">
        <v>18.67</v>
      </c>
      <c r="S22" s="467">
        <f>AJ11</f>
        <v>1.186066882</v>
      </c>
      <c r="T22" s="467">
        <f>AJ18</f>
        <v>0.1317354131</v>
      </c>
      <c r="U22" s="504">
        <v>2.0</v>
      </c>
      <c r="V22" s="469"/>
      <c r="W22" s="5"/>
      <c r="AL22" s="429"/>
    </row>
    <row r="23" ht="13.5" customHeight="1">
      <c r="A23" s="438" t="s">
        <v>217</v>
      </c>
      <c r="B23" s="499" t="s">
        <v>255</v>
      </c>
      <c r="C23" s="499" t="s">
        <v>255</v>
      </c>
      <c r="D23" s="499" t="s">
        <v>255</v>
      </c>
      <c r="E23" s="499" t="s">
        <v>255</v>
      </c>
      <c r="F23" s="499" t="s">
        <v>255</v>
      </c>
      <c r="G23" s="499" t="s">
        <v>255</v>
      </c>
      <c r="H23" s="499" t="s">
        <v>255</v>
      </c>
      <c r="I23" s="499" t="s">
        <v>255</v>
      </c>
      <c r="N23" s="438" t="s">
        <v>217</v>
      </c>
      <c r="O23" s="505"/>
      <c r="P23" s="505"/>
      <c r="Q23" s="505"/>
      <c r="R23" s="505"/>
      <c r="S23" s="505"/>
      <c r="T23" s="505"/>
      <c r="U23" s="505"/>
      <c r="V23" s="505"/>
      <c r="W23" s="5"/>
      <c r="AL23" s="429"/>
    </row>
    <row r="24" ht="13.5" customHeight="1">
      <c r="A24" s="438" t="s">
        <v>219</v>
      </c>
      <c r="B24" s="501">
        <v>0.05</v>
      </c>
      <c r="C24" s="501">
        <v>0.67</v>
      </c>
      <c r="D24" s="501">
        <v>4.67</v>
      </c>
      <c r="E24" s="501">
        <v>4.67</v>
      </c>
      <c r="F24" s="501">
        <v>0.033</v>
      </c>
      <c r="G24" s="501">
        <v>0.002</v>
      </c>
      <c r="H24" s="501">
        <v>0.02</v>
      </c>
      <c r="I24" s="501">
        <v>0.05</v>
      </c>
      <c r="N24" s="438" t="s">
        <v>219</v>
      </c>
      <c r="O24" s="501">
        <v>0.05</v>
      </c>
      <c r="P24" s="501">
        <v>0.67</v>
      </c>
      <c r="Q24" s="501">
        <v>4.67</v>
      </c>
      <c r="R24" s="501">
        <v>4.67</v>
      </c>
      <c r="S24" s="501">
        <v>0.033</v>
      </c>
      <c r="T24" s="501">
        <v>0.002</v>
      </c>
      <c r="U24" s="501">
        <v>0.02</v>
      </c>
      <c r="V24" s="501">
        <v>0.05</v>
      </c>
      <c r="W24" s="5"/>
      <c r="AL24" s="429"/>
    </row>
    <row r="25" ht="13.5" customHeight="1">
      <c r="A25" s="438" t="s">
        <v>223</v>
      </c>
      <c r="B25" s="501">
        <v>0.035</v>
      </c>
      <c r="C25" s="502">
        <v>8.0</v>
      </c>
      <c r="D25" s="501">
        <v>4.67</v>
      </c>
      <c r="E25" s="501">
        <v>4.67</v>
      </c>
      <c r="F25" s="466" t="s">
        <v>262</v>
      </c>
      <c r="G25" s="499" t="s">
        <v>255</v>
      </c>
      <c r="H25" s="499" t="s">
        <v>255</v>
      </c>
      <c r="I25" s="499" t="s">
        <v>255</v>
      </c>
      <c r="N25" s="438" t="s">
        <v>223</v>
      </c>
      <c r="O25" s="501">
        <v>0.035</v>
      </c>
      <c r="P25" s="502">
        <v>8.0</v>
      </c>
      <c r="Q25" s="501">
        <v>4.67</v>
      </c>
      <c r="R25" s="501">
        <v>4.67</v>
      </c>
      <c r="S25" s="467">
        <f>AJ12</f>
        <v>0.02128466642</v>
      </c>
      <c r="T25" s="469"/>
      <c r="U25" s="469"/>
      <c r="V25" s="469"/>
      <c r="W25" s="5"/>
      <c r="AL25" s="429"/>
    </row>
    <row r="26" ht="13.5" customHeight="1">
      <c r="A26" s="438" t="s">
        <v>228</v>
      </c>
      <c r="B26" s="499" t="s">
        <v>255</v>
      </c>
      <c r="C26" s="499" t="s">
        <v>255</v>
      </c>
      <c r="D26" s="499" t="s">
        <v>255</v>
      </c>
      <c r="E26" s="499" t="s">
        <v>255</v>
      </c>
      <c r="F26" s="499" t="s">
        <v>255</v>
      </c>
      <c r="G26" s="499" t="s">
        <v>255</v>
      </c>
      <c r="H26" s="499" t="s">
        <v>255</v>
      </c>
      <c r="I26" s="499" t="s">
        <v>255</v>
      </c>
      <c r="N26" s="438" t="s">
        <v>228</v>
      </c>
      <c r="O26" s="469"/>
      <c r="P26" s="469"/>
      <c r="Q26" s="469"/>
      <c r="R26" s="469"/>
      <c r="S26" s="469"/>
      <c r="T26" s="469"/>
      <c r="U26" s="469"/>
      <c r="V26" s="469"/>
      <c r="W26" s="5"/>
      <c r="AL26" s="429"/>
    </row>
    <row r="27" ht="13.5" customHeight="1">
      <c r="A27" s="438" t="s">
        <v>232</v>
      </c>
      <c r="B27" s="501">
        <v>0.002</v>
      </c>
      <c r="C27" s="501">
        <v>0.001</v>
      </c>
      <c r="D27" s="501">
        <v>0.075</v>
      </c>
      <c r="E27" s="501">
        <v>0.075</v>
      </c>
      <c r="F27" s="466" t="s">
        <v>264</v>
      </c>
      <c r="G27" s="466" t="s">
        <v>261</v>
      </c>
      <c r="H27" s="499" t="s">
        <v>255</v>
      </c>
      <c r="I27" s="499" t="s">
        <v>255</v>
      </c>
      <c r="N27" s="438" t="s">
        <v>232</v>
      </c>
      <c r="O27" s="501">
        <v>0.002</v>
      </c>
      <c r="P27" s="501">
        <v>0.001</v>
      </c>
      <c r="Q27" s="501">
        <v>0.075</v>
      </c>
      <c r="R27" s="501">
        <v>0.075</v>
      </c>
      <c r="S27" s="489">
        <v>0.7</v>
      </c>
      <c r="T27" s="489">
        <v>0.15</v>
      </c>
      <c r="U27" s="469"/>
      <c r="V27" s="469"/>
      <c r="W27" s="5"/>
      <c r="AL27" s="429"/>
    </row>
    <row r="28" ht="13.5" customHeight="1">
      <c r="A28" s="438" t="s">
        <v>234</v>
      </c>
      <c r="B28" s="499" t="s">
        <v>255</v>
      </c>
      <c r="C28" s="499" t="s">
        <v>255</v>
      </c>
      <c r="D28" s="499" t="s">
        <v>255</v>
      </c>
      <c r="E28" s="499" t="s">
        <v>255</v>
      </c>
      <c r="F28" s="499" t="s">
        <v>255</v>
      </c>
      <c r="G28" s="499" t="s">
        <v>255</v>
      </c>
      <c r="H28" s="504">
        <v>1.0</v>
      </c>
      <c r="I28" s="501">
        <v>0.1</v>
      </c>
      <c r="N28" s="438" t="s">
        <v>234</v>
      </c>
      <c r="O28" s="469"/>
      <c r="P28" s="505"/>
      <c r="Q28" s="505"/>
      <c r="R28" s="505"/>
      <c r="S28" s="505"/>
      <c r="T28" s="505"/>
      <c r="U28" s="504">
        <v>1.0</v>
      </c>
      <c r="V28" s="501">
        <v>0.1</v>
      </c>
      <c r="W28" s="5"/>
      <c r="AL28" s="429"/>
    </row>
    <row r="29" ht="13.5" customHeight="1">
      <c r="A29" s="438" t="s">
        <v>236</v>
      </c>
      <c r="B29" s="501">
        <v>2.1</v>
      </c>
      <c r="C29" s="501">
        <v>5.1</v>
      </c>
      <c r="D29" s="501">
        <v>280.0</v>
      </c>
      <c r="E29" s="501">
        <v>280.0</v>
      </c>
      <c r="F29" s="466" t="s">
        <v>262</v>
      </c>
      <c r="G29" s="466" t="s">
        <v>262</v>
      </c>
      <c r="H29" s="501">
        <v>10.0</v>
      </c>
      <c r="I29" s="501">
        <v>25.0</v>
      </c>
      <c r="N29" s="438" t="s">
        <v>236</v>
      </c>
      <c r="O29" s="501">
        <v>2.1</v>
      </c>
      <c r="P29" s="501">
        <v>5.1</v>
      </c>
      <c r="Q29" s="501">
        <v>280.0</v>
      </c>
      <c r="R29" s="501">
        <v>280.0</v>
      </c>
      <c r="S29" s="467">
        <f>AJ13</f>
        <v>0.2972487356</v>
      </c>
      <c r="T29" s="467">
        <f>AJ19</f>
        <v>0.2996802181</v>
      </c>
      <c r="U29" s="501">
        <v>10.0</v>
      </c>
      <c r="V29" s="501">
        <v>25.0</v>
      </c>
      <c r="W29" s="5"/>
      <c r="AL29" s="429"/>
    </row>
    <row r="30" ht="13.5" customHeight="1">
      <c r="O30" s="5"/>
      <c r="P30" s="5"/>
      <c r="Q30" s="5"/>
      <c r="R30" s="5"/>
      <c r="S30" s="5"/>
      <c r="T30" s="5"/>
      <c r="U30" s="5"/>
      <c r="V30" s="5"/>
      <c r="AL30" s="429"/>
    </row>
    <row r="31" ht="13.5" customHeight="1">
      <c r="O31" s="391" t="s">
        <v>265</v>
      </c>
      <c r="P31" s="432" t="s">
        <v>266</v>
      </c>
      <c r="AL31" s="429"/>
    </row>
    <row r="32" ht="13.5" customHeight="1">
      <c r="B32" s="437"/>
      <c r="C32" s="437"/>
      <c r="D32" s="437"/>
      <c r="E32" s="437"/>
      <c r="F32" s="437"/>
      <c r="AL32" s="429"/>
    </row>
    <row r="33" ht="13.5" customHeight="1">
      <c r="B33" s="437" t="s">
        <v>267</v>
      </c>
      <c r="C33" s="437"/>
      <c r="D33" s="437"/>
      <c r="E33" s="347" t="s">
        <v>268</v>
      </c>
      <c r="F33" s="347" t="s">
        <v>269</v>
      </c>
      <c r="G33" s="437" t="s">
        <v>270</v>
      </c>
      <c r="AL33" s="429"/>
    </row>
    <row r="34" ht="13.5" customHeight="1">
      <c r="B34" s="197" t="s">
        <v>271</v>
      </c>
      <c r="D34" s="197" t="s">
        <v>6</v>
      </c>
      <c r="E34" s="202">
        <v>1.0</v>
      </c>
      <c r="F34" s="504">
        <v>2.0</v>
      </c>
      <c r="J34" s="513" t="s">
        <v>272</v>
      </c>
      <c r="K34" s="513"/>
      <c r="L34" s="513"/>
      <c r="M34" s="513"/>
      <c r="N34" s="513"/>
      <c r="O34" s="513"/>
      <c r="AL34" s="429"/>
    </row>
    <row r="35" ht="13.5" customHeight="1">
      <c r="B35" s="197" t="s">
        <v>271</v>
      </c>
      <c r="D35" s="197" t="s">
        <v>212</v>
      </c>
      <c r="E35" s="202"/>
      <c r="F35" s="504">
        <v>0.98</v>
      </c>
      <c r="J35" s="513"/>
      <c r="K35" s="513" t="s">
        <v>273</v>
      </c>
      <c r="L35" s="513"/>
      <c r="M35" s="513"/>
      <c r="N35" s="513"/>
      <c r="O35" s="513"/>
      <c r="AL35" s="429"/>
    </row>
    <row r="36" ht="13.5" customHeight="1">
      <c r="B36" s="197" t="s">
        <v>44</v>
      </c>
      <c r="D36" s="197" t="s">
        <v>274</v>
      </c>
      <c r="E36" s="202"/>
      <c r="F36" s="504">
        <v>0.15</v>
      </c>
      <c r="G36" s="197" t="s">
        <v>275</v>
      </c>
      <c r="O36" s="197" t="s">
        <v>276</v>
      </c>
      <c r="AL36" s="429"/>
    </row>
    <row r="37" ht="13.5" customHeight="1">
      <c r="B37" s="197" t="s">
        <v>44</v>
      </c>
      <c r="D37" s="197" t="s">
        <v>210</v>
      </c>
      <c r="E37" s="504">
        <v>4.6</v>
      </c>
      <c r="F37" s="202"/>
      <c r="AL37" s="429"/>
    </row>
    <row r="38" ht="13.5" customHeight="1">
      <c r="B38" s="197" t="s">
        <v>44</v>
      </c>
      <c r="D38" s="197" t="s">
        <v>215</v>
      </c>
      <c r="E38" s="202"/>
      <c r="F38" s="504">
        <v>4.6</v>
      </c>
      <c r="I38" s="197" t="s">
        <v>277</v>
      </c>
      <c r="AL38" s="429"/>
    </row>
    <row r="39" ht="13.5" customHeight="1">
      <c r="B39" s="197" t="s">
        <v>278</v>
      </c>
      <c r="D39" s="197" t="s">
        <v>184</v>
      </c>
      <c r="E39" s="504">
        <v>0.37</v>
      </c>
      <c r="F39" s="504">
        <v>0.747</v>
      </c>
      <c r="AL39" s="429"/>
    </row>
    <row r="40" ht="13.5" customHeight="1">
      <c r="B40" s="197" t="s">
        <v>278</v>
      </c>
      <c r="D40" s="197" t="s">
        <v>279</v>
      </c>
      <c r="E40" s="504">
        <v>0.1</v>
      </c>
      <c r="F40" s="504">
        <v>2.8</v>
      </c>
      <c r="AL40" s="429"/>
    </row>
    <row r="41" ht="13.5" customHeight="1">
      <c r="B41" s="197" t="s">
        <v>278</v>
      </c>
      <c r="D41" s="197" t="s">
        <v>212</v>
      </c>
      <c r="E41" s="202"/>
      <c r="F41" s="504">
        <v>18.667</v>
      </c>
      <c r="AL41" s="429"/>
    </row>
    <row r="42" ht="13.5" customHeight="1">
      <c r="B42" s="197" t="s">
        <v>280</v>
      </c>
      <c r="D42" s="197" t="s">
        <v>181</v>
      </c>
      <c r="E42" s="514">
        <v>5.0</v>
      </c>
      <c r="F42" s="504">
        <v>20.0</v>
      </c>
      <c r="AL42" s="429"/>
    </row>
    <row r="43" ht="13.5" customHeight="1">
      <c r="B43" s="197" t="s">
        <v>280</v>
      </c>
      <c r="D43" s="197" t="s">
        <v>199</v>
      </c>
      <c r="E43" s="202"/>
      <c r="F43" s="504">
        <v>0.5</v>
      </c>
      <c r="AL43" s="429"/>
    </row>
    <row r="44" ht="13.5" customHeight="1">
      <c r="B44" s="197" t="s">
        <v>280</v>
      </c>
      <c r="D44" s="197" t="s">
        <v>274</v>
      </c>
      <c r="E44" s="514">
        <v>0.1</v>
      </c>
      <c r="F44" s="504">
        <v>1.0</v>
      </c>
      <c r="G44" s="197" t="s">
        <v>281</v>
      </c>
      <c r="AL44" s="429"/>
    </row>
    <row r="45" ht="13.5" customHeight="1">
      <c r="B45" s="197" t="s">
        <v>280</v>
      </c>
      <c r="D45" s="197" t="s">
        <v>208</v>
      </c>
      <c r="E45" s="514">
        <v>0.2</v>
      </c>
      <c r="F45" s="504">
        <v>5.0</v>
      </c>
      <c r="AL45" s="429"/>
    </row>
    <row r="46" ht="13.5" customHeight="1">
      <c r="B46" s="197" t="s">
        <v>280</v>
      </c>
      <c r="D46" s="197" t="s">
        <v>207</v>
      </c>
      <c r="E46" s="514">
        <v>0.05</v>
      </c>
      <c r="F46" s="504">
        <v>5.0</v>
      </c>
      <c r="AL46" s="429"/>
    </row>
    <row r="47" ht="13.5" customHeight="1">
      <c r="B47" s="197" t="s">
        <v>280</v>
      </c>
      <c r="D47" s="197" t="s">
        <v>212</v>
      </c>
      <c r="E47" s="202"/>
      <c r="F47" s="515">
        <v>10.0</v>
      </c>
      <c r="AL47" s="429"/>
    </row>
    <row r="48" ht="13.5" customHeight="1">
      <c r="B48" s="197" t="s">
        <v>280</v>
      </c>
      <c r="D48" s="197" t="s">
        <v>214</v>
      </c>
      <c r="E48" s="514">
        <v>1.0</v>
      </c>
      <c r="F48" s="504">
        <v>0.05</v>
      </c>
      <c r="AL48" s="429"/>
    </row>
    <row r="49" ht="13.5" customHeight="1">
      <c r="B49" s="197" t="s">
        <v>280</v>
      </c>
      <c r="D49" s="197" t="s">
        <v>215</v>
      </c>
      <c r="E49" s="202"/>
      <c r="F49" s="504">
        <v>2.0</v>
      </c>
      <c r="AL49" s="429"/>
    </row>
    <row r="50" ht="13.5" customHeight="1">
      <c r="B50" s="197" t="s">
        <v>280</v>
      </c>
      <c r="D50" s="197" t="s">
        <v>234</v>
      </c>
      <c r="E50" s="514">
        <v>0.1</v>
      </c>
      <c r="F50" s="504">
        <v>1.0</v>
      </c>
      <c r="AL50" s="429"/>
    </row>
    <row r="51" ht="13.5" customHeight="1">
      <c r="B51" s="197" t="s">
        <v>282</v>
      </c>
      <c r="D51" s="197" t="s">
        <v>274</v>
      </c>
      <c r="E51" s="504">
        <v>1.0</v>
      </c>
      <c r="AL51" s="429"/>
    </row>
    <row r="52" ht="13.5" customHeight="1">
      <c r="B52" s="197" t="s">
        <v>282</v>
      </c>
      <c r="D52" s="197" t="s">
        <v>207</v>
      </c>
      <c r="E52" s="516" t="s">
        <v>283</v>
      </c>
      <c r="F52" s="504">
        <v>1.0</v>
      </c>
      <c r="AL52" s="429"/>
    </row>
    <row r="53" ht="13.5" customHeight="1">
      <c r="B53" s="197" t="s">
        <v>282</v>
      </c>
      <c r="D53" s="197" t="s">
        <v>208</v>
      </c>
      <c r="E53" s="516" t="s">
        <v>284</v>
      </c>
      <c r="F53" s="504">
        <v>0.5</v>
      </c>
      <c r="AL53" s="429"/>
    </row>
    <row r="54" ht="13.5" customHeight="1">
      <c r="B54" s="197" t="s">
        <v>282</v>
      </c>
      <c r="D54" s="197" t="s">
        <v>213</v>
      </c>
      <c r="F54" s="504">
        <v>0.01</v>
      </c>
      <c r="AL54" s="429"/>
    </row>
    <row r="55" ht="13.5" customHeight="1">
      <c r="B55" s="197" t="s">
        <v>282</v>
      </c>
      <c r="D55" s="197" t="s">
        <v>234</v>
      </c>
      <c r="E55" s="514">
        <v>0.1</v>
      </c>
      <c r="F55" s="504">
        <v>0.1</v>
      </c>
      <c r="AL55" s="429"/>
    </row>
    <row r="56" ht="13.5" customHeight="1">
      <c r="B56" s="197" t="s">
        <v>285</v>
      </c>
      <c r="D56" s="197" t="s">
        <v>213</v>
      </c>
      <c r="G56" s="517" t="s">
        <v>286</v>
      </c>
      <c r="AL56" s="429"/>
    </row>
    <row r="57" ht="13.5" customHeight="1">
      <c r="AL57" s="429"/>
    </row>
    <row r="58" ht="13.5" customHeight="1">
      <c r="AL58" s="429"/>
    </row>
    <row r="59" ht="13.5" customHeight="1">
      <c r="AL59" s="429"/>
    </row>
    <row r="60" ht="13.5" customHeight="1">
      <c r="AL60" s="429"/>
    </row>
    <row r="61" ht="13.5" customHeight="1">
      <c r="AL61" s="429"/>
    </row>
    <row r="62" ht="13.5" customHeight="1">
      <c r="AL62" s="429"/>
    </row>
    <row r="63" ht="13.5" customHeight="1">
      <c r="AL63" s="429"/>
    </row>
    <row r="64" ht="13.5" customHeight="1">
      <c r="AL64" s="429"/>
    </row>
    <row r="65" ht="13.5" customHeight="1">
      <c r="AL65" s="429"/>
    </row>
    <row r="66" ht="13.5" customHeight="1">
      <c r="AL66" s="429"/>
    </row>
    <row r="67" ht="13.5" customHeight="1">
      <c r="AL67" s="429"/>
    </row>
    <row r="68" ht="13.5" customHeight="1">
      <c r="AL68" s="429"/>
    </row>
    <row r="69" ht="13.5" customHeight="1">
      <c r="AL69" s="429"/>
    </row>
    <row r="70" ht="13.5" customHeight="1">
      <c r="AL70" s="429"/>
    </row>
    <row r="71" ht="13.5" customHeight="1">
      <c r="AL71" s="429"/>
    </row>
    <row r="72" ht="13.5" customHeight="1">
      <c r="AL72" s="429"/>
    </row>
    <row r="73" ht="13.5" customHeight="1">
      <c r="AL73" s="429"/>
    </row>
    <row r="74" ht="13.5" customHeight="1">
      <c r="AL74" s="429"/>
    </row>
    <row r="75" ht="13.5" customHeight="1">
      <c r="AL75" s="429"/>
    </row>
    <row r="76" ht="13.5" customHeight="1">
      <c r="AL76" s="429"/>
    </row>
    <row r="77" ht="13.5" customHeight="1">
      <c r="AL77" s="429"/>
    </row>
    <row r="78" ht="13.5" customHeight="1">
      <c r="AL78" s="429"/>
    </row>
    <row r="79" ht="13.5" customHeight="1">
      <c r="AL79" s="429"/>
    </row>
    <row r="80" ht="13.5" customHeight="1">
      <c r="AL80" s="429"/>
    </row>
    <row r="81" ht="13.5" customHeight="1">
      <c r="AL81" s="429"/>
    </row>
    <row r="82" ht="13.5" customHeight="1">
      <c r="AL82" s="429"/>
    </row>
    <row r="83" ht="13.5" customHeight="1">
      <c r="AL83" s="429"/>
    </row>
    <row r="84" ht="13.5" customHeight="1">
      <c r="AL84" s="429"/>
    </row>
    <row r="85" ht="13.5" customHeight="1">
      <c r="AL85" s="429"/>
    </row>
    <row r="86" ht="13.5" customHeight="1">
      <c r="AL86" s="429"/>
    </row>
    <row r="87" ht="13.5" customHeight="1">
      <c r="AL87" s="429"/>
    </row>
    <row r="88" ht="13.5" customHeight="1">
      <c r="AL88" s="429"/>
    </row>
    <row r="89" ht="13.5" customHeight="1">
      <c r="AL89" s="429"/>
    </row>
    <row r="90" ht="13.5" customHeight="1">
      <c r="AL90" s="429"/>
    </row>
    <row r="91" ht="13.5" customHeight="1">
      <c r="AL91" s="429"/>
    </row>
    <row r="92" ht="13.5" customHeight="1">
      <c r="AL92" s="429"/>
    </row>
    <row r="93" ht="13.5" customHeight="1">
      <c r="AL93" s="429"/>
    </row>
    <row r="94" ht="13.5" customHeight="1">
      <c r="AL94" s="429"/>
    </row>
    <row r="95" ht="13.5" customHeight="1">
      <c r="AL95" s="429"/>
    </row>
    <row r="96" ht="13.5" customHeight="1">
      <c r="AL96" s="429"/>
    </row>
    <row r="97" ht="13.5" customHeight="1">
      <c r="AL97" s="429"/>
    </row>
    <row r="98" ht="13.5" customHeight="1">
      <c r="AL98" s="429"/>
    </row>
    <row r="99" ht="13.5" customHeight="1">
      <c r="AL99" s="429"/>
    </row>
    <row r="100" ht="13.5" customHeight="1">
      <c r="AL100" s="429"/>
    </row>
    <row r="101" ht="13.5" customHeight="1">
      <c r="AL101" s="429"/>
    </row>
    <row r="102" ht="13.5" customHeight="1">
      <c r="AL102" s="429"/>
    </row>
    <row r="103" ht="13.5" customHeight="1">
      <c r="AL103" s="429"/>
    </row>
    <row r="104" ht="13.5" customHeight="1">
      <c r="AL104" s="429"/>
    </row>
    <row r="105" ht="13.5" customHeight="1">
      <c r="AL105" s="429"/>
    </row>
    <row r="106" ht="13.5" customHeight="1">
      <c r="AL106" s="429"/>
    </row>
    <row r="107" ht="13.5" customHeight="1">
      <c r="AL107" s="429"/>
    </row>
    <row r="108" ht="13.5" customHeight="1">
      <c r="AL108" s="429"/>
    </row>
    <row r="109" ht="13.5" customHeight="1">
      <c r="AL109" s="429"/>
    </row>
    <row r="110" ht="13.5" customHeight="1">
      <c r="AL110" s="429"/>
    </row>
    <row r="111" ht="13.5" customHeight="1">
      <c r="AL111" s="429"/>
    </row>
    <row r="112" ht="13.5" customHeight="1">
      <c r="AL112" s="429"/>
    </row>
    <row r="113" ht="13.5" customHeight="1">
      <c r="AL113" s="429"/>
    </row>
    <row r="114" ht="13.5" customHeight="1">
      <c r="AL114" s="429"/>
    </row>
    <row r="115" ht="13.5" customHeight="1">
      <c r="AL115" s="429"/>
    </row>
    <row r="116" ht="13.5" customHeight="1">
      <c r="AL116" s="429"/>
    </row>
    <row r="117" ht="13.5" customHeight="1">
      <c r="AL117" s="429"/>
    </row>
    <row r="118" ht="13.5" customHeight="1">
      <c r="AL118" s="429"/>
    </row>
    <row r="119" ht="13.5" customHeight="1">
      <c r="AL119" s="429"/>
    </row>
    <row r="120" ht="13.5" customHeight="1">
      <c r="AL120" s="429"/>
    </row>
    <row r="121" ht="13.5" customHeight="1">
      <c r="AL121" s="429"/>
    </row>
    <row r="122" ht="13.5" customHeight="1">
      <c r="AL122" s="429"/>
    </row>
    <row r="123" ht="13.5" customHeight="1">
      <c r="AL123" s="429"/>
    </row>
    <row r="124" ht="13.5" customHeight="1">
      <c r="AL124" s="429"/>
    </row>
    <row r="125" ht="13.5" customHeight="1">
      <c r="AL125" s="429"/>
    </row>
    <row r="126" ht="13.5" customHeight="1">
      <c r="AL126" s="429"/>
    </row>
    <row r="127" ht="13.5" customHeight="1">
      <c r="AL127" s="429"/>
    </row>
    <row r="128" ht="13.5" customHeight="1">
      <c r="AL128" s="429"/>
    </row>
    <row r="129" ht="13.5" customHeight="1">
      <c r="AL129" s="429"/>
    </row>
    <row r="130" ht="13.5" customHeight="1">
      <c r="AL130" s="429"/>
    </row>
    <row r="131" ht="13.5" customHeight="1">
      <c r="AL131" s="429"/>
    </row>
    <row r="132" ht="13.5" customHeight="1">
      <c r="AL132" s="429"/>
    </row>
    <row r="133" ht="13.5" customHeight="1">
      <c r="AL133" s="429"/>
    </row>
    <row r="134" ht="13.5" customHeight="1">
      <c r="AL134" s="429"/>
    </row>
    <row r="135" ht="13.5" customHeight="1">
      <c r="AL135" s="429"/>
    </row>
    <row r="136" ht="13.5" customHeight="1">
      <c r="AL136" s="429"/>
    </row>
    <row r="137" ht="13.5" customHeight="1">
      <c r="AL137" s="429"/>
    </row>
    <row r="138" ht="13.5" customHeight="1">
      <c r="AL138" s="429"/>
    </row>
    <row r="139" ht="13.5" customHeight="1">
      <c r="AL139" s="429"/>
    </row>
    <row r="140" ht="13.5" customHeight="1">
      <c r="AL140" s="429"/>
    </row>
    <row r="141" ht="13.5" customHeight="1">
      <c r="AL141" s="429"/>
    </row>
    <row r="142" ht="13.5" customHeight="1">
      <c r="AL142" s="429"/>
    </row>
    <row r="143" ht="13.5" customHeight="1">
      <c r="AL143" s="429"/>
    </row>
    <row r="144" ht="13.5" customHeight="1">
      <c r="AL144" s="429"/>
    </row>
    <row r="145" ht="13.5" customHeight="1">
      <c r="AL145" s="429"/>
    </row>
    <row r="146" ht="13.5" customHeight="1">
      <c r="AL146" s="429"/>
    </row>
    <row r="147" ht="13.5" customHeight="1">
      <c r="AL147" s="429"/>
    </row>
    <row r="148" ht="13.5" customHeight="1">
      <c r="AL148" s="429"/>
    </row>
    <row r="149" ht="13.5" customHeight="1">
      <c r="AL149" s="429"/>
    </row>
    <row r="150" ht="13.5" customHeight="1">
      <c r="AL150" s="429"/>
    </row>
    <row r="151" ht="13.5" customHeight="1">
      <c r="AL151" s="429"/>
    </row>
    <row r="152" ht="13.5" customHeight="1">
      <c r="AL152" s="429"/>
    </row>
    <row r="153" ht="13.5" customHeight="1">
      <c r="AL153" s="429"/>
    </row>
    <row r="154" ht="13.5" customHeight="1">
      <c r="AL154" s="429"/>
    </row>
    <row r="155" ht="13.5" customHeight="1">
      <c r="AL155" s="429"/>
    </row>
    <row r="156" ht="13.5" customHeight="1">
      <c r="AL156" s="429"/>
    </row>
    <row r="157" ht="13.5" customHeight="1">
      <c r="AL157" s="429"/>
    </row>
    <row r="158" ht="13.5" customHeight="1">
      <c r="AL158" s="429"/>
    </row>
    <row r="159" ht="13.5" customHeight="1">
      <c r="AL159" s="429"/>
    </row>
    <row r="160" ht="13.5" customHeight="1">
      <c r="AL160" s="429"/>
    </row>
    <row r="161" ht="13.5" customHeight="1">
      <c r="AL161" s="429"/>
    </row>
    <row r="162" ht="13.5" customHeight="1">
      <c r="AL162" s="429"/>
    </row>
    <row r="163" ht="13.5" customHeight="1">
      <c r="AL163" s="429"/>
    </row>
    <row r="164" ht="13.5" customHeight="1">
      <c r="AL164" s="429"/>
    </row>
    <row r="165" ht="13.5" customHeight="1">
      <c r="AL165" s="429"/>
    </row>
    <row r="166" ht="13.5" customHeight="1">
      <c r="AL166" s="429"/>
    </row>
    <row r="167" ht="13.5" customHeight="1">
      <c r="AL167" s="429"/>
    </row>
    <row r="168" ht="13.5" customHeight="1">
      <c r="AL168" s="429"/>
    </row>
    <row r="169" ht="13.5" customHeight="1">
      <c r="AL169" s="429"/>
    </row>
    <row r="170" ht="13.5" customHeight="1">
      <c r="AL170" s="429"/>
    </row>
    <row r="171" ht="13.5" customHeight="1">
      <c r="AL171" s="429"/>
    </row>
    <row r="172" ht="13.5" customHeight="1">
      <c r="AL172" s="429"/>
    </row>
    <row r="173" ht="13.5" customHeight="1">
      <c r="AL173" s="429"/>
    </row>
    <row r="174" ht="13.5" customHeight="1">
      <c r="AL174" s="429"/>
    </row>
    <row r="175" ht="13.5" customHeight="1">
      <c r="AL175" s="429"/>
    </row>
    <row r="176" ht="13.5" customHeight="1">
      <c r="AL176" s="429"/>
    </row>
    <row r="177" ht="13.5" customHeight="1">
      <c r="AL177" s="429"/>
    </row>
    <row r="178" ht="13.5" customHeight="1">
      <c r="AL178" s="429"/>
    </row>
    <row r="179" ht="13.5" customHeight="1">
      <c r="AL179" s="429"/>
    </row>
    <row r="180" ht="13.5" customHeight="1">
      <c r="AL180" s="429"/>
    </row>
    <row r="181" ht="13.5" customHeight="1">
      <c r="AL181" s="429"/>
    </row>
    <row r="182" ht="13.5" customHeight="1">
      <c r="AL182" s="429"/>
    </row>
    <row r="183" ht="13.5" customHeight="1">
      <c r="AL183" s="429"/>
    </row>
    <row r="184" ht="13.5" customHeight="1">
      <c r="AL184" s="429"/>
    </row>
    <row r="185" ht="13.5" customHeight="1">
      <c r="AL185" s="429"/>
    </row>
    <row r="186" ht="13.5" customHeight="1">
      <c r="AL186" s="429"/>
    </row>
    <row r="187" ht="13.5" customHeight="1">
      <c r="AL187" s="429"/>
    </row>
    <row r="188" ht="13.5" customHeight="1">
      <c r="AL188" s="429"/>
    </row>
    <row r="189" ht="13.5" customHeight="1">
      <c r="AL189" s="429"/>
    </row>
    <row r="190" ht="13.5" customHeight="1">
      <c r="AL190" s="429"/>
    </row>
    <row r="191" ht="13.5" customHeight="1">
      <c r="AL191" s="429"/>
    </row>
    <row r="192" ht="13.5" customHeight="1">
      <c r="AL192" s="429"/>
    </row>
    <row r="193" ht="13.5" customHeight="1">
      <c r="AL193" s="429"/>
    </row>
    <row r="194" ht="13.5" customHeight="1">
      <c r="AL194" s="429"/>
    </row>
    <row r="195" ht="13.5" customHeight="1">
      <c r="AL195" s="429"/>
    </row>
    <row r="196" ht="13.5" customHeight="1">
      <c r="AL196" s="429"/>
    </row>
    <row r="197" ht="13.5" customHeight="1">
      <c r="AL197" s="429"/>
    </row>
    <row r="198" ht="13.5" customHeight="1">
      <c r="AL198" s="429"/>
    </row>
    <row r="199" ht="13.5" customHeight="1">
      <c r="AL199" s="429"/>
    </row>
    <row r="200" ht="13.5" customHeight="1">
      <c r="AL200" s="429"/>
    </row>
    <row r="201" ht="13.5" customHeight="1">
      <c r="AL201" s="429"/>
    </row>
    <row r="202" ht="13.5" customHeight="1">
      <c r="AL202" s="429"/>
    </row>
    <row r="203" ht="13.5" customHeight="1">
      <c r="AL203" s="429"/>
    </row>
    <row r="204" ht="13.5" customHeight="1">
      <c r="AL204" s="429"/>
    </row>
    <row r="205" ht="13.5" customHeight="1">
      <c r="AL205" s="429"/>
    </row>
    <row r="206" ht="13.5" customHeight="1">
      <c r="AL206" s="429"/>
    </row>
    <row r="207" ht="13.5" customHeight="1">
      <c r="AL207" s="429"/>
    </row>
    <row r="208" ht="13.5" customHeight="1">
      <c r="AL208" s="429"/>
    </row>
    <row r="209" ht="13.5" customHeight="1">
      <c r="AL209" s="429"/>
    </row>
    <row r="210" ht="13.5" customHeight="1">
      <c r="AL210" s="429"/>
    </row>
    <row r="211" ht="13.5" customHeight="1">
      <c r="AL211" s="429"/>
    </row>
    <row r="212" ht="13.5" customHeight="1">
      <c r="AL212" s="429"/>
    </row>
    <row r="213" ht="13.5" customHeight="1">
      <c r="AL213" s="429"/>
    </row>
    <row r="214" ht="13.5" customHeight="1">
      <c r="AL214" s="429"/>
    </row>
    <row r="215" ht="13.5" customHeight="1">
      <c r="AL215" s="429"/>
    </row>
    <row r="216" ht="13.5" customHeight="1">
      <c r="AL216" s="429"/>
    </row>
    <row r="217" ht="13.5" customHeight="1">
      <c r="AL217" s="429"/>
    </row>
    <row r="218" ht="13.5" customHeight="1">
      <c r="AL218" s="429"/>
    </row>
    <row r="219" ht="13.5" customHeight="1">
      <c r="AL219" s="429"/>
    </row>
    <row r="220" ht="13.5" customHeight="1">
      <c r="AL220" s="429"/>
    </row>
    <row r="221" ht="13.5" customHeight="1">
      <c r="AL221" s="429"/>
    </row>
    <row r="222" ht="13.5" customHeight="1">
      <c r="AL222" s="429"/>
    </row>
    <row r="223" ht="13.5" customHeight="1">
      <c r="AL223" s="429"/>
    </row>
    <row r="224" ht="13.5" customHeight="1">
      <c r="AL224" s="429"/>
    </row>
    <row r="225" ht="13.5" customHeight="1">
      <c r="AL225" s="429"/>
    </row>
    <row r="226" ht="13.5" customHeight="1">
      <c r="AL226" s="429"/>
    </row>
    <row r="227" ht="13.5" customHeight="1">
      <c r="AL227" s="429"/>
    </row>
    <row r="228" ht="13.5" customHeight="1">
      <c r="AL228" s="429"/>
    </row>
    <row r="229" ht="13.5" customHeight="1">
      <c r="AL229" s="429"/>
    </row>
    <row r="230" ht="13.5" customHeight="1">
      <c r="AL230" s="429"/>
    </row>
    <row r="231" ht="13.5" customHeight="1">
      <c r="AL231" s="429"/>
    </row>
    <row r="232" ht="13.5" customHeight="1">
      <c r="AL232" s="429"/>
    </row>
    <row r="233" ht="13.5" customHeight="1">
      <c r="AL233" s="429"/>
    </row>
    <row r="234" ht="13.5" customHeight="1">
      <c r="AL234" s="429"/>
    </row>
    <row r="235" ht="13.5" customHeight="1">
      <c r="AL235" s="429"/>
    </row>
    <row r="236" ht="13.5" customHeight="1">
      <c r="AL236" s="429"/>
    </row>
    <row r="237" ht="13.5" customHeight="1">
      <c r="AL237" s="429"/>
    </row>
    <row r="238" ht="13.5" customHeight="1">
      <c r="AL238" s="429"/>
    </row>
    <row r="239" ht="13.5" customHeight="1">
      <c r="AL239" s="429"/>
    </row>
    <row r="240" ht="13.5" customHeight="1">
      <c r="AL240" s="429"/>
    </row>
    <row r="241" ht="13.5" customHeight="1">
      <c r="AL241" s="429"/>
    </row>
    <row r="242" ht="13.5" customHeight="1">
      <c r="AL242" s="429"/>
    </row>
    <row r="243" ht="13.5" customHeight="1">
      <c r="AL243" s="429"/>
    </row>
    <row r="244" ht="13.5" customHeight="1">
      <c r="AL244" s="429"/>
    </row>
    <row r="245" ht="13.5" customHeight="1">
      <c r="AL245" s="429"/>
    </row>
    <row r="246" ht="13.5" customHeight="1">
      <c r="AL246" s="429"/>
    </row>
    <row r="247" ht="13.5" customHeight="1">
      <c r="AL247" s="429"/>
    </row>
    <row r="248" ht="13.5" customHeight="1">
      <c r="AL248" s="429"/>
    </row>
    <row r="249" ht="13.5" customHeight="1">
      <c r="AL249" s="429"/>
    </row>
    <row r="250" ht="13.5" customHeight="1">
      <c r="AL250" s="429"/>
    </row>
    <row r="251" ht="13.5" customHeight="1">
      <c r="AL251" s="429"/>
    </row>
    <row r="252" ht="13.5" customHeight="1">
      <c r="AL252" s="429"/>
    </row>
    <row r="253" ht="13.5" customHeight="1">
      <c r="AL253" s="429"/>
    </row>
    <row r="254" ht="13.5" customHeight="1">
      <c r="AL254" s="429"/>
    </row>
    <row r="255" ht="13.5" customHeight="1">
      <c r="AL255" s="429"/>
    </row>
    <row r="256" ht="13.5" customHeight="1">
      <c r="AL256" s="429"/>
    </row>
    <row r="257" ht="13.5" customHeight="1">
      <c r="AL257" s="429"/>
    </row>
    <row r="258" ht="13.5" customHeight="1">
      <c r="AL258" s="429"/>
    </row>
    <row r="259" ht="13.5" customHeight="1">
      <c r="AL259" s="429"/>
    </row>
    <row r="260" ht="13.5" customHeight="1">
      <c r="AL260" s="429"/>
    </row>
    <row r="261" ht="13.5" customHeight="1">
      <c r="AL261" s="429"/>
    </row>
    <row r="262" ht="13.5" customHeight="1">
      <c r="AL262" s="429"/>
    </row>
    <row r="263" ht="13.5" customHeight="1">
      <c r="AL263" s="429"/>
    </row>
    <row r="264" ht="13.5" customHeight="1">
      <c r="AL264" s="429"/>
    </row>
    <row r="265" ht="13.5" customHeight="1">
      <c r="AL265" s="429"/>
    </row>
    <row r="266" ht="13.5" customHeight="1">
      <c r="AL266" s="429"/>
    </row>
    <row r="267" ht="13.5" customHeight="1">
      <c r="AL267" s="429"/>
    </row>
    <row r="268" ht="13.5" customHeight="1">
      <c r="AL268" s="429"/>
    </row>
    <row r="269" ht="13.5" customHeight="1">
      <c r="AL269" s="429"/>
    </row>
    <row r="270" ht="13.5" customHeight="1">
      <c r="AL270" s="429"/>
    </row>
    <row r="271" ht="13.5" customHeight="1">
      <c r="AL271" s="429"/>
    </row>
    <row r="272" ht="13.5" customHeight="1">
      <c r="AL272" s="429"/>
    </row>
    <row r="273" ht="13.5" customHeight="1">
      <c r="AL273" s="429"/>
    </row>
    <row r="274" ht="13.5" customHeight="1">
      <c r="AL274" s="429"/>
    </row>
    <row r="275" ht="13.5" customHeight="1">
      <c r="AL275" s="429"/>
    </row>
    <row r="276" ht="13.5" customHeight="1">
      <c r="AL276" s="429"/>
    </row>
    <row r="277" ht="13.5" customHeight="1">
      <c r="AL277" s="429"/>
    </row>
    <row r="278" ht="13.5" customHeight="1">
      <c r="AL278" s="429"/>
    </row>
    <row r="279" ht="13.5" customHeight="1">
      <c r="AL279" s="429"/>
    </row>
    <row r="280" ht="13.5" customHeight="1">
      <c r="AL280" s="429"/>
    </row>
    <row r="281" ht="13.5" customHeight="1">
      <c r="AL281" s="429"/>
    </row>
    <row r="282" ht="13.5" customHeight="1">
      <c r="AL282" s="429"/>
    </row>
    <row r="283" ht="13.5" customHeight="1">
      <c r="AL283" s="429"/>
    </row>
    <row r="284" ht="13.5" customHeight="1">
      <c r="AL284" s="429"/>
    </row>
    <row r="285" ht="13.5" customHeight="1">
      <c r="AL285" s="429"/>
    </row>
    <row r="286" ht="13.5" customHeight="1">
      <c r="AL286" s="429"/>
    </row>
    <row r="287" ht="13.5" customHeight="1">
      <c r="AL287" s="429"/>
    </row>
    <row r="288" ht="13.5" customHeight="1">
      <c r="AL288" s="429"/>
    </row>
    <row r="289" ht="13.5" customHeight="1">
      <c r="AL289" s="429"/>
    </row>
    <row r="290" ht="13.5" customHeight="1">
      <c r="AL290" s="429"/>
    </row>
    <row r="291" ht="13.5" customHeight="1">
      <c r="AL291" s="429"/>
    </row>
    <row r="292" ht="13.5" customHeight="1">
      <c r="AL292" s="429"/>
    </row>
    <row r="293" ht="13.5" customHeight="1">
      <c r="AL293" s="429"/>
    </row>
    <row r="294" ht="13.5" customHeight="1">
      <c r="AL294" s="429"/>
    </row>
    <row r="295" ht="13.5" customHeight="1">
      <c r="AL295" s="429"/>
    </row>
    <row r="296" ht="13.5" customHeight="1">
      <c r="AL296" s="429"/>
    </row>
    <row r="297" ht="13.5" customHeight="1">
      <c r="AL297" s="429"/>
    </row>
    <row r="298" ht="13.5" customHeight="1">
      <c r="AL298" s="429"/>
    </row>
    <row r="299" ht="13.5" customHeight="1">
      <c r="AL299" s="429"/>
    </row>
    <row r="300" ht="13.5" customHeight="1">
      <c r="AL300" s="429"/>
    </row>
    <row r="301" ht="13.5" customHeight="1">
      <c r="AL301" s="429"/>
    </row>
    <row r="302" ht="13.5" customHeight="1">
      <c r="AL302" s="429"/>
    </row>
    <row r="303" ht="13.5" customHeight="1">
      <c r="AL303" s="429"/>
    </row>
    <row r="304" ht="13.5" customHeight="1">
      <c r="AL304" s="429"/>
    </row>
    <row r="305" ht="13.5" customHeight="1">
      <c r="AL305" s="429"/>
    </row>
    <row r="306" ht="13.5" customHeight="1">
      <c r="AL306" s="429"/>
    </row>
    <row r="307" ht="13.5" customHeight="1">
      <c r="AL307" s="429"/>
    </row>
    <row r="308" ht="13.5" customHeight="1">
      <c r="AL308" s="429"/>
    </row>
    <row r="309" ht="13.5" customHeight="1">
      <c r="AL309" s="429"/>
    </row>
    <row r="310" ht="13.5" customHeight="1">
      <c r="AL310" s="429"/>
    </row>
    <row r="311" ht="13.5" customHeight="1">
      <c r="AL311" s="429"/>
    </row>
    <row r="312" ht="13.5" customHeight="1">
      <c r="AL312" s="429"/>
    </row>
    <row r="313" ht="13.5" customHeight="1">
      <c r="AL313" s="429"/>
    </row>
    <row r="314" ht="13.5" customHeight="1">
      <c r="AL314" s="429"/>
    </row>
    <row r="315" ht="13.5" customHeight="1">
      <c r="AL315" s="429"/>
    </row>
    <row r="316" ht="13.5" customHeight="1">
      <c r="AL316" s="429"/>
    </row>
    <row r="317" ht="13.5" customHeight="1">
      <c r="AL317" s="429"/>
    </row>
    <row r="318" ht="13.5" customHeight="1">
      <c r="AL318" s="429"/>
    </row>
    <row r="319" ht="13.5" customHeight="1">
      <c r="AL319" s="429"/>
    </row>
    <row r="320" ht="13.5" customHeight="1">
      <c r="AL320" s="429"/>
    </row>
    <row r="321" ht="13.5" customHeight="1">
      <c r="AL321" s="429"/>
    </row>
    <row r="322" ht="13.5" customHeight="1">
      <c r="AL322" s="429"/>
    </row>
    <row r="323" ht="13.5" customHeight="1">
      <c r="AL323" s="429"/>
    </row>
    <row r="324" ht="13.5" customHeight="1">
      <c r="AL324" s="429"/>
    </row>
    <row r="325" ht="13.5" customHeight="1">
      <c r="AL325" s="429"/>
    </row>
    <row r="326" ht="13.5" customHeight="1">
      <c r="AL326" s="429"/>
    </row>
    <row r="327" ht="13.5" customHeight="1">
      <c r="AL327" s="429"/>
    </row>
    <row r="328" ht="13.5" customHeight="1">
      <c r="AL328" s="429"/>
    </row>
    <row r="329" ht="13.5" customHeight="1">
      <c r="AL329" s="429"/>
    </row>
    <row r="330" ht="13.5" customHeight="1">
      <c r="AL330" s="429"/>
    </row>
    <row r="331" ht="13.5" customHeight="1">
      <c r="AL331" s="429"/>
    </row>
    <row r="332" ht="13.5" customHeight="1">
      <c r="AL332" s="429"/>
    </row>
    <row r="333" ht="13.5" customHeight="1">
      <c r="AL333" s="429"/>
    </row>
    <row r="334" ht="13.5" customHeight="1">
      <c r="AL334" s="429"/>
    </row>
    <row r="335" ht="13.5" customHeight="1">
      <c r="AL335" s="429"/>
    </row>
    <row r="336" ht="13.5" customHeight="1">
      <c r="AL336" s="429"/>
    </row>
    <row r="337" ht="13.5" customHeight="1">
      <c r="AL337" s="429"/>
    </row>
    <row r="338" ht="13.5" customHeight="1">
      <c r="AL338" s="429"/>
    </row>
    <row r="339" ht="13.5" customHeight="1">
      <c r="AL339" s="429"/>
    </row>
    <row r="340" ht="13.5" customHeight="1">
      <c r="AL340" s="429"/>
    </row>
    <row r="341" ht="13.5" customHeight="1">
      <c r="AL341" s="429"/>
    </row>
    <row r="342" ht="13.5" customHeight="1">
      <c r="AL342" s="429"/>
    </row>
    <row r="343" ht="13.5" customHeight="1">
      <c r="AL343" s="429"/>
    </row>
    <row r="344" ht="13.5" customHeight="1">
      <c r="AL344" s="429"/>
    </row>
    <row r="345" ht="13.5" customHeight="1">
      <c r="AL345" s="429"/>
    </row>
    <row r="346" ht="13.5" customHeight="1">
      <c r="AL346" s="429"/>
    </row>
    <row r="347" ht="13.5" customHeight="1">
      <c r="AL347" s="429"/>
    </row>
    <row r="348" ht="13.5" customHeight="1">
      <c r="AL348" s="429"/>
    </row>
    <row r="349" ht="13.5" customHeight="1">
      <c r="AL349" s="429"/>
    </row>
    <row r="350" ht="13.5" customHeight="1">
      <c r="AL350" s="429"/>
    </row>
    <row r="351" ht="13.5" customHeight="1">
      <c r="AL351" s="429"/>
    </row>
    <row r="352" ht="13.5" customHeight="1">
      <c r="AL352" s="429"/>
    </row>
    <row r="353" ht="13.5" customHeight="1">
      <c r="AL353" s="429"/>
    </row>
    <row r="354" ht="13.5" customHeight="1">
      <c r="AL354" s="429"/>
    </row>
    <row r="355" ht="13.5" customHeight="1">
      <c r="AL355" s="429"/>
    </row>
    <row r="356" ht="13.5" customHeight="1">
      <c r="AL356" s="429"/>
    </row>
    <row r="357" ht="13.5" customHeight="1">
      <c r="AL357" s="429"/>
    </row>
    <row r="358" ht="13.5" customHeight="1">
      <c r="AL358" s="429"/>
    </row>
    <row r="359" ht="13.5" customHeight="1">
      <c r="AL359" s="429"/>
    </row>
    <row r="360" ht="13.5" customHeight="1">
      <c r="AL360" s="429"/>
    </row>
    <row r="361" ht="13.5" customHeight="1">
      <c r="AL361" s="429"/>
    </row>
    <row r="362" ht="13.5" customHeight="1">
      <c r="AL362" s="429"/>
    </row>
    <row r="363" ht="13.5" customHeight="1">
      <c r="AL363" s="429"/>
    </row>
    <row r="364" ht="13.5" customHeight="1">
      <c r="AL364" s="429"/>
    </row>
    <row r="365" ht="13.5" customHeight="1">
      <c r="AL365" s="429"/>
    </row>
    <row r="366" ht="13.5" customHeight="1">
      <c r="AL366" s="429"/>
    </row>
    <row r="367" ht="13.5" customHeight="1">
      <c r="AL367" s="429"/>
    </row>
    <row r="368" ht="13.5" customHeight="1">
      <c r="AL368" s="429"/>
    </row>
    <row r="369" ht="13.5" customHeight="1">
      <c r="AL369" s="429"/>
    </row>
    <row r="370" ht="13.5" customHeight="1">
      <c r="AL370" s="429"/>
    </row>
    <row r="371" ht="13.5" customHeight="1">
      <c r="AL371" s="429"/>
    </row>
    <row r="372" ht="13.5" customHeight="1">
      <c r="AL372" s="429"/>
    </row>
    <row r="373" ht="13.5" customHeight="1">
      <c r="AL373" s="429"/>
    </row>
    <row r="374" ht="13.5" customHeight="1">
      <c r="AL374" s="429"/>
    </row>
    <row r="375" ht="13.5" customHeight="1">
      <c r="AL375" s="429"/>
    </row>
    <row r="376" ht="13.5" customHeight="1">
      <c r="AL376" s="429"/>
    </row>
    <row r="377" ht="13.5" customHeight="1">
      <c r="AL377" s="429"/>
    </row>
    <row r="378" ht="13.5" customHeight="1">
      <c r="AL378" s="429"/>
    </row>
    <row r="379" ht="13.5" customHeight="1">
      <c r="AL379" s="429"/>
    </row>
    <row r="380" ht="13.5" customHeight="1">
      <c r="AL380" s="429"/>
    </row>
    <row r="381" ht="13.5" customHeight="1">
      <c r="AL381" s="429"/>
    </row>
    <row r="382" ht="13.5" customHeight="1">
      <c r="AL382" s="429"/>
    </row>
    <row r="383" ht="13.5" customHeight="1">
      <c r="AL383" s="429"/>
    </row>
    <row r="384" ht="13.5" customHeight="1">
      <c r="AL384" s="429"/>
    </row>
    <row r="385" ht="13.5" customHeight="1">
      <c r="AL385" s="429"/>
    </row>
    <row r="386" ht="13.5" customHeight="1">
      <c r="AL386" s="429"/>
    </row>
    <row r="387" ht="13.5" customHeight="1">
      <c r="AL387" s="429"/>
    </row>
    <row r="388" ht="13.5" customHeight="1">
      <c r="AL388" s="429"/>
    </row>
    <row r="389" ht="13.5" customHeight="1">
      <c r="AL389" s="429"/>
    </row>
    <row r="390" ht="13.5" customHeight="1">
      <c r="AL390" s="429"/>
    </row>
    <row r="391" ht="13.5" customHeight="1">
      <c r="AL391" s="429"/>
    </row>
    <row r="392" ht="13.5" customHeight="1">
      <c r="AL392" s="429"/>
    </row>
    <row r="393" ht="13.5" customHeight="1">
      <c r="AL393" s="429"/>
    </row>
    <row r="394" ht="13.5" customHeight="1">
      <c r="AL394" s="429"/>
    </row>
    <row r="395" ht="13.5" customHeight="1">
      <c r="AL395" s="429"/>
    </row>
    <row r="396" ht="13.5" customHeight="1">
      <c r="AL396" s="429"/>
    </row>
    <row r="397" ht="13.5" customHeight="1">
      <c r="AL397" s="429"/>
    </row>
    <row r="398" ht="13.5" customHeight="1">
      <c r="AL398" s="429"/>
    </row>
    <row r="399" ht="13.5" customHeight="1">
      <c r="AL399" s="429"/>
    </row>
    <row r="400" ht="13.5" customHeight="1">
      <c r="AL400" s="429"/>
    </row>
    <row r="401" ht="13.5" customHeight="1">
      <c r="AL401" s="429"/>
    </row>
    <row r="402" ht="13.5" customHeight="1">
      <c r="AL402" s="429"/>
    </row>
    <row r="403" ht="13.5" customHeight="1">
      <c r="AL403" s="429"/>
    </row>
    <row r="404" ht="13.5" customHeight="1">
      <c r="AL404" s="429"/>
    </row>
    <row r="405" ht="13.5" customHeight="1">
      <c r="AL405" s="429"/>
    </row>
    <row r="406" ht="13.5" customHeight="1">
      <c r="AL406" s="429"/>
    </row>
    <row r="407" ht="13.5" customHeight="1">
      <c r="AL407" s="429"/>
    </row>
    <row r="408" ht="13.5" customHeight="1">
      <c r="AL408" s="429"/>
    </row>
    <row r="409" ht="13.5" customHeight="1">
      <c r="AL409" s="429"/>
    </row>
    <row r="410" ht="13.5" customHeight="1">
      <c r="AL410" s="429"/>
    </row>
    <row r="411" ht="13.5" customHeight="1">
      <c r="AL411" s="429"/>
    </row>
    <row r="412" ht="13.5" customHeight="1">
      <c r="AL412" s="429"/>
    </row>
    <row r="413" ht="13.5" customHeight="1">
      <c r="AL413" s="429"/>
    </row>
    <row r="414" ht="13.5" customHeight="1">
      <c r="AL414" s="429"/>
    </row>
    <row r="415" ht="13.5" customHeight="1">
      <c r="AL415" s="429"/>
    </row>
    <row r="416" ht="13.5" customHeight="1">
      <c r="AL416" s="429"/>
    </row>
    <row r="417" ht="13.5" customHeight="1">
      <c r="AL417" s="429"/>
    </row>
    <row r="418" ht="13.5" customHeight="1">
      <c r="AL418" s="429"/>
    </row>
    <row r="419" ht="13.5" customHeight="1">
      <c r="AL419" s="429"/>
    </row>
    <row r="420" ht="13.5" customHeight="1">
      <c r="AL420" s="429"/>
    </row>
    <row r="421" ht="13.5" customHeight="1">
      <c r="AL421" s="429"/>
    </row>
    <row r="422" ht="13.5" customHeight="1">
      <c r="AL422" s="429"/>
    </row>
    <row r="423" ht="13.5" customHeight="1">
      <c r="AL423" s="429"/>
    </row>
    <row r="424" ht="13.5" customHeight="1">
      <c r="AL424" s="429"/>
    </row>
    <row r="425" ht="13.5" customHeight="1">
      <c r="AL425" s="429"/>
    </row>
    <row r="426" ht="13.5" customHeight="1">
      <c r="AL426" s="429"/>
    </row>
    <row r="427" ht="13.5" customHeight="1">
      <c r="AL427" s="429"/>
    </row>
    <row r="428" ht="13.5" customHeight="1">
      <c r="AL428" s="429"/>
    </row>
    <row r="429" ht="13.5" customHeight="1">
      <c r="AL429" s="429"/>
    </row>
    <row r="430" ht="13.5" customHeight="1">
      <c r="AL430" s="429"/>
    </row>
    <row r="431" ht="13.5" customHeight="1">
      <c r="AL431" s="429"/>
    </row>
    <row r="432" ht="13.5" customHeight="1">
      <c r="AL432" s="429"/>
    </row>
    <row r="433" ht="13.5" customHeight="1">
      <c r="AL433" s="429"/>
    </row>
    <row r="434" ht="13.5" customHeight="1">
      <c r="AL434" s="429"/>
    </row>
    <row r="435" ht="13.5" customHeight="1">
      <c r="AL435" s="429"/>
    </row>
    <row r="436" ht="13.5" customHeight="1">
      <c r="AL436" s="429"/>
    </row>
    <row r="437" ht="13.5" customHeight="1">
      <c r="AL437" s="429"/>
    </row>
    <row r="438" ht="13.5" customHeight="1">
      <c r="AL438" s="429"/>
    </row>
    <row r="439" ht="13.5" customHeight="1">
      <c r="AL439" s="429"/>
    </row>
    <row r="440" ht="13.5" customHeight="1">
      <c r="AL440" s="429"/>
    </row>
    <row r="441" ht="13.5" customHeight="1">
      <c r="AL441" s="429"/>
    </row>
    <row r="442" ht="13.5" customHeight="1">
      <c r="AL442" s="429"/>
    </row>
    <row r="443" ht="13.5" customHeight="1">
      <c r="AL443" s="429"/>
    </row>
    <row r="444" ht="13.5" customHeight="1">
      <c r="AL444" s="429"/>
    </row>
    <row r="445" ht="13.5" customHeight="1">
      <c r="AL445" s="429"/>
    </row>
    <row r="446" ht="13.5" customHeight="1">
      <c r="AL446" s="429"/>
    </row>
    <row r="447" ht="13.5" customHeight="1">
      <c r="AL447" s="429"/>
    </row>
    <row r="448" ht="13.5" customHeight="1">
      <c r="AL448" s="429"/>
    </row>
    <row r="449" ht="13.5" customHeight="1">
      <c r="AL449" s="429"/>
    </row>
    <row r="450" ht="13.5" customHeight="1">
      <c r="AL450" s="429"/>
    </row>
    <row r="451" ht="13.5" customHeight="1">
      <c r="AL451" s="429"/>
    </row>
    <row r="452" ht="13.5" customHeight="1">
      <c r="AL452" s="429"/>
    </row>
    <row r="453" ht="13.5" customHeight="1">
      <c r="AL453" s="429"/>
    </row>
    <row r="454" ht="13.5" customHeight="1">
      <c r="AL454" s="429"/>
    </row>
    <row r="455" ht="13.5" customHeight="1">
      <c r="AL455" s="429"/>
    </row>
    <row r="456" ht="13.5" customHeight="1">
      <c r="AL456" s="429"/>
    </row>
    <row r="457" ht="13.5" customHeight="1">
      <c r="AL457" s="429"/>
    </row>
    <row r="458" ht="13.5" customHeight="1">
      <c r="AL458" s="429"/>
    </row>
    <row r="459" ht="13.5" customHeight="1">
      <c r="AL459" s="429"/>
    </row>
    <row r="460" ht="13.5" customHeight="1">
      <c r="AL460" s="429"/>
    </row>
    <row r="461" ht="13.5" customHeight="1">
      <c r="AL461" s="429"/>
    </row>
    <row r="462" ht="13.5" customHeight="1">
      <c r="AL462" s="429"/>
    </row>
    <row r="463" ht="13.5" customHeight="1">
      <c r="AL463" s="429"/>
    </row>
    <row r="464" ht="13.5" customHeight="1">
      <c r="AL464" s="429"/>
    </row>
    <row r="465" ht="13.5" customHeight="1">
      <c r="AL465" s="429"/>
    </row>
    <row r="466" ht="13.5" customHeight="1">
      <c r="AL466" s="429"/>
    </row>
    <row r="467" ht="13.5" customHeight="1">
      <c r="AL467" s="429"/>
    </row>
    <row r="468" ht="13.5" customHeight="1">
      <c r="AL468" s="429"/>
    </row>
    <row r="469" ht="13.5" customHeight="1">
      <c r="AL469" s="429"/>
    </row>
    <row r="470" ht="13.5" customHeight="1">
      <c r="AL470" s="429"/>
    </row>
    <row r="471" ht="13.5" customHeight="1">
      <c r="AL471" s="429"/>
    </row>
    <row r="472" ht="13.5" customHeight="1">
      <c r="AL472" s="429"/>
    </row>
    <row r="473" ht="13.5" customHeight="1">
      <c r="AL473" s="429"/>
    </row>
    <row r="474" ht="13.5" customHeight="1">
      <c r="AL474" s="429"/>
    </row>
    <row r="475" ht="13.5" customHeight="1">
      <c r="AL475" s="429"/>
    </row>
    <row r="476" ht="13.5" customHeight="1">
      <c r="AL476" s="429"/>
    </row>
    <row r="477" ht="13.5" customHeight="1">
      <c r="AL477" s="429"/>
    </row>
    <row r="478" ht="13.5" customHeight="1">
      <c r="AL478" s="429"/>
    </row>
    <row r="479" ht="13.5" customHeight="1">
      <c r="AL479" s="429"/>
    </row>
    <row r="480" ht="13.5" customHeight="1">
      <c r="AL480" s="429"/>
    </row>
    <row r="481" ht="13.5" customHeight="1">
      <c r="AL481" s="429"/>
    </row>
    <row r="482" ht="13.5" customHeight="1">
      <c r="AL482" s="429"/>
    </row>
    <row r="483" ht="13.5" customHeight="1">
      <c r="AL483" s="429"/>
    </row>
    <row r="484" ht="13.5" customHeight="1">
      <c r="AL484" s="429"/>
    </row>
    <row r="485" ht="13.5" customHeight="1">
      <c r="AL485" s="429"/>
    </row>
    <row r="486" ht="13.5" customHeight="1">
      <c r="AL486" s="429"/>
    </row>
    <row r="487" ht="13.5" customHeight="1">
      <c r="AL487" s="429"/>
    </row>
    <row r="488" ht="13.5" customHeight="1">
      <c r="AL488" s="429"/>
    </row>
    <row r="489" ht="13.5" customHeight="1">
      <c r="AL489" s="429"/>
    </row>
    <row r="490" ht="13.5" customHeight="1">
      <c r="AL490" s="429"/>
    </row>
    <row r="491" ht="13.5" customHeight="1">
      <c r="AL491" s="429"/>
    </row>
    <row r="492" ht="13.5" customHeight="1">
      <c r="AL492" s="429"/>
    </row>
    <row r="493" ht="13.5" customHeight="1">
      <c r="AL493" s="429"/>
    </row>
    <row r="494" ht="13.5" customHeight="1">
      <c r="AL494" s="429"/>
    </row>
    <row r="495" ht="13.5" customHeight="1">
      <c r="AL495" s="429"/>
    </row>
    <row r="496" ht="13.5" customHeight="1">
      <c r="AL496" s="429"/>
    </row>
    <row r="497" ht="13.5" customHeight="1">
      <c r="AL497" s="429"/>
    </row>
    <row r="498" ht="13.5" customHeight="1">
      <c r="AL498" s="429"/>
    </row>
    <row r="499" ht="13.5" customHeight="1">
      <c r="AL499" s="429"/>
    </row>
    <row r="500" ht="13.5" customHeight="1">
      <c r="AL500" s="429"/>
    </row>
    <row r="501" ht="13.5" customHeight="1">
      <c r="AL501" s="429"/>
    </row>
    <row r="502" ht="13.5" customHeight="1">
      <c r="AL502" s="429"/>
    </row>
    <row r="503" ht="13.5" customHeight="1">
      <c r="AL503" s="429"/>
    </row>
    <row r="504" ht="13.5" customHeight="1">
      <c r="AL504" s="429"/>
    </row>
    <row r="505" ht="13.5" customHeight="1">
      <c r="AL505" s="429"/>
    </row>
    <row r="506" ht="13.5" customHeight="1">
      <c r="AL506" s="429"/>
    </row>
    <row r="507" ht="13.5" customHeight="1">
      <c r="AL507" s="429"/>
    </row>
    <row r="508" ht="13.5" customHeight="1">
      <c r="AL508" s="429"/>
    </row>
    <row r="509" ht="13.5" customHeight="1">
      <c r="AL509" s="429"/>
    </row>
    <row r="510" ht="13.5" customHeight="1">
      <c r="AL510" s="429"/>
    </row>
    <row r="511" ht="13.5" customHeight="1">
      <c r="AL511" s="429"/>
    </row>
    <row r="512" ht="13.5" customHeight="1">
      <c r="AL512" s="429"/>
    </row>
    <row r="513" ht="13.5" customHeight="1">
      <c r="AL513" s="429"/>
    </row>
    <row r="514" ht="13.5" customHeight="1">
      <c r="AL514" s="429"/>
    </row>
    <row r="515" ht="13.5" customHeight="1">
      <c r="AL515" s="429"/>
    </row>
    <row r="516" ht="13.5" customHeight="1">
      <c r="AL516" s="429"/>
    </row>
    <row r="517" ht="13.5" customHeight="1">
      <c r="AL517" s="429"/>
    </row>
    <row r="518" ht="13.5" customHeight="1">
      <c r="AL518" s="429"/>
    </row>
    <row r="519" ht="13.5" customHeight="1">
      <c r="AL519" s="429"/>
    </row>
    <row r="520" ht="13.5" customHeight="1">
      <c r="AL520" s="429"/>
    </row>
    <row r="521" ht="13.5" customHeight="1">
      <c r="AL521" s="429"/>
    </row>
    <row r="522" ht="13.5" customHeight="1">
      <c r="AL522" s="429"/>
    </row>
    <row r="523" ht="13.5" customHeight="1">
      <c r="AL523" s="429"/>
    </row>
    <row r="524" ht="13.5" customHeight="1">
      <c r="AL524" s="429"/>
    </row>
    <row r="525" ht="13.5" customHeight="1">
      <c r="AL525" s="429"/>
    </row>
    <row r="526" ht="13.5" customHeight="1">
      <c r="AL526" s="429"/>
    </row>
    <row r="527" ht="13.5" customHeight="1">
      <c r="AL527" s="429"/>
    </row>
    <row r="528" ht="13.5" customHeight="1">
      <c r="AL528" s="429"/>
    </row>
    <row r="529" ht="13.5" customHeight="1">
      <c r="AL529" s="429"/>
    </row>
    <row r="530" ht="13.5" customHeight="1">
      <c r="AL530" s="429"/>
    </row>
    <row r="531" ht="13.5" customHeight="1">
      <c r="AL531" s="429"/>
    </row>
    <row r="532" ht="13.5" customHeight="1">
      <c r="AL532" s="429"/>
    </row>
    <row r="533" ht="13.5" customHeight="1">
      <c r="AL533" s="429"/>
    </row>
    <row r="534" ht="13.5" customHeight="1">
      <c r="AL534" s="429"/>
    </row>
    <row r="535" ht="13.5" customHeight="1">
      <c r="AL535" s="429"/>
    </row>
    <row r="536" ht="13.5" customHeight="1">
      <c r="AL536" s="429"/>
    </row>
    <row r="537" ht="13.5" customHeight="1">
      <c r="AL537" s="429"/>
    </row>
    <row r="538" ht="13.5" customHeight="1">
      <c r="AL538" s="429"/>
    </row>
    <row r="539" ht="13.5" customHeight="1">
      <c r="AL539" s="429"/>
    </row>
    <row r="540" ht="13.5" customHeight="1">
      <c r="AL540" s="429"/>
    </row>
    <row r="541" ht="13.5" customHeight="1">
      <c r="AL541" s="429"/>
    </row>
    <row r="542" ht="13.5" customHeight="1">
      <c r="AL542" s="429"/>
    </row>
    <row r="543" ht="13.5" customHeight="1">
      <c r="AL543" s="429"/>
    </row>
    <row r="544" ht="13.5" customHeight="1">
      <c r="AL544" s="429"/>
    </row>
    <row r="545" ht="13.5" customHeight="1">
      <c r="AL545" s="429"/>
    </row>
    <row r="546" ht="13.5" customHeight="1">
      <c r="AL546" s="429"/>
    </row>
    <row r="547" ht="13.5" customHeight="1">
      <c r="AL547" s="429"/>
    </row>
    <row r="548" ht="13.5" customHeight="1">
      <c r="AL548" s="429"/>
    </row>
    <row r="549" ht="13.5" customHeight="1">
      <c r="AL549" s="429"/>
    </row>
    <row r="550" ht="13.5" customHeight="1">
      <c r="AL550" s="429"/>
    </row>
    <row r="551" ht="13.5" customHeight="1">
      <c r="AL551" s="429"/>
    </row>
    <row r="552" ht="13.5" customHeight="1">
      <c r="AL552" s="429"/>
    </row>
    <row r="553" ht="13.5" customHeight="1">
      <c r="AL553" s="429"/>
    </row>
    <row r="554" ht="13.5" customHeight="1">
      <c r="AL554" s="429"/>
    </row>
    <row r="555" ht="13.5" customHeight="1">
      <c r="AL555" s="429"/>
    </row>
    <row r="556" ht="13.5" customHeight="1">
      <c r="AL556" s="429"/>
    </row>
    <row r="557" ht="13.5" customHeight="1">
      <c r="AL557" s="429"/>
    </row>
    <row r="558" ht="13.5" customHeight="1">
      <c r="AL558" s="429"/>
    </row>
    <row r="559" ht="13.5" customHeight="1">
      <c r="AL559" s="429"/>
    </row>
    <row r="560" ht="13.5" customHeight="1">
      <c r="AL560" s="429"/>
    </row>
    <row r="561" ht="13.5" customHeight="1">
      <c r="AL561" s="429"/>
    </row>
    <row r="562" ht="13.5" customHeight="1">
      <c r="AL562" s="429"/>
    </row>
    <row r="563" ht="13.5" customHeight="1">
      <c r="AL563" s="429"/>
    </row>
    <row r="564" ht="13.5" customHeight="1">
      <c r="AL564" s="429"/>
    </row>
    <row r="565" ht="13.5" customHeight="1">
      <c r="AL565" s="429"/>
    </row>
    <row r="566" ht="13.5" customHeight="1">
      <c r="AL566" s="429"/>
    </row>
    <row r="567" ht="13.5" customHeight="1">
      <c r="AL567" s="429"/>
    </row>
    <row r="568" ht="13.5" customHeight="1">
      <c r="AL568" s="429"/>
    </row>
    <row r="569" ht="13.5" customHeight="1">
      <c r="AL569" s="429"/>
    </row>
    <row r="570" ht="13.5" customHeight="1">
      <c r="AL570" s="429"/>
    </row>
    <row r="571" ht="13.5" customHeight="1">
      <c r="AL571" s="429"/>
    </row>
    <row r="572" ht="13.5" customHeight="1">
      <c r="AL572" s="429"/>
    </row>
    <row r="573" ht="13.5" customHeight="1">
      <c r="AL573" s="429"/>
    </row>
    <row r="574" ht="13.5" customHeight="1">
      <c r="AL574" s="429"/>
    </row>
    <row r="575" ht="13.5" customHeight="1">
      <c r="AL575" s="429"/>
    </row>
    <row r="576" ht="13.5" customHeight="1">
      <c r="AL576" s="429"/>
    </row>
    <row r="577" ht="13.5" customHeight="1">
      <c r="AL577" s="429"/>
    </row>
    <row r="578" ht="13.5" customHeight="1">
      <c r="AL578" s="429"/>
    </row>
    <row r="579" ht="13.5" customHeight="1">
      <c r="AL579" s="429"/>
    </row>
    <row r="580" ht="13.5" customHeight="1">
      <c r="AL580" s="429"/>
    </row>
    <row r="581" ht="13.5" customHeight="1">
      <c r="AL581" s="429"/>
    </row>
    <row r="582" ht="13.5" customHeight="1">
      <c r="AL582" s="429"/>
    </row>
    <row r="583" ht="13.5" customHeight="1">
      <c r="AL583" s="429"/>
    </row>
    <row r="584" ht="13.5" customHeight="1">
      <c r="AL584" s="429"/>
    </row>
    <row r="585" ht="13.5" customHeight="1">
      <c r="AL585" s="429"/>
    </row>
    <row r="586" ht="13.5" customHeight="1">
      <c r="AL586" s="429"/>
    </row>
    <row r="587" ht="13.5" customHeight="1">
      <c r="AL587" s="429"/>
    </row>
    <row r="588" ht="13.5" customHeight="1">
      <c r="AL588" s="429"/>
    </row>
    <row r="589" ht="13.5" customHeight="1">
      <c r="AL589" s="429"/>
    </row>
    <row r="590" ht="13.5" customHeight="1">
      <c r="AL590" s="429"/>
    </row>
    <row r="591" ht="13.5" customHeight="1">
      <c r="AL591" s="429"/>
    </row>
    <row r="592" ht="13.5" customHeight="1">
      <c r="AL592" s="429"/>
    </row>
    <row r="593" ht="13.5" customHeight="1">
      <c r="AL593" s="429"/>
    </row>
    <row r="594" ht="13.5" customHeight="1">
      <c r="AL594" s="429"/>
    </row>
    <row r="595" ht="13.5" customHeight="1">
      <c r="AL595" s="429"/>
    </row>
    <row r="596" ht="13.5" customHeight="1">
      <c r="AL596" s="429"/>
    </row>
    <row r="597" ht="13.5" customHeight="1">
      <c r="AL597" s="429"/>
    </row>
    <row r="598" ht="13.5" customHeight="1">
      <c r="AL598" s="429"/>
    </row>
    <row r="599" ht="13.5" customHeight="1">
      <c r="AL599" s="429"/>
    </row>
    <row r="600" ht="13.5" customHeight="1">
      <c r="AL600" s="429"/>
    </row>
    <row r="601" ht="13.5" customHeight="1">
      <c r="AL601" s="429"/>
    </row>
    <row r="602" ht="13.5" customHeight="1">
      <c r="AL602" s="429"/>
    </row>
    <row r="603" ht="13.5" customHeight="1">
      <c r="AL603" s="429"/>
    </row>
    <row r="604" ht="13.5" customHeight="1">
      <c r="AL604" s="429"/>
    </row>
    <row r="605" ht="13.5" customHeight="1">
      <c r="AL605" s="429"/>
    </row>
    <row r="606" ht="13.5" customHeight="1">
      <c r="AL606" s="429"/>
    </row>
    <row r="607" ht="13.5" customHeight="1">
      <c r="AL607" s="429"/>
    </row>
    <row r="608" ht="13.5" customHeight="1">
      <c r="AL608" s="429"/>
    </row>
    <row r="609" ht="13.5" customHeight="1">
      <c r="AL609" s="429"/>
    </row>
    <row r="610" ht="13.5" customHeight="1">
      <c r="AL610" s="429"/>
    </row>
    <row r="611" ht="13.5" customHeight="1">
      <c r="AL611" s="429"/>
    </row>
    <row r="612" ht="13.5" customHeight="1">
      <c r="AL612" s="429"/>
    </row>
    <row r="613" ht="13.5" customHeight="1">
      <c r="AL613" s="429"/>
    </row>
    <row r="614" ht="13.5" customHeight="1">
      <c r="AL614" s="429"/>
    </row>
    <row r="615" ht="13.5" customHeight="1">
      <c r="AL615" s="429"/>
    </row>
    <row r="616" ht="13.5" customHeight="1">
      <c r="AL616" s="429"/>
    </row>
    <row r="617" ht="13.5" customHeight="1">
      <c r="AL617" s="429"/>
    </row>
    <row r="618" ht="13.5" customHeight="1">
      <c r="AL618" s="429"/>
    </row>
    <row r="619" ht="13.5" customHeight="1">
      <c r="AL619" s="429"/>
    </row>
    <row r="620" ht="13.5" customHeight="1">
      <c r="AL620" s="429"/>
    </row>
    <row r="621" ht="13.5" customHeight="1">
      <c r="AL621" s="429"/>
    </row>
    <row r="622" ht="13.5" customHeight="1">
      <c r="AL622" s="429"/>
    </row>
    <row r="623" ht="13.5" customHeight="1">
      <c r="AL623" s="429"/>
    </row>
    <row r="624" ht="13.5" customHeight="1">
      <c r="AL624" s="429"/>
    </row>
    <row r="625" ht="13.5" customHeight="1">
      <c r="AL625" s="429"/>
    </row>
    <row r="626" ht="13.5" customHeight="1">
      <c r="AL626" s="429"/>
    </row>
    <row r="627" ht="13.5" customHeight="1">
      <c r="AL627" s="429"/>
    </row>
    <row r="628" ht="13.5" customHeight="1">
      <c r="AL628" s="429"/>
    </row>
    <row r="629" ht="13.5" customHeight="1">
      <c r="AL629" s="429"/>
    </row>
    <row r="630" ht="13.5" customHeight="1">
      <c r="AL630" s="429"/>
    </row>
    <row r="631" ht="13.5" customHeight="1">
      <c r="AL631" s="429"/>
    </row>
    <row r="632" ht="13.5" customHeight="1">
      <c r="AL632" s="429"/>
    </row>
    <row r="633" ht="13.5" customHeight="1">
      <c r="AL633" s="429"/>
    </row>
    <row r="634" ht="13.5" customHeight="1">
      <c r="AL634" s="429"/>
    </row>
    <row r="635" ht="13.5" customHeight="1">
      <c r="AL635" s="429"/>
    </row>
    <row r="636" ht="13.5" customHeight="1">
      <c r="AL636" s="429"/>
    </row>
    <row r="637" ht="13.5" customHeight="1">
      <c r="AL637" s="429"/>
    </row>
    <row r="638" ht="13.5" customHeight="1">
      <c r="AL638" s="429"/>
    </row>
    <row r="639" ht="13.5" customHeight="1">
      <c r="AL639" s="429"/>
    </row>
    <row r="640" ht="13.5" customHeight="1">
      <c r="AL640" s="429"/>
    </row>
    <row r="641" ht="13.5" customHeight="1">
      <c r="AL641" s="429"/>
    </row>
    <row r="642" ht="13.5" customHeight="1">
      <c r="AL642" s="429"/>
    </row>
    <row r="643" ht="13.5" customHeight="1">
      <c r="AL643" s="429"/>
    </row>
    <row r="644" ht="13.5" customHeight="1">
      <c r="AL644" s="429"/>
    </row>
    <row r="645" ht="13.5" customHeight="1">
      <c r="AL645" s="429"/>
    </row>
    <row r="646" ht="13.5" customHeight="1">
      <c r="AL646" s="429"/>
    </row>
    <row r="647" ht="13.5" customHeight="1">
      <c r="AL647" s="429"/>
    </row>
    <row r="648" ht="13.5" customHeight="1">
      <c r="AL648" s="429"/>
    </row>
    <row r="649" ht="13.5" customHeight="1">
      <c r="AL649" s="429"/>
    </row>
    <row r="650" ht="13.5" customHeight="1">
      <c r="AL650" s="429"/>
    </row>
    <row r="651" ht="13.5" customHeight="1">
      <c r="AL651" s="429"/>
    </row>
    <row r="652" ht="13.5" customHeight="1">
      <c r="AL652" s="429"/>
    </row>
    <row r="653" ht="13.5" customHeight="1">
      <c r="AL653" s="429"/>
    </row>
    <row r="654" ht="13.5" customHeight="1">
      <c r="AL654" s="429"/>
    </row>
    <row r="655" ht="13.5" customHeight="1">
      <c r="AL655" s="429"/>
    </row>
    <row r="656" ht="13.5" customHeight="1">
      <c r="AL656" s="429"/>
    </row>
    <row r="657" ht="13.5" customHeight="1">
      <c r="AL657" s="429"/>
    </row>
    <row r="658" ht="13.5" customHeight="1">
      <c r="AL658" s="429"/>
    </row>
    <row r="659" ht="13.5" customHeight="1">
      <c r="AL659" s="429"/>
    </row>
    <row r="660" ht="13.5" customHeight="1">
      <c r="AL660" s="429"/>
    </row>
    <row r="661" ht="13.5" customHeight="1">
      <c r="AL661" s="429"/>
    </row>
    <row r="662" ht="13.5" customHeight="1">
      <c r="AL662" s="429"/>
    </row>
    <row r="663" ht="13.5" customHeight="1">
      <c r="AL663" s="429"/>
    </row>
    <row r="664" ht="13.5" customHeight="1">
      <c r="AL664" s="429"/>
    </row>
    <row r="665" ht="13.5" customHeight="1">
      <c r="AL665" s="429"/>
    </row>
    <row r="666" ht="13.5" customHeight="1">
      <c r="AL666" s="429"/>
    </row>
    <row r="667" ht="13.5" customHeight="1">
      <c r="AL667" s="429"/>
    </row>
    <row r="668" ht="13.5" customHeight="1">
      <c r="AL668" s="429"/>
    </row>
    <row r="669" ht="13.5" customHeight="1">
      <c r="AL669" s="429"/>
    </row>
    <row r="670" ht="13.5" customHeight="1">
      <c r="AL670" s="429"/>
    </row>
    <row r="671" ht="13.5" customHeight="1">
      <c r="AL671" s="429"/>
    </row>
    <row r="672" ht="13.5" customHeight="1">
      <c r="AL672" s="429"/>
    </row>
    <row r="673" ht="13.5" customHeight="1">
      <c r="AL673" s="429"/>
    </row>
    <row r="674" ht="13.5" customHeight="1">
      <c r="AL674" s="429"/>
    </row>
    <row r="675" ht="13.5" customHeight="1">
      <c r="AL675" s="429"/>
    </row>
    <row r="676" ht="13.5" customHeight="1">
      <c r="AL676" s="429"/>
    </row>
    <row r="677" ht="13.5" customHeight="1">
      <c r="AL677" s="429"/>
    </row>
    <row r="678" ht="13.5" customHeight="1">
      <c r="AL678" s="429"/>
    </row>
    <row r="679" ht="13.5" customHeight="1">
      <c r="AL679" s="429"/>
    </row>
    <row r="680" ht="13.5" customHeight="1">
      <c r="AL680" s="429"/>
    </row>
    <row r="681" ht="13.5" customHeight="1">
      <c r="AL681" s="429"/>
    </row>
    <row r="682" ht="13.5" customHeight="1">
      <c r="AL682" s="429"/>
    </row>
    <row r="683" ht="13.5" customHeight="1">
      <c r="AL683" s="429"/>
    </row>
    <row r="684" ht="13.5" customHeight="1">
      <c r="AL684" s="429"/>
    </row>
    <row r="685" ht="13.5" customHeight="1">
      <c r="AL685" s="429"/>
    </row>
    <row r="686" ht="13.5" customHeight="1">
      <c r="AL686" s="429"/>
    </row>
    <row r="687" ht="13.5" customHeight="1">
      <c r="AL687" s="429"/>
    </row>
    <row r="688" ht="13.5" customHeight="1">
      <c r="AL688" s="429"/>
    </row>
    <row r="689" ht="13.5" customHeight="1">
      <c r="AL689" s="429"/>
    </row>
    <row r="690" ht="13.5" customHeight="1">
      <c r="AL690" s="429"/>
    </row>
    <row r="691" ht="13.5" customHeight="1">
      <c r="AL691" s="429"/>
    </row>
    <row r="692" ht="13.5" customHeight="1">
      <c r="AL692" s="429"/>
    </row>
    <row r="693" ht="13.5" customHeight="1">
      <c r="AL693" s="429"/>
    </row>
    <row r="694" ht="13.5" customHeight="1">
      <c r="AL694" s="429"/>
    </row>
    <row r="695" ht="13.5" customHeight="1">
      <c r="AL695" s="429"/>
    </row>
    <row r="696" ht="13.5" customHeight="1">
      <c r="AL696" s="429"/>
    </row>
    <row r="697" ht="13.5" customHeight="1">
      <c r="AL697" s="429"/>
    </row>
    <row r="698" ht="13.5" customHeight="1">
      <c r="AL698" s="429"/>
    </row>
    <row r="699" ht="13.5" customHeight="1">
      <c r="AL699" s="429"/>
    </row>
    <row r="700" ht="13.5" customHeight="1">
      <c r="AL700" s="429"/>
    </row>
    <row r="701" ht="13.5" customHeight="1">
      <c r="AL701" s="429"/>
    </row>
    <row r="702" ht="13.5" customHeight="1">
      <c r="AL702" s="429"/>
    </row>
    <row r="703" ht="13.5" customHeight="1">
      <c r="AL703" s="429"/>
    </row>
    <row r="704" ht="13.5" customHeight="1">
      <c r="AL704" s="429"/>
    </row>
    <row r="705" ht="13.5" customHeight="1">
      <c r="AL705" s="429"/>
    </row>
    <row r="706" ht="13.5" customHeight="1">
      <c r="AL706" s="429"/>
    </row>
    <row r="707" ht="13.5" customHeight="1">
      <c r="AL707" s="429"/>
    </row>
    <row r="708" ht="13.5" customHeight="1">
      <c r="AL708" s="429"/>
    </row>
    <row r="709" ht="13.5" customHeight="1">
      <c r="AL709" s="429"/>
    </row>
    <row r="710" ht="13.5" customHeight="1">
      <c r="AL710" s="429"/>
    </row>
    <row r="711" ht="13.5" customHeight="1">
      <c r="AL711" s="429"/>
    </row>
    <row r="712" ht="13.5" customHeight="1">
      <c r="AL712" s="429"/>
    </row>
    <row r="713" ht="13.5" customHeight="1">
      <c r="AL713" s="429"/>
    </row>
    <row r="714" ht="13.5" customHeight="1">
      <c r="AL714" s="429"/>
    </row>
    <row r="715" ht="13.5" customHeight="1">
      <c r="AL715" s="429"/>
    </row>
    <row r="716" ht="13.5" customHeight="1">
      <c r="AL716" s="429"/>
    </row>
    <row r="717" ht="13.5" customHeight="1">
      <c r="AL717" s="429"/>
    </row>
    <row r="718" ht="13.5" customHeight="1">
      <c r="AL718" s="429"/>
    </row>
    <row r="719" ht="13.5" customHeight="1">
      <c r="AL719" s="429"/>
    </row>
    <row r="720" ht="13.5" customHeight="1">
      <c r="AL720" s="429"/>
    </row>
    <row r="721" ht="13.5" customHeight="1">
      <c r="AL721" s="429"/>
    </row>
    <row r="722" ht="13.5" customHeight="1">
      <c r="AL722" s="429"/>
    </row>
    <row r="723" ht="13.5" customHeight="1">
      <c r="AL723" s="429"/>
    </row>
    <row r="724" ht="13.5" customHeight="1">
      <c r="AL724" s="429"/>
    </row>
    <row r="725" ht="13.5" customHeight="1">
      <c r="AL725" s="429"/>
    </row>
    <row r="726" ht="13.5" customHeight="1">
      <c r="AL726" s="429"/>
    </row>
    <row r="727" ht="13.5" customHeight="1">
      <c r="AL727" s="429"/>
    </row>
    <row r="728" ht="13.5" customHeight="1">
      <c r="AL728" s="429"/>
    </row>
    <row r="729" ht="13.5" customHeight="1">
      <c r="AL729" s="429"/>
    </row>
    <row r="730" ht="13.5" customHeight="1">
      <c r="AL730" s="429"/>
    </row>
    <row r="731" ht="13.5" customHeight="1">
      <c r="AL731" s="429"/>
    </row>
    <row r="732" ht="13.5" customHeight="1">
      <c r="AL732" s="429"/>
    </row>
    <row r="733" ht="13.5" customHeight="1">
      <c r="AL733" s="429"/>
    </row>
    <row r="734" ht="13.5" customHeight="1">
      <c r="AL734" s="429"/>
    </row>
    <row r="735" ht="13.5" customHeight="1">
      <c r="AL735" s="429"/>
    </row>
    <row r="736" ht="13.5" customHeight="1">
      <c r="AL736" s="429"/>
    </row>
    <row r="737" ht="13.5" customHeight="1">
      <c r="AL737" s="429"/>
    </row>
    <row r="738" ht="13.5" customHeight="1">
      <c r="AL738" s="429"/>
    </row>
    <row r="739" ht="13.5" customHeight="1">
      <c r="AL739" s="429"/>
    </row>
    <row r="740" ht="13.5" customHeight="1">
      <c r="AL740" s="429"/>
    </row>
    <row r="741" ht="13.5" customHeight="1">
      <c r="AL741" s="429"/>
    </row>
    <row r="742" ht="13.5" customHeight="1">
      <c r="AL742" s="429"/>
    </row>
    <row r="743" ht="13.5" customHeight="1">
      <c r="AL743" s="429"/>
    </row>
    <row r="744" ht="13.5" customHeight="1">
      <c r="AL744" s="429"/>
    </row>
    <row r="745" ht="13.5" customHeight="1">
      <c r="AL745" s="429"/>
    </row>
    <row r="746" ht="13.5" customHeight="1">
      <c r="AL746" s="429"/>
    </row>
    <row r="747" ht="13.5" customHeight="1">
      <c r="AL747" s="429"/>
    </row>
    <row r="748" ht="13.5" customHeight="1">
      <c r="AL748" s="429"/>
    </row>
    <row r="749" ht="13.5" customHeight="1">
      <c r="AL749" s="429"/>
    </row>
    <row r="750" ht="13.5" customHeight="1">
      <c r="AL750" s="429"/>
    </row>
    <row r="751" ht="13.5" customHeight="1">
      <c r="AL751" s="429"/>
    </row>
    <row r="752" ht="13.5" customHeight="1">
      <c r="AL752" s="429"/>
    </row>
    <row r="753" ht="13.5" customHeight="1">
      <c r="AL753" s="429"/>
    </row>
    <row r="754" ht="13.5" customHeight="1">
      <c r="AL754" s="429"/>
    </row>
    <row r="755" ht="13.5" customHeight="1">
      <c r="AL755" s="429"/>
    </row>
    <row r="756" ht="13.5" customHeight="1">
      <c r="AL756" s="429"/>
    </row>
    <row r="757" ht="13.5" customHeight="1">
      <c r="AL757" s="429"/>
    </row>
    <row r="758" ht="13.5" customHeight="1">
      <c r="AL758" s="429"/>
    </row>
    <row r="759" ht="13.5" customHeight="1">
      <c r="AL759" s="429"/>
    </row>
    <row r="760" ht="13.5" customHeight="1">
      <c r="AL760" s="429"/>
    </row>
    <row r="761" ht="13.5" customHeight="1">
      <c r="AL761" s="429"/>
    </row>
    <row r="762" ht="13.5" customHeight="1">
      <c r="AL762" s="429"/>
    </row>
    <row r="763" ht="13.5" customHeight="1">
      <c r="AL763" s="429"/>
    </row>
    <row r="764" ht="13.5" customHeight="1">
      <c r="AL764" s="429"/>
    </row>
    <row r="765" ht="13.5" customHeight="1">
      <c r="AL765" s="429"/>
    </row>
    <row r="766" ht="13.5" customHeight="1">
      <c r="AL766" s="429"/>
    </row>
    <row r="767" ht="13.5" customHeight="1">
      <c r="AL767" s="429"/>
    </row>
    <row r="768" ht="13.5" customHeight="1">
      <c r="AL768" s="429"/>
    </row>
    <row r="769" ht="13.5" customHeight="1">
      <c r="AL769" s="429"/>
    </row>
    <row r="770" ht="13.5" customHeight="1">
      <c r="AL770" s="429"/>
    </row>
    <row r="771" ht="13.5" customHeight="1">
      <c r="AL771" s="429"/>
    </row>
    <row r="772" ht="13.5" customHeight="1">
      <c r="AL772" s="429"/>
    </row>
    <row r="773" ht="13.5" customHeight="1">
      <c r="AL773" s="429"/>
    </row>
    <row r="774" ht="13.5" customHeight="1">
      <c r="AL774" s="429"/>
    </row>
    <row r="775" ht="13.5" customHeight="1">
      <c r="AL775" s="429"/>
    </row>
    <row r="776" ht="13.5" customHeight="1">
      <c r="AL776" s="429"/>
    </row>
    <row r="777" ht="13.5" customHeight="1">
      <c r="AL777" s="429"/>
    </row>
    <row r="778" ht="13.5" customHeight="1">
      <c r="AL778" s="429"/>
    </row>
    <row r="779" ht="13.5" customHeight="1">
      <c r="AL779" s="429"/>
    </row>
    <row r="780" ht="13.5" customHeight="1">
      <c r="AL780" s="429"/>
    </row>
    <row r="781" ht="13.5" customHeight="1">
      <c r="AL781" s="429"/>
    </row>
    <row r="782" ht="13.5" customHeight="1">
      <c r="AL782" s="429"/>
    </row>
    <row r="783" ht="13.5" customHeight="1">
      <c r="AL783" s="429"/>
    </row>
    <row r="784" ht="13.5" customHeight="1">
      <c r="AL784" s="429"/>
    </row>
    <row r="785" ht="13.5" customHeight="1">
      <c r="AL785" s="429"/>
    </row>
    <row r="786" ht="13.5" customHeight="1">
      <c r="AL786" s="429"/>
    </row>
    <row r="787" ht="13.5" customHeight="1">
      <c r="AL787" s="429"/>
    </row>
    <row r="788" ht="13.5" customHeight="1">
      <c r="AL788" s="429"/>
    </row>
    <row r="789" ht="13.5" customHeight="1">
      <c r="AL789" s="429"/>
    </row>
    <row r="790" ht="13.5" customHeight="1">
      <c r="AL790" s="429"/>
    </row>
    <row r="791" ht="13.5" customHeight="1">
      <c r="AL791" s="429"/>
    </row>
    <row r="792" ht="13.5" customHeight="1">
      <c r="AL792" s="429"/>
    </row>
    <row r="793" ht="13.5" customHeight="1">
      <c r="AL793" s="429"/>
    </row>
    <row r="794" ht="13.5" customHeight="1">
      <c r="AL794" s="429"/>
    </row>
    <row r="795" ht="13.5" customHeight="1">
      <c r="AL795" s="429"/>
    </row>
    <row r="796" ht="13.5" customHeight="1">
      <c r="AL796" s="429"/>
    </row>
    <row r="797" ht="13.5" customHeight="1">
      <c r="AL797" s="429"/>
    </row>
    <row r="798" ht="13.5" customHeight="1">
      <c r="AL798" s="429"/>
    </row>
    <row r="799" ht="13.5" customHeight="1">
      <c r="AL799" s="429"/>
    </row>
    <row r="800" ht="13.5" customHeight="1">
      <c r="AL800" s="429"/>
    </row>
    <row r="801" ht="13.5" customHeight="1">
      <c r="AL801" s="429"/>
    </row>
    <row r="802" ht="13.5" customHeight="1">
      <c r="AL802" s="429"/>
    </row>
    <row r="803" ht="13.5" customHeight="1">
      <c r="AL803" s="429"/>
    </row>
    <row r="804" ht="13.5" customHeight="1">
      <c r="AL804" s="429"/>
    </row>
    <row r="805" ht="13.5" customHeight="1">
      <c r="AL805" s="429"/>
    </row>
    <row r="806" ht="13.5" customHeight="1">
      <c r="AL806" s="429"/>
    </row>
    <row r="807" ht="13.5" customHeight="1">
      <c r="AL807" s="429"/>
    </row>
    <row r="808" ht="13.5" customHeight="1">
      <c r="AL808" s="429"/>
    </row>
    <row r="809" ht="13.5" customHeight="1">
      <c r="AL809" s="429"/>
    </row>
    <row r="810" ht="13.5" customHeight="1">
      <c r="AL810" s="429"/>
    </row>
    <row r="811" ht="13.5" customHeight="1">
      <c r="AL811" s="429"/>
    </row>
    <row r="812" ht="13.5" customHeight="1">
      <c r="AL812" s="429"/>
    </row>
    <row r="813" ht="13.5" customHeight="1">
      <c r="AL813" s="429"/>
    </row>
    <row r="814" ht="13.5" customHeight="1">
      <c r="AL814" s="429"/>
    </row>
    <row r="815" ht="13.5" customHeight="1">
      <c r="AL815" s="429"/>
    </row>
    <row r="816" ht="13.5" customHeight="1">
      <c r="AL816" s="429"/>
    </row>
    <row r="817" ht="13.5" customHeight="1">
      <c r="AL817" s="429"/>
    </row>
    <row r="818" ht="13.5" customHeight="1">
      <c r="AL818" s="429"/>
    </row>
    <row r="819" ht="13.5" customHeight="1">
      <c r="AL819" s="429"/>
    </row>
    <row r="820" ht="13.5" customHeight="1">
      <c r="AL820" s="429"/>
    </row>
    <row r="821" ht="13.5" customHeight="1">
      <c r="AL821" s="429"/>
    </row>
    <row r="822" ht="13.5" customHeight="1">
      <c r="AL822" s="429"/>
    </row>
    <row r="823" ht="13.5" customHeight="1">
      <c r="AL823" s="429"/>
    </row>
    <row r="824" ht="13.5" customHeight="1">
      <c r="AL824" s="429"/>
    </row>
    <row r="825" ht="13.5" customHeight="1">
      <c r="AL825" s="429"/>
    </row>
    <row r="826" ht="13.5" customHeight="1">
      <c r="AL826" s="429"/>
    </row>
    <row r="827" ht="13.5" customHeight="1">
      <c r="AL827" s="429"/>
    </row>
    <row r="828" ht="13.5" customHeight="1">
      <c r="AL828" s="429"/>
    </row>
    <row r="829" ht="13.5" customHeight="1">
      <c r="AL829" s="429"/>
    </row>
    <row r="830" ht="13.5" customHeight="1">
      <c r="AL830" s="429"/>
    </row>
    <row r="831" ht="13.5" customHeight="1">
      <c r="AL831" s="429"/>
    </row>
    <row r="832" ht="13.5" customHeight="1">
      <c r="AL832" s="429"/>
    </row>
    <row r="833" ht="13.5" customHeight="1">
      <c r="AL833" s="429"/>
    </row>
    <row r="834" ht="13.5" customHeight="1">
      <c r="AL834" s="429"/>
    </row>
    <row r="835" ht="13.5" customHeight="1">
      <c r="AL835" s="429"/>
    </row>
    <row r="836" ht="13.5" customHeight="1">
      <c r="AL836" s="429"/>
    </row>
    <row r="837" ht="13.5" customHeight="1">
      <c r="AL837" s="429"/>
    </row>
    <row r="838" ht="13.5" customHeight="1">
      <c r="AL838" s="429"/>
    </row>
    <row r="839" ht="13.5" customHeight="1">
      <c r="AL839" s="429"/>
    </row>
    <row r="840" ht="13.5" customHeight="1">
      <c r="AL840" s="429"/>
    </row>
    <row r="841" ht="13.5" customHeight="1">
      <c r="AL841" s="429"/>
    </row>
    <row r="842" ht="13.5" customHeight="1">
      <c r="AL842" s="429"/>
    </row>
    <row r="843" ht="13.5" customHeight="1">
      <c r="AL843" s="429"/>
    </row>
    <row r="844" ht="13.5" customHeight="1">
      <c r="AL844" s="429"/>
    </row>
    <row r="845" ht="13.5" customHeight="1">
      <c r="AL845" s="429"/>
    </row>
    <row r="846" ht="13.5" customHeight="1">
      <c r="AL846" s="429"/>
    </row>
    <row r="847" ht="13.5" customHeight="1">
      <c r="AL847" s="429"/>
    </row>
    <row r="848" ht="13.5" customHeight="1">
      <c r="AL848" s="429"/>
    </row>
    <row r="849" ht="13.5" customHeight="1">
      <c r="AL849" s="429"/>
    </row>
    <row r="850" ht="13.5" customHeight="1">
      <c r="AL850" s="429"/>
    </row>
    <row r="851" ht="13.5" customHeight="1">
      <c r="AL851" s="429"/>
    </row>
    <row r="852" ht="13.5" customHeight="1">
      <c r="AL852" s="429"/>
    </row>
    <row r="853" ht="13.5" customHeight="1">
      <c r="AL853" s="429"/>
    </row>
    <row r="854" ht="13.5" customHeight="1">
      <c r="AL854" s="429"/>
    </row>
    <row r="855" ht="13.5" customHeight="1">
      <c r="AL855" s="429"/>
    </row>
    <row r="856" ht="13.5" customHeight="1">
      <c r="AL856" s="429"/>
    </row>
    <row r="857" ht="13.5" customHeight="1">
      <c r="AL857" s="429"/>
    </row>
    <row r="858" ht="13.5" customHeight="1">
      <c r="AL858" s="429"/>
    </row>
    <row r="859" ht="13.5" customHeight="1">
      <c r="AL859" s="429"/>
    </row>
    <row r="860" ht="13.5" customHeight="1">
      <c r="AL860" s="429"/>
    </row>
    <row r="861" ht="13.5" customHeight="1">
      <c r="AL861" s="429"/>
    </row>
    <row r="862" ht="13.5" customHeight="1">
      <c r="AL862" s="429"/>
    </row>
    <row r="863" ht="13.5" customHeight="1">
      <c r="AL863" s="429"/>
    </row>
    <row r="864" ht="13.5" customHeight="1">
      <c r="AL864" s="429"/>
    </row>
    <row r="865" ht="13.5" customHeight="1">
      <c r="AL865" s="429"/>
    </row>
    <row r="866" ht="13.5" customHeight="1">
      <c r="AL866" s="429"/>
    </row>
    <row r="867" ht="13.5" customHeight="1">
      <c r="AL867" s="429"/>
    </row>
    <row r="868" ht="13.5" customHeight="1">
      <c r="AL868" s="429"/>
    </row>
    <row r="869" ht="13.5" customHeight="1">
      <c r="AL869" s="429"/>
    </row>
    <row r="870" ht="13.5" customHeight="1">
      <c r="AL870" s="429"/>
    </row>
    <row r="871" ht="13.5" customHeight="1">
      <c r="AL871" s="429"/>
    </row>
    <row r="872" ht="13.5" customHeight="1">
      <c r="AL872" s="429"/>
    </row>
    <row r="873" ht="13.5" customHeight="1">
      <c r="AL873" s="429"/>
    </row>
    <row r="874" ht="13.5" customHeight="1">
      <c r="AL874" s="429"/>
    </row>
    <row r="875" ht="13.5" customHeight="1">
      <c r="AL875" s="429"/>
    </row>
    <row r="876" ht="13.5" customHeight="1">
      <c r="AL876" s="429"/>
    </row>
    <row r="877" ht="13.5" customHeight="1">
      <c r="AL877" s="429"/>
    </row>
    <row r="878" ht="13.5" customHeight="1">
      <c r="AL878" s="429"/>
    </row>
    <row r="879" ht="13.5" customHeight="1">
      <c r="AL879" s="429"/>
    </row>
    <row r="880" ht="13.5" customHeight="1">
      <c r="AL880" s="429"/>
    </row>
    <row r="881" ht="13.5" customHeight="1">
      <c r="AL881" s="429"/>
    </row>
    <row r="882" ht="13.5" customHeight="1">
      <c r="AL882" s="429"/>
    </row>
    <row r="883" ht="13.5" customHeight="1">
      <c r="AL883" s="429"/>
    </row>
    <row r="884" ht="13.5" customHeight="1">
      <c r="AL884" s="429"/>
    </row>
    <row r="885" ht="13.5" customHeight="1">
      <c r="AL885" s="429"/>
    </row>
    <row r="886" ht="13.5" customHeight="1">
      <c r="AL886" s="429"/>
    </row>
    <row r="887" ht="13.5" customHeight="1">
      <c r="AL887" s="429"/>
    </row>
    <row r="888" ht="13.5" customHeight="1">
      <c r="AL888" s="429"/>
    </row>
    <row r="889" ht="13.5" customHeight="1">
      <c r="AL889" s="429"/>
    </row>
    <row r="890" ht="13.5" customHeight="1">
      <c r="AL890" s="429"/>
    </row>
    <row r="891" ht="13.5" customHeight="1">
      <c r="AL891" s="429"/>
    </row>
    <row r="892" ht="13.5" customHeight="1">
      <c r="AL892" s="429"/>
    </row>
    <row r="893" ht="13.5" customHeight="1">
      <c r="AL893" s="429"/>
    </row>
    <row r="894" ht="13.5" customHeight="1">
      <c r="AL894" s="429"/>
    </row>
    <row r="895" ht="13.5" customHeight="1">
      <c r="AL895" s="429"/>
    </row>
    <row r="896" ht="13.5" customHeight="1">
      <c r="AL896" s="429"/>
    </row>
    <row r="897" ht="13.5" customHeight="1">
      <c r="AL897" s="429"/>
    </row>
    <row r="898" ht="13.5" customHeight="1">
      <c r="AL898" s="429"/>
    </row>
    <row r="899" ht="13.5" customHeight="1">
      <c r="AL899" s="429"/>
    </row>
    <row r="900" ht="13.5" customHeight="1">
      <c r="AL900" s="429"/>
    </row>
    <row r="901" ht="13.5" customHeight="1">
      <c r="AL901" s="429"/>
    </row>
    <row r="902" ht="13.5" customHeight="1">
      <c r="AL902" s="429"/>
    </row>
    <row r="903" ht="13.5" customHeight="1">
      <c r="AL903" s="429"/>
    </row>
    <row r="904" ht="13.5" customHeight="1">
      <c r="AL904" s="429"/>
    </row>
    <row r="905" ht="13.5" customHeight="1">
      <c r="AL905" s="429"/>
    </row>
    <row r="906" ht="13.5" customHeight="1">
      <c r="AL906" s="429"/>
    </row>
    <row r="907" ht="13.5" customHeight="1">
      <c r="AL907" s="429"/>
    </row>
    <row r="908" ht="13.5" customHeight="1">
      <c r="AL908" s="429"/>
    </row>
    <row r="909" ht="13.5" customHeight="1">
      <c r="AL909" s="429"/>
    </row>
    <row r="910" ht="13.5" customHeight="1">
      <c r="AL910" s="429"/>
    </row>
    <row r="911" ht="13.5" customHeight="1">
      <c r="AL911" s="429"/>
    </row>
    <row r="912" ht="13.5" customHeight="1">
      <c r="AL912" s="429"/>
    </row>
    <row r="913" ht="13.5" customHeight="1">
      <c r="AL913" s="429"/>
    </row>
    <row r="914" ht="13.5" customHeight="1">
      <c r="AL914" s="429"/>
    </row>
    <row r="915" ht="13.5" customHeight="1">
      <c r="AL915" s="429"/>
    </row>
    <row r="916" ht="13.5" customHeight="1">
      <c r="AL916" s="429"/>
    </row>
    <row r="917" ht="13.5" customHeight="1">
      <c r="AL917" s="429"/>
    </row>
    <row r="918" ht="13.5" customHeight="1">
      <c r="AL918" s="429"/>
    </row>
    <row r="919" ht="13.5" customHeight="1">
      <c r="AL919" s="429"/>
    </row>
    <row r="920" ht="13.5" customHeight="1">
      <c r="AL920" s="429"/>
    </row>
    <row r="921" ht="13.5" customHeight="1">
      <c r="AL921" s="429"/>
    </row>
    <row r="922" ht="13.5" customHeight="1">
      <c r="AL922" s="429"/>
    </row>
    <row r="923" ht="13.5" customHeight="1">
      <c r="AL923" s="429"/>
    </row>
    <row r="924" ht="13.5" customHeight="1">
      <c r="AL924" s="429"/>
    </row>
    <row r="925" ht="13.5" customHeight="1">
      <c r="AL925" s="429"/>
    </row>
    <row r="926" ht="13.5" customHeight="1">
      <c r="AL926" s="429"/>
    </row>
    <row r="927" ht="13.5" customHeight="1">
      <c r="AL927" s="429"/>
    </row>
    <row r="928" ht="13.5" customHeight="1">
      <c r="AL928" s="429"/>
    </row>
    <row r="929" ht="13.5" customHeight="1">
      <c r="AL929" s="429"/>
    </row>
    <row r="930" ht="13.5" customHeight="1">
      <c r="AL930" s="429"/>
    </row>
    <row r="931" ht="13.5" customHeight="1">
      <c r="AL931" s="429"/>
    </row>
    <row r="932" ht="13.5" customHeight="1">
      <c r="AL932" s="429"/>
    </row>
    <row r="933" ht="13.5" customHeight="1">
      <c r="AL933" s="429"/>
    </row>
    <row r="934" ht="13.5" customHeight="1">
      <c r="AL934" s="429"/>
    </row>
    <row r="935" ht="13.5" customHeight="1">
      <c r="AL935" s="429"/>
    </row>
    <row r="936" ht="13.5" customHeight="1">
      <c r="AL936" s="429"/>
    </row>
    <row r="937" ht="13.5" customHeight="1">
      <c r="AL937" s="429"/>
    </row>
    <row r="938" ht="13.5" customHeight="1">
      <c r="AL938" s="429"/>
    </row>
    <row r="939" ht="13.5" customHeight="1">
      <c r="AL939" s="429"/>
    </row>
    <row r="940" ht="13.5" customHeight="1">
      <c r="AL940" s="429"/>
    </row>
    <row r="941" ht="13.5" customHeight="1">
      <c r="AL941" s="429"/>
    </row>
    <row r="942" ht="13.5" customHeight="1">
      <c r="AL942" s="429"/>
    </row>
    <row r="943" ht="13.5" customHeight="1">
      <c r="AL943" s="429"/>
    </row>
    <row r="944" ht="13.5" customHeight="1">
      <c r="AL944" s="429"/>
    </row>
    <row r="945" ht="13.5" customHeight="1">
      <c r="AL945" s="429"/>
    </row>
    <row r="946" ht="13.5" customHeight="1">
      <c r="AL946" s="429"/>
    </row>
    <row r="947" ht="13.5" customHeight="1">
      <c r="AL947" s="429"/>
    </row>
    <row r="948" ht="13.5" customHeight="1">
      <c r="AL948" s="429"/>
    </row>
    <row r="949" ht="13.5" customHeight="1">
      <c r="AL949" s="429"/>
    </row>
    <row r="950" ht="13.5" customHeight="1">
      <c r="AL950" s="429"/>
    </row>
    <row r="951" ht="13.5" customHeight="1">
      <c r="AL951" s="429"/>
    </row>
    <row r="952" ht="13.5" customHeight="1">
      <c r="AL952" s="429"/>
    </row>
    <row r="953" ht="13.5" customHeight="1">
      <c r="AL953" s="429"/>
    </row>
    <row r="954" ht="13.5" customHeight="1">
      <c r="AL954" s="429"/>
    </row>
    <row r="955" ht="13.5" customHeight="1">
      <c r="AL955" s="429"/>
    </row>
    <row r="956" ht="13.5" customHeight="1">
      <c r="AL956" s="429"/>
    </row>
    <row r="957" ht="13.5" customHeight="1">
      <c r="AL957" s="429"/>
    </row>
    <row r="958" ht="13.5" customHeight="1">
      <c r="AL958" s="429"/>
    </row>
    <row r="959" ht="13.5" customHeight="1">
      <c r="AL959" s="429"/>
    </row>
    <row r="960" ht="13.5" customHeight="1">
      <c r="AL960" s="429"/>
    </row>
    <row r="961" ht="13.5" customHeight="1">
      <c r="AL961" s="429"/>
    </row>
    <row r="962" ht="13.5" customHeight="1">
      <c r="AL962" s="429"/>
    </row>
    <row r="963" ht="13.5" customHeight="1">
      <c r="AL963" s="429"/>
    </row>
    <row r="964" ht="13.5" customHeight="1">
      <c r="AL964" s="429"/>
    </row>
    <row r="965" ht="13.5" customHeight="1">
      <c r="AL965" s="429"/>
    </row>
    <row r="966" ht="13.5" customHeight="1">
      <c r="AL966" s="429"/>
    </row>
    <row r="967" ht="13.5" customHeight="1">
      <c r="AL967" s="429"/>
    </row>
    <row r="968" ht="13.5" customHeight="1">
      <c r="AL968" s="429"/>
    </row>
    <row r="969" ht="13.5" customHeight="1">
      <c r="AL969" s="429"/>
    </row>
    <row r="970" ht="13.5" customHeight="1">
      <c r="AL970" s="429"/>
    </row>
    <row r="971" ht="13.5" customHeight="1">
      <c r="AL971" s="429"/>
    </row>
    <row r="972" ht="13.5" customHeight="1">
      <c r="AL972" s="429"/>
    </row>
    <row r="973" ht="13.5" customHeight="1">
      <c r="AL973" s="429"/>
    </row>
    <row r="974" ht="13.5" customHeight="1">
      <c r="AL974" s="429"/>
    </row>
    <row r="975" ht="13.5" customHeight="1">
      <c r="AL975" s="429"/>
    </row>
    <row r="976" ht="13.5" customHeight="1">
      <c r="AL976" s="429"/>
    </row>
    <row r="977" ht="13.5" customHeight="1">
      <c r="AL977" s="429"/>
    </row>
    <row r="978" ht="13.5" customHeight="1">
      <c r="AL978" s="429"/>
    </row>
    <row r="979" ht="13.5" customHeight="1">
      <c r="AL979" s="429"/>
    </row>
    <row r="980" ht="13.5" customHeight="1">
      <c r="AL980" s="429"/>
    </row>
    <row r="981" ht="13.5" customHeight="1">
      <c r="AL981" s="429"/>
    </row>
    <row r="982" ht="13.5" customHeight="1">
      <c r="AL982" s="429"/>
    </row>
    <row r="983" ht="13.5" customHeight="1">
      <c r="AL983" s="429"/>
    </row>
    <row r="984" ht="13.5" customHeight="1">
      <c r="AL984" s="429"/>
    </row>
    <row r="985" ht="13.5" customHeight="1">
      <c r="AL985" s="429"/>
    </row>
    <row r="986" ht="13.5" customHeight="1">
      <c r="AL986" s="429"/>
    </row>
    <row r="987" ht="13.5" customHeight="1">
      <c r="AL987" s="429"/>
    </row>
    <row r="988" ht="13.5" customHeight="1">
      <c r="AL988" s="429"/>
    </row>
    <row r="989" ht="13.5" customHeight="1">
      <c r="AL989" s="429"/>
    </row>
    <row r="990" ht="13.5" customHeight="1">
      <c r="AL990" s="429"/>
    </row>
    <row r="991" ht="13.5" customHeight="1">
      <c r="AL991" s="429"/>
    </row>
    <row r="992" ht="13.5" customHeight="1">
      <c r="AL992" s="429"/>
    </row>
    <row r="993" ht="13.5" customHeight="1">
      <c r="AL993" s="429"/>
    </row>
    <row r="994" ht="13.5" customHeight="1">
      <c r="AL994" s="429"/>
    </row>
    <row r="995" ht="13.5" customHeight="1">
      <c r="AL995" s="429"/>
    </row>
    <row r="996" ht="13.5" customHeight="1">
      <c r="AL996" s="429"/>
    </row>
    <row r="997" ht="13.5" customHeight="1">
      <c r="AL997" s="429"/>
    </row>
    <row r="998" ht="13.5" customHeight="1">
      <c r="AL998" s="429"/>
    </row>
    <row r="999" ht="13.5" customHeight="1">
      <c r="AL999" s="429"/>
    </row>
    <row r="1000" ht="13.5" customHeight="1">
      <c r="AL1000" s="429"/>
    </row>
  </sheetData>
  <printOptions/>
  <pageMargins bottom="0.75" footer="0.0" header="0.0" left="0.7" right="0.7" top="0.75"/>
  <pageSetup paperSize="3" orientation="landscape"/>
  <headerFooter>
    <oddFooter>&amp;L&amp;F&amp;R&amp;D &amp;T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2016-06-22T16:14:15Z</dcterms:created>
  <dc:creator>K Sullivan</dc:creator>
</cp:coreProperties>
</file>