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od\Documents\PhD\Hydrogen_Gap\hydrogen_tracking\data\"/>
    </mc:Choice>
  </mc:AlternateContent>
  <xr:revisionPtr revIDLastSave="0" documentId="13_ncr:1_{CBBDF67A-3B71-4F46-8D16-36BF822DC8F3}" xr6:coauthVersionLast="36" xr6:coauthVersionMax="36" xr10:uidLastSave="{00000000-0000-0000-0000-000000000000}"/>
  <bookViews>
    <workbookView xWindow="0" yWindow="0" windowWidth="38400" windowHeight="17625" xr2:uid="{4460C284-272F-44EE-BC36-A2B8EA001950}"/>
  </bookViews>
  <sheets>
    <sheet name="Sheet1" sheetId="1" r:id="rId1"/>
  </sheets>
  <definedNames>
    <definedName name="_xlnm._FilterDatabase" localSheetId="0" hidden="1">Sheet1!$A$1:$H$59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6" i="1" l="1"/>
  <c r="F57" i="1"/>
  <c r="F58" i="1"/>
  <c r="F59" i="1"/>
  <c r="F60" i="1"/>
  <c r="F55" i="1"/>
  <c r="F50" i="1"/>
  <c r="F51" i="1"/>
  <c r="F52" i="1"/>
  <c r="F53" i="1"/>
  <c r="F54" i="1"/>
  <c r="F49" i="1"/>
  <c r="F48" i="1"/>
  <c r="F47" i="1"/>
  <c r="F46" i="1"/>
  <c r="F45" i="1"/>
  <c r="F44" i="1"/>
  <c r="F43" i="1"/>
</calcChain>
</file>

<file path=xl/sharedStrings.xml><?xml version="1.0" encoding="utf-8"?>
<sst xmlns="http://schemas.openxmlformats.org/spreadsheetml/2006/main" count="362" uniqueCount="91">
  <si>
    <t>variable</t>
  </si>
  <si>
    <t>region</t>
  </si>
  <si>
    <t>period</t>
  </si>
  <si>
    <t>unit</t>
  </si>
  <si>
    <t>value</t>
  </si>
  <si>
    <t>Tech|ELH2|CAPEX</t>
  </si>
  <si>
    <t>Tech|ELH2|Efficiency</t>
  </si>
  <si>
    <t>World</t>
  </si>
  <si>
    <t>USD/kW</t>
  </si>
  <si>
    <t>p.u.</t>
  </si>
  <si>
    <t>Tech|ELH2|FOM</t>
  </si>
  <si>
    <t>a</t>
  </si>
  <si>
    <t>Tech|ELH2|FLh</t>
  </si>
  <si>
    <t>h/a</t>
  </si>
  <si>
    <t>USD/MWh</t>
  </si>
  <si>
    <t>Tech|ELH2|Interest</t>
  </si>
  <si>
    <t>Price|CO2</t>
  </si>
  <si>
    <t>USD/tCO2</t>
  </si>
  <si>
    <t>Tech|ELH2|CAPEX|Stack|Share</t>
  </si>
  <si>
    <t>Tech|ELH2|CAPEX|Stack|LR</t>
  </si>
  <si>
    <t>Tech|ELH2|CAPEX|Other|LR</t>
  </si>
  <si>
    <t>Tech|ELH2|VOM</t>
  </si>
  <si>
    <t>Tech|ELH2|Lifetime|Stack</t>
  </si>
  <si>
    <t>tCO2/MWh</t>
  </si>
  <si>
    <t>scenario</t>
  </si>
  <si>
    <t>Default</t>
  </si>
  <si>
    <t>Progressive</t>
  </si>
  <si>
    <t>source</t>
  </si>
  <si>
    <t>Conservative</t>
  </si>
  <si>
    <t>IEA: Global Hydrogen Review (2023)</t>
  </si>
  <si>
    <t>Price|Gas</t>
  </si>
  <si>
    <t>Price|Electricity|Hydrogen</t>
  </si>
  <si>
    <t>IEA (2023): Global Hydrogen Review</t>
  </si>
  <si>
    <t>Tech|Gas|Emi</t>
  </si>
  <si>
    <t>comments</t>
  </si>
  <si>
    <t>Ueckerdt et al. (2023): On the cost competitiveness of blue and green hydrogen</t>
  </si>
  <si>
    <t>Includes upstream emissions of methane</t>
  </si>
  <si>
    <t>Lower end of range</t>
  </si>
  <si>
    <t>1 GW PEM value</t>
  </si>
  <si>
    <t>1 GW AE value</t>
  </si>
  <si>
    <t>Ramboll (2023): Achieving affordable green hydrogen production plants</t>
  </si>
  <si>
    <t>Value within the range of PEM and AE</t>
  </si>
  <si>
    <t>Learning rate for stack</t>
  </si>
  <si>
    <t>Slightly lower learning rate than default</t>
  </si>
  <si>
    <t>Slightly higher learning rate than default</t>
  </si>
  <si>
    <t>Learning rate as the lower end of the range for non-stack components</t>
  </si>
  <si>
    <t>Learning rate as the upper end of the range for non-stack components</t>
  </si>
  <si>
    <t>Learning rate within the range for non-stack components</t>
  </si>
  <si>
    <t>Value between conservative case and progressive case, 1 EUR = 1.09 USD</t>
  </si>
  <si>
    <t>Value from progressive case, 1 EUR = 1.09 USD</t>
  </si>
  <si>
    <t>Value from conservative case, 1 EUR = 1.09 USD</t>
  </si>
  <si>
    <t>Agora Industry and Umlaut (2023): Levelised cost of hydrogen. Making the application of the LCOH concept more consistent and more useful</t>
  </si>
  <si>
    <t>Average of range, 2023USD/kW_el</t>
  </si>
  <si>
    <t>Lower end of range, 2023USD/kW_el</t>
  </si>
  <si>
    <t>Weighted average cost of capital</t>
  </si>
  <si>
    <t>Lower than default, e.g. due to production credits that lower the project risk</t>
  </si>
  <si>
    <t>Higher than default, e.g. due to higher project risk</t>
  </si>
  <si>
    <t>Upper end of range</t>
  </si>
  <si>
    <t>Zeyen et al. (2024): Temporal regulation of renewable supply for electrolytic hydrogen</t>
  </si>
  <si>
    <t>IEA (2023): Global Hydrogen Review; Caglayan et al. (2020): Technical potential of salt caverns for hydrogen storage in Europe</t>
  </si>
  <si>
    <t>Default: Initial stack lifetime of 10 years</t>
  </si>
  <si>
    <t>Default: After 2030, stack lifetime of 15 years</t>
  </si>
  <si>
    <t>Stack lifetime constant at 15 years</t>
  </si>
  <si>
    <t>Stack lifetime constant at 10 years</t>
  </si>
  <si>
    <t>500 h/a more than default</t>
  </si>
  <si>
    <t>500 h/a less than default</t>
  </si>
  <si>
    <t>Value from endogenous optimisation of electrolysis investment and dispatch. Capacity factor of 43% (equiv. to 3750h/a, scenario: Germany, 2030, hourly matching, underground storage allowed), see Figure S2 and results on Zenodo (https://zenodo.org/records/8324521)</t>
  </si>
  <si>
    <t>Equivalent to 63750 hours at given full load hours (progressive case)</t>
  </si>
  <si>
    <t>Equivalent to 37500 hours at given full load hours (default case)</t>
  </si>
  <si>
    <t>Equivalent to 56250 hours at given full load hours (default case)</t>
  </si>
  <si>
    <t>Equivalent to 32500 hours at given full load hours (conservative case)</t>
  </si>
  <si>
    <t>Sitarz et al. (in print): EU carbon prices signal high policy credibility and farsighted actors</t>
  </si>
  <si>
    <t>Perfect foresight, original values in 2023EUR/tCO2 = 1.09 2023USD/tCO2</t>
  </si>
  <si>
    <t>Perfect foresight, original values in 2023EUR/tCO2 = 1.09 2023USD/tCO2, value from 2025</t>
  </si>
  <si>
    <t>20% higher than default case</t>
  </si>
  <si>
    <t>20% lower than default case</t>
  </si>
  <si>
    <t>Hydrogen Europe (2023): Clean Hydrogen Monitor 2023</t>
  </si>
  <si>
    <t>Maximum duration of current hydrogen support policies (Figure 7.13, page 132)</t>
  </si>
  <si>
    <t>Tech|ELH2|Payback period</t>
  </si>
  <si>
    <t>Generic values for transport and storage costs based on literature. Short-term: Storage costs dominate for e.g. steel tanks and battery storage; Long-term: Transport costs dominate, e.g. IEA (2023): (0.5 USD/kg = 15 $/MWh for 3000 km pipeline) plus storage costs, e.g. Caglayan et al. (2020): equivalent to approximately 5 EUR/MWh</t>
  </si>
  <si>
    <t>Equivalent to an increase of 0.33 percentage points per year</t>
  </si>
  <si>
    <t>Vartiainen et al.: True Cost of Solar Hydrogen (2021)</t>
  </si>
  <si>
    <t>Default value in e.g. Figure 2.12, Figure 3.9, Figure 6.1</t>
  </si>
  <si>
    <t>Global value corresponding to arithmetic mean of (i) average spot market price in Europe from Jan-May 2024 (TTF, 29.21 EUR/MWh = 31.84 USD/MWh at EUR = 1.09 USD) and (ii) average spot market price in US from Jan-Apr 2024 (Henry Hub, 1.99 USD/MMBtu = 6.82 USD/MWh), data retrieved on 30 May 2024</t>
  </si>
  <si>
    <t>TTF future prices and Henry Hub future prices (https://www.cmegroup.com/markets/energy/natural-gas/dutch-ttf-natural-gas-calendar-month.html#venue=globex, https://www.cmegroup.com/markets/energy/natural-gas/natural-gas.quotes.html#venue=globex)</t>
  </si>
  <si>
    <t>TTF future prices and Henry Hub spot market prices (https://tradingeconomics.com/commodity/eu-natural-gas, https://www.eia.gov/dnav/ng/hist/rngwhhdm.htm)</t>
  </si>
  <si>
    <t>Global value corresponding to arithmetic mean of (i) average future prices in Europe for Jan-Dec 2030 (TTF, 27.68 EUR/MWh = 30.17 USD/MWh at EUR = 1.09 USD) and (ii) average future prices in US for Jan-Dec 2030 (Henry Hub, 3.95 USD/MMBtu = 13.47 USD/MWh), constant gas price thereafter, data retrieved on 30 May 2024</t>
  </si>
  <si>
    <t>Upper end of range, 2023USD/kW_el</t>
  </si>
  <si>
    <t>Mid-term value for progressive case, slightly below linear trend</t>
  </si>
  <si>
    <t>Mid-term value for conservative case, slightly below linear trend</t>
  </si>
  <si>
    <t>Mid-term value between conservative and progressive case, slightly below linear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</si>
</sst>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193BB-4033-4D24-A00B-BC74317BF626}">
  <dimension ref="A1:H60"/>
  <sheetViews>
    <sheetView tabSelected="1" workbookViewId="0">
      <selection activeCell="F38" sqref="F38"/>
    </sheetView>
  </sheetViews>
  <sheetFormatPr defaultRowHeight="15" x14ac:dyDescent="0.25"/>
  <cols>
    <col min="1" max="1" width="12.5703125" bestFit="1" customWidth="1"/>
    <col min="2" max="2" width="31.140625" bestFit="1" customWidth="1"/>
    <col min="5" max="5" width="12.140625" bestFit="1" customWidth="1"/>
    <col min="7" max="7" width="87" customWidth="1"/>
    <col min="8" max="8" width="152.28515625" customWidth="1"/>
  </cols>
  <sheetData>
    <row r="1" spans="1:8" s="1" customFormat="1" x14ac:dyDescent="0.25">
      <c r="A1" s="1" t="s">
        <v>24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27</v>
      </c>
      <c r="H1" s="1" t="s">
        <v>34</v>
      </c>
    </row>
    <row r="2" spans="1:8" x14ac:dyDescent="0.25">
      <c r="A2" t="s">
        <v>25</v>
      </c>
      <c r="B2" t="s">
        <v>5</v>
      </c>
      <c r="C2" t="s">
        <v>7</v>
      </c>
      <c r="D2">
        <v>2023</v>
      </c>
      <c r="E2" t="s">
        <v>8</v>
      </c>
      <c r="F2">
        <v>1850</v>
      </c>
      <c r="G2" t="s">
        <v>32</v>
      </c>
      <c r="H2" t="s">
        <v>52</v>
      </c>
    </row>
    <row r="3" spans="1:8" x14ac:dyDescent="0.25">
      <c r="A3" t="s">
        <v>26</v>
      </c>
      <c r="B3" t="s">
        <v>5</v>
      </c>
      <c r="C3" t="s">
        <v>7</v>
      </c>
      <c r="D3">
        <v>2023</v>
      </c>
      <c r="E3" t="s">
        <v>8</v>
      </c>
      <c r="F3">
        <v>1700</v>
      </c>
      <c r="G3" t="s">
        <v>32</v>
      </c>
      <c r="H3" t="s">
        <v>53</v>
      </c>
    </row>
    <row r="4" spans="1:8" x14ac:dyDescent="0.25">
      <c r="A4" t="s">
        <v>28</v>
      </c>
      <c r="B4" t="s">
        <v>5</v>
      </c>
      <c r="C4" t="s">
        <v>7</v>
      </c>
      <c r="D4">
        <v>2023</v>
      </c>
      <c r="E4" t="s">
        <v>8</v>
      </c>
      <c r="F4">
        <v>2000</v>
      </c>
      <c r="G4" t="s">
        <v>32</v>
      </c>
      <c r="H4" t="s">
        <v>87</v>
      </c>
    </row>
    <row r="5" spans="1:8" x14ac:dyDescent="0.25">
      <c r="A5" t="s">
        <v>25</v>
      </c>
      <c r="B5" t="s">
        <v>18</v>
      </c>
      <c r="C5" t="s">
        <v>7</v>
      </c>
      <c r="D5">
        <v>2023</v>
      </c>
      <c r="E5" t="s">
        <v>9</v>
      </c>
      <c r="F5">
        <v>0.25</v>
      </c>
      <c r="G5" t="s">
        <v>40</v>
      </c>
      <c r="H5" t="s">
        <v>41</v>
      </c>
    </row>
    <row r="6" spans="1:8" x14ac:dyDescent="0.25">
      <c r="A6" t="s">
        <v>26</v>
      </c>
      <c r="B6" t="s">
        <v>18</v>
      </c>
      <c r="C6" t="s">
        <v>7</v>
      </c>
      <c r="D6">
        <v>2023</v>
      </c>
      <c r="E6" t="s">
        <v>9</v>
      </c>
      <c r="F6">
        <v>0.28999999999999998</v>
      </c>
      <c r="G6" t="s">
        <v>40</v>
      </c>
      <c r="H6" t="s">
        <v>38</v>
      </c>
    </row>
    <row r="7" spans="1:8" x14ac:dyDescent="0.25">
      <c r="A7" t="s">
        <v>28</v>
      </c>
      <c r="B7" t="s">
        <v>18</v>
      </c>
      <c r="C7" t="s">
        <v>7</v>
      </c>
      <c r="D7">
        <v>2023</v>
      </c>
      <c r="E7" t="s">
        <v>9</v>
      </c>
      <c r="F7">
        <v>0.14000000000000001</v>
      </c>
      <c r="G7" t="s">
        <v>40</v>
      </c>
      <c r="H7" t="s">
        <v>39</v>
      </c>
    </row>
    <row r="8" spans="1:8" x14ac:dyDescent="0.25">
      <c r="A8" t="s">
        <v>25</v>
      </c>
      <c r="B8" t="s">
        <v>19</v>
      </c>
      <c r="C8" t="s">
        <v>7</v>
      </c>
      <c r="E8" t="s">
        <v>9</v>
      </c>
      <c r="F8">
        <v>0.18</v>
      </c>
      <c r="G8" t="s">
        <v>32</v>
      </c>
      <c r="H8" t="s">
        <v>42</v>
      </c>
    </row>
    <row r="9" spans="1:8" x14ac:dyDescent="0.25">
      <c r="A9" t="s">
        <v>26</v>
      </c>
      <c r="B9" t="s">
        <v>19</v>
      </c>
      <c r="C9" t="s">
        <v>7</v>
      </c>
      <c r="E9" t="s">
        <v>9</v>
      </c>
      <c r="F9">
        <v>0.2</v>
      </c>
      <c r="G9" t="s">
        <v>32</v>
      </c>
      <c r="H9" t="s">
        <v>44</v>
      </c>
    </row>
    <row r="10" spans="1:8" x14ac:dyDescent="0.25">
      <c r="A10" t="s">
        <v>28</v>
      </c>
      <c r="B10" t="s">
        <v>19</v>
      </c>
      <c r="C10" t="s">
        <v>7</v>
      </c>
      <c r="E10" t="s">
        <v>9</v>
      </c>
      <c r="F10">
        <v>0.15</v>
      </c>
      <c r="G10" t="s">
        <v>32</v>
      </c>
      <c r="H10" t="s">
        <v>43</v>
      </c>
    </row>
    <row r="11" spans="1:8" x14ac:dyDescent="0.25">
      <c r="A11" t="s">
        <v>25</v>
      </c>
      <c r="B11" t="s">
        <v>20</v>
      </c>
      <c r="C11" t="s">
        <v>7</v>
      </c>
      <c r="E11" t="s">
        <v>9</v>
      </c>
      <c r="F11">
        <v>0.1</v>
      </c>
      <c r="G11" t="s">
        <v>32</v>
      </c>
      <c r="H11" t="s">
        <v>47</v>
      </c>
    </row>
    <row r="12" spans="1:8" x14ac:dyDescent="0.25">
      <c r="A12" t="s">
        <v>26</v>
      </c>
      <c r="B12" t="s">
        <v>20</v>
      </c>
      <c r="C12" t="s">
        <v>7</v>
      </c>
      <c r="E12" t="s">
        <v>9</v>
      </c>
      <c r="F12">
        <v>0.12</v>
      </c>
      <c r="G12" t="s">
        <v>32</v>
      </c>
      <c r="H12" t="s">
        <v>46</v>
      </c>
    </row>
    <row r="13" spans="1:8" x14ac:dyDescent="0.25">
      <c r="A13" t="s">
        <v>28</v>
      </c>
      <c r="B13" t="s">
        <v>20</v>
      </c>
      <c r="C13" t="s">
        <v>7</v>
      </c>
      <c r="E13" t="s">
        <v>9</v>
      </c>
      <c r="F13">
        <v>0.05</v>
      </c>
      <c r="G13" t="s">
        <v>32</v>
      </c>
      <c r="H13" t="s">
        <v>45</v>
      </c>
    </row>
    <row r="14" spans="1:8" x14ac:dyDescent="0.25">
      <c r="A14" t="s">
        <v>25</v>
      </c>
      <c r="B14" t="s">
        <v>22</v>
      </c>
      <c r="C14" t="s">
        <v>7</v>
      </c>
      <c r="D14">
        <v>2024</v>
      </c>
      <c r="E14" t="s">
        <v>11</v>
      </c>
      <c r="F14">
        <v>10</v>
      </c>
      <c r="G14" t="s">
        <v>60</v>
      </c>
      <c r="H14" t="s">
        <v>68</v>
      </c>
    </row>
    <row r="15" spans="1:8" x14ac:dyDescent="0.25">
      <c r="A15" t="s">
        <v>25</v>
      </c>
      <c r="B15" t="s">
        <v>22</v>
      </c>
      <c r="C15" t="s">
        <v>7</v>
      </c>
      <c r="D15">
        <v>2030</v>
      </c>
      <c r="E15" t="s">
        <v>11</v>
      </c>
      <c r="F15">
        <v>15</v>
      </c>
      <c r="G15" t="s">
        <v>61</v>
      </c>
      <c r="H15" t="s">
        <v>69</v>
      </c>
    </row>
    <row r="16" spans="1:8" x14ac:dyDescent="0.25">
      <c r="A16" t="s">
        <v>26</v>
      </c>
      <c r="B16" t="s">
        <v>22</v>
      </c>
      <c r="C16" t="s">
        <v>7</v>
      </c>
      <c r="E16" t="s">
        <v>11</v>
      </c>
      <c r="F16">
        <v>15</v>
      </c>
      <c r="G16" t="s">
        <v>62</v>
      </c>
      <c r="H16" t="s">
        <v>67</v>
      </c>
    </row>
    <row r="17" spans="1:8" x14ac:dyDescent="0.25">
      <c r="A17" t="s">
        <v>28</v>
      </c>
      <c r="B17" t="s">
        <v>22</v>
      </c>
      <c r="C17" t="s">
        <v>7</v>
      </c>
      <c r="E17" t="s">
        <v>11</v>
      </c>
      <c r="F17">
        <v>10</v>
      </c>
      <c r="G17" t="s">
        <v>63</v>
      </c>
      <c r="H17" t="s">
        <v>70</v>
      </c>
    </row>
    <row r="18" spans="1:8" x14ac:dyDescent="0.25">
      <c r="A18" t="s">
        <v>25</v>
      </c>
      <c r="B18" t="s">
        <v>78</v>
      </c>
      <c r="C18" t="s">
        <v>7</v>
      </c>
      <c r="E18" t="s">
        <v>11</v>
      </c>
      <c r="F18">
        <v>15</v>
      </c>
      <c r="G18" t="s">
        <v>76</v>
      </c>
      <c r="H18" t="s">
        <v>77</v>
      </c>
    </row>
    <row r="19" spans="1:8" x14ac:dyDescent="0.25">
      <c r="A19" t="s">
        <v>25</v>
      </c>
      <c r="B19" t="s">
        <v>12</v>
      </c>
      <c r="C19" t="s">
        <v>7</v>
      </c>
      <c r="E19" t="s">
        <v>13</v>
      </c>
      <c r="F19">
        <v>3750</v>
      </c>
      <c r="G19" t="s">
        <v>58</v>
      </c>
      <c r="H19" t="s">
        <v>66</v>
      </c>
    </row>
    <row r="20" spans="1:8" x14ac:dyDescent="0.25">
      <c r="A20" t="s">
        <v>26</v>
      </c>
      <c r="B20" t="s">
        <v>12</v>
      </c>
      <c r="C20" t="s">
        <v>7</v>
      </c>
      <c r="E20" t="s">
        <v>13</v>
      </c>
      <c r="F20">
        <v>4250</v>
      </c>
      <c r="G20" t="s">
        <v>58</v>
      </c>
      <c r="H20" t="s">
        <v>64</v>
      </c>
    </row>
    <row r="21" spans="1:8" x14ac:dyDescent="0.25">
      <c r="A21" t="s">
        <v>28</v>
      </c>
      <c r="B21" t="s">
        <v>12</v>
      </c>
      <c r="C21" t="s">
        <v>7</v>
      </c>
      <c r="E21" t="s">
        <v>13</v>
      </c>
      <c r="F21">
        <v>3250</v>
      </c>
      <c r="G21" t="s">
        <v>58</v>
      </c>
      <c r="H21" t="s">
        <v>65</v>
      </c>
    </row>
    <row r="22" spans="1:8" x14ac:dyDescent="0.25">
      <c r="A22" t="s">
        <v>25</v>
      </c>
      <c r="B22" t="s">
        <v>15</v>
      </c>
      <c r="C22" t="s">
        <v>7</v>
      </c>
      <c r="E22" t="s">
        <v>9</v>
      </c>
      <c r="F22">
        <v>0.08</v>
      </c>
      <c r="G22" t="s">
        <v>29</v>
      </c>
      <c r="H22" t="s">
        <v>54</v>
      </c>
    </row>
    <row r="23" spans="1:8" x14ac:dyDescent="0.25">
      <c r="A23" t="s">
        <v>26</v>
      </c>
      <c r="B23" t="s">
        <v>15</v>
      </c>
      <c r="C23" t="s">
        <v>7</v>
      </c>
      <c r="E23" t="s">
        <v>9</v>
      </c>
      <c r="F23">
        <v>0.06</v>
      </c>
      <c r="G23" t="s">
        <v>29</v>
      </c>
      <c r="H23" t="s">
        <v>55</v>
      </c>
    </row>
    <row r="24" spans="1:8" x14ac:dyDescent="0.25">
      <c r="A24" t="s">
        <v>28</v>
      </c>
      <c r="B24" t="s">
        <v>15</v>
      </c>
      <c r="C24" t="s">
        <v>7</v>
      </c>
      <c r="E24" t="s">
        <v>9</v>
      </c>
      <c r="F24">
        <v>0.1</v>
      </c>
      <c r="G24" t="s">
        <v>29</v>
      </c>
      <c r="H24" t="s">
        <v>56</v>
      </c>
    </row>
    <row r="25" spans="1:8" x14ac:dyDescent="0.25">
      <c r="A25" t="s">
        <v>25</v>
      </c>
      <c r="B25" t="s">
        <v>6</v>
      </c>
      <c r="C25" t="s">
        <v>7</v>
      </c>
      <c r="D25">
        <v>2024</v>
      </c>
      <c r="E25" t="s">
        <v>9</v>
      </c>
      <c r="F25">
        <v>0.69</v>
      </c>
      <c r="G25" t="s">
        <v>29</v>
      </c>
      <c r="H25" t="s">
        <v>82</v>
      </c>
    </row>
    <row r="26" spans="1:8" x14ac:dyDescent="0.25">
      <c r="A26" t="s">
        <v>25</v>
      </c>
      <c r="B26" t="s">
        <v>6</v>
      </c>
      <c r="C26" t="s">
        <v>7</v>
      </c>
      <c r="D26">
        <v>2045</v>
      </c>
      <c r="E26" t="s">
        <v>9</v>
      </c>
      <c r="F26">
        <v>0.76</v>
      </c>
      <c r="G26" t="s">
        <v>81</v>
      </c>
      <c r="H26" t="s">
        <v>80</v>
      </c>
    </row>
    <row r="27" spans="1:8" x14ac:dyDescent="0.25">
      <c r="A27" t="s">
        <v>25</v>
      </c>
      <c r="B27" t="s">
        <v>10</v>
      </c>
      <c r="C27" t="s">
        <v>7</v>
      </c>
      <c r="E27" t="s">
        <v>9</v>
      </c>
      <c r="F27">
        <v>0.03</v>
      </c>
      <c r="G27" t="s">
        <v>51</v>
      </c>
      <c r="H27" t="s">
        <v>41</v>
      </c>
    </row>
    <row r="28" spans="1:8" x14ac:dyDescent="0.25">
      <c r="A28" t="s">
        <v>26</v>
      </c>
      <c r="B28" t="s">
        <v>10</v>
      </c>
      <c r="C28" t="s">
        <v>7</v>
      </c>
      <c r="E28" t="s">
        <v>9</v>
      </c>
      <c r="F28">
        <v>1.4999999999999999E-2</v>
      </c>
      <c r="G28" t="s">
        <v>51</v>
      </c>
      <c r="H28" t="s">
        <v>37</v>
      </c>
    </row>
    <row r="29" spans="1:8" x14ac:dyDescent="0.25">
      <c r="A29" t="s">
        <v>28</v>
      </c>
      <c r="B29" t="s">
        <v>10</v>
      </c>
      <c r="C29" t="s">
        <v>7</v>
      </c>
      <c r="E29" t="s">
        <v>9</v>
      </c>
      <c r="F29">
        <v>0.05</v>
      </c>
      <c r="G29" t="s">
        <v>51</v>
      </c>
      <c r="H29" t="s">
        <v>57</v>
      </c>
    </row>
    <row r="30" spans="1:8" x14ac:dyDescent="0.25">
      <c r="A30" t="s">
        <v>25</v>
      </c>
      <c r="B30" t="s">
        <v>21</v>
      </c>
      <c r="C30" t="s">
        <v>7</v>
      </c>
      <c r="E30" t="s">
        <v>14</v>
      </c>
      <c r="F30">
        <v>20</v>
      </c>
      <c r="G30" s="2" t="s">
        <v>59</v>
      </c>
      <c r="H30" t="s">
        <v>79</v>
      </c>
    </row>
    <row r="31" spans="1:8" x14ac:dyDescent="0.25">
      <c r="A31" t="s">
        <v>25</v>
      </c>
      <c r="B31" t="s">
        <v>33</v>
      </c>
      <c r="C31" t="s">
        <v>7</v>
      </c>
      <c r="E31" t="s">
        <v>23</v>
      </c>
      <c r="F31">
        <v>0.26500000000000001</v>
      </c>
      <c r="G31" t="s">
        <v>35</v>
      </c>
      <c r="H31" t="s">
        <v>36</v>
      </c>
    </row>
    <row r="32" spans="1:8" x14ac:dyDescent="0.25">
      <c r="A32" t="s">
        <v>25</v>
      </c>
      <c r="B32" t="s">
        <v>30</v>
      </c>
      <c r="C32" t="s">
        <v>7</v>
      </c>
      <c r="D32">
        <v>2024</v>
      </c>
      <c r="E32" t="s">
        <v>14</v>
      </c>
      <c r="F32">
        <v>19.329999999999998</v>
      </c>
      <c r="G32" t="s">
        <v>85</v>
      </c>
      <c r="H32" t="s">
        <v>83</v>
      </c>
    </row>
    <row r="33" spans="1:8" x14ac:dyDescent="0.25">
      <c r="A33" t="s">
        <v>25</v>
      </c>
      <c r="B33" t="s">
        <v>30</v>
      </c>
      <c r="C33" t="s">
        <v>7</v>
      </c>
      <c r="D33">
        <v>2030</v>
      </c>
      <c r="E33" t="s">
        <v>14</v>
      </c>
      <c r="F33">
        <v>21.82</v>
      </c>
      <c r="G33" t="s">
        <v>84</v>
      </c>
      <c r="H33" t="s">
        <v>86</v>
      </c>
    </row>
    <row r="34" spans="1:8" x14ac:dyDescent="0.25">
      <c r="A34" t="s">
        <v>25</v>
      </c>
      <c r="B34" t="s">
        <v>31</v>
      </c>
      <c r="C34" t="s">
        <v>7</v>
      </c>
      <c r="D34">
        <v>2024</v>
      </c>
      <c r="E34" t="s">
        <v>14</v>
      </c>
      <c r="F34">
        <v>60</v>
      </c>
      <c r="G34" t="s">
        <v>35</v>
      </c>
      <c r="H34" t="s">
        <v>48</v>
      </c>
    </row>
    <row r="35" spans="1:8" x14ac:dyDescent="0.25">
      <c r="A35" t="s">
        <v>25</v>
      </c>
      <c r="B35" t="s">
        <v>31</v>
      </c>
      <c r="C35" t="s">
        <v>7</v>
      </c>
      <c r="D35">
        <v>2030</v>
      </c>
      <c r="E35" t="s">
        <v>14</v>
      </c>
      <c r="F35">
        <v>50</v>
      </c>
      <c r="G35" t="s">
        <v>35</v>
      </c>
      <c r="H35" t="s">
        <v>90</v>
      </c>
    </row>
    <row r="36" spans="1:8" x14ac:dyDescent="0.25">
      <c r="A36" t="s">
        <v>25</v>
      </c>
      <c r="B36" t="s">
        <v>31</v>
      </c>
      <c r="C36" t="s">
        <v>7</v>
      </c>
      <c r="D36">
        <v>2045</v>
      </c>
      <c r="E36" t="s">
        <v>14</v>
      </c>
      <c r="F36">
        <v>35</v>
      </c>
      <c r="G36" t="s">
        <v>35</v>
      </c>
      <c r="H36" t="s">
        <v>48</v>
      </c>
    </row>
    <row r="37" spans="1:8" x14ac:dyDescent="0.25">
      <c r="A37" t="s">
        <v>26</v>
      </c>
      <c r="B37" t="s">
        <v>31</v>
      </c>
      <c r="C37" t="s">
        <v>7</v>
      </c>
      <c r="D37">
        <v>2024</v>
      </c>
      <c r="E37" t="s">
        <v>14</v>
      </c>
      <c r="F37">
        <v>49.050000000000004</v>
      </c>
      <c r="G37" t="s">
        <v>35</v>
      </c>
      <c r="H37" t="s">
        <v>49</v>
      </c>
    </row>
    <row r="38" spans="1:8" x14ac:dyDescent="0.25">
      <c r="A38" t="s">
        <v>26</v>
      </c>
      <c r="B38" t="s">
        <v>31</v>
      </c>
      <c r="C38" t="s">
        <v>7</v>
      </c>
      <c r="D38">
        <v>2030</v>
      </c>
      <c r="E38" t="s">
        <v>14</v>
      </c>
      <c r="F38">
        <v>35</v>
      </c>
      <c r="G38" t="s">
        <v>35</v>
      </c>
      <c r="H38" t="s">
        <v>88</v>
      </c>
    </row>
    <row r="39" spans="1:8" x14ac:dyDescent="0.25">
      <c r="A39" t="s">
        <v>26</v>
      </c>
      <c r="B39" t="s">
        <v>31</v>
      </c>
      <c r="C39" t="s">
        <v>7</v>
      </c>
      <c r="D39">
        <v>2045</v>
      </c>
      <c r="E39" t="s">
        <v>14</v>
      </c>
      <c r="F39">
        <v>21.8</v>
      </c>
      <c r="G39" t="s">
        <v>35</v>
      </c>
      <c r="H39" t="s">
        <v>49</v>
      </c>
    </row>
    <row r="40" spans="1:8" x14ac:dyDescent="0.25">
      <c r="A40" t="s">
        <v>28</v>
      </c>
      <c r="B40" t="s">
        <v>31</v>
      </c>
      <c r="C40" t="s">
        <v>7</v>
      </c>
      <c r="D40">
        <v>2024</v>
      </c>
      <c r="E40" t="s">
        <v>14</v>
      </c>
      <c r="F40">
        <v>103.55000000000001</v>
      </c>
      <c r="G40" t="s">
        <v>35</v>
      </c>
      <c r="H40" t="s">
        <v>50</v>
      </c>
    </row>
    <row r="41" spans="1:8" x14ac:dyDescent="0.25">
      <c r="A41" t="s">
        <v>28</v>
      </c>
      <c r="B41" t="s">
        <v>31</v>
      </c>
      <c r="C41" t="s">
        <v>7</v>
      </c>
      <c r="D41">
        <v>2030</v>
      </c>
      <c r="E41" t="s">
        <v>14</v>
      </c>
      <c r="F41">
        <v>85</v>
      </c>
      <c r="G41" t="s">
        <v>35</v>
      </c>
      <c r="H41" t="s">
        <v>89</v>
      </c>
    </row>
    <row r="42" spans="1:8" x14ac:dyDescent="0.25">
      <c r="A42" t="s">
        <v>28</v>
      </c>
      <c r="B42" t="s">
        <v>31</v>
      </c>
      <c r="C42" t="s">
        <v>7</v>
      </c>
      <c r="D42">
        <v>2045</v>
      </c>
      <c r="E42" t="s">
        <v>14</v>
      </c>
      <c r="F42">
        <v>54.500000000000007</v>
      </c>
      <c r="G42" t="s">
        <v>35</v>
      </c>
      <c r="H42" t="s">
        <v>50</v>
      </c>
    </row>
    <row r="43" spans="1:8" x14ac:dyDescent="0.25">
      <c r="A43" t="s">
        <v>25</v>
      </c>
      <c r="B43" t="s">
        <v>16</v>
      </c>
      <c r="C43" t="s">
        <v>7</v>
      </c>
      <c r="D43">
        <v>2024</v>
      </c>
      <c r="E43" t="s">
        <v>17</v>
      </c>
      <c r="F43">
        <f>107*1.09</f>
        <v>116.63000000000001</v>
      </c>
      <c r="G43" t="s">
        <v>71</v>
      </c>
      <c r="H43" t="s">
        <v>73</v>
      </c>
    </row>
    <row r="44" spans="1:8" x14ac:dyDescent="0.25">
      <c r="A44" t="s">
        <v>25</v>
      </c>
      <c r="B44" t="s">
        <v>16</v>
      </c>
      <c r="C44" t="s">
        <v>7</v>
      </c>
      <c r="D44">
        <v>2025</v>
      </c>
      <c r="E44" t="s">
        <v>17</v>
      </c>
      <c r="F44">
        <f>107*1.09</f>
        <v>116.63000000000001</v>
      </c>
      <c r="G44" t="s">
        <v>71</v>
      </c>
      <c r="H44" t="s">
        <v>72</v>
      </c>
    </row>
    <row r="45" spans="1:8" x14ac:dyDescent="0.25">
      <c r="A45" t="s">
        <v>25</v>
      </c>
      <c r="B45" t="s">
        <v>16</v>
      </c>
      <c r="C45" t="s">
        <v>7</v>
      </c>
      <c r="D45">
        <v>2030</v>
      </c>
      <c r="E45" t="s">
        <v>17</v>
      </c>
      <c r="F45">
        <f>137*1.09</f>
        <v>149.33000000000001</v>
      </c>
      <c r="G45" t="s">
        <v>71</v>
      </c>
      <c r="H45" t="s">
        <v>72</v>
      </c>
    </row>
    <row r="46" spans="1:8" x14ac:dyDescent="0.25">
      <c r="A46" t="s">
        <v>25</v>
      </c>
      <c r="B46" t="s">
        <v>16</v>
      </c>
      <c r="C46" t="s">
        <v>7</v>
      </c>
      <c r="D46">
        <v>2035</v>
      </c>
      <c r="E46" t="s">
        <v>17</v>
      </c>
      <c r="F46">
        <f>176*1.09</f>
        <v>191.84</v>
      </c>
      <c r="G46" t="s">
        <v>71</v>
      </c>
      <c r="H46" t="s">
        <v>72</v>
      </c>
    </row>
    <row r="47" spans="1:8" x14ac:dyDescent="0.25">
      <c r="A47" t="s">
        <v>25</v>
      </c>
      <c r="B47" t="s">
        <v>16</v>
      </c>
      <c r="C47" t="s">
        <v>7</v>
      </c>
      <c r="D47">
        <v>2040</v>
      </c>
      <c r="E47" t="s">
        <v>17</v>
      </c>
      <c r="F47">
        <f>226*1.09</f>
        <v>246.34000000000003</v>
      </c>
      <c r="G47" t="s">
        <v>71</v>
      </c>
      <c r="H47" t="s">
        <v>72</v>
      </c>
    </row>
    <row r="48" spans="1:8" x14ac:dyDescent="0.25">
      <c r="A48" t="s">
        <v>25</v>
      </c>
      <c r="B48" t="s">
        <v>16</v>
      </c>
      <c r="C48" t="s">
        <v>7</v>
      </c>
      <c r="D48">
        <v>2045</v>
      </c>
      <c r="E48" t="s">
        <v>17</v>
      </c>
      <c r="F48">
        <f>290*1.09</f>
        <v>316.10000000000002</v>
      </c>
      <c r="G48" t="s">
        <v>71</v>
      </c>
      <c r="H48" t="s">
        <v>72</v>
      </c>
    </row>
    <row r="49" spans="1:8" x14ac:dyDescent="0.25">
      <c r="A49" t="s">
        <v>26</v>
      </c>
      <c r="B49" t="s">
        <v>16</v>
      </c>
      <c r="C49" t="s">
        <v>7</v>
      </c>
      <c r="D49">
        <v>2024</v>
      </c>
      <c r="E49" t="s">
        <v>17</v>
      </c>
      <c r="F49">
        <f>F43*1.2</f>
        <v>139.95600000000002</v>
      </c>
      <c r="G49" t="s">
        <v>71</v>
      </c>
      <c r="H49" t="s">
        <v>74</v>
      </c>
    </row>
    <row r="50" spans="1:8" x14ac:dyDescent="0.25">
      <c r="A50" t="s">
        <v>26</v>
      </c>
      <c r="B50" t="s">
        <v>16</v>
      </c>
      <c r="C50" t="s">
        <v>7</v>
      </c>
      <c r="D50">
        <v>2025</v>
      </c>
      <c r="E50" t="s">
        <v>17</v>
      </c>
      <c r="F50">
        <f t="shared" ref="F50:F54" si="0">F44*1.2</f>
        <v>139.95600000000002</v>
      </c>
      <c r="G50" t="s">
        <v>71</v>
      </c>
      <c r="H50" t="s">
        <v>74</v>
      </c>
    </row>
    <row r="51" spans="1:8" x14ac:dyDescent="0.25">
      <c r="A51" t="s">
        <v>26</v>
      </c>
      <c r="B51" t="s">
        <v>16</v>
      </c>
      <c r="C51" t="s">
        <v>7</v>
      </c>
      <c r="D51">
        <v>2030</v>
      </c>
      <c r="E51" t="s">
        <v>17</v>
      </c>
      <c r="F51">
        <f t="shared" si="0"/>
        <v>179.196</v>
      </c>
      <c r="G51" t="s">
        <v>71</v>
      </c>
      <c r="H51" t="s">
        <v>74</v>
      </c>
    </row>
    <row r="52" spans="1:8" x14ac:dyDescent="0.25">
      <c r="A52" t="s">
        <v>26</v>
      </c>
      <c r="B52" t="s">
        <v>16</v>
      </c>
      <c r="C52" t="s">
        <v>7</v>
      </c>
      <c r="D52">
        <v>2035</v>
      </c>
      <c r="E52" t="s">
        <v>17</v>
      </c>
      <c r="F52">
        <f t="shared" si="0"/>
        <v>230.208</v>
      </c>
      <c r="G52" t="s">
        <v>71</v>
      </c>
      <c r="H52" t="s">
        <v>74</v>
      </c>
    </row>
    <row r="53" spans="1:8" x14ac:dyDescent="0.25">
      <c r="A53" t="s">
        <v>26</v>
      </c>
      <c r="B53" t="s">
        <v>16</v>
      </c>
      <c r="C53" t="s">
        <v>7</v>
      </c>
      <c r="D53">
        <v>2040</v>
      </c>
      <c r="E53" t="s">
        <v>17</v>
      </c>
      <c r="F53">
        <f t="shared" si="0"/>
        <v>295.608</v>
      </c>
      <c r="G53" t="s">
        <v>71</v>
      </c>
      <c r="H53" t="s">
        <v>74</v>
      </c>
    </row>
    <row r="54" spans="1:8" x14ac:dyDescent="0.25">
      <c r="A54" t="s">
        <v>26</v>
      </c>
      <c r="B54" t="s">
        <v>16</v>
      </c>
      <c r="C54" t="s">
        <v>7</v>
      </c>
      <c r="D54">
        <v>2045</v>
      </c>
      <c r="E54" t="s">
        <v>17</v>
      </c>
      <c r="F54">
        <f t="shared" si="0"/>
        <v>379.32</v>
      </c>
      <c r="G54" t="s">
        <v>71</v>
      </c>
      <c r="H54" t="s">
        <v>74</v>
      </c>
    </row>
    <row r="55" spans="1:8" x14ac:dyDescent="0.25">
      <c r="A55" t="s">
        <v>28</v>
      </c>
      <c r="B55" t="s">
        <v>16</v>
      </c>
      <c r="C55" t="s">
        <v>7</v>
      </c>
      <c r="D55">
        <v>2024</v>
      </c>
      <c r="E55" t="s">
        <v>17</v>
      </c>
      <c r="F55">
        <f>F43*0.8</f>
        <v>93.304000000000016</v>
      </c>
      <c r="G55" t="s">
        <v>71</v>
      </c>
      <c r="H55" t="s">
        <v>75</v>
      </c>
    </row>
    <row r="56" spans="1:8" x14ac:dyDescent="0.25">
      <c r="A56" t="s">
        <v>28</v>
      </c>
      <c r="B56" t="s">
        <v>16</v>
      </c>
      <c r="C56" t="s">
        <v>7</v>
      </c>
      <c r="D56">
        <v>2025</v>
      </c>
      <c r="E56" t="s">
        <v>17</v>
      </c>
      <c r="F56">
        <f t="shared" ref="F56:F60" si="1">F44*0.8</f>
        <v>93.304000000000016</v>
      </c>
      <c r="G56" t="s">
        <v>71</v>
      </c>
      <c r="H56" t="s">
        <v>75</v>
      </c>
    </row>
    <row r="57" spans="1:8" x14ac:dyDescent="0.25">
      <c r="A57" t="s">
        <v>28</v>
      </c>
      <c r="B57" t="s">
        <v>16</v>
      </c>
      <c r="C57" t="s">
        <v>7</v>
      </c>
      <c r="D57">
        <v>2030</v>
      </c>
      <c r="E57" t="s">
        <v>17</v>
      </c>
      <c r="F57">
        <f t="shared" si="1"/>
        <v>119.46400000000001</v>
      </c>
      <c r="G57" t="s">
        <v>71</v>
      </c>
      <c r="H57" t="s">
        <v>75</v>
      </c>
    </row>
    <row r="58" spans="1:8" x14ac:dyDescent="0.25">
      <c r="A58" t="s">
        <v>28</v>
      </c>
      <c r="B58" t="s">
        <v>16</v>
      </c>
      <c r="C58" t="s">
        <v>7</v>
      </c>
      <c r="D58">
        <v>2035</v>
      </c>
      <c r="E58" t="s">
        <v>17</v>
      </c>
      <c r="F58">
        <f t="shared" si="1"/>
        <v>153.47200000000001</v>
      </c>
      <c r="G58" t="s">
        <v>71</v>
      </c>
      <c r="H58" t="s">
        <v>75</v>
      </c>
    </row>
    <row r="59" spans="1:8" x14ac:dyDescent="0.25">
      <c r="A59" t="s">
        <v>28</v>
      </c>
      <c r="B59" t="s">
        <v>16</v>
      </c>
      <c r="C59" t="s">
        <v>7</v>
      </c>
      <c r="D59">
        <v>2040</v>
      </c>
      <c r="E59" t="s">
        <v>17</v>
      </c>
      <c r="F59">
        <f t="shared" si="1"/>
        <v>197.07200000000003</v>
      </c>
      <c r="G59" t="s">
        <v>71</v>
      </c>
      <c r="H59" t="s">
        <v>75</v>
      </c>
    </row>
    <row r="60" spans="1:8" x14ac:dyDescent="0.25">
      <c r="A60" t="s">
        <v>28</v>
      </c>
      <c r="B60" t="s">
        <v>16</v>
      </c>
      <c r="C60" t="s">
        <v>7</v>
      </c>
      <c r="D60">
        <v>2045</v>
      </c>
      <c r="E60" t="s">
        <v>17</v>
      </c>
      <c r="F60">
        <f t="shared" si="1"/>
        <v>252.88000000000002</v>
      </c>
      <c r="G60" t="s">
        <v>71</v>
      </c>
      <c r="H60" t="s">
        <v>75</v>
      </c>
    </row>
  </sheetData>
  <autoFilter ref="A1:H59" xr:uid="{1984F8E7-12EF-47F6-B2FB-C15FACFFCBF0}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Odenweller</dc:creator>
  <cp:lastModifiedBy>Adrian Odenweller</cp:lastModifiedBy>
  <dcterms:created xsi:type="dcterms:W3CDTF">2024-02-26T11:37:50Z</dcterms:created>
  <dcterms:modified xsi:type="dcterms:W3CDTF">2024-05-31T15:03:40Z</dcterms:modified>
</cp:coreProperties>
</file>