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8B2A57E5-CF4B-3E44-9959-D6AA6F26CDE3}" xr6:coauthVersionLast="47" xr6:coauthVersionMax="47" xr10:uidLastSave="{00000000-0000-0000-0000-000000000000}"/>
  <bookViews>
    <workbookView xWindow="0" yWindow="500" windowWidth="51200" windowHeight="28300" activeTab="1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CC" sheetId="12" r:id="rId10"/>
    <sheet name="4H2O+ Eigen" sheetId="5" r:id="rId11"/>
    <sheet name="4H2O+ Ring" sheetId="6" r:id="rId12"/>
    <sheet name="4H2O+ cisZundel" sheetId="7" r:id="rId13"/>
    <sheet name="4H2O+ transZundel" sheetId="8" r:id="rId14"/>
    <sheet name="MaxCom" sheetId="10" r:id="rId15"/>
    <sheet name="MaxCom Plot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D21" i="8"/>
  <c r="D5" i="7"/>
  <c r="D4" i="7"/>
  <c r="D5" i="6"/>
  <c r="D4" i="6"/>
  <c r="D4" i="5"/>
  <c r="L16" i="20" l="1"/>
  <c r="L50" i="21"/>
  <c r="L4" i="20"/>
  <c r="L56" i="18"/>
  <c r="L62" i="18"/>
  <c r="B60" i="20"/>
  <c r="B54" i="20"/>
  <c r="L57" i="18"/>
  <c r="L28" i="18"/>
  <c r="L27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L17" i="18" s="1"/>
  <c r="K16" i="18"/>
  <c r="F7" i="14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D11" i="8"/>
  <c r="G10" i="8"/>
  <c r="D10" i="8"/>
  <c r="D5" i="8"/>
  <c r="G4" i="8"/>
  <c r="D4" i="8"/>
  <c r="D5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16" i="18" l="1"/>
  <c r="L39" i="18"/>
  <c r="L50" i="18"/>
  <c r="L63" i="18"/>
  <c r="L4" i="18"/>
  <c r="K17" i="20"/>
  <c r="L17" i="20" s="1"/>
  <c r="H16" i="20"/>
  <c r="K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8" i="15"/>
  <c r="G7" i="15"/>
  <c r="G4" i="15"/>
  <c r="G3" i="15"/>
  <c r="G20" i="12"/>
  <c r="G21" i="12"/>
  <c r="G30" i="12"/>
  <c r="G34" i="12"/>
  <c r="G33" i="12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<sst xmlns="http://schemas.openxmlformats.org/spreadsheetml/2006/main" count="1117" uniqueCount="149">
  <si>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</si>
  <si>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</si>
  <si>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</si>
  <si>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</si>
  <si>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</si>
  <si>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</si>
  <si>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</si>
  <si>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</si>
  <si>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</si>
  <si>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</si>
  <si>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</si>
  <si>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</si>
  <si>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</si>
  <si>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</si>
  <si>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</si>
  <si>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</si>
  <si>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</si>
  <si>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</si>
  <si>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</si>
  <si>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</si>
  <si>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</si>
  <si>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</si>
  <si>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</si>
  <si>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</si>
  <si>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</si>
  <si>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</si>
  <si>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</si>
  <si>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</si>
  <si>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</si>
  <si>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</si>
  <si>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</si>
  <si>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</si>
  <si>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</si>
  <si>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</si>
  <si>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</si>
  <si>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</si>
  <si>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</si>
  <si>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</si>
  <si>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</si>
  <si>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</si>
  <si>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</si>
  <si>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</si>
  <si>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</si>
  <si>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</si>
  <si>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</si>
  <si>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</si>
  <si>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</si>
  <si>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</si>
  <si>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</si>
  <si>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</si>
  <si>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</si>
  <si>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</si>
  <si>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</si>
  <si>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</si>
  <si>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</si>
  <si>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</si>
  <si>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</si>
  <si>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</si>
  <si>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</si>
  <si>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</si>
  <si>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</si>
  <si>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</si>
  <si>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</si>
  <si>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</si>
  <si>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</si>
  <si>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</si>
  <si>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</si>
  <si>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</si>
  <si>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</si>
  <si>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</si>
  <si>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</si>
  <si>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</si>
  <si>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</si>
  <si>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</si>
  <si>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</si>
  <si>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</si>
  <si>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</si>
  <si>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</si>
  <si>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</si>
  <si>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</si>
  <si>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</si>
  <si>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</si>
  <si>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</si>
  <si>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</si>
  <si>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</si>
  <si>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</si>
  <si>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</si>
  <si>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</si>
  <si>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</si>
  <si>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</si>
  <si>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</si>
  <si>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</si>
  <si>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</si>
  <si>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</si>
  <si>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</si>
  <si>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</si>
  <si>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</si>
  <si>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</si>
  <si>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</si>
  <si>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</si>
  <si>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</si>
  <si>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</si>
  <si>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</si>
  <si>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</si>
  <si>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</si>
  <si>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</si>
  <si>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</si>
  <si>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</si>
  <si>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</si>
  <si>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</si>
  <si>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</si>
  <si>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</si>
  <si>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</si>
  <si>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</si>
  <si>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</si>
  <si>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</si>
  <si>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</si>
  <si>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</si>
  <si>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</si>
  <si>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</si>
  <si>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</si>
  <si>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</si>
  <si>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</si>
  <si>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</si>
  <si>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</si>
  <si>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</si>
  <si>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</si>
  <si>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</si>
  <si>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</si>
  <si>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</si>
  <si>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</si>
  <si>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</si>
  <si>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</si>
  <si>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</si>
  <si>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</si>
  <si>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>pb4-d</t>
  </si>
  <si>
    <t xml:space="preserve">pb4-f1 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</si>
  <si>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</si>
  <si>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</si>
  <si>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</si>
  <si>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</si>
  <si>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</si>
  <si>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</si>
  <si>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</si>
  <si>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</si>
  <si>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</si>
  <si>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</si>
  <si>
    <t>ls</t>
  </si>
  <si>
    <t>hatz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</si>
</sst>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topLeftCell="A25" zoomScale="150" workbookViewId="0">
      <selection activeCell="G18" sqref="G18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170</v>
      </c>
      <c r="C2" s="3" t="s">
        <v>137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x14ac:dyDescent="0.2">
      <c r="A5" s="2" t="s">
        <v>17</v>
      </c>
      <c r="B5" s="2">
        <v>-113.83291932795299</v>
      </c>
      <c r="C5" s="2">
        <v>-113.83291978770001</v>
      </c>
      <c r="D5" s="2">
        <f>B5-C5</f>
        <v>4.5974701379236649E-7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170</v>
      </c>
      <c r="C8" s="3" t="s">
        <v>136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>
        <f>K10/K11</f>
        <v>0.27902983472848253</v>
      </c>
    </row>
    <row r="11" spans="1:12" x14ac:dyDescent="0.2">
      <c r="A11" s="2" t="s">
        <v>17</v>
      </c>
      <c r="B11" s="2">
        <v>-113.832913180015</v>
      </c>
      <c r="C11" s="2">
        <v>-113.83291364030001</v>
      </c>
      <c r="D11" s="2">
        <f>B11-C11</f>
        <v>4.6028500833017461E-7</v>
      </c>
      <c r="E11" s="2"/>
      <c r="F11" s="2">
        <v>201</v>
      </c>
      <c r="G11" s="2">
        <v>4469</v>
      </c>
      <c r="H11" s="2">
        <f>B8</f>
        <v>170</v>
      </c>
      <c r="I11" s="2">
        <f>D8</f>
        <v>60</v>
      </c>
      <c r="J11" s="2"/>
      <c r="K11" s="2">
        <f>F11*(H11^4) + G11*(I11^4) + (F11+G11)*(H11^2)*(I11^2)</f>
        <v>711662250000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170</v>
      </c>
      <c r="C14" s="3" t="s">
        <v>135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 t="e">
        <f>K16/K17</f>
        <v>#VALUE!</v>
      </c>
    </row>
    <row r="17" spans="1:12" x14ac:dyDescent="0.2">
      <c r="A17" s="2" t="s">
        <v>17</v>
      </c>
      <c r="B17" s="2">
        <v>-113.832874956513</v>
      </c>
      <c r="C17" s="2">
        <v>-113.8328754166</v>
      </c>
      <c r="D17" s="2">
        <f>B17-C17</f>
        <v>4.600870084914277E-7</v>
      </c>
      <c r="E17" s="2"/>
      <c r="F17" s="2">
        <v>200</v>
      </c>
      <c r="G17" s="2" t="s">
        <v>147</v>
      </c>
      <c r="H17" s="2">
        <f>B14</f>
        <v>170</v>
      </c>
      <c r="I17" s="2">
        <f>D14</f>
        <v>46</v>
      </c>
      <c r="J17" s="2"/>
      <c r="K17" s="2" t="e">
        <f>F17*(H17^4) + G17*(I17^4) + (F17+G17)*(H17^2)*(I17^2)</f>
        <v>#VALUE!</v>
      </c>
      <c r="L17" s="2" t="e">
        <f>K17/K17</f>
        <v>#VALUE!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 t="s">
        <v>134</v>
      </c>
      <c r="B25" s="3">
        <v>88</v>
      </c>
      <c r="C25" s="3" t="s">
        <v>137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2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>
        <f>K27/K28</f>
        <v>9.3516546103713044E-2</v>
      </c>
    </row>
    <row r="28" spans="1:12" x14ac:dyDescent="0.2">
      <c r="A28" s="2" t="s">
        <v>17</v>
      </c>
      <c r="B28" s="2">
        <v>-113.82369742453599</v>
      </c>
      <c r="C28" s="2">
        <v>-113.8236975034</v>
      </c>
      <c r="D28" s="2">
        <f>B28-C28</f>
        <v>7.8864005104151147E-8</v>
      </c>
      <c r="E28" s="2"/>
      <c r="F28" s="2">
        <v>147</v>
      </c>
      <c r="G28" s="2">
        <v>2606</v>
      </c>
      <c r="H28" s="2">
        <f>B25</f>
        <v>88</v>
      </c>
      <c r="I28" s="2">
        <f>D25</f>
        <v>74</v>
      </c>
      <c r="J28" s="2"/>
      <c r="K28" s="2">
        <f>F28*(H28^4) + G28*(I28^4) + (F28+G28)*(H28^2)*(I28^2)</f>
        <v>203704653280</v>
      </c>
      <c r="L28" s="2">
        <f>K28/K28</f>
        <v>1</v>
      </c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 t="s">
        <v>134</v>
      </c>
      <c r="B31" s="3">
        <f>B25</f>
        <v>88</v>
      </c>
      <c r="C31" s="3" t="s">
        <v>136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>
        <f>K33/K34</f>
        <v>0.10963708566587139</v>
      </c>
    </row>
    <row r="34" spans="1:12" x14ac:dyDescent="0.2">
      <c r="A34" s="2" t="s">
        <v>17</v>
      </c>
      <c r="B34" s="2">
        <v>-113.823692323081</v>
      </c>
      <c r="C34" s="2">
        <v>-113.8236924019</v>
      </c>
      <c r="D34" s="2">
        <f>B34-C34</f>
        <v>7.8818999327268102E-8</v>
      </c>
      <c r="E34" s="2"/>
      <c r="F34" s="2">
        <v>147</v>
      </c>
      <c r="G34" s="2">
        <v>3104</v>
      </c>
      <c r="H34" s="2">
        <f>B31</f>
        <v>88</v>
      </c>
      <c r="I34" s="2">
        <f>D31</f>
        <v>60</v>
      </c>
      <c r="J34" s="2"/>
      <c r="K34" s="2">
        <f>F34*(H34^4) + G34*(I34^4) + (F34+G34)*(H34^2)*(I34^2)</f>
        <v>139676040192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88</v>
      </c>
      <c r="C37" s="3" t="s">
        <v>135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>
        <f>K39/K40</f>
        <v>0.11890023313771203</v>
      </c>
    </row>
    <row r="40" spans="1:12" x14ac:dyDescent="0.2">
      <c r="A40" s="2" t="s">
        <v>17</v>
      </c>
      <c r="B40" s="2">
        <v>-113.82365677605701</v>
      </c>
      <c r="C40" s="2">
        <v>-113.8236568547</v>
      </c>
      <c r="D40" s="2">
        <f>B40-C40</f>
        <v>7.8642997891620325E-8</v>
      </c>
      <c r="E40" s="2"/>
      <c r="F40" s="2">
        <v>147</v>
      </c>
      <c r="G40" s="2">
        <v>3577</v>
      </c>
      <c r="H40" s="2">
        <f>B37</f>
        <v>88</v>
      </c>
      <c r="I40" s="2">
        <f>D37</f>
        <v>46</v>
      </c>
      <c r="J40" s="2"/>
      <c r="K40" s="2">
        <f>F40*(H40^4) + G40*(I40^4) + (F40+G40)*(H40^2)*(I40^2)</f>
        <v>85853978000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38</v>
      </c>
      <c r="C48" s="3" t="s">
        <v>137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>
        <f>K50/K51</f>
        <v>6.3328810349712869E-2</v>
      </c>
    </row>
    <row r="51" spans="1:12" x14ac:dyDescent="0.2">
      <c r="A51" s="2" t="s">
        <v>17</v>
      </c>
      <c r="B51" s="2">
        <v>-113.790809874118</v>
      </c>
      <c r="C51" s="2">
        <v>-113.790809873</v>
      </c>
      <c r="D51" s="2">
        <f>B51-C51</f>
        <v>-1.117996362154372E-9</v>
      </c>
      <c r="E51" s="2"/>
      <c r="F51" s="2">
        <v>111</v>
      </c>
      <c r="G51" s="2">
        <v>2046</v>
      </c>
      <c r="H51" s="2">
        <f>B48</f>
        <v>38</v>
      </c>
      <c r="I51" s="2">
        <f>D48</f>
        <v>74</v>
      </c>
      <c r="J51" s="2"/>
      <c r="K51" s="2">
        <f>F51*(H51^4) + G51*(I51^4) + (F51+G51)*(H51^2)*(I51^2)</f>
        <v>78640125600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38</v>
      </c>
      <c r="C54" s="3" t="s">
        <v>136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>
        <f>K56/K57</f>
        <v>5.5605813802770604E-2</v>
      </c>
    </row>
    <row r="57" spans="1:12" x14ac:dyDescent="0.2">
      <c r="A57" s="2" t="s">
        <v>17</v>
      </c>
      <c r="B57" s="2">
        <v>-113.790803416945</v>
      </c>
      <c r="C57" s="2">
        <v>-113.7908034158</v>
      </c>
      <c r="D57" s="2">
        <f>B57-C57</f>
        <v>-1.1449969861132558E-9</v>
      </c>
      <c r="E57" s="2"/>
      <c r="F57" s="2">
        <v>111</v>
      </c>
      <c r="G57" s="2">
        <v>2450</v>
      </c>
      <c r="H57" s="2">
        <f>B54</f>
        <v>38</v>
      </c>
      <c r="I57" s="2">
        <f>D54</f>
        <v>60</v>
      </c>
      <c r="J57" s="2"/>
      <c r="K57" s="2">
        <f>F57*(H57^4) + G57*(I57^4) + (F57+G57)*(H57^2)*(I57^2)</f>
        <v>45296552496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38</v>
      </c>
      <c r="C60" s="3" t="s">
        <v>135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-113.790762537039</v>
      </c>
      <c r="C62" s="2">
        <v>-113.7907625359</v>
      </c>
      <c r="D62" s="2">
        <f>B62-C62</f>
        <v>-1.1390000054234406E-9</v>
      </c>
      <c r="E62" s="2"/>
      <c r="F62" s="2">
        <v>90</v>
      </c>
      <c r="G62" s="2">
        <v>90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1140624000</v>
      </c>
      <c r="L62" s="2">
        <f>K62/K63</f>
        <v>5.8042300591002502E-2</v>
      </c>
    </row>
    <row r="63" spans="1:12" x14ac:dyDescent="0.2">
      <c r="A63" s="2" t="s">
        <v>17</v>
      </c>
      <c r="B63" s="2">
        <v>-113.790762537028</v>
      </c>
      <c r="C63" s="2">
        <v>-113.7907625359</v>
      </c>
      <c r="D63" s="2">
        <f>B63-C63</f>
        <v>-1.1280008038738742E-9</v>
      </c>
      <c r="E63" s="2"/>
      <c r="F63" s="2">
        <v>111</v>
      </c>
      <c r="G63" s="2">
        <v>2533</v>
      </c>
      <c r="H63" s="2">
        <f>B60</f>
        <v>38</v>
      </c>
      <c r="I63" s="2">
        <f>D60</f>
        <v>46</v>
      </c>
      <c r="J63" s="2"/>
      <c r="K63" s="2">
        <f>F63*(H63^4) + G63*(I63^4) + (F63+G63)*(H63^2)*(I63^2)</f>
        <v>19651598720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8" spans="1:12" x14ac:dyDescent="0.2">
      <c r="L68" s="2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C8" sqref="C8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-304.27859365971199</v>
      </c>
      <c r="C4" s="2">
        <v>-304.27859388770003</v>
      </c>
      <c r="D4" s="2">
        <f>ABS(B4-C4)</f>
        <v>2.2798803911427967E-7</v>
      </c>
      <c r="E4" s="2"/>
      <c r="F4" s="2"/>
      <c r="G4" s="2"/>
    </row>
    <row r="5" spans="1:7" x14ac:dyDescent="0.2">
      <c r="A5" t="s">
        <v>17</v>
      </c>
      <c r="B5" s="2">
        <v>-304.27859365964099</v>
      </c>
      <c r="C5" s="2">
        <v>-304.27859388770003</v>
      </c>
      <c r="D5" s="2">
        <f>ABS(B5-C5)</f>
        <v>2.2805903654443682E-7</v>
      </c>
      <c r="E5" s="2"/>
      <c r="F5" s="2"/>
      <c r="G5" s="2"/>
    </row>
    <row r="6" spans="1:7" x14ac:dyDescent="0.2">
      <c r="G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x14ac:dyDescent="0.2">
      <c r="B10" s="2"/>
      <c r="C10" s="2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I12" sqref="I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-304.26872879850998</v>
      </c>
      <c r="C4" s="2">
        <v>-303.76549672739998</v>
      </c>
      <c r="D4" s="2">
        <f>ABS(B4-C4)</f>
        <v>0.50323207111000556</v>
      </c>
      <c r="E4" s="2"/>
      <c r="F4" s="2"/>
      <c r="G4" s="2"/>
    </row>
    <row r="5" spans="1:7" x14ac:dyDescent="0.2">
      <c r="A5" t="s">
        <v>17</v>
      </c>
      <c r="B5" s="2">
        <v>-304.26872879845001</v>
      </c>
      <c r="C5" s="2">
        <v>-303.76549672739998</v>
      </c>
      <c r="D5" s="2">
        <f>ABS(B5-C5)</f>
        <v>0.50323207105003576</v>
      </c>
      <c r="E5" s="2"/>
      <c r="F5" s="2"/>
      <c r="G5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2"/>
      <c r="C10" s="5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F12" sqref="F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-304.27240443042001</v>
      </c>
      <c r="C4" s="2">
        <v>-303.67048784780002</v>
      </c>
      <c r="D4" s="2">
        <f>ABS(B4-C4)</f>
        <v>0.60191658261999237</v>
      </c>
      <c r="E4" s="2"/>
      <c r="F4" s="2"/>
      <c r="G4" s="2"/>
    </row>
    <row r="5" spans="1:7" x14ac:dyDescent="0.2">
      <c r="A5" t="s">
        <v>17</v>
      </c>
      <c r="B5" s="2">
        <v>-304.27240443036601</v>
      </c>
      <c r="C5" s="2">
        <v>-303.67048784780002</v>
      </c>
      <c r="D5" s="2">
        <f>ABS(B5-C5)</f>
        <v>0.60191658256599112</v>
      </c>
      <c r="E5" s="2"/>
      <c r="F5" s="2"/>
      <c r="G5" s="2"/>
    </row>
    <row r="6" spans="1:7" x14ac:dyDescent="0.2">
      <c r="B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5"/>
      <c r="C10" s="2"/>
      <c r="D10" s="2"/>
      <c r="E10" s="2"/>
      <c r="F10" s="2"/>
      <c r="G10" s="2"/>
    </row>
    <row r="11" spans="1:7" ht="18" x14ac:dyDescent="0.2">
      <c r="B11" s="5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22"/>
  <sheetViews>
    <sheetView topLeftCell="A18" zoomScale="144" workbookViewId="0">
      <selection activeCell="F47" sqref="F47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  <row r="18" spans="1:4" x14ac:dyDescent="0.2">
      <c r="A18" s="3" t="s">
        <v>3</v>
      </c>
      <c r="B18" s="3" t="s">
        <v>5</v>
      </c>
      <c r="C18" s="3" t="s">
        <v>4</v>
      </c>
      <c r="D18" s="3" t="s">
        <v>6</v>
      </c>
    </row>
    <row r="19" spans="1:4" x14ac:dyDescent="0.2">
      <c r="A19" s="3" t="s">
        <v>148</v>
      </c>
      <c r="B19" s="3">
        <v>335</v>
      </c>
      <c r="C19" s="3" t="s">
        <v>20</v>
      </c>
      <c r="D19" s="3">
        <v>225</v>
      </c>
    </row>
    <row r="20" spans="1:4" x14ac:dyDescent="0.2">
      <c r="A20" t="s">
        <v>14</v>
      </c>
      <c r="B20" t="s">
        <v>7</v>
      </c>
      <c r="C20" t="s">
        <v>8</v>
      </c>
      <c r="D20" t="s">
        <v>9</v>
      </c>
    </row>
    <row r="21" spans="1:4" ht="18" x14ac:dyDescent="0.2">
      <c r="A21" t="s">
        <v>15</v>
      </c>
      <c r="B21" s="7">
        <v>-304.27270755958</v>
      </c>
      <c r="C21" s="2"/>
      <c r="D21" s="2">
        <f>ABS(B21-C21)</f>
        <v>304.27270755958</v>
      </c>
    </row>
    <row r="22" spans="1:4" ht="18" x14ac:dyDescent="0.2">
      <c r="A22" t="s">
        <v>17</v>
      </c>
      <c r="B22" s="7">
        <v>-304.27270755949598</v>
      </c>
      <c r="C22" s="2"/>
      <c r="D22" s="2">
        <f>ABS(B22-C22)</f>
        <v>304.27270755949598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8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tabSelected="1" topLeftCell="A34" zoomScale="135" workbookViewId="0">
      <selection activeCell="G46" sqref="G46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140</v>
      </c>
      <c r="C2" s="3" t="s">
        <v>137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>
        <f>K4/K5</f>
        <v>0.3046880156214084</v>
      </c>
    </row>
    <row r="5" spans="1:12" x14ac:dyDescent="0.2">
      <c r="A5" s="2" t="s">
        <v>17</v>
      </c>
      <c r="B5" s="2">
        <v>-92.874315234199699</v>
      </c>
      <c r="C5" s="2">
        <v>-92.874315441600004</v>
      </c>
      <c r="D5" s="2">
        <f>B5-C5</f>
        <v>2.0740030493016093E-7</v>
      </c>
      <c r="E5" s="2"/>
      <c r="F5" s="2">
        <v>112</v>
      </c>
      <c r="G5" s="2">
        <v>2569</v>
      </c>
      <c r="H5" s="2">
        <f>B2</f>
        <v>140</v>
      </c>
      <c r="I5" s="2">
        <f>D2</f>
        <v>37</v>
      </c>
      <c r="J5" s="2"/>
      <c r="K5" s="2">
        <f>F5*(H5^4) + G5*(I5^4) + (F5+G5)*(H5^2)*(I5^2)</f>
        <v>119778304009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140</v>
      </c>
      <c r="C8" s="3" t="s">
        <v>136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>
        <f>K10/K11</f>
        <v>0.3231603505895706</v>
      </c>
    </row>
    <row r="11" spans="1:12" x14ac:dyDescent="0.2">
      <c r="A11" s="2" t="s">
        <v>17</v>
      </c>
      <c r="B11" s="2">
        <v>-92.874314976384497</v>
      </c>
      <c r="C11" s="2">
        <v>-92.874315183899995</v>
      </c>
      <c r="D11" s="2">
        <f>B11-C11</f>
        <v>2.0751549811848236E-7</v>
      </c>
      <c r="E11" s="2"/>
      <c r="F11" s="2">
        <v>111</v>
      </c>
      <c r="G11" s="2">
        <v>2869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97532850000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140</v>
      </c>
      <c r="C14" s="3" t="s">
        <v>135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>
        <f>K16/K17</f>
        <v>0.45593116051511634</v>
      </c>
    </row>
    <row r="17" spans="1:13" x14ac:dyDescent="0.2">
      <c r="A17" s="2" t="s">
        <v>17</v>
      </c>
      <c r="B17" s="2">
        <v>-92.874297479723694</v>
      </c>
      <c r="C17" s="2">
        <v>-92.874297687099997</v>
      </c>
      <c r="D17" s="2">
        <f>B17-C17</f>
        <v>2.0737630279654695E-7</v>
      </c>
      <c r="E17" s="2"/>
      <c r="F17" s="2">
        <v>111</v>
      </c>
      <c r="G17" s="2">
        <v>3482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80869827562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138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137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>
        <f>K27/K28</f>
        <v>0.17047655947307244</v>
      </c>
    </row>
    <row r="28" spans="1:13" x14ac:dyDescent="0.2">
      <c r="A28" s="2" t="s">
        <v>17</v>
      </c>
      <c r="B28" s="2">
        <v>-92.867904124437203</v>
      </c>
      <c r="C28" s="2">
        <v>-92.867904256599999</v>
      </c>
      <c r="D28" s="2">
        <f>B28-C28</f>
        <v>1.3216279626249161E-7</v>
      </c>
      <c r="E28" s="2"/>
      <c r="F28" s="2">
        <v>99</v>
      </c>
      <c r="G28" s="2">
        <v>2185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24186047705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136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>
        <f>K33/K34</f>
        <v>0.17933206982198335</v>
      </c>
    </row>
    <row r="34" spans="1:12" x14ac:dyDescent="0.2">
      <c r="A34" s="2" t="s">
        <v>17</v>
      </c>
      <c r="B34" s="2">
        <v>-92.867903817892497</v>
      </c>
      <c r="C34" s="2">
        <v>-92.867903950100001</v>
      </c>
      <c r="D34" s="2">
        <f>B34-C34</f>
        <v>1.3220750361142564E-7</v>
      </c>
      <c r="E34" s="2"/>
      <c r="F34" s="2">
        <v>99</v>
      </c>
      <c r="G34" s="2">
        <v>2479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17682076224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135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>
        <f>K39/K40</f>
        <v>0.21255548155427528</v>
      </c>
    </row>
    <row r="40" spans="1:12" x14ac:dyDescent="0.2">
      <c r="A40" s="2" t="s">
        <v>17</v>
      </c>
      <c r="B40" s="2">
        <v>-92.867886831546897</v>
      </c>
      <c r="C40" s="2">
        <v>-92.867886963800004</v>
      </c>
      <c r="D40" s="2">
        <f>B40-C40</f>
        <v>1.3225310624420672E-7</v>
      </c>
      <c r="E40" s="2"/>
      <c r="F40" s="2">
        <v>99</v>
      </c>
      <c r="G40" s="2">
        <v>3034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12893395550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33</v>
      </c>
      <c r="C48" s="3" t="s">
        <v>137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>
        <f>K50/K51</f>
        <v>6.7068254517031439E-2</v>
      </c>
    </row>
    <row r="51" spans="1:12" x14ac:dyDescent="0.2">
      <c r="A51" s="2" t="s">
        <v>17</v>
      </c>
      <c r="B51" s="2">
        <v>-92.844552683229907</v>
      </c>
      <c r="C51" s="2">
        <v>-92.844552682</v>
      </c>
      <c r="D51" s="2">
        <f>B51-C51</f>
        <v>-1.2299068430365878E-9</v>
      </c>
      <c r="E51" s="2"/>
      <c r="F51" s="2">
        <v>87</v>
      </c>
      <c r="G51" s="2">
        <v>2126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7386872546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33</v>
      </c>
      <c r="C54" s="3" t="s">
        <v>136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>
        <f>K56/K57</f>
        <v>7.2207029589082788E-2</v>
      </c>
    </row>
    <row r="57" spans="1:12" x14ac:dyDescent="0.2">
      <c r="A57" s="2" t="s">
        <v>17</v>
      </c>
      <c r="B57" s="2">
        <v>-92.844550440394002</v>
      </c>
      <c r="C57" s="2">
        <v>-92.844550439200006</v>
      </c>
      <c r="D57" s="2">
        <f>B57-C57</f>
        <v>-1.1939960131712724E-9</v>
      </c>
      <c r="E57" s="2"/>
      <c r="F57" s="2">
        <v>87</v>
      </c>
      <c r="G57" s="2">
        <v>2129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3999566727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33</v>
      </c>
      <c r="C60" s="3" t="s">
        <v>135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>
        <f>K62/K63</f>
        <v>7.1795387582681544E-2</v>
      </c>
    </row>
    <row r="63" spans="1:12" x14ac:dyDescent="0.2">
      <c r="A63" s="2" t="s">
        <v>17</v>
      </c>
      <c r="B63" s="2">
        <v>-92.844531342948798</v>
      </c>
      <c r="C63" s="2">
        <v>-92.844531341700005</v>
      </c>
      <c r="D63" s="2">
        <f>B63-C63</f>
        <v>-1.2487930689530913E-9</v>
      </c>
      <c r="E63" s="2"/>
      <c r="F63" s="2">
        <v>87</v>
      </c>
      <c r="G63" s="2">
        <v>2377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2187820768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opLeftCell="C1" zoomScale="141" workbookViewId="0">
      <selection activeCell="D57" sqref="D57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140</v>
      </c>
      <c r="C2" s="3" t="s">
        <v>137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140</v>
      </c>
      <c r="C8" s="3" t="s">
        <v>136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>
        <f>K10/K11</f>
        <v>0.75651230101302458</v>
      </c>
    </row>
    <row r="11" spans="1:12" x14ac:dyDescent="0.2">
      <c r="A11" s="2" t="s">
        <v>17</v>
      </c>
      <c r="B11" s="2">
        <v>-199.55232171020799</v>
      </c>
      <c r="C11" s="2">
        <v>-199.5523218056</v>
      </c>
      <c r="D11" s="2">
        <f>B11-C11</f>
        <v>9.5392010734940413E-8</v>
      </c>
      <c r="E11" s="2"/>
      <c r="F11" s="2">
        <v>38</v>
      </c>
      <c r="G11" s="2">
        <v>708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28331000000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140</v>
      </c>
      <c r="C14" s="3" t="s">
        <v>135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>
        <f>K16/K17</f>
        <v>0.59278831641488738</v>
      </c>
    </row>
    <row r="17" spans="1:13" x14ac:dyDescent="0.2">
      <c r="A17" s="2" t="s">
        <v>17</v>
      </c>
      <c r="B17" s="2">
        <v>-199.55232159262101</v>
      </c>
      <c r="C17" s="2">
        <v>-199.55232168800001</v>
      </c>
      <c r="D17" s="2">
        <f>B17-C17</f>
        <v>9.5378993592021288E-8</v>
      </c>
      <c r="E17" s="2"/>
      <c r="F17" s="2">
        <v>36</v>
      </c>
      <c r="G17" s="2">
        <v>977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24606353857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138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137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136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135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33</v>
      </c>
      <c r="C48" s="3" t="s">
        <v>137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>
        <f>K50/K51</f>
        <v>0.1521508849243868</v>
      </c>
    </row>
    <row r="51" spans="1:12" x14ac:dyDescent="0.2">
      <c r="A51" s="2" t="s">
        <v>17</v>
      </c>
      <c r="B51" s="2">
        <v>-199.443038266212</v>
      </c>
      <c r="C51" s="2">
        <v>-199.44303827030001</v>
      </c>
      <c r="D51" s="2">
        <f>B51-C51</f>
        <v>4.08800815421273E-9</v>
      </c>
      <c r="E51" s="2"/>
      <c r="F51" s="2">
        <v>36</v>
      </c>
      <c r="G51" s="2">
        <v>703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2461959838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33</v>
      </c>
      <c r="C54" s="3" t="s">
        <v>136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>
        <f>K56/K57</f>
        <v>0.18599711445976275</v>
      </c>
    </row>
    <row r="57" spans="1:12" x14ac:dyDescent="0.2">
      <c r="A57" s="2" t="s">
        <v>17</v>
      </c>
      <c r="B57" s="2">
        <v>-199.443038266212</v>
      </c>
      <c r="C57" s="2">
        <v>-199.44303827030001</v>
      </c>
      <c r="D57" s="2">
        <f>B57-C57</f>
        <v>4.08800815421273E-9</v>
      </c>
      <c r="E57" s="2"/>
      <c r="F57" s="2">
        <v>36</v>
      </c>
      <c r="G57" s="2">
        <v>705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1339997256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33</v>
      </c>
      <c r="C60" s="3" t="s">
        <v>135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>
        <f>K62/K63</f>
        <v>0.1007870091898847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>
        <v>36</v>
      </c>
      <c r="G63" s="2">
        <v>897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831194106</v>
      </c>
      <c r="L63" s="2">
        <f>K63/K63</f>
        <v>1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zoomScale="103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2022-03-08T00:12:32Z</dcterms:modified>
</cp:coreProperties>
</file>