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gaussian/"/>
    </mc:Choice>
  </mc:AlternateContent>
  <xr:revisionPtr revIDLastSave="0" documentId="13_ncr:1_{FFC4D478-F054-A94F-B1CE-4A23D3D42FA4}" xr6:coauthVersionLast="47" xr6:coauthVersionMax="47" xr10:uidLastSave="{00000000-0000-0000-0000-000000000000}"/>
  <bookViews>
    <workbookView xWindow="0" yWindow="500" windowWidth="51200" windowHeight="28300" xr2:uid="{FDC61512-9885-E840-A5B5-8D65FB928F9E}"/>
  </bookViews>
  <sheets>
    <sheet name="COH2 NEW" sheetId="18" r:id="rId1"/>
    <sheet name="HCN NEW" sheetId="20" r:id="rId2"/>
    <sheet name="FHF NEW" sheetId="21" r:id="rId3"/>
    <sheet name="COH2" sheetId="2" r:id="rId4"/>
    <sheet name="COH2 Cost" sheetId="13" r:id="rId5"/>
    <sheet name="HCN" sheetId="3" r:id="rId6"/>
    <sheet name="HCN CC" sheetId="14" r:id="rId7"/>
    <sheet name="FHF-" sheetId="4" r:id="rId8"/>
    <sheet name="FHF CC" sheetId="15" r:id="rId9"/>
    <sheet name="CC" sheetId="12" r:id="rId10"/>
    <sheet name="4H2O+ Eigen" sheetId="5" r:id="rId11"/>
    <sheet name="4H2O+ Ring" sheetId="6" r:id="rId12"/>
    <sheet name="4H2O+ cisZundel" sheetId="7" r:id="rId13"/>
    <sheet name="4H2O+ transZundel" sheetId="8" r:id="rId14"/>
    <sheet name="MaxCom" sheetId="10" r:id="rId15"/>
    <sheet name="MaxCom Plot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2" l="1"/>
  <c r="J22" i="12"/>
  <c r="I22" i="12"/>
  <c r="K20" i="12"/>
  <c r="J20" i="12"/>
  <c r="I20" i="12"/>
  <c r="F22" i="12"/>
  <c r="D27" i="13"/>
  <c r="F27" i="13"/>
  <c r="G27" i="13" s="1"/>
  <c r="F25" i="13"/>
  <c r="D22" i="8"/>
  <c r="D21" i="8"/>
  <c r="D5" i="7"/>
  <c r="D4" i="7"/>
  <c r="D5" i="6"/>
  <c r="D4" i="6"/>
  <c r="D4" i="5"/>
  <c r="G25" i="13" l="1"/>
  <c r="L16" i="20"/>
  <c r="L50" i="21"/>
  <c r="L4" i="20"/>
  <c r="L56" i="18"/>
  <c r="L62" i="18"/>
  <c r="B60" i="20"/>
  <c r="B54" i="20"/>
  <c r="L57" i="18"/>
  <c r="L28" i="18"/>
  <c r="L27" i="18"/>
  <c r="L10" i="18"/>
  <c r="L51" i="21"/>
  <c r="L28" i="21"/>
  <c r="D63" i="21"/>
  <c r="D34" i="21"/>
  <c r="D5" i="21"/>
  <c r="B54" i="18"/>
  <c r="B60" i="18"/>
  <c r="B60" i="21"/>
  <c r="B54" i="21"/>
  <c r="I63" i="21"/>
  <c r="H63" i="21"/>
  <c r="K63" i="21" s="1"/>
  <c r="L63" i="21" s="1"/>
  <c r="I62" i="21"/>
  <c r="H62" i="21"/>
  <c r="K62" i="21" s="1"/>
  <c r="L62" i="21" s="1"/>
  <c r="D62" i="21"/>
  <c r="I57" i="21"/>
  <c r="H57" i="21"/>
  <c r="D57" i="21"/>
  <c r="I56" i="21"/>
  <c r="H56" i="21"/>
  <c r="D56" i="21"/>
  <c r="I51" i="21"/>
  <c r="H51" i="21"/>
  <c r="K51" i="21" s="1"/>
  <c r="D51" i="21"/>
  <c r="I50" i="21"/>
  <c r="H50" i="21"/>
  <c r="K50" i="21" s="1"/>
  <c r="D50" i="21"/>
  <c r="I40" i="21"/>
  <c r="D40" i="21"/>
  <c r="I39" i="21"/>
  <c r="D39" i="21"/>
  <c r="B37" i="21"/>
  <c r="H39" i="21" s="1"/>
  <c r="K39" i="21" s="1"/>
  <c r="I34" i="21"/>
  <c r="I33" i="21"/>
  <c r="D33" i="21"/>
  <c r="B31" i="21"/>
  <c r="H33" i="21" s="1"/>
  <c r="K33" i="21" s="1"/>
  <c r="K28" i="21"/>
  <c r="I28" i="21"/>
  <c r="H28" i="21"/>
  <c r="D28" i="21"/>
  <c r="I27" i="21"/>
  <c r="H27" i="21"/>
  <c r="D27" i="21"/>
  <c r="I17" i="21"/>
  <c r="D17" i="21"/>
  <c r="I16" i="21"/>
  <c r="D16" i="21"/>
  <c r="B14" i="21"/>
  <c r="H17" i="21" s="1"/>
  <c r="K17" i="21" s="1"/>
  <c r="L17" i="21" s="1"/>
  <c r="I11" i="21"/>
  <c r="D11" i="21"/>
  <c r="I10" i="21"/>
  <c r="D10" i="21"/>
  <c r="B8" i="21"/>
  <c r="H10" i="21" s="1"/>
  <c r="K10" i="21" s="1"/>
  <c r="I5" i="21"/>
  <c r="H5" i="21"/>
  <c r="K5" i="21" s="1"/>
  <c r="I4" i="21"/>
  <c r="H4" i="21"/>
  <c r="K4" i="21" s="1"/>
  <c r="D4" i="21"/>
  <c r="I63" i="20"/>
  <c r="H63" i="20"/>
  <c r="K63" i="20" s="1"/>
  <c r="L63" i="20" s="1"/>
  <c r="D63" i="20"/>
  <c r="I62" i="20"/>
  <c r="H62" i="20"/>
  <c r="K62" i="20" s="1"/>
  <c r="D62" i="20"/>
  <c r="I57" i="20"/>
  <c r="H57" i="20"/>
  <c r="K57" i="20" s="1"/>
  <c r="L57" i="20" s="1"/>
  <c r="D57" i="20"/>
  <c r="I56" i="20"/>
  <c r="H56" i="20"/>
  <c r="D56" i="20"/>
  <c r="I51" i="20"/>
  <c r="H51" i="20"/>
  <c r="K51" i="20" s="1"/>
  <c r="L51" i="20" s="1"/>
  <c r="D51" i="20"/>
  <c r="I50" i="20"/>
  <c r="H50" i="20"/>
  <c r="K50" i="20" s="1"/>
  <c r="D50" i="20"/>
  <c r="I40" i="20"/>
  <c r="D40" i="20"/>
  <c r="I39" i="20"/>
  <c r="D39" i="20"/>
  <c r="B37" i="20"/>
  <c r="H39" i="20" s="1"/>
  <c r="K39" i="20" s="1"/>
  <c r="I34" i="20"/>
  <c r="D34" i="20"/>
  <c r="I33" i="20"/>
  <c r="D33" i="20"/>
  <c r="B31" i="20"/>
  <c r="H33" i="20" s="1"/>
  <c r="K33" i="20" s="1"/>
  <c r="K28" i="20"/>
  <c r="L28" i="20" s="1"/>
  <c r="I28" i="20"/>
  <c r="H28" i="20"/>
  <c r="D28" i="20"/>
  <c r="I27" i="20"/>
  <c r="H27" i="20"/>
  <c r="D27" i="20"/>
  <c r="I17" i="20"/>
  <c r="D17" i="20"/>
  <c r="I16" i="20"/>
  <c r="D16" i="20"/>
  <c r="B14" i="20"/>
  <c r="H17" i="20" s="1"/>
  <c r="I11" i="20"/>
  <c r="D11" i="20"/>
  <c r="I10" i="20"/>
  <c r="D10" i="20"/>
  <c r="B8" i="20"/>
  <c r="H10" i="20" s="1"/>
  <c r="I5" i="20"/>
  <c r="H5" i="20"/>
  <c r="K5" i="20" s="1"/>
  <c r="L5" i="20" s="1"/>
  <c r="D5" i="20"/>
  <c r="I4" i="20"/>
  <c r="H4" i="20"/>
  <c r="K4" i="20" s="1"/>
  <c r="D4" i="20"/>
  <c r="H63" i="18"/>
  <c r="K63" i="18" s="1"/>
  <c r="H62" i="18"/>
  <c r="K62" i="18" s="1"/>
  <c r="H57" i="18"/>
  <c r="K57" i="18" s="1"/>
  <c r="H56" i="18"/>
  <c r="K56" i="18" s="1"/>
  <c r="H51" i="18"/>
  <c r="H50" i="18"/>
  <c r="H28" i="18"/>
  <c r="H27" i="18"/>
  <c r="I63" i="18"/>
  <c r="I62" i="18"/>
  <c r="I57" i="18"/>
  <c r="I56" i="18"/>
  <c r="I51" i="18"/>
  <c r="K51" i="18" s="1"/>
  <c r="L51" i="18" s="1"/>
  <c r="I50" i="18"/>
  <c r="K50" i="18" s="1"/>
  <c r="I28" i="18"/>
  <c r="I27" i="18"/>
  <c r="I34" i="18"/>
  <c r="I33" i="18"/>
  <c r="I40" i="18"/>
  <c r="I39" i="18"/>
  <c r="B37" i="18"/>
  <c r="H40" i="18" s="1"/>
  <c r="K40" i="18" s="1"/>
  <c r="L40" i="18" s="1"/>
  <c r="B31" i="18"/>
  <c r="H33" i="18" s="1"/>
  <c r="K33" i="18" s="1"/>
  <c r="I17" i="18"/>
  <c r="I16" i="18"/>
  <c r="H17" i="18"/>
  <c r="H16" i="18"/>
  <c r="I11" i="18"/>
  <c r="I10" i="18"/>
  <c r="I5" i="18"/>
  <c r="I4" i="18"/>
  <c r="H5" i="18"/>
  <c r="K5" i="18" s="1"/>
  <c r="L5" i="18" s="1"/>
  <c r="H4" i="18"/>
  <c r="K4" i="18" s="1"/>
  <c r="B14" i="18"/>
  <c r="B8" i="18"/>
  <c r="H11" i="18" s="1"/>
  <c r="K11" i="18" s="1"/>
  <c r="L11" i="18" s="1"/>
  <c r="D63" i="18"/>
  <c r="D62" i="18"/>
  <c r="D57" i="18"/>
  <c r="D56" i="18"/>
  <c r="D51" i="18"/>
  <c r="D50" i="18"/>
  <c r="D40" i="18"/>
  <c r="D39" i="18"/>
  <c r="D34" i="18"/>
  <c r="D33" i="18"/>
  <c r="D28" i="18"/>
  <c r="D27" i="18"/>
  <c r="D17" i="18"/>
  <c r="D16" i="18"/>
  <c r="D11" i="18"/>
  <c r="D10" i="18"/>
  <c r="D5" i="18"/>
  <c r="D4" i="18"/>
  <c r="K28" i="18"/>
  <c r="K27" i="18"/>
  <c r="K17" i="18"/>
  <c r="L17" i="18" s="1"/>
  <c r="K16" i="18"/>
  <c r="F7" i="14"/>
  <c r="G13" i="15"/>
  <c r="G19" i="13"/>
  <c r="G18" i="13"/>
  <c r="G17" i="13"/>
  <c r="G14" i="13"/>
  <c r="G13" i="13"/>
  <c r="G12" i="13"/>
  <c r="G9" i="13"/>
  <c r="G8" i="13"/>
  <c r="G7" i="13"/>
  <c r="G4" i="13"/>
  <c r="G3" i="13"/>
  <c r="G2" i="13"/>
  <c r="G19" i="14"/>
  <c r="G18" i="14"/>
  <c r="G17" i="14"/>
  <c r="G14" i="14"/>
  <c r="G13" i="14"/>
  <c r="G12" i="14"/>
  <c r="G9" i="14"/>
  <c r="G8" i="14"/>
  <c r="G7" i="14"/>
  <c r="G4" i="14"/>
  <c r="G3" i="14"/>
  <c r="G2" i="14"/>
  <c r="G19" i="15"/>
  <c r="G18" i="15"/>
  <c r="G17" i="15"/>
  <c r="G14" i="15"/>
  <c r="G12" i="15"/>
  <c r="F19" i="15"/>
  <c r="F18" i="15"/>
  <c r="F17" i="15"/>
  <c r="F14" i="15"/>
  <c r="F13" i="15"/>
  <c r="F12" i="15"/>
  <c r="F9" i="15"/>
  <c r="G9" i="15" s="1"/>
  <c r="F8" i="15"/>
  <c r="F7" i="15"/>
  <c r="F19" i="14"/>
  <c r="F18" i="14"/>
  <c r="F17" i="14"/>
  <c r="F14" i="14"/>
  <c r="F13" i="14"/>
  <c r="F12" i="14"/>
  <c r="F9" i="14"/>
  <c r="F8" i="14"/>
  <c r="F19" i="13"/>
  <c r="F18" i="13"/>
  <c r="F17" i="13"/>
  <c r="F14" i="13"/>
  <c r="F13" i="13"/>
  <c r="F12" i="13"/>
  <c r="F9" i="13"/>
  <c r="F8" i="13"/>
  <c r="F7" i="13"/>
  <c r="F4" i="15"/>
  <c r="G2" i="15" s="1"/>
  <c r="F3" i="15"/>
  <c r="F2" i="15"/>
  <c r="F4" i="14"/>
  <c r="F3" i="14"/>
  <c r="F2" i="14"/>
  <c r="F4" i="13"/>
  <c r="F3" i="13"/>
  <c r="F2" i="13"/>
  <c r="G22" i="12"/>
  <c r="F35" i="12"/>
  <c r="G35" i="12" s="1"/>
  <c r="F33" i="12"/>
  <c r="F31" i="12"/>
  <c r="G31" i="12" s="1"/>
  <c r="F29" i="12"/>
  <c r="G29" i="12" s="1"/>
  <c r="F27" i="12"/>
  <c r="G27" i="12" s="1"/>
  <c r="F25" i="12"/>
  <c r="G25" i="12" s="1"/>
  <c r="F20" i="12"/>
  <c r="F13" i="12"/>
  <c r="F12" i="12"/>
  <c r="F11" i="12"/>
  <c r="F9" i="12"/>
  <c r="F8" i="12"/>
  <c r="F7" i="12"/>
  <c r="F4" i="12"/>
  <c r="F3" i="12"/>
  <c r="F2" i="12"/>
  <c r="E20" i="11"/>
  <c r="E21" i="11"/>
  <c r="E22" i="11"/>
  <c r="E23" i="11"/>
  <c r="E24" i="11"/>
  <c r="E25" i="11"/>
  <c r="E26" i="11"/>
  <c r="E27" i="11"/>
  <c r="E28" i="11"/>
  <c r="E29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49" i="10"/>
  <c r="E50" i="10"/>
  <c r="E51" i="10"/>
  <c r="E52" i="10"/>
  <c r="E53" i="10"/>
  <c r="E54" i="10"/>
  <c r="E55" i="10"/>
  <c r="E56" i="10"/>
  <c r="E57" i="10"/>
  <c r="E58" i="10"/>
  <c r="E59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48" i="10"/>
  <c r="E47" i="10"/>
  <c r="E46" i="10"/>
  <c r="E45" i="10"/>
  <c r="E44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7" i="10"/>
  <c r="E5" i="10"/>
  <c r="E6" i="10"/>
  <c r="E4" i="10"/>
  <c r="D11" i="8"/>
  <c r="G10" i="8"/>
  <c r="D10" i="8"/>
  <c r="D5" i="8"/>
  <c r="G4" i="8"/>
  <c r="D4" i="8"/>
  <c r="D5" i="5"/>
  <c r="I46" i="4"/>
  <c r="I37" i="4"/>
  <c r="I20" i="4"/>
  <c r="I12" i="4"/>
  <c r="I4" i="4"/>
  <c r="I40" i="3"/>
  <c r="I31" i="3"/>
  <c r="G22" i="3"/>
  <c r="G13" i="3"/>
  <c r="G4" i="3"/>
  <c r="G31" i="2"/>
  <c r="G22" i="2"/>
  <c r="G13" i="2"/>
  <c r="G4" i="2"/>
  <c r="H49" i="4"/>
  <c r="H48" i="4"/>
  <c r="H47" i="4"/>
  <c r="H46" i="4"/>
  <c r="H40" i="4"/>
  <c r="H39" i="4"/>
  <c r="H38" i="4"/>
  <c r="H37" i="4"/>
  <c r="H23" i="4"/>
  <c r="H22" i="4"/>
  <c r="H21" i="4"/>
  <c r="H20" i="4"/>
  <c r="H7" i="4"/>
  <c r="H6" i="4"/>
  <c r="H5" i="4"/>
  <c r="H4" i="4"/>
  <c r="H13" i="4"/>
  <c r="H14" i="4"/>
  <c r="H15" i="4"/>
  <c r="H12" i="4"/>
  <c r="D28" i="4"/>
  <c r="D29" i="4"/>
  <c r="D30" i="4"/>
  <c r="D31" i="4"/>
  <c r="D49" i="4"/>
  <c r="D48" i="4"/>
  <c r="D47" i="4"/>
  <c r="D46" i="4"/>
  <c r="D40" i="4"/>
  <c r="D39" i="4"/>
  <c r="D38" i="4"/>
  <c r="D37" i="4"/>
  <c r="D23" i="4"/>
  <c r="D22" i="4"/>
  <c r="D21" i="4"/>
  <c r="D20" i="4"/>
  <c r="D15" i="4"/>
  <c r="D14" i="4"/>
  <c r="D13" i="4"/>
  <c r="D12" i="4"/>
  <c r="D7" i="4"/>
  <c r="D6" i="4"/>
  <c r="D5" i="4"/>
  <c r="D4" i="4"/>
  <c r="H41" i="3"/>
  <c r="H42" i="3"/>
  <c r="H43" i="3"/>
  <c r="H40" i="3"/>
  <c r="H32" i="3"/>
  <c r="H33" i="3"/>
  <c r="H34" i="3"/>
  <c r="H31" i="3"/>
  <c r="D42" i="3"/>
  <c r="D43" i="3"/>
  <c r="D41" i="3"/>
  <c r="D40" i="3"/>
  <c r="D25" i="2"/>
  <c r="D34" i="2"/>
  <c r="D5" i="2"/>
  <c r="D6" i="2"/>
  <c r="D7" i="2"/>
  <c r="D4" i="2"/>
  <c r="D34" i="3"/>
  <c r="D33" i="3"/>
  <c r="D32" i="3"/>
  <c r="D31" i="3"/>
  <c r="D25" i="3"/>
  <c r="D24" i="3"/>
  <c r="D23" i="3"/>
  <c r="D22" i="3"/>
  <c r="D16" i="3"/>
  <c r="D15" i="3"/>
  <c r="D14" i="3"/>
  <c r="D13" i="3"/>
  <c r="D7" i="3"/>
  <c r="D6" i="3"/>
  <c r="D5" i="3"/>
  <c r="D4" i="3"/>
  <c r="D33" i="2"/>
  <c r="D32" i="2"/>
  <c r="D31" i="2"/>
  <c r="D22" i="2"/>
  <c r="D24" i="2"/>
  <c r="D23" i="2"/>
  <c r="D16" i="2"/>
  <c r="D15" i="2"/>
  <c r="D14" i="2"/>
  <c r="D13" i="2"/>
  <c r="L16" i="18" l="1"/>
  <c r="L39" i="18"/>
  <c r="L50" i="18"/>
  <c r="L63" i="18"/>
  <c r="L4" i="18"/>
  <c r="K17" i="20"/>
  <c r="L17" i="20" s="1"/>
  <c r="H16" i="20"/>
  <c r="K16" i="20" s="1"/>
  <c r="K27" i="20"/>
  <c r="L27" i="20" s="1"/>
  <c r="K56" i="20"/>
  <c r="L56" i="20" s="1"/>
  <c r="L62" i="20"/>
  <c r="K10" i="20"/>
  <c r="H16" i="21"/>
  <c r="K16" i="21" s="1"/>
  <c r="L16" i="21" s="1"/>
  <c r="L4" i="21"/>
  <c r="L50" i="20"/>
  <c r="L5" i="21"/>
  <c r="K56" i="21"/>
  <c r="K57" i="21"/>
  <c r="L57" i="21" s="1"/>
  <c r="K27" i="21"/>
  <c r="L27" i="21" s="1"/>
  <c r="H11" i="21"/>
  <c r="K11" i="21" s="1"/>
  <c r="L11" i="21" s="1"/>
  <c r="H40" i="21"/>
  <c r="K40" i="21" s="1"/>
  <c r="L40" i="21" s="1"/>
  <c r="H34" i="21"/>
  <c r="K34" i="21" s="1"/>
  <c r="H11" i="20"/>
  <c r="K11" i="20" s="1"/>
  <c r="L11" i="20" s="1"/>
  <c r="H40" i="20"/>
  <c r="K40" i="20" s="1"/>
  <c r="L40" i="20" s="1"/>
  <c r="H34" i="20"/>
  <c r="K34" i="20" s="1"/>
  <c r="L34" i="20" s="1"/>
  <c r="H39" i="18"/>
  <c r="K39" i="18" s="1"/>
  <c r="H34" i="18"/>
  <c r="K34" i="18" s="1"/>
  <c r="H10" i="18"/>
  <c r="K10" i="18" s="1"/>
  <c r="G8" i="15"/>
  <c r="G7" i="15"/>
  <c r="G4" i="15"/>
  <c r="G3" i="15"/>
  <c r="G20" i="12"/>
  <c r="G33" i="12"/>
  <c r="L34" i="18" l="1"/>
  <c r="L33" i="18"/>
  <c r="L39" i="21"/>
  <c r="L39" i="20"/>
  <c r="L33" i="20"/>
  <c r="L10" i="20"/>
  <c r="L56" i="21"/>
  <c r="L34" i="21"/>
  <c r="L33" i="21"/>
  <c r="L10" i="21"/>
</calcChain>
</file>

<file path=xl/sharedStrings.xml><?xml version="1.0" encoding="utf-8"?>
<sst xmlns="http://schemas.openxmlformats.org/spreadsheetml/2006/main" count="1121" uniqueCount="145">
  <si>
    <t>prot-sp</t>
  </si>
  <si>
    <t>sto-3g</t>
  </si>
  <si>
    <t>Ediff</t>
  </si>
  <si>
    <t>Electronic Basis Set</t>
  </si>
  <si>
    <t>Protonic Bais Set</t>
  </si>
  <si>
    <t>Nbasis</t>
  </si>
  <si>
    <t>NBsNEO</t>
  </si>
  <si>
    <t>Energy</t>
  </si>
  <si>
    <t>CQ Energy</t>
  </si>
  <si>
    <t>E Diff</t>
  </si>
  <si>
    <t># of Iterations</t>
  </si>
  <si>
    <t># of MacroIter</t>
  </si>
  <si>
    <t>pb4-f2 (force cart)</t>
  </si>
  <si>
    <t>cc-pvtz (6d, 10f)</t>
  </si>
  <si>
    <t>SCF Method</t>
  </si>
  <si>
    <t>SMT, DIIS</t>
  </si>
  <si>
    <t>SMT, No DIIS</t>
  </si>
  <si>
    <t>STW, DIIS</t>
  </si>
  <si>
    <t>STW, No DIIS</t>
  </si>
  <si>
    <t>cc-pvqz (6d, 10f)</t>
  </si>
  <si>
    <t>pb4-d (force cart)</t>
  </si>
  <si>
    <t>pb4-f1 (force cart)</t>
  </si>
  <si>
    <t>cc-pvdz (6d)</t>
  </si>
  <si>
    <t>For SMT-DIIS:</t>
  </si>
  <si>
    <t># of Elec BasisFxn</t>
  </si>
  <si>
    <t># of Prot BasisFxn</t>
  </si>
  <si>
    <t xml:space="preserve"># of Iterations </t>
  </si>
  <si>
    <t># of Iterations/ # of fock formations</t>
  </si>
  <si>
    <t>Qchem Energy</t>
  </si>
  <si>
    <t>Gaussian Energy</t>
  </si>
  <si>
    <t>Speed up</t>
  </si>
  <si>
    <t>hatz (6d, 10f)</t>
  </si>
  <si>
    <t>Isomer</t>
  </si>
  <si>
    <t>Eigen</t>
  </si>
  <si>
    <t>MaxCom</t>
  </si>
  <si>
    <t>Time(s)</t>
  </si>
  <si>
    <t>Time(min)</t>
  </si>
  <si>
    <t>gr</t>
  </si>
  <si>
    <t>   -304.2820468300461     </t>
  </si>
  <si>
    <t>   -304.2820468300313     </t>
  </si>
  <si>
    <t>   -304.2820468300462     </t>
  </si>
  <si>
    <t>   -304.2820468300476</t>
  </si>
  <si>
    <t>   -304.2820468300513     </t>
  </si>
  <si>
    <t>   -304.2820468300488     </t>
  </si>
  <si>
    <t>   -304.2820468300467     </t>
  </si>
  <si>
    <t>   -304.2820468300500     </t>
  </si>
  <si>
    <t>   -304.2820468300476     </t>
  </si>
  <si>
    <t>   -304.2820468300446     </t>
  </si>
  <si>
    <t>   -304.2820468300445     </t>
  </si>
  <si>
    <t>   -304.2820468300453     </t>
  </si>
  <si>
    <t>   -304.2820468300517     </t>
  </si>
  <si>
    <t>   -304.2820468300447     </t>
  </si>
  <si>
    <t>Ring</t>
  </si>
  <si>
    <t>   -304.2720510081643     </t>
  </si>
  <si>
    <t>   -304.2720510081689     </t>
  </si>
  <si>
    <t>   -304.2720510081664     </t>
  </si>
  <si>
    <t>   -304.2720510081632     </t>
  </si>
  <si>
    <t>   -304.2720510081626 </t>
  </si>
  <si>
    <t>   -304.2720510081653     </t>
  </si>
  <si>
    <t>   -304.2720510081649     </t>
  </si>
  <si>
    <t>   -304.2720510081577     </t>
  </si>
  <si>
    <t>   -304.2720510081610     </t>
  </si>
  <si>
    <t>   -304.2720510081631     </t>
  </si>
  <si>
    <t>   -304.2720510081623     </t>
  </si>
  <si>
    <t>   -304.2720510081616     </t>
  </si>
  <si>
    <t>   -304.2720510081670     </t>
  </si>
  <si>
    <t>   -304.2720510081614     </t>
  </si>
  <si>
    <t>   -304.2720510081623</t>
  </si>
  <si>
    <t>   -304.2720701253663     </t>
  </si>
  <si>
    <t>   -304.2720701253518     </t>
  </si>
  <si>
    <t>   -304.2720701253530     </t>
  </si>
  <si>
    <t>   -304.2720701253500     </t>
  </si>
  <si>
    <t>   -304.2720701253540 </t>
  </si>
  <si>
    <t>   -304.2720701253497     </t>
  </si>
  <si>
    <t>   -304.2720701253520     </t>
  </si>
  <si>
    <t>   -304.2720701253522     </t>
  </si>
  <si>
    <t>   -304.2720701253508     </t>
  </si>
  <si>
    <t>   -304.2720701253517     </t>
  </si>
  <si>
    <t>   -304.2720701253511     </t>
  </si>
  <si>
    <t>   -304.2720701253531     </t>
  </si>
  <si>
    <t>   -304.2720701253505     </t>
  </si>
  <si>
    <t>   -304.2720701253510     </t>
  </si>
  <si>
    <t>   -304.2720701253502     </t>
  </si>
  <si>
    <t>   -304.2720701253489</t>
  </si>
  <si>
    <t>   -304.2820286086222     </t>
  </si>
  <si>
    <t>   -304.2820286086207     </t>
  </si>
  <si>
    <t>   -304.2820286086172     </t>
  </si>
  <si>
    <t>   -304.2820286086223     </t>
  </si>
  <si>
    <t>   -304.2820286086229     </t>
  </si>
  <si>
    <t>   -304.2820286086225     </t>
  </si>
  <si>
    <t>   -304.2820286086236     </t>
  </si>
  <si>
    <t>   -304.2820286086191     </t>
  </si>
  <si>
    <t>   -304.2820286086244     </t>
  </si>
  <si>
    <t>   -304.2820286086214     </t>
  </si>
  <si>
    <t>   -304.2820286086227     </t>
  </si>
  <si>
    <t>   -304.2820286086210     </t>
  </si>
  <si>
    <t>   -304.2820286086208     </t>
  </si>
  <si>
    <t>   -304.2820286086196     </t>
  </si>
  <si>
    <t>   -304.2820286086174     </t>
  </si>
  <si>
    <t>   -304.2820286086194     </t>
  </si>
  <si>
    <t>   -304.2820286086212     </t>
  </si>
  <si>
    <t>   -304.2820286086208</t>
  </si>
  <si>
    <t># Electronic Fock build</t>
  </si>
  <si>
    <t># Protonic Fock build</t>
  </si>
  <si>
    <t xml:space="preserve">Electronic Basis Size </t>
  </si>
  <si>
    <t>Protonic Basis Size</t>
  </si>
  <si>
    <t>T</t>
  </si>
  <si>
    <t>COH2 Simul-NoDIIS</t>
  </si>
  <si>
    <t>COH2 Simul-DIIS</t>
  </si>
  <si>
    <t>COH2 Stw-DIIS</t>
  </si>
  <si>
    <t>HCN Simul-DIIS</t>
  </si>
  <si>
    <t>HCN Simul-NoDIIS</t>
  </si>
  <si>
    <t>HCN Stw-DIIS</t>
  </si>
  <si>
    <t>FHF- Simul-DIIS</t>
  </si>
  <si>
    <t>FHF- Simul-NoDIIS</t>
  </si>
  <si>
    <t>FHF- Stw-DIIS</t>
  </si>
  <si>
    <t>EIgen Simul-DIIS</t>
  </si>
  <si>
    <t>EIgen Stw-DIIS</t>
  </si>
  <si>
    <t>Ring Simul-DIIS</t>
  </si>
  <si>
    <t>cis-Zundel Simul-DIIS</t>
  </si>
  <si>
    <t>cis-Zundel Stw-DIIS</t>
  </si>
  <si>
    <t>trans-Zundel Simul-DIIS</t>
  </si>
  <si>
    <t>trans-Zundel Stw-DIIS</t>
  </si>
  <si>
    <t>Ring Stw-DIIS</t>
  </si>
  <si>
    <t>cc-pvtz/pb4f2</t>
  </si>
  <si>
    <t>cc-pvqz/pb4f2</t>
  </si>
  <si>
    <t>cc-pvtz/pb4f1</t>
  </si>
  <si>
    <t>cc-pvtz/pb4fd</t>
  </si>
  <si>
    <t>cc-pvtz/pb4fq</t>
  </si>
  <si>
    <t>cc-pvtz/pb4d</t>
  </si>
  <si>
    <t>cc-pvtz (5d, 7f)</t>
  </si>
  <si>
    <t>pb4-d</t>
  </si>
  <si>
    <t xml:space="preserve">pb4-f1 </t>
  </si>
  <si>
    <t xml:space="preserve">pb4-f2 </t>
  </si>
  <si>
    <t>:</t>
  </si>
  <si>
    <t>cc-pvqz (5d, 7f)</t>
  </si>
  <si>
    <t>cc-pvdz (5d, 7f)</t>
  </si>
  <si>
    <t># Elec Iter</t>
  </si>
  <si>
    <t># Prot Iter</t>
  </si>
  <si>
    <t># Prot Basis Fxn</t>
  </si>
  <si>
    <t># Elec Basis Fxn</t>
  </si>
  <si>
    <t>Computation Cost</t>
  </si>
  <si>
    <t>Speedup</t>
  </si>
  <si>
    <t>ls</t>
  </si>
  <si>
    <t>hatz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</si>
</sst>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rgb="FFFFFFFF"/>
      <name val="Menlo"/>
      <family val="2"/>
    </font>
    <font>
      <sz val="14"/>
      <color theme="1"/>
      <name val="Menlo"/>
      <family val="2"/>
    </font>
    <font>
      <sz val="12"/>
      <color rgb="FF000000"/>
      <name val="Calibri"/>
      <family val="2"/>
      <scheme val="minor"/>
    </font>
    <font>
      <sz val="12"/>
      <color rgb="FFC5C5C5"/>
      <name val="Calibri"/>
      <family val="2"/>
      <scheme val="minor"/>
    </font>
    <font>
      <sz val="14"/>
      <color rgb="FFC5C5C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(hatz/pb4f1,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MaxCom!$A$24:$A$39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MaxCom!$C$24:$C$39</c:f>
              <c:numCache>
                <c:formatCode>General</c:formatCode>
                <c:ptCount val="16"/>
                <c:pt idx="0">
                  <c:v>219</c:v>
                </c:pt>
                <c:pt idx="1">
                  <c:v>218</c:v>
                </c:pt>
                <c:pt idx="2">
                  <c:v>183</c:v>
                </c:pt>
                <c:pt idx="3">
                  <c:v>206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197</c:v>
                </c:pt>
                <c:pt idx="9">
                  <c:v>182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193</c:v>
                </c:pt>
                <c:pt idx="14">
                  <c:v>192</c:v>
                </c:pt>
                <c:pt idx="1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84F-900D-5AE9582F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MaxCom!$A$4:$A$19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MaxCom!$C$4:$C$19</c:f>
              <c:numCache>
                <c:formatCode>General</c:formatCode>
                <c:ptCount val="1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4-F44B-8F5E-F15CA3D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MaxCom!$A$44:$A$59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MaxCom!$C$44:$C$59</c:f>
              <c:numCache>
                <c:formatCode>General</c:formatCode>
                <c:ptCount val="16"/>
                <c:pt idx="0">
                  <c:v>201</c:v>
                </c:pt>
                <c:pt idx="1">
                  <c:v>240</c:v>
                </c:pt>
                <c:pt idx="2">
                  <c:v>227</c:v>
                </c:pt>
                <c:pt idx="3">
                  <c:v>230</c:v>
                </c:pt>
                <c:pt idx="4">
                  <c:v>220</c:v>
                </c:pt>
                <c:pt idx="5">
                  <c:v>236</c:v>
                </c:pt>
                <c:pt idx="6">
                  <c:v>214</c:v>
                </c:pt>
                <c:pt idx="7">
                  <c:v>226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206</c:v>
                </c:pt>
                <c:pt idx="12">
                  <c:v>199</c:v>
                </c:pt>
                <c:pt idx="13">
                  <c:v>213</c:v>
                </c:pt>
                <c:pt idx="14">
                  <c:v>195</c:v>
                </c:pt>
                <c:pt idx="1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2846-B47F-1DD24E11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MaxCom!$A$64:$A$79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MaxCom!$C$64:$C$79</c:f>
              <c:numCache>
                <c:formatCode>General</c:formatCode>
                <c:ptCount val="16"/>
                <c:pt idx="0">
                  <c:v>226</c:v>
                </c:pt>
                <c:pt idx="1">
                  <c:v>207</c:v>
                </c:pt>
                <c:pt idx="2">
                  <c:v>214</c:v>
                </c:pt>
                <c:pt idx="3">
                  <c:v>204</c:v>
                </c:pt>
                <c:pt idx="4">
                  <c:v>192</c:v>
                </c:pt>
                <c:pt idx="5">
                  <c:v>183</c:v>
                </c:pt>
                <c:pt idx="6">
                  <c:v>187</c:v>
                </c:pt>
                <c:pt idx="7">
                  <c:v>189</c:v>
                </c:pt>
                <c:pt idx="8">
                  <c:v>192</c:v>
                </c:pt>
                <c:pt idx="9">
                  <c:v>188</c:v>
                </c:pt>
                <c:pt idx="10">
                  <c:v>182</c:v>
                </c:pt>
                <c:pt idx="11">
                  <c:v>184</c:v>
                </c:pt>
                <c:pt idx="12">
                  <c:v>177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1547-BAEA-E4E783D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4H2O+</a:t>
            </a:r>
            <a:r>
              <a:rPr lang="en-US" baseline="0"/>
              <a:t> Eigen Isomer, Hatz/pb4d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'MaxCom Plot'!$A$4:$A$29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'MaxCom Plot'!$C$4:$C$29</c:f>
              <c:numCache>
                <c:formatCode>General</c:formatCode>
                <c:ptCount val="2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  <c:pt idx="16">
                  <c:v>220</c:v>
                </c:pt>
                <c:pt idx="17">
                  <c:v>203</c:v>
                </c:pt>
                <c:pt idx="18">
                  <c:v>202</c:v>
                </c:pt>
                <c:pt idx="19">
                  <c:v>201</c:v>
                </c:pt>
                <c:pt idx="20">
                  <c:v>184</c:v>
                </c:pt>
                <c:pt idx="21">
                  <c:v>196</c:v>
                </c:pt>
                <c:pt idx="22">
                  <c:v>205</c:v>
                </c:pt>
                <c:pt idx="23">
                  <c:v>206</c:v>
                </c:pt>
                <c:pt idx="24">
                  <c:v>210</c:v>
                </c:pt>
                <c:pt idx="2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3-F04C-A7B6-4C74A704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7903"/>
        <c:axId val="1098783455"/>
      </c:scatterChart>
      <c:valAx>
        <c:axId val="8961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# of Commutators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83455"/>
        <c:crosses val="autoZero"/>
        <c:crossBetween val="midCat"/>
      </c:valAx>
      <c:valAx>
        <c:axId val="109878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Fock Formations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825895</xdr:colOff>
      <xdr:row>22</xdr:row>
      <xdr:rowOff>56164</xdr:rowOff>
    </xdr:from>
    <xdr:to>
      <xdr:col>11</xdr:col>
      <xdr:colOff>420441</xdr:colOff>
      <xdr:row>35</xdr:row>
      <xdr:rowOff>133153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5B08-7F69-0540-8577-1DE6B01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422807</xdr:colOff>
      <xdr:row>16</xdr:row>
      <xdr:rowOff>76989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74BB9-8356-B54E-936B-44D5E1F3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422807</xdr:colOff>
      <xdr:row>56</xdr:row>
      <xdr:rowOff>76989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77123-D6C8-3B43-B581-3436F6E8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422807</xdr:colOff>
      <xdr:row>76</xdr:row>
      <xdr:rowOff>76989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4D400-FC15-F64B-887F-4A0F545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284562</xdr:colOff>
      <xdr:row>4</xdr:row>
      <xdr:rowOff>67914</xdr:rowOff>
    </xdr:from>
    <xdr:to>
      <xdr:col>10</xdr:col>
      <xdr:colOff>713782</xdr:colOff>
      <xdr:row>19</xdr:row>
      <xdr:rowOff>203471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0C30-8836-B348-9735-B5122512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3E2-758E-5445-916D-668805DE45D0}">
  <sheetPr>
    <tabColor theme="5"/>
  </sheetPr>
  <dimension ref="A1:L68"/>
  <sheetViews>
    <sheetView tabSelected="1" zoomScale="150" workbookViewId="0">
      <selection activeCell="B5" sqref="B5"/>
    </sheetView>
  </sheetViews>
  <sheetFormatPr baseColWidth="10" defaultRowHeight="16" x14ac:dyDescent="0.2"/>
  <cols>
    <col min="2" max="3" width="11.1640625" bestFit="1" customWidth="1"/>
    <col min="4" max="4" width="12.83203125" bestFit="1" customWidth="1"/>
    <col min="5" max="5" width="11" bestFit="1" customWidth="1"/>
    <col min="6" max="7" width="11.1640625" bestFit="1" customWidth="1"/>
    <col min="8" max="8" width="12.6640625" bestFit="1" customWidth="1"/>
    <col min="9" max="9" width="11" bestFit="1" customWidth="1"/>
    <col min="11" max="11" width="16.33203125" customWidth="1"/>
    <col min="12" max="12" width="11" bestFit="1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135</v>
      </c>
      <c r="B2" s="3">
        <v>170</v>
      </c>
      <c r="C2" s="3" t="s">
        <v>133</v>
      </c>
      <c r="D2" s="3">
        <v>74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137</v>
      </c>
      <c r="G3" s="8" t="s">
        <v>138</v>
      </c>
      <c r="H3" s="2" t="s">
        <v>140</v>
      </c>
      <c r="I3" s="2" t="s">
        <v>139</v>
      </c>
      <c r="J3" s="2"/>
      <c r="K3" s="2" t="s">
        <v>141</v>
      </c>
      <c r="L3" s="2" t="s">
        <v>142</v>
      </c>
    </row>
    <row r="4" spans="1:12" x14ac:dyDescent="0.2">
      <c r="A4" s="2" t="s">
        <v>15</v>
      </c>
      <c r="B4" s="2">
        <v>-113.83291932807801</v>
      </c>
      <c r="C4" s="2">
        <v>-113.83291978770001</v>
      </c>
      <c r="D4" s="2">
        <f>B4-C4</f>
        <v>4.5962200090343686E-7</v>
      </c>
      <c r="E4" s="2"/>
      <c r="F4" s="2">
        <v>133</v>
      </c>
      <c r="G4" s="2">
        <v>133</v>
      </c>
      <c r="H4" s="2">
        <f>B2</f>
        <v>170</v>
      </c>
      <c r="I4" s="2">
        <f>D2</f>
        <v>74</v>
      </c>
      <c r="J4" s="2"/>
      <c r="K4" s="2">
        <f>F4*(H4^4) + G4*(I4^4) + (F4+G4)*(H4^2)*(I4^2)</f>
        <v>157167347008</v>
      </c>
      <c r="L4" s="2">
        <f>K4/K5</f>
        <v>0.17210995442783328</v>
      </c>
    </row>
    <row r="5" spans="1:12" ht="18" x14ac:dyDescent="0.2">
      <c r="A5" s="2" t="s">
        <v>17</v>
      </c>
      <c r="B5" s="10">
        <v>-113.832919327352</v>
      </c>
      <c r="C5" s="2">
        <v>-113.83291978770001</v>
      </c>
      <c r="D5" s="2">
        <f>B5-C5</f>
        <v>4.603480050491271E-7</v>
      </c>
      <c r="E5" s="2"/>
      <c r="F5" s="2">
        <v>202</v>
      </c>
      <c r="G5" s="2">
        <v>3785</v>
      </c>
      <c r="H5" s="2">
        <f>B2</f>
        <v>170</v>
      </c>
      <c r="I5" s="2">
        <f>D2</f>
        <v>74</v>
      </c>
      <c r="J5" s="2"/>
      <c r="K5" s="2">
        <f>F5*(H5^4) + G5*(I5^4) + (F5+G5)*(H5^2)*(I5^2)</f>
        <v>913179876960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135</v>
      </c>
      <c r="B8" s="3">
        <f>B2</f>
        <v>170</v>
      </c>
      <c r="C8" s="3" t="s">
        <v>132</v>
      </c>
      <c r="D8" s="3">
        <v>60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137</v>
      </c>
      <c r="G9" s="8" t="s">
        <v>138</v>
      </c>
      <c r="H9" s="2" t="s">
        <v>140</v>
      </c>
      <c r="I9" s="2" t="s">
        <v>139</v>
      </c>
      <c r="J9" s="2"/>
      <c r="K9" s="2" t="s">
        <v>141</v>
      </c>
      <c r="L9" s="2" t="s">
        <v>142</v>
      </c>
    </row>
    <row r="10" spans="1:12" x14ac:dyDescent="0.2">
      <c r="A10" s="2" t="s">
        <v>15</v>
      </c>
      <c r="B10" s="2">
        <v>-113.832913180118</v>
      </c>
      <c r="C10" s="2">
        <v>-113.83291364030001</v>
      </c>
      <c r="D10" s="2">
        <f>B10-C10</f>
        <v>4.6018200805519882E-7</v>
      </c>
      <c r="E10" s="2"/>
      <c r="F10" s="2">
        <v>188</v>
      </c>
      <c r="G10" s="2">
        <v>188</v>
      </c>
      <c r="H10" s="2">
        <f>B8</f>
        <v>170</v>
      </c>
      <c r="I10" s="2">
        <f>D8</f>
        <v>60</v>
      </c>
      <c r="J10" s="2"/>
      <c r="K10" s="2">
        <f>F10*(H10^4) + G10*(I10^4) + (F10+G10)*(H10^2)*(I10^2)</f>
        <v>198575000000</v>
      </c>
      <c r="L10" s="2">
        <f>K10/K11</f>
        <v>0.27902983472848253</v>
      </c>
    </row>
    <row r="11" spans="1:12" x14ac:dyDescent="0.2">
      <c r="A11" s="2" t="s">
        <v>17</v>
      </c>
      <c r="B11" s="2">
        <v>-113.832913180015</v>
      </c>
      <c r="C11" s="2">
        <v>-113.83291364030001</v>
      </c>
      <c r="D11" s="2">
        <f>B11-C11</f>
        <v>4.6028500833017461E-7</v>
      </c>
      <c r="E11" s="2"/>
      <c r="F11" s="2">
        <v>201</v>
      </c>
      <c r="G11" s="2">
        <v>4469</v>
      </c>
      <c r="H11" s="2">
        <f>B8</f>
        <v>170</v>
      </c>
      <c r="I11" s="2">
        <f>D8</f>
        <v>60</v>
      </c>
      <c r="J11" s="2"/>
      <c r="K11" s="2">
        <f>F11*(H11^4) + G11*(I11^4) + (F11+G11)*(H11^2)*(I11^2)</f>
        <v>711662250000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135</v>
      </c>
      <c r="B14" s="3">
        <f>B2</f>
        <v>170</v>
      </c>
      <c r="C14" s="3" t="s">
        <v>131</v>
      </c>
      <c r="D14" s="3">
        <v>46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137</v>
      </c>
      <c r="G15" s="8" t="s">
        <v>138</v>
      </c>
      <c r="H15" s="2" t="s">
        <v>140</v>
      </c>
      <c r="I15" s="2" t="s">
        <v>139</v>
      </c>
      <c r="J15" s="2"/>
      <c r="K15" s="2" t="s">
        <v>141</v>
      </c>
      <c r="L15" s="2" t="s">
        <v>142</v>
      </c>
    </row>
    <row r="16" spans="1:12" x14ac:dyDescent="0.2">
      <c r="A16" s="2" t="s">
        <v>15</v>
      </c>
      <c r="B16" s="2">
        <v>-113.83287495660301</v>
      </c>
      <c r="C16" s="2">
        <v>-113.8328754166</v>
      </c>
      <c r="D16" s="2">
        <f>B16-C16</f>
        <v>4.5999699693766161E-7</v>
      </c>
      <c r="E16" s="2"/>
      <c r="F16" s="2">
        <v>124</v>
      </c>
      <c r="G16" s="2">
        <v>124</v>
      </c>
      <c r="H16" s="2">
        <f>B14</f>
        <v>170</v>
      </c>
      <c r="I16" s="2">
        <f>D14</f>
        <v>46</v>
      </c>
      <c r="J16" s="2"/>
      <c r="K16" s="2">
        <f>F16*(H16^4) + G16*(I16^4) + (F16+G16)*(H16^2)*(I16^2)</f>
        <v>119287039744</v>
      </c>
      <c r="L16" s="2" t="e">
        <f>K16/K17</f>
        <v>#VALUE!</v>
      </c>
    </row>
    <row r="17" spans="1:12" x14ac:dyDescent="0.2">
      <c r="A17" s="2" t="s">
        <v>17</v>
      </c>
      <c r="B17" s="2">
        <v>-113.832874956513</v>
      </c>
      <c r="C17" s="2">
        <v>-113.8328754166</v>
      </c>
      <c r="D17" s="2">
        <f>B17-C17</f>
        <v>4.600870084914277E-7</v>
      </c>
      <c r="E17" s="2"/>
      <c r="F17" s="2">
        <v>200</v>
      </c>
      <c r="G17" s="2" t="s">
        <v>143</v>
      </c>
      <c r="H17" s="2">
        <f>B14</f>
        <v>170</v>
      </c>
      <c r="I17" s="2">
        <f>D14</f>
        <v>46</v>
      </c>
      <c r="J17" s="2"/>
      <c r="K17" s="2" t="e">
        <f>F17*(H17^4) + G17*(I17^4) + (F17+G17)*(H17^2)*(I17^2)</f>
        <v>#VALUE!</v>
      </c>
      <c r="L17" s="2" t="e">
        <f>K17/K17</f>
        <v>#VALUE!</v>
      </c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3" t="s">
        <v>130</v>
      </c>
      <c r="B25" s="3">
        <v>88</v>
      </c>
      <c r="C25" s="3" t="s">
        <v>133</v>
      </c>
      <c r="D25" s="3">
        <v>74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137</v>
      </c>
      <c r="G26" s="8" t="s">
        <v>138</v>
      </c>
      <c r="H26" s="2" t="s">
        <v>140</v>
      </c>
      <c r="I26" s="2" t="s">
        <v>139</v>
      </c>
      <c r="J26" s="2"/>
      <c r="K26" s="2" t="s">
        <v>141</v>
      </c>
      <c r="L26" s="2" t="s">
        <v>142</v>
      </c>
    </row>
    <row r="27" spans="1:12" x14ac:dyDescent="0.2">
      <c r="A27" s="2" t="s">
        <v>15</v>
      </c>
      <c r="B27" s="2">
        <v>-113.823697424587</v>
      </c>
      <c r="C27" s="2">
        <v>-113.8236975034</v>
      </c>
      <c r="D27" s="2">
        <f>B27-C27</f>
        <v>7.8813002346578287E-8</v>
      </c>
      <c r="E27" s="2"/>
      <c r="F27" s="2">
        <v>109</v>
      </c>
      <c r="G27" s="2">
        <v>109</v>
      </c>
      <c r="H27" s="2">
        <f>B25</f>
        <v>88</v>
      </c>
      <c r="I27" s="2">
        <f>D25</f>
        <v>74</v>
      </c>
      <c r="J27" s="2"/>
      <c r="K27" s="2">
        <f>F27*(H27^4) + G27*(I27^4) + (F27+G27)*(H27^2)*(I27^2)</f>
        <v>19049755600</v>
      </c>
      <c r="L27" s="2">
        <f>K27/K28</f>
        <v>9.3516546103713044E-2</v>
      </c>
    </row>
    <row r="28" spans="1:12" x14ac:dyDescent="0.2">
      <c r="A28" s="2" t="s">
        <v>17</v>
      </c>
      <c r="B28" s="2">
        <v>-113.82369742453599</v>
      </c>
      <c r="C28" s="2">
        <v>-113.8236975034</v>
      </c>
      <c r="D28" s="2">
        <f>B28-C28</f>
        <v>7.8864005104151147E-8</v>
      </c>
      <c r="E28" s="2"/>
      <c r="F28" s="2">
        <v>147</v>
      </c>
      <c r="G28" s="2">
        <v>2606</v>
      </c>
      <c r="H28" s="2">
        <f>B25</f>
        <v>88</v>
      </c>
      <c r="I28" s="2">
        <f>D25</f>
        <v>74</v>
      </c>
      <c r="J28" s="2"/>
      <c r="K28" s="2">
        <f>F28*(H28^4) + G28*(I28^4) + (F28+G28)*(H28^2)*(I28^2)</f>
        <v>203704653280</v>
      </c>
      <c r="L28" s="2">
        <f>K28/K28</f>
        <v>1</v>
      </c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3" t="s">
        <v>130</v>
      </c>
      <c r="B31" s="3">
        <f>B25</f>
        <v>88</v>
      </c>
      <c r="C31" s="3" t="s">
        <v>132</v>
      </c>
      <c r="D31" s="3">
        <v>60</v>
      </c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137</v>
      </c>
      <c r="G32" s="8" t="s">
        <v>138</v>
      </c>
      <c r="H32" s="2" t="s">
        <v>140</v>
      </c>
      <c r="I32" s="2" t="s">
        <v>139</v>
      </c>
      <c r="J32" s="2"/>
      <c r="K32" s="2" t="s">
        <v>141</v>
      </c>
      <c r="L32" s="2" t="s">
        <v>142</v>
      </c>
    </row>
    <row r="33" spans="1:12" x14ac:dyDescent="0.2">
      <c r="A33" s="2" t="s">
        <v>15</v>
      </c>
      <c r="B33" s="2">
        <v>-113.823692323125</v>
      </c>
      <c r="C33" s="2">
        <v>-113.8236924019</v>
      </c>
      <c r="D33" s="2">
        <f>B33-C33</f>
        <v>7.8775002521069837E-8</v>
      </c>
      <c r="E33" s="2"/>
      <c r="F33" s="2">
        <v>119</v>
      </c>
      <c r="G33" s="2">
        <v>119</v>
      </c>
      <c r="H33" s="2">
        <f>B31</f>
        <v>88</v>
      </c>
      <c r="I33" s="2">
        <f>D31</f>
        <v>60</v>
      </c>
      <c r="J33" s="2"/>
      <c r="K33" s="2">
        <f>F33*(H33^4) + G33*(I33^4) + (F33+G33)*(H33^2)*(I33^2)</f>
        <v>15313673984</v>
      </c>
      <c r="L33" s="2">
        <f>K33/K34</f>
        <v>0.10963708566587139</v>
      </c>
    </row>
    <row r="34" spans="1:12" x14ac:dyDescent="0.2">
      <c r="A34" s="2" t="s">
        <v>17</v>
      </c>
      <c r="B34" s="2">
        <v>-113.823692323081</v>
      </c>
      <c r="C34" s="2">
        <v>-113.8236924019</v>
      </c>
      <c r="D34" s="2">
        <f>B34-C34</f>
        <v>7.8818999327268102E-8</v>
      </c>
      <c r="E34" s="2"/>
      <c r="F34" s="2">
        <v>147</v>
      </c>
      <c r="G34" s="2">
        <v>3104</v>
      </c>
      <c r="H34" s="2">
        <f>B31</f>
        <v>88</v>
      </c>
      <c r="I34" s="2">
        <f>D31</f>
        <v>60</v>
      </c>
      <c r="J34" s="2"/>
      <c r="K34" s="2">
        <f>F34*(H34^4) + G34*(I34^4) + (F34+G34)*(H34^2)*(I34^2)</f>
        <v>139676040192</v>
      </c>
      <c r="L34" s="2">
        <f>K34/K34</f>
        <v>1</v>
      </c>
    </row>
    <row r="35" spans="1:12" x14ac:dyDescent="0.2">
      <c r="A35" s="2"/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130</v>
      </c>
      <c r="B37" s="3">
        <f>B25</f>
        <v>88</v>
      </c>
      <c r="C37" s="3" t="s">
        <v>131</v>
      </c>
      <c r="D37" s="3">
        <v>46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137</v>
      </c>
      <c r="G38" s="8" t="s">
        <v>138</v>
      </c>
      <c r="H38" s="2" t="s">
        <v>140</v>
      </c>
      <c r="I38" s="2" t="s">
        <v>139</v>
      </c>
      <c r="J38" s="2"/>
      <c r="K38" s="2" t="s">
        <v>141</v>
      </c>
      <c r="L38" s="2" t="s">
        <v>142</v>
      </c>
    </row>
    <row r="39" spans="1:12" x14ac:dyDescent="0.2">
      <c r="A39" s="2" t="s">
        <v>15</v>
      </c>
      <c r="B39" s="2">
        <v>-113.823656776096</v>
      </c>
      <c r="C39" s="2">
        <v>-113.8236568547</v>
      </c>
      <c r="D39" s="2">
        <f>B39-C39</f>
        <v>7.8604003306281811E-8</v>
      </c>
      <c r="E39" s="2"/>
      <c r="F39" s="2">
        <v>105</v>
      </c>
      <c r="G39" s="2">
        <v>105</v>
      </c>
      <c r="H39" s="2">
        <f>B37</f>
        <v>88</v>
      </c>
      <c r="I39" s="2">
        <f>D37</f>
        <v>46</v>
      </c>
      <c r="J39" s="2"/>
      <c r="K39" s="2">
        <f>F39*(H39^4) + G39*(I39^4) + (F39+G39)*(H39^2)*(I39^2)</f>
        <v>10208058000</v>
      </c>
      <c r="L39" s="2">
        <f>K39/K40</f>
        <v>0.11890023313771203</v>
      </c>
    </row>
    <row r="40" spans="1:12" x14ac:dyDescent="0.2">
      <c r="A40" s="2" t="s">
        <v>17</v>
      </c>
      <c r="B40" s="2">
        <v>-113.82365677605701</v>
      </c>
      <c r="C40" s="2">
        <v>-113.8236568547</v>
      </c>
      <c r="D40" s="2">
        <f>B40-C40</f>
        <v>7.8642997891620325E-8</v>
      </c>
      <c r="E40" s="2"/>
      <c r="F40" s="2">
        <v>147</v>
      </c>
      <c r="G40" s="2">
        <v>3577</v>
      </c>
      <c r="H40" s="2">
        <f>B37</f>
        <v>88</v>
      </c>
      <c r="I40" s="2">
        <f>D37</f>
        <v>46</v>
      </c>
      <c r="J40" s="2"/>
      <c r="K40" s="2">
        <f>F40*(H40^4) + G40*(I40^4) + (F40+G40)*(H40^2)*(I40^2)</f>
        <v>85853978000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136</v>
      </c>
      <c r="B48" s="3">
        <v>38</v>
      </c>
      <c r="C48" s="3" t="s">
        <v>133</v>
      </c>
      <c r="D48" s="3">
        <v>74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137</v>
      </c>
      <c r="G49" s="8" t="s">
        <v>138</v>
      </c>
      <c r="H49" s="2" t="s">
        <v>140</v>
      </c>
      <c r="I49" s="2" t="s">
        <v>139</v>
      </c>
      <c r="J49" s="2"/>
      <c r="K49" s="2" t="s">
        <v>141</v>
      </c>
      <c r="L49" s="2" t="s">
        <v>142</v>
      </c>
    </row>
    <row r="50" spans="1:12" x14ac:dyDescent="0.2">
      <c r="A50" s="2" t="s">
        <v>15</v>
      </c>
      <c r="B50" s="2">
        <v>-113.790809874129</v>
      </c>
      <c r="C50" s="2">
        <v>-113.790809873</v>
      </c>
      <c r="D50" s="2">
        <f>B50-C50</f>
        <v>-1.1289955637039384E-9</v>
      </c>
      <c r="E50" s="2"/>
      <c r="F50" s="2">
        <v>104</v>
      </c>
      <c r="G50" s="2">
        <v>104</v>
      </c>
      <c r="H50" s="2">
        <f>B48</f>
        <v>38</v>
      </c>
      <c r="I50" s="2">
        <f>D48</f>
        <v>74</v>
      </c>
      <c r="J50" s="2"/>
      <c r="K50" s="2">
        <f>F50*(H50^4) + G50*(I50^4) + (F50+G50)*(H50^2)*(I50^2)</f>
        <v>4980185600</v>
      </c>
      <c r="L50" s="2">
        <f>K50/K51</f>
        <v>6.3328810349712869E-2</v>
      </c>
    </row>
    <row r="51" spans="1:12" x14ac:dyDescent="0.2">
      <c r="A51" s="2" t="s">
        <v>17</v>
      </c>
      <c r="B51" s="2">
        <v>-113.790809874118</v>
      </c>
      <c r="C51" s="2">
        <v>-113.790809873</v>
      </c>
      <c r="D51" s="2">
        <f>B51-C51</f>
        <v>-1.117996362154372E-9</v>
      </c>
      <c r="E51" s="2"/>
      <c r="F51" s="2">
        <v>111</v>
      </c>
      <c r="G51" s="2">
        <v>2046</v>
      </c>
      <c r="H51" s="2">
        <f>B48</f>
        <v>38</v>
      </c>
      <c r="I51" s="2">
        <f>D48</f>
        <v>74</v>
      </c>
      <c r="J51" s="2"/>
      <c r="K51" s="2">
        <f>F51*(H51^4) + G51*(I51^4) + (F51+G51)*(H51^2)*(I51^2)</f>
        <v>78640125600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136</v>
      </c>
      <c r="B54" s="3">
        <f>B48</f>
        <v>38</v>
      </c>
      <c r="C54" s="3" t="s">
        <v>132</v>
      </c>
      <c r="D54" s="3">
        <v>60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137</v>
      </c>
      <c r="G55" s="8" t="s">
        <v>138</v>
      </c>
      <c r="H55" s="2" t="s">
        <v>140</v>
      </c>
      <c r="I55" s="2" t="s">
        <v>139</v>
      </c>
      <c r="J55" s="2"/>
      <c r="K55" s="2" t="s">
        <v>141</v>
      </c>
      <c r="L55" s="2" t="s">
        <v>142</v>
      </c>
    </row>
    <row r="56" spans="1:12" x14ac:dyDescent="0.2">
      <c r="A56" s="2" t="s">
        <v>15</v>
      </c>
      <c r="B56" s="2">
        <v>-113.79080341695401</v>
      </c>
      <c r="C56" s="2">
        <v>-113.7908034158</v>
      </c>
      <c r="D56" s="2">
        <f>B56-C56</f>
        <v>-1.1540066680026939E-9</v>
      </c>
      <c r="E56" s="2"/>
      <c r="F56" s="2">
        <v>99</v>
      </c>
      <c r="G56" s="2">
        <v>99</v>
      </c>
      <c r="H56" s="2">
        <f>B54</f>
        <v>38</v>
      </c>
      <c r="I56" s="2">
        <f>D54</f>
        <v>60</v>
      </c>
      <c r="J56" s="2"/>
      <c r="K56" s="2">
        <f>F56*(H56^4) + G56*(I56^4) + (F56+G56)*(H56^2)*(I56^2)</f>
        <v>2518751664</v>
      </c>
      <c r="L56" s="2">
        <f>K56/K57</f>
        <v>5.5605813802770604E-2</v>
      </c>
    </row>
    <row r="57" spans="1:12" x14ac:dyDescent="0.2">
      <c r="A57" s="2" t="s">
        <v>17</v>
      </c>
      <c r="B57" s="2">
        <v>-113.790803416945</v>
      </c>
      <c r="C57" s="2">
        <v>-113.7908034158</v>
      </c>
      <c r="D57" s="2">
        <f>B57-C57</f>
        <v>-1.1449969861132558E-9</v>
      </c>
      <c r="E57" s="2"/>
      <c r="F57" s="2">
        <v>111</v>
      </c>
      <c r="G57" s="2">
        <v>2450</v>
      </c>
      <c r="H57" s="2">
        <f>B54</f>
        <v>38</v>
      </c>
      <c r="I57" s="2">
        <f>D54</f>
        <v>60</v>
      </c>
      <c r="J57" s="2"/>
      <c r="K57" s="2">
        <f>F57*(H57^4) + G57*(I57^4) + (F57+G57)*(H57^2)*(I57^2)</f>
        <v>45296552496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136</v>
      </c>
      <c r="B60" s="3">
        <f>B48</f>
        <v>38</v>
      </c>
      <c r="C60" s="3" t="s">
        <v>131</v>
      </c>
      <c r="D60" s="3">
        <v>46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137</v>
      </c>
      <c r="G61" s="8" t="s">
        <v>138</v>
      </c>
      <c r="H61" s="2" t="s">
        <v>140</v>
      </c>
      <c r="I61" s="2" t="s">
        <v>139</v>
      </c>
      <c r="J61" s="2"/>
      <c r="K61" s="2" t="s">
        <v>141</v>
      </c>
      <c r="L61" s="2" t="s">
        <v>142</v>
      </c>
    </row>
    <row r="62" spans="1:12" ht="18" x14ac:dyDescent="0.2">
      <c r="A62" s="2" t="s">
        <v>15</v>
      </c>
      <c r="B62" s="10">
        <v>-113.79076253704</v>
      </c>
      <c r="C62" s="2">
        <v>-113.7907625359</v>
      </c>
      <c r="D62" s="2">
        <f>B62-C62</f>
        <v>-1.1399947652535047E-9</v>
      </c>
      <c r="E62" s="2"/>
      <c r="F62" s="2">
        <v>84</v>
      </c>
      <c r="G62" s="2">
        <v>84</v>
      </c>
      <c r="H62" s="2">
        <f>B60</f>
        <v>38</v>
      </c>
      <c r="I62" s="2">
        <f>D60</f>
        <v>46</v>
      </c>
      <c r="J62" s="2"/>
      <c r="K62" s="2">
        <f>F62*(H62^4) + G62*(I62^4) + (F62+G62)*(H62^2)*(I62^2)</f>
        <v>1064582400</v>
      </c>
      <c r="L62" s="2">
        <f>K62/K63</f>
        <v>5.4172813884935667E-2</v>
      </c>
    </row>
    <row r="63" spans="1:12" x14ac:dyDescent="0.2">
      <c r="A63" s="2" t="s">
        <v>17</v>
      </c>
      <c r="B63" s="2">
        <v>-113.790762537028</v>
      </c>
      <c r="C63" s="2">
        <v>-113.7907625359</v>
      </c>
      <c r="D63" s="2">
        <f>B63-C63</f>
        <v>-1.1280008038738742E-9</v>
      </c>
      <c r="E63" s="2"/>
      <c r="F63" s="2">
        <v>111</v>
      </c>
      <c r="G63" s="2">
        <v>2533</v>
      </c>
      <c r="H63" s="2">
        <f>B60</f>
        <v>38</v>
      </c>
      <c r="I63" s="2">
        <f>D60</f>
        <v>46</v>
      </c>
      <c r="J63" s="2"/>
      <c r="K63" s="2">
        <f>F63*(H63^4) + G63*(I63^4) + (F63+G63)*(H63^2)*(I63^2)</f>
        <v>19651598720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8" spans="1:12" x14ac:dyDescent="0.2">
      <c r="L68" s="2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356-22A4-2D4C-8C02-DBBF49DBB3D5}">
  <dimension ref="A1:K35"/>
  <sheetViews>
    <sheetView zoomScale="193" workbookViewId="0">
      <selection activeCell="J43" sqref="J43"/>
    </sheetView>
  </sheetViews>
  <sheetFormatPr baseColWidth="10" defaultRowHeight="16" x14ac:dyDescent="0.2"/>
  <cols>
    <col min="1" max="1" width="29.6640625" customWidth="1"/>
    <col min="2" max="2" width="23.6640625" customWidth="1"/>
    <col min="3" max="3" width="22.33203125" customWidth="1"/>
    <col min="4" max="4" width="22.6640625" customWidth="1"/>
    <col min="5" max="5" width="12.33203125" bestFit="1" customWidth="1"/>
    <col min="6" max="6" width="12.1640625" bestFit="1" customWidth="1"/>
    <col min="9" max="9" width="11.1640625" bestFit="1" customWidth="1"/>
    <col min="10" max="11" width="12.1640625" bestFit="1" customWidth="1"/>
  </cols>
  <sheetData>
    <row r="1" spans="1:6" x14ac:dyDescent="0.2"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6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</row>
    <row r="3" spans="1:6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</row>
    <row r="4" spans="1:6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</row>
    <row r="7" spans="1:6" x14ac:dyDescent="0.2">
      <c r="A7" t="s">
        <v>110</v>
      </c>
      <c r="B7">
        <v>118</v>
      </c>
      <c r="C7">
        <v>85</v>
      </c>
      <c r="D7">
        <v>118</v>
      </c>
      <c r="E7">
        <v>45</v>
      </c>
      <c r="F7">
        <f>B7*(C7^4)+D7*(E7^4)+(C7^2)*(E7^2)*(B7+D7)</f>
        <v>10096375000</v>
      </c>
    </row>
    <row r="8" spans="1:6" x14ac:dyDescent="0.2">
      <c r="A8" t="s">
        <v>111</v>
      </c>
      <c r="B8">
        <v>2387</v>
      </c>
      <c r="C8">
        <v>85</v>
      </c>
      <c r="D8">
        <v>2387</v>
      </c>
      <c r="E8">
        <v>45</v>
      </c>
      <c r="F8">
        <f>B8*(C8^4)+D8*(E8^4)+(C8^2)*(E8^2)*(B8+D8)</f>
        <v>204237687500</v>
      </c>
    </row>
    <row r="9" spans="1:6" x14ac:dyDescent="0.2">
      <c r="A9" t="s">
        <v>112</v>
      </c>
      <c r="B9">
        <v>102</v>
      </c>
      <c r="C9">
        <v>85</v>
      </c>
      <c r="D9">
        <v>2963</v>
      </c>
      <c r="E9">
        <v>45</v>
      </c>
      <c r="F9">
        <f>B9*(C9^4)+D9*(E9^4)+(C9^2)*(E9^2)*(B9+D9)</f>
        <v>62317481250</v>
      </c>
    </row>
    <row r="11" spans="1:6" x14ac:dyDescent="0.2">
      <c r="A11" t="s">
        <v>113</v>
      </c>
      <c r="B11">
        <v>54</v>
      </c>
      <c r="C11">
        <v>85</v>
      </c>
      <c r="D11">
        <v>54</v>
      </c>
      <c r="E11">
        <v>45</v>
      </c>
      <c r="F11">
        <f>B11*(C11^4)+D11*(E11^4)+(C11^2)*(E11^2)*(B11+D11)</f>
        <v>4620375000</v>
      </c>
    </row>
    <row r="12" spans="1:6" x14ac:dyDescent="0.2">
      <c r="A12" t="s">
        <v>114</v>
      </c>
      <c r="B12">
        <v>1125</v>
      </c>
      <c r="C12">
        <v>85</v>
      </c>
      <c r="D12">
        <v>1125</v>
      </c>
      <c r="E12">
        <v>45</v>
      </c>
      <c r="F12">
        <f>B12*(C12^4)+D12*(E12^4)+(C12^2)*(E12^2)*(B12+D12)</f>
        <v>96257812500</v>
      </c>
    </row>
    <row r="13" spans="1:6" x14ac:dyDescent="0.2">
      <c r="A13" t="s">
        <v>115</v>
      </c>
      <c r="B13">
        <v>33</v>
      </c>
      <c r="C13">
        <v>85</v>
      </c>
      <c r="D13">
        <v>834</v>
      </c>
      <c r="E13">
        <v>45</v>
      </c>
      <c r="F13">
        <f>B13*(C13^4)+D13*(E13^4)+(C13^2)*(E13^2)*(B13+D13)</f>
        <v>17827293750</v>
      </c>
    </row>
    <row r="19" spans="1:11" x14ac:dyDescent="0.2">
      <c r="B19" t="s">
        <v>102</v>
      </c>
      <c r="C19" t="s">
        <v>104</v>
      </c>
      <c r="D19" t="s">
        <v>103</v>
      </c>
      <c r="E19" t="s">
        <v>105</v>
      </c>
      <c r="F19" t="s">
        <v>106</v>
      </c>
    </row>
    <row r="20" spans="1:11" x14ac:dyDescent="0.2">
      <c r="A20" t="s">
        <v>116</v>
      </c>
      <c r="B20">
        <v>162</v>
      </c>
      <c r="C20">
        <v>310</v>
      </c>
      <c r="D20">
        <v>162</v>
      </c>
      <c r="E20">
        <v>207</v>
      </c>
      <c r="F20">
        <f>B20*(C20^4)+D20*(E20^4)+(C20^2)*(E20^2)*(B20+D20)</f>
        <v>3127705585362</v>
      </c>
      <c r="G20">
        <f>F20/F22</f>
        <v>0.70654178361282971</v>
      </c>
      <c r="I20">
        <f>B20*C20^4</f>
        <v>1496104020000</v>
      </c>
      <c r="J20">
        <f>D20*E20^4</f>
        <v>297437961762</v>
      </c>
      <c r="K20">
        <f>(C20^2)*(E20^2)*(B20+D20)</f>
        <v>1334163603600</v>
      </c>
    </row>
    <row r="22" spans="1:11" x14ac:dyDescent="0.2">
      <c r="A22" t="s">
        <v>117</v>
      </c>
      <c r="B22">
        <v>101</v>
      </c>
      <c r="C22">
        <v>310</v>
      </c>
      <c r="D22">
        <v>517</v>
      </c>
      <c r="E22">
        <v>207</v>
      </c>
      <c r="F22">
        <f>B22*(C22^4)+D22*(E22^4)+(C22^2)*(E22^2)*(B22+D22)</f>
        <v>4426780776317</v>
      </c>
      <c r="G22">
        <f>F22/F22</f>
        <v>1</v>
      </c>
      <c r="I22">
        <f>B22*C22^4</f>
        <v>932756210000</v>
      </c>
      <c r="J22">
        <f>D22*E22^4</f>
        <v>949231026117</v>
      </c>
      <c r="K22">
        <f>(C22^2)*(E22^2)*(B22+D22)</f>
        <v>2544793540200</v>
      </c>
    </row>
    <row r="25" spans="1:11" x14ac:dyDescent="0.2">
      <c r="A25" t="s">
        <v>118</v>
      </c>
      <c r="B25">
        <v>165</v>
      </c>
      <c r="C25">
        <v>310</v>
      </c>
      <c r="D25">
        <v>165</v>
      </c>
      <c r="E25">
        <v>207</v>
      </c>
      <c r="F25">
        <f>B25*(C25^4)+D25*(E25^4)+(C25^2)*(E25^2)*(B25+D25)</f>
        <v>3185626059165</v>
      </c>
      <c r="G25">
        <f>F25/F27</f>
        <v>0.16086696733179501</v>
      </c>
    </row>
    <row r="27" spans="1:11" x14ac:dyDescent="0.2">
      <c r="A27" t="s">
        <v>123</v>
      </c>
      <c r="B27">
        <v>128</v>
      </c>
      <c r="C27">
        <v>310</v>
      </c>
      <c r="D27">
        <v>3039</v>
      </c>
      <c r="E27">
        <v>207</v>
      </c>
      <c r="F27">
        <f>B27*(C27^4)+D27*(E27^4)+(C27^2)*(E27^2)*(B27+D27)</f>
        <v>19802860164539</v>
      </c>
      <c r="G27">
        <f>F27/F27</f>
        <v>1</v>
      </c>
    </row>
    <row r="29" spans="1:11" x14ac:dyDescent="0.2">
      <c r="A29" t="s">
        <v>119</v>
      </c>
      <c r="B29">
        <v>178</v>
      </c>
      <c r="C29">
        <v>310</v>
      </c>
      <c r="D29">
        <v>178</v>
      </c>
      <c r="E29">
        <v>207</v>
      </c>
      <c r="F29">
        <f>B29*(C29^4)+D29*(E29^4)+(C29^2)*(E29^2)*(B29+D29)</f>
        <v>3436614778978</v>
      </c>
      <c r="G29">
        <f>F29/F31</f>
        <v>0.73456123126072936</v>
      </c>
    </row>
    <row r="31" spans="1:11" x14ac:dyDescent="0.2">
      <c r="A31" t="s">
        <v>120</v>
      </c>
      <c r="B31">
        <v>98</v>
      </c>
      <c r="C31">
        <v>310</v>
      </c>
      <c r="D31">
        <v>566</v>
      </c>
      <c r="E31">
        <v>207</v>
      </c>
      <c r="F31">
        <f>B31*(C31^4)+D31*(E31^4)+(C31^2)*(E31^2)*(B31+D31)</f>
        <v>4678459238966</v>
      </c>
      <c r="G31">
        <f>F31/F31</f>
        <v>1</v>
      </c>
    </row>
    <row r="33" spans="1:7" x14ac:dyDescent="0.2">
      <c r="A33" t="s">
        <v>121</v>
      </c>
      <c r="B33">
        <v>178</v>
      </c>
      <c r="C33">
        <v>310</v>
      </c>
      <c r="D33">
        <v>178</v>
      </c>
      <c r="E33">
        <v>207</v>
      </c>
      <c r="F33">
        <f>B33*(C33^4)+D33*(E33^4)+(C33^2)*(E33^2)*(B33+D33)</f>
        <v>3436614778978</v>
      </c>
      <c r="G33">
        <f>F33/F35</f>
        <v>0.17169550691232963</v>
      </c>
    </row>
    <row r="35" spans="1:7" x14ac:dyDescent="0.2">
      <c r="A35" t="s">
        <v>122</v>
      </c>
      <c r="B35">
        <v>127</v>
      </c>
      <c r="C35">
        <v>310</v>
      </c>
      <c r="D35">
        <v>3077</v>
      </c>
      <c r="E35">
        <v>207</v>
      </c>
      <c r="F35">
        <f>B35*(C35^4)+D35*(E35^4)+(C35^2)*(E35^2)*(B35+D35)</f>
        <v>20015752542277</v>
      </c>
      <c r="G35">
        <f>F35/F35</f>
        <v>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6EE8-AF48-0D41-9751-DBFA9209D173}">
  <dimension ref="A1:G11"/>
  <sheetViews>
    <sheetView zoomScale="236" workbookViewId="0">
      <selection activeCell="C8" sqref="C8"/>
    </sheetView>
  </sheetViews>
  <sheetFormatPr baseColWidth="10" defaultRowHeight="16" x14ac:dyDescent="0.2"/>
  <cols>
    <col min="2" max="2" width="31.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144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-304.27859365971199</v>
      </c>
      <c r="C4" s="2">
        <v>-304.27859388770003</v>
      </c>
      <c r="D4" s="2">
        <f>ABS(B4-C4)</f>
        <v>2.2798803911427967E-7</v>
      </c>
      <c r="E4" s="2"/>
      <c r="F4" s="2"/>
      <c r="G4" s="2"/>
    </row>
    <row r="5" spans="1:7" x14ac:dyDescent="0.2">
      <c r="A5" t="s">
        <v>17</v>
      </c>
      <c r="B5" s="2">
        <v>-304.27859365964099</v>
      </c>
      <c r="C5" s="2">
        <v>-304.27859388770003</v>
      </c>
      <c r="D5" s="2">
        <f>ABS(B5-C5)</f>
        <v>2.2805903654443682E-7</v>
      </c>
      <c r="E5" s="2"/>
      <c r="F5" s="2"/>
      <c r="G5" s="2"/>
    </row>
    <row r="6" spans="1:7" x14ac:dyDescent="0.2">
      <c r="G6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x14ac:dyDescent="0.2">
      <c r="B10" s="2"/>
      <c r="C10" s="2"/>
      <c r="D10" s="2"/>
      <c r="E10" s="2"/>
      <c r="F10" s="2"/>
      <c r="G10" s="2"/>
    </row>
    <row r="11" spans="1:7" x14ac:dyDescent="0.2"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11C-524D-584A-8386-F6E20B240E5F}">
  <dimension ref="A1:G11"/>
  <sheetViews>
    <sheetView zoomScale="168" workbookViewId="0">
      <selection activeCell="I12" sqref="I12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144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-304.26872879850998</v>
      </c>
      <c r="C4" s="2">
        <v>-303.76549672739998</v>
      </c>
      <c r="D4" s="2">
        <f>ABS(B4-C4)</f>
        <v>0.50323207111000556</v>
      </c>
      <c r="E4" s="2"/>
      <c r="F4" s="2"/>
      <c r="G4" s="2"/>
    </row>
    <row r="5" spans="1:7" x14ac:dyDescent="0.2">
      <c r="A5" t="s">
        <v>17</v>
      </c>
      <c r="B5" s="2">
        <v>-304.26872879845001</v>
      </c>
      <c r="C5" s="2">
        <v>-303.76549672739998</v>
      </c>
      <c r="D5" s="2">
        <f>ABS(B5-C5)</f>
        <v>0.50323207105003576</v>
      </c>
      <c r="E5" s="2"/>
      <c r="F5" s="2"/>
      <c r="G5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ht="18" x14ac:dyDescent="0.2">
      <c r="B10" s="2"/>
      <c r="C10" s="5"/>
      <c r="D10" s="2"/>
      <c r="E10" s="2"/>
      <c r="F10" s="2"/>
      <c r="G10" s="2"/>
    </row>
    <row r="11" spans="1:7" x14ac:dyDescent="0.2"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D158-98D5-8442-AC1E-D2F5E3C7D0DC}">
  <dimension ref="A1:G11"/>
  <sheetViews>
    <sheetView zoomScale="200" workbookViewId="0">
      <selection activeCell="F12" sqref="F12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144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</row>
    <row r="4" spans="1:7" x14ac:dyDescent="0.2">
      <c r="A4" t="s">
        <v>15</v>
      </c>
      <c r="B4" s="2">
        <v>-304.27240443042001</v>
      </c>
      <c r="C4" s="2">
        <v>-303.67048784780002</v>
      </c>
      <c r="D4" s="2">
        <f>ABS(B4-C4)</f>
        <v>0.60191658261999237</v>
      </c>
      <c r="E4" s="2"/>
      <c r="F4" s="2"/>
      <c r="G4" s="2"/>
    </row>
    <row r="5" spans="1:7" x14ac:dyDescent="0.2">
      <c r="A5" t="s">
        <v>17</v>
      </c>
      <c r="B5" s="2">
        <v>-304.27240443036601</v>
      </c>
      <c r="C5" s="2">
        <v>-303.67048784780002</v>
      </c>
      <c r="D5" s="2">
        <f>ABS(B5-C5)</f>
        <v>0.60191658256599112</v>
      </c>
      <c r="E5" s="2"/>
      <c r="F5" s="2"/>
      <c r="G5" s="2"/>
    </row>
    <row r="6" spans="1:7" x14ac:dyDescent="0.2">
      <c r="B6" s="2"/>
    </row>
    <row r="7" spans="1:7" x14ac:dyDescent="0.2">
      <c r="A7" s="3"/>
      <c r="B7" s="3"/>
      <c r="C7" s="3"/>
      <c r="D7" s="3"/>
    </row>
    <row r="8" spans="1:7" x14ac:dyDescent="0.2">
      <c r="A8" s="3"/>
      <c r="B8" s="3"/>
      <c r="C8" s="3"/>
      <c r="D8" s="3"/>
    </row>
    <row r="10" spans="1:7" ht="18" x14ac:dyDescent="0.2">
      <c r="B10" s="5"/>
      <c r="C10" s="2"/>
      <c r="D10" s="2"/>
      <c r="E10" s="2"/>
      <c r="F10" s="2"/>
      <c r="G10" s="2"/>
    </row>
    <row r="11" spans="1:7" ht="18" x14ac:dyDescent="0.2">
      <c r="B11" s="5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792-F8E9-2145-A8FC-022CBCD50240}">
  <dimension ref="A1:G22"/>
  <sheetViews>
    <sheetView topLeftCell="A18" zoomScale="144" workbookViewId="0">
      <selection activeCell="F47" sqref="F47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-304.27613652339198</v>
      </c>
      <c r="C4" s="5"/>
      <c r="D4" s="2">
        <f>ABS(B4-C4)</f>
        <v>304.27613652339198</v>
      </c>
      <c r="E4" s="2">
        <v>234</v>
      </c>
      <c r="F4" s="2"/>
      <c r="G4" s="2">
        <f>E5/E4</f>
        <v>16.521367521367523</v>
      </c>
    </row>
    <row r="5" spans="1:7" x14ac:dyDescent="0.2">
      <c r="A5" t="s">
        <v>17</v>
      </c>
      <c r="B5" s="2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-304.27615367897698</v>
      </c>
      <c r="C10" s="2"/>
      <c r="D10" s="2">
        <f>ABS(B10-C10)</f>
        <v>304.27615367897698</v>
      </c>
      <c r="E10" s="2">
        <v>193</v>
      </c>
      <c r="F10" s="2"/>
      <c r="G10" s="2">
        <f>E11/E10</f>
        <v>14.155440414507773</v>
      </c>
    </row>
    <row r="11" spans="1:7" x14ac:dyDescent="0.2">
      <c r="A11" t="s">
        <v>17</v>
      </c>
      <c r="B11" s="2">
        <v>-304.27615367888802</v>
      </c>
      <c r="C11" s="2"/>
      <c r="D11" s="2">
        <f>ABS(B11-C11)</f>
        <v>304.27615367888802</v>
      </c>
      <c r="E11" s="2">
        <v>2732</v>
      </c>
      <c r="F11" s="2">
        <v>22</v>
      </c>
      <c r="G11" s="2"/>
    </row>
    <row r="18" spans="1:4" x14ac:dyDescent="0.2">
      <c r="A18" s="3" t="s">
        <v>3</v>
      </c>
      <c r="B18" s="3" t="s">
        <v>5</v>
      </c>
      <c r="C18" s="3" t="s">
        <v>4</v>
      </c>
      <c r="D18" s="3" t="s">
        <v>6</v>
      </c>
    </row>
    <row r="19" spans="1:4" x14ac:dyDescent="0.2">
      <c r="A19" s="3" t="s">
        <v>144</v>
      </c>
      <c r="B19" s="3">
        <v>335</v>
      </c>
      <c r="C19" s="3" t="s">
        <v>20</v>
      </c>
      <c r="D19" s="3">
        <v>225</v>
      </c>
    </row>
    <row r="20" spans="1:4" x14ac:dyDescent="0.2">
      <c r="A20" t="s">
        <v>14</v>
      </c>
      <c r="B20" t="s">
        <v>7</v>
      </c>
      <c r="C20" t="s">
        <v>8</v>
      </c>
      <c r="D20" t="s">
        <v>9</v>
      </c>
    </row>
    <row r="21" spans="1:4" ht="18" x14ac:dyDescent="0.2">
      <c r="A21" t="s">
        <v>15</v>
      </c>
      <c r="B21" s="7">
        <v>-304.27270755958</v>
      </c>
      <c r="C21" s="2"/>
      <c r="D21" s="2">
        <f>ABS(B21-C21)</f>
        <v>304.27270755958</v>
      </c>
    </row>
    <row r="22" spans="1:4" ht="18" x14ac:dyDescent="0.2">
      <c r="A22" t="s">
        <v>17</v>
      </c>
      <c r="B22" s="7">
        <v>-304.27270755949598</v>
      </c>
      <c r="C22" s="2"/>
      <c r="D22" s="2">
        <f>ABS(B22-C22)</f>
        <v>304.27270755949598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8C03-3D57-7F4D-B6B8-F4605338EEA9}">
  <dimension ref="A1:G80"/>
  <sheetViews>
    <sheetView topLeftCell="A34" zoomScale="162" workbookViewId="0">
      <selection activeCell="M11" sqref="M11"/>
    </sheetView>
  </sheetViews>
  <sheetFormatPr baseColWidth="10" defaultRowHeight="16" x14ac:dyDescent="0.2"/>
  <cols>
    <col min="2" max="2" width="19.1640625" customWidth="1"/>
    <col min="9" max="9" width="11" customWidth="1"/>
  </cols>
  <sheetData>
    <row r="1" spans="1:7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  <c r="G1" s="3"/>
    </row>
    <row r="2" spans="1:7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  <c r="G2" s="3"/>
    </row>
    <row r="3" spans="1:7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7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  <c r="F4" s="2"/>
      <c r="G4" s="2"/>
    </row>
    <row r="5" spans="1:7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19" si="0">D5/60</f>
        <v>25.285</v>
      </c>
      <c r="F5" s="2"/>
      <c r="G5" s="2"/>
    </row>
    <row r="6" spans="1:7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7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7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  <c r="G8" t="s">
        <v>37</v>
      </c>
    </row>
    <row r="9" spans="1:7" x14ac:dyDescent="0.2">
      <c r="A9">
        <v>10</v>
      </c>
      <c r="B9" s="6">
        <v>-304.282028608622</v>
      </c>
      <c r="C9" s="2">
        <v>220</v>
      </c>
      <c r="D9" s="2">
        <v>1302</v>
      </c>
      <c r="E9" s="2">
        <f t="shared" si="0"/>
        <v>21.7</v>
      </c>
    </row>
    <row r="10" spans="1:7" x14ac:dyDescent="0.2">
      <c r="A10">
        <v>11</v>
      </c>
      <c r="B10" s="6">
        <v>-304.282028608622</v>
      </c>
      <c r="C10" s="2">
        <v>238</v>
      </c>
      <c r="D10" s="2">
        <v>1420</v>
      </c>
      <c r="E10" s="2">
        <f t="shared" si="0"/>
        <v>23.666666666666668</v>
      </c>
    </row>
    <row r="11" spans="1:7" x14ac:dyDescent="0.2">
      <c r="A11">
        <v>12</v>
      </c>
      <c r="B11" s="6">
        <v>-304.28202860862001</v>
      </c>
      <c r="C11" s="2">
        <v>226</v>
      </c>
      <c r="D11" s="2">
        <v>1352</v>
      </c>
      <c r="E11" s="2">
        <f t="shared" si="0"/>
        <v>22.533333333333335</v>
      </c>
    </row>
    <row r="12" spans="1:7" x14ac:dyDescent="0.2">
      <c r="A12">
        <v>13</v>
      </c>
      <c r="B12" s="6">
        <v>-304.282028608617</v>
      </c>
      <c r="C12" s="2">
        <v>203</v>
      </c>
      <c r="D12" s="2">
        <v>1205.7</v>
      </c>
      <c r="E12" s="2">
        <f t="shared" si="0"/>
        <v>20.095000000000002</v>
      </c>
    </row>
    <row r="13" spans="1:7" x14ac:dyDescent="0.2">
      <c r="A13">
        <v>14</v>
      </c>
      <c r="B13" s="6">
        <v>-304.282028608622</v>
      </c>
      <c r="C13" s="2">
        <v>206</v>
      </c>
      <c r="D13" s="2">
        <v>1231.9000000000001</v>
      </c>
      <c r="E13" s="2">
        <f t="shared" si="0"/>
        <v>20.53166666666667</v>
      </c>
    </row>
    <row r="14" spans="1:7" x14ac:dyDescent="0.2">
      <c r="A14">
        <v>15</v>
      </c>
      <c r="B14" s="6">
        <v>-304.282028608622</v>
      </c>
      <c r="C14" s="2">
        <v>211</v>
      </c>
      <c r="D14" s="2">
        <v>1238.8</v>
      </c>
      <c r="E14" s="2">
        <f t="shared" si="0"/>
        <v>20.646666666666665</v>
      </c>
    </row>
    <row r="15" spans="1:7" x14ac:dyDescent="0.2">
      <c r="A15">
        <v>16</v>
      </c>
      <c r="B15" s="6">
        <v>-304.282028608622</v>
      </c>
      <c r="C15" s="2">
        <v>200</v>
      </c>
      <c r="D15" s="2">
        <v>1218</v>
      </c>
      <c r="E15" s="2">
        <f t="shared" si="0"/>
        <v>20.3</v>
      </c>
    </row>
    <row r="16" spans="1:7" x14ac:dyDescent="0.2">
      <c r="A16">
        <v>17</v>
      </c>
      <c r="B16" s="6">
        <v>-304.28202860862302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6">
        <v>-304.28202860861899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6">
        <v>-304.28202860862399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6">
        <v>-304.28202860862098</v>
      </c>
      <c r="C19" s="2">
        <v>193</v>
      </c>
      <c r="D19" s="2">
        <v>1153.4000000000001</v>
      </c>
      <c r="E19" s="2">
        <f t="shared" si="0"/>
        <v>19.223333333333336</v>
      </c>
    </row>
    <row r="21" spans="1:5" x14ac:dyDescent="0.2">
      <c r="A21" s="3" t="s">
        <v>32</v>
      </c>
      <c r="B21" s="3" t="s">
        <v>3</v>
      </c>
      <c r="C21" s="3" t="s">
        <v>5</v>
      </c>
      <c r="D21" s="3" t="s">
        <v>4</v>
      </c>
      <c r="E21" s="3" t="s">
        <v>6</v>
      </c>
    </row>
    <row r="22" spans="1:5" x14ac:dyDescent="0.2">
      <c r="A22" s="3" t="s">
        <v>33</v>
      </c>
      <c r="B22" s="3" t="s">
        <v>31</v>
      </c>
      <c r="C22" s="3">
        <v>335</v>
      </c>
      <c r="D22" s="3" t="s">
        <v>21</v>
      </c>
      <c r="E22" s="3">
        <v>315</v>
      </c>
    </row>
    <row r="23" spans="1:5" x14ac:dyDescent="0.2">
      <c r="A23" t="s">
        <v>34</v>
      </c>
      <c r="B23" t="s">
        <v>7</v>
      </c>
      <c r="C23" t="s">
        <v>10</v>
      </c>
      <c r="D23" t="s">
        <v>35</v>
      </c>
      <c r="E23" t="s">
        <v>36</v>
      </c>
    </row>
    <row r="24" spans="1:5" x14ac:dyDescent="0.2">
      <c r="A24">
        <v>5</v>
      </c>
      <c r="B24" s="2" t="s">
        <v>38</v>
      </c>
      <c r="C24" s="2">
        <v>219</v>
      </c>
      <c r="D24" s="2">
        <v>1694.1</v>
      </c>
      <c r="E24" s="2">
        <f>D24/60</f>
        <v>28.234999999999999</v>
      </c>
    </row>
    <row r="25" spans="1:5" x14ac:dyDescent="0.2">
      <c r="A25">
        <v>6</v>
      </c>
      <c r="B25" s="2" t="s">
        <v>38</v>
      </c>
      <c r="C25" s="2">
        <v>218</v>
      </c>
      <c r="D25" s="2">
        <v>1689.4</v>
      </c>
      <c r="E25" s="2">
        <f t="shared" ref="E25:E39" si="1">D25/60</f>
        <v>28.15666666666667</v>
      </c>
    </row>
    <row r="26" spans="1:5" x14ac:dyDescent="0.2">
      <c r="A26">
        <v>7</v>
      </c>
      <c r="B26" s="2" t="s">
        <v>39</v>
      </c>
      <c r="C26" s="2">
        <v>183</v>
      </c>
      <c r="D26" s="2">
        <v>1380.4</v>
      </c>
      <c r="E26" s="2">
        <f t="shared" si="1"/>
        <v>23.006666666666668</v>
      </c>
    </row>
    <row r="27" spans="1:5" x14ac:dyDescent="0.2">
      <c r="A27">
        <v>8</v>
      </c>
      <c r="B27" s="2" t="s">
        <v>40</v>
      </c>
      <c r="C27" s="2">
        <v>206</v>
      </c>
      <c r="D27" s="2">
        <v>1565.1</v>
      </c>
      <c r="E27" s="2">
        <f t="shared" si="1"/>
        <v>26.084999999999997</v>
      </c>
    </row>
    <row r="28" spans="1:5" x14ac:dyDescent="0.2">
      <c r="A28">
        <v>9</v>
      </c>
      <c r="B28" s="2" t="s">
        <v>41</v>
      </c>
      <c r="C28" s="2">
        <v>197</v>
      </c>
      <c r="D28" s="2">
        <v>1484.8</v>
      </c>
      <c r="E28" s="2">
        <f t="shared" si="1"/>
        <v>24.746666666666666</v>
      </c>
    </row>
    <row r="29" spans="1:5" x14ac:dyDescent="0.2">
      <c r="A29">
        <v>10</v>
      </c>
      <c r="B29" s="2" t="s">
        <v>42</v>
      </c>
      <c r="C29" s="2">
        <v>204</v>
      </c>
      <c r="D29" s="2">
        <v>1573</v>
      </c>
      <c r="E29" s="2">
        <f t="shared" si="1"/>
        <v>26.216666666666665</v>
      </c>
    </row>
    <row r="30" spans="1:5" x14ac:dyDescent="0.2">
      <c r="A30">
        <v>11</v>
      </c>
      <c r="B30" s="2" t="s">
        <v>43</v>
      </c>
      <c r="C30" s="2">
        <v>199</v>
      </c>
      <c r="D30" s="2">
        <v>1508</v>
      </c>
      <c r="E30" s="2">
        <f t="shared" si="1"/>
        <v>25.133333333333333</v>
      </c>
    </row>
    <row r="31" spans="1:5" x14ac:dyDescent="0.2">
      <c r="A31">
        <v>12</v>
      </c>
      <c r="B31" s="2" t="s">
        <v>44</v>
      </c>
      <c r="C31" s="2">
        <v>201</v>
      </c>
      <c r="D31" s="2">
        <v>1521.3</v>
      </c>
      <c r="E31" s="2">
        <f t="shared" si="1"/>
        <v>25.355</v>
      </c>
    </row>
    <row r="32" spans="1:5" x14ac:dyDescent="0.2">
      <c r="A32">
        <v>13</v>
      </c>
      <c r="B32" s="2" t="s">
        <v>45</v>
      </c>
      <c r="C32" s="2">
        <v>197</v>
      </c>
      <c r="D32" s="2">
        <v>1479.2</v>
      </c>
      <c r="E32" s="2">
        <f t="shared" si="1"/>
        <v>24.653333333333332</v>
      </c>
    </row>
    <row r="33" spans="1:5" x14ac:dyDescent="0.2">
      <c r="A33">
        <v>14</v>
      </c>
      <c r="B33" s="2" t="s">
        <v>46</v>
      </c>
      <c r="C33" s="2">
        <v>182</v>
      </c>
      <c r="D33" s="2">
        <v>1377.5</v>
      </c>
      <c r="E33" s="2">
        <f t="shared" si="1"/>
        <v>22.958333333333332</v>
      </c>
    </row>
    <row r="34" spans="1:5" x14ac:dyDescent="0.2">
      <c r="A34">
        <v>15</v>
      </c>
      <c r="B34" s="2" t="s">
        <v>47</v>
      </c>
      <c r="C34" s="2">
        <v>188</v>
      </c>
      <c r="D34" s="2">
        <v>1418.2</v>
      </c>
      <c r="E34" s="2">
        <f t="shared" si="1"/>
        <v>23.636666666666667</v>
      </c>
    </row>
    <row r="35" spans="1:5" x14ac:dyDescent="0.2">
      <c r="A35">
        <v>16</v>
      </c>
      <c r="B35" s="2" t="s">
        <v>48</v>
      </c>
      <c r="C35" s="2">
        <v>187</v>
      </c>
      <c r="D35" s="2">
        <v>1415.2</v>
      </c>
      <c r="E35" s="2">
        <f t="shared" si="1"/>
        <v>23.586666666666666</v>
      </c>
    </row>
    <row r="36" spans="1:5" x14ac:dyDescent="0.2">
      <c r="A36">
        <v>17</v>
      </c>
      <c r="B36" s="2" t="s">
        <v>49</v>
      </c>
      <c r="C36" s="2">
        <v>191</v>
      </c>
      <c r="D36" s="2">
        <v>1457</v>
      </c>
      <c r="E36" s="2">
        <f t="shared" si="1"/>
        <v>24.283333333333335</v>
      </c>
    </row>
    <row r="37" spans="1:5" x14ac:dyDescent="0.2">
      <c r="A37">
        <v>18</v>
      </c>
      <c r="B37" s="2" t="s">
        <v>50</v>
      </c>
      <c r="C37" s="2">
        <v>193</v>
      </c>
      <c r="D37" s="2">
        <v>1465.1</v>
      </c>
      <c r="E37" s="2">
        <f t="shared" si="1"/>
        <v>24.418333333333333</v>
      </c>
    </row>
    <row r="38" spans="1:5" x14ac:dyDescent="0.2">
      <c r="A38">
        <v>19</v>
      </c>
      <c r="B38" s="2" t="s">
        <v>51</v>
      </c>
      <c r="C38" s="2">
        <v>192</v>
      </c>
      <c r="D38" s="2">
        <v>1448.9</v>
      </c>
      <c r="E38" s="2">
        <f t="shared" si="1"/>
        <v>24.148333333333333</v>
      </c>
    </row>
    <row r="39" spans="1:5" x14ac:dyDescent="0.2">
      <c r="A39">
        <v>20</v>
      </c>
      <c r="B39" s="2" t="s">
        <v>41</v>
      </c>
      <c r="C39" s="2">
        <v>194</v>
      </c>
      <c r="D39" s="2">
        <v>1453.2</v>
      </c>
      <c r="E39" s="2">
        <f t="shared" si="1"/>
        <v>24.220000000000002</v>
      </c>
    </row>
    <row r="40" spans="1:5" x14ac:dyDescent="0.2">
      <c r="B40" s="2"/>
      <c r="C40" s="2"/>
      <c r="D40" s="2"/>
    </row>
    <row r="41" spans="1:5" x14ac:dyDescent="0.2">
      <c r="A41" s="3" t="s">
        <v>32</v>
      </c>
      <c r="B41" s="3" t="s">
        <v>3</v>
      </c>
      <c r="C41" s="3" t="s">
        <v>5</v>
      </c>
      <c r="D41" s="3" t="s">
        <v>4</v>
      </c>
      <c r="E41" s="3" t="s">
        <v>6</v>
      </c>
    </row>
    <row r="42" spans="1:5" x14ac:dyDescent="0.2">
      <c r="A42" s="3" t="s">
        <v>52</v>
      </c>
      <c r="B42" s="3" t="s">
        <v>31</v>
      </c>
      <c r="C42" s="3">
        <v>335</v>
      </c>
      <c r="D42" s="3" t="s">
        <v>20</v>
      </c>
      <c r="E42" s="3">
        <v>225</v>
      </c>
    </row>
    <row r="43" spans="1:5" x14ac:dyDescent="0.2">
      <c r="A43" t="s">
        <v>34</v>
      </c>
      <c r="B43" t="s">
        <v>7</v>
      </c>
      <c r="C43" t="s">
        <v>10</v>
      </c>
      <c r="D43" t="s">
        <v>35</v>
      </c>
      <c r="E43" t="s">
        <v>36</v>
      </c>
    </row>
    <row r="44" spans="1:5" x14ac:dyDescent="0.2">
      <c r="A44">
        <v>5</v>
      </c>
      <c r="B44" s="2" t="s">
        <v>53</v>
      </c>
      <c r="C44" s="2">
        <v>201</v>
      </c>
      <c r="D44" s="2">
        <v>1334.3</v>
      </c>
      <c r="E44" s="2">
        <f>D44/60</f>
        <v>22.238333333333333</v>
      </c>
    </row>
    <row r="45" spans="1:5" x14ac:dyDescent="0.2">
      <c r="A45">
        <v>6</v>
      </c>
      <c r="B45" s="2" t="s">
        <v>54</v>
      </c>
      <c r="C45" s="2">
        <v>240</v>
      </c>
      <c r="D45" s="2">
        <v>1582.5</v>
      </c>
      <c r="E45" s="2">
        <f t="shared" ref="E45:E59" si="2">D45/60</f>
        <v>26.375</v>
      </c>
    </row>
    <row r="46" spans="1:5" x14ac:dyDescent="0.2">
      <c r="A46">
        <v>7</v>
      </c>
      <c r="B46" s="2" t="s">
        <v>55</v>
      </c>
      <c r="C46" s="2">
        <v>227</v>
      </c>
      <c r="D46" s="2">
        <v>1510.8</v>
      </c>
      <c r="E46" s="2">
        <f t="shared" si="2"/>
        <v>25.18</v>
      </c>
    </row>
    <row r="47" spans="1:5" x14ac:dyDescent="0.2">
      <c r="A47">
        <v>8</v>
      </c>
      <c r="B47" s="2" t="s">
        <v>56</v>
      </c>
      <c r="C47" s="2">
        <v>230</v>
      </c>
      <c r="D47" s="2">
        <v>1511.1</v>
      </c>
      <c r="E47" s="2">
        <f t="shared" si="2"/>
        <v>25.184999999999999</v>
      </c>
    </row>
    <row r="48" spans="1:5" x14ac:dyDescent="0.2">
      <c r="A48">
        <v>9</v>
      </c>
      <c r="B48" s="2" t="s">
        <v>57</v>
      </c>
      <c r="C48" s="2">
        <v>220</v>
      </c>
      <c r="D48" s="2">
        <v>1440.3</v>
      </c>
      <c r="E48" s="2">
        <f t="shared" si="2"/>
        <v>24.004999999999999</v>
      </c>
    </row>
    <row r="49" spans="1:5" x14ac:dyDescent="0.2">
      <c r="A49">
        <v>10</v>
      </c>
      <c r="B49" s="2" t="s">
        <v>58</v>
      </c>
      <c r="C49" s="2">
        <v>236</v>
      </c>
      <c r="D49" s="2">
        <v>1561.4</v>
      </c>
      <c r="E49" s="2">
        <f t="shared" si="2"/>
        <v>26.023333333333333</v>
      </c>
    </row>
    <row r="50" spans="1:5" x14ac:dyDescent="0.2">
      <c r="A50">
        <v>11</v>
      </c>
      <c r="B50" s="2" t="s">
        <v>59</v>
      </c>
      <c r="C50" s="2">
        <v>214</v>
      </c>
      <c r="D50" s="2">
        <v>1417</v>
      </c>
      <c r="E50" s="2">
        <f t="shared" si="2"/>
        <v>23.616666666666667</v>
      </c>
    </row>
    <row r="51" spans="1:5" x14ac:dyDescent="0.2">
      <c r="A51">
        <v>12</v>
      </c>
      <c r="B51" s="2" t="s">
        <v>60</v>
      </c>
      <c r="C51" s="2">
        <v>226</v>
      </c>
      <c r="D51" s="2">
        <v>1494.2</v>
      </c>
      <c r="E51" s="2">
        <f t="shared" si="2"/>
        <v>24.903333333333332</v>
      </c>
    </row>
    <row r="52" spans="1:5" x14ac:dyDescent="0.2">
      <c r="A52">
        <v>13</v>
      </c>
      <c r="B52" s="2" t="s">
        <v>61</v>
      </c>
      <c r="C52" s="2">
        <v>212</v>
      </c>
      <c r="D52" s="2">
        <v>1406.7</v>
      </c>
      <c r="E52" s="2">
        <f t="shared" si="2"/>
        <v>23.445</v>
      </c>
    </row>
    <row r="53" spans="1:5" x14ac:dyDescent="0.2">
      <c r="A53">
        <v>14</v>
      </c>
      <c r="B53" s="2" t="s">
        <v>62</v>
      </c>
      <c r="C53" s="2">
        <v>215</v>
      </c>
      <c r="D53" s="2">
        <v>1429.3</v>
      </c>
      <c r="E53" s="2">
        <f t="shared" si="2"/>
        <v>23.821666666666665</v>
      </c>
    </row>
    <row r="54" spans="1:5" x14ac:dyDescent="0.2">
      <c r="A54">
        <v>15</v>
      </c>
      <c r="B54" s="2" t="s">
        <v>63</v>
      </c>
      <c r="C54" s="2">
        <v>209</v>
      </c>
      <c r="D54" s="2">
        <v>1387</v>
      </c>
      <c r="E54" s="2">
        <f t="shared" si="2"/>
        <v>23.116666666666667</v>
      </c>
    </row>
    <row r="55" spans="1:5" x14ac:dyDescent="0.2">
      <c r="A55">
        <v>16</v>
      </c>
      <c r="B55" s="2" t="s">
        <v>64</v>
      </c>
      <c r="C55" s="2">
        <v>206</v>
      </c>
      <c r="D55" s="2">
        <v>1351.9</v>
      </c>
      <c r="E55" s="2">
        <f t="shared" si="2"/>
        <v>22.53166666666667</v>
      </c>
    </row>
    <row r="56" spans="1:5" x14ac:dyDescent="0.2">
      <c r="A56">
        <v>17</v>
      </c>
      <c r="B56" s="2" t="s">
        <v>65</v>
      </c>
      <c r="C56" s="2">
        <v>199</v>
      </c>
      <c r="D56" s="2">
        <v>1309.5</v>
      </c>
      <c r="E56" s="2">
        <f t="shared" si="2"/>
        <v>21.824999999999999</v>
      </c>
    </row>
    <row r="57" spans="1:5" x14ac:dyDescent="0.2">
      <c r="A57">
        <v>18</v>
      </c>
      <c r="B57" s="2" t="s">
        <v>53</v>
      </c>
      <c r="C57" s="2">
        <v>213</v>
      </c>
      <c r="D57" s="2">
        <v>1417.9</v>
      </c>
      <c r="E57" s="2">
        <f t="shared" si="2"/>
        <v>23.631666666666668</v>
      </c>
    </row>
    <row r="58" spans="1:5" x14ac:dyDescent="0.2">
      <c r="A58">
        <v>19</v>
      </c>
      <c r="B58" s="2" t="s">
        <v>66</v>
      </c>
      <c r="C58" s="2">
        <v>195</v>
      </c>
      <c r="D58" s="2">
        <v>1309.8</v>
      </c>
      <c r="E58" s="2">
        <f t="shared" si="2"/>
        <v>21.83</v>
      </c>
    </row>
    <row r="59" spans="1:5" x14ac:dyDescent="0.2">
      <c r="A59">
        <v>20</v>
      </c>
      <c r="B59" s="2" t="s">
        <v>67</v>
      </c>
      <c r="C59" s="2">
        <v>198</v>
      </c>
      <c r="D59" s="2">
        <v>1312.1</v>
      </c>
      <c r="E59" s="2">
        <f t="shared" si="2"/>
        <v>21.868333333333332</v>
      </c>
    </row>
    <row r="61" spans="1:5" x14ac:dyDescent="0.2">
      <c r="A61" s="3" t="s">
        <v>32</v>
      </c>
      <c r="B61" s="3" t="s">
        <v>3</v>
      </c>
      <c r="C61" s="3" t="s">
        <v>5</v>
      </c>
      <c r="D61" s="3" t="s">
        <v>4</v>
      </c>
      <c r="E61" s="3" t="s">
        <v>6</v>
      </c>
    </row>
    <row r="62" spans="1:5" x14ac:dyDescent="0.2">
      <c r="A62" s="3" t="s">
        <v>52</v>
      </c>
      <c r="B62" s="3" t="s">
        <v>31</v>
      </c>
      <c r="C62" s="3">
        <v>335</v>
      </c>
      <c r="D62" s="3" t="s">
        <v>21</v>
      </c>
      <c r="E62" s="3">
        <v>315</v>
      </c>
    </row>
    <row r="63" spans="1:5" x14ac:dyDescent="0.2">
      <c r="A63" t="s">
        <v>34</v>
      </c>
      <c r="B63" t="s">
        <v>7</v>
      </c>
      <c r="C63" t="s">
        <v>10</v>
      </c>
      <c r="D63" t="s">
        <v>35</v>
      </c>
      <c r="E63" t="s">
        <v>36</v>
      </c>
    </row>
    <row r="64" spans="1:5" x14ac:dyDescent="0.2">
      <c r="A64">
        <v>5</v>
      </c>
      <c r="B64" s="2" t="s">
        <v>68</v>
      </c>
      <c r="C64" s="2">
        <v>226</v>
      </c>
      <c r="D64" s="2">
        <v>1876.3</v>
      </c>
      <c r="E64" s="2">
        <f>D64/60</f>
        <v>31.271666666666665</v>
      </c>
    </row>
    <row r="65" spans="1:5" x14ac:dyDescent="0.2">
      <c r="A65">
        <v>6</v>
      </c>
      <c r="B65" s="2" t="s">
        <v>69</v>
      </c>
      <c r="C65" s="2">
        <v>207</v>
      </c>
      <c r="D65" s="2">
        <v>1701.1</v>
      </c>
      <c r="E65" s="2">
        <f t="shared" ref="E65:E79" si="3">D65/60</f>
        <v>28.351666666666667</v>
      </c>
    </row>
    <row r="66" spans="1:5" x14ac:dyDescent="0.2">
      <c r="A66">
        <v>7</v>
      </c>
      <c r="B66" s="2" t="s">
        <v>70</v>
      </c>
      <c r="C66" s="2">
        <v>214</v>
      </c>
      <c r="D66" s="2">
        <v>1753.6</v>
      </c>
      <c r="E66" s="2">
        <f t="shared" si="3"/>
        <v>29.226666666666667</v>
      </c>
    </row>
    <row r="67" spans="1:5" x14ac:dyDescent="0.2">
      <c r="A67">
        <v>8</v>
      </c>
      <c r="B67" s="2" t="s">
        <v>71</v>
      </c>
      <c r="C67" s="2">
        <v>204</v>
      </c>
      <c r="D67" s="2">
        <v>1676.3</v>
      </c>
      <c r="E67" s="2">
        <f t="shared" si="3"/>
        <v>27.938333333333333</v>
      </c>
    </row>
    <row r="68" spans="1:5" x14ac:dyDescent="0.2">
      <c r="A68">
        <v>9</v>
      </c>
      <c r="B68" s="2" t="s">
        <v>72</v>
      </c>
      <c r="C68" s="2">
        <v>192</v>
      </c>
      <c r="D68" s="2">
        <v>1576.2</v>
      </c>
      <c r="E68" s="2">
        <f t="shared" si="3"/>
        <v>26.27</v>
      </c>
    </row>
    <row r="69" spans="1:5" x14ac:dyDescent="0.2">
      <c r="A69">
        <v>10</v>
      </c>
      <c r="B69" s="2" t="s">
        <v>73</v>
      </c>
      <c r="C69" s="2">
        <v>183</v>
      </c>
      <c r="D69" s="2">
        <v>1500.3</v>
      </c>
      <c r="E69" s="2">
        <f t="shared" si="3"/>
        <v>25.004999999999999</v>
      </c>
    </row>
    <row r="70" spans="1:5" x14ac:dyDescent="0.2">
      <c r="A70">
        <v>11</v>
      </c>
      <c r="B70" s="2" t="s">
        <v>74</v>
      </c>
      <c r="C70" s="2">
        <v>187</v>
      </c>
      <c r="D70" s="2">
        <v>1549.3</v>
      </c>
      <c r="E70" s="2">
        <f t="shared" si="3"/>
        <v>25.821666666666665</v>
      </c>
    </row>
    <row r="71" spans="1:5" x14ac:dyDescent="0.2">
      <c r="A71">
        <v>12</v>
      </c>
      <c r="B71" s="2" t="s">
        <v>75</v>
      </c>
      <c r="C71" s="2">
        <v>189</v>
      </c>
      <c r="D71" s="2">
        <v>1555.8</v>
      </c>
      <c r="E71" s="2">
        <f t="shared" si="3"/>
        <v>25.93</v>
      </c>
    </row>
    <row r="72" spans="1:5" x14ac:dyDescent="0.2">
      <c r="A72">
        <v>13</v>
      </c>
      <c r="B72" s="2" t="s">
        <v>76</v>
      </c>
      <c r="C72" s="2">
        <v>192</v>
      </c>
      <c r="D72" s="2">
        <v>1576.9</v>
      </c>
      <c r="E72" s="2">
        <f t="shared" si="3"/>
        <v>26.28166666666667</v>
      </c>
    </row>
    <row r="73" spans="1:5" x14ac:dyDescent="0.2">
      <c r="A73">
        <v>14</v>
      </c>
      <c r="B73" s="2" t="s">
        <v>77</v>
      </c>
      <c r="C73" s="2">
        <v>188</v>
      </c>
      <c r="D73" s="2">
        <v>1540</v>
      </c>
      <c r="E73" s="2">
        <f t="shared" si="3"/>
        <v>25.666666666666668</v>
      </c>
    </row>
    <row r="74" spans="1:5" x14ac:dyDescent="0.2">
      <c r="A74">
        <v>15</v>
      </c>
      <c r="B74" s="2" t="s">
        <v>78</v>
      </c>
      <c r="C74" s="2">
        <v>182</v>
      </c>
      <c r="D74" s="2">
        <v>1499</v>
      </c>
      <c r="E74" s="2">
        <f t="shared" si="3"/>
        <v>24.983333333333334</v>
      </c>
    </row>
    <row r="75" spans="1:5" x14ac:dyDescent="0.2">
      <c r="A75">
        <v>16</v>
      </c>
      <c r="B75" s="2" t="s">
        <v>79</v>
      </c>
      <c r="C75" s="2">
        <v>184</v>
      </c>
      <c r="D75" s="2">
        <v>1512.3</v>
      </c>
      <c r="E75" s="2">
        <f t="shared" si="3"/>
        <v>25.204999999999998</v>
      </c>
    </row>
    <row r="76" spans="1:5" x14ac:dyDescent="0.2">
      <c r="A76">
        <v>17</v>
      </c>
      <c r="B76" s="2" t="s">
        <v>80</v>
      </c>
      <c r="C76" s="2">
        <v>177</v>
      </c>
      <c r="D76" s="2">
        <v>1455.6</v>
      </c>
      <c r="E76" s="2">
        <f t="shared" si="3"/>
        <v>24.259999999999998</v>
      </c>
    </row>
    <row r="77" spans="1:5" x14ac:dyDescent="0.2">
      <c r="A77">
        <v>18</v>
      </c>
      <c r="B77" s="2" t="s">
        <v>81</v>
      </c>
      <c r="C77" s="2">
        <v>182</v>
      </c>
      <c r="D77" s="2">
        <v>1510.3</v>
      </c>
      <c r="E77" s="2">
        <f t="shared" si="3"/>
        <v>25.171666666666667</v>
      </c>
    </row>
    <row r="78" spans="1:5" x14ac:dyDescent="0.2">
      <c r="A78">
        <v>19</v>
      </c>
      <c r="B78" s="2" t="s">
        <v>82</v>
      </c>
      <c r="C78" s="2">
        <v>183</v>
      </c>
      <c r="D78" s="2">
        <v>1516.8</v>
      </c>
      <c r="E78" s="2">
        <f t="shared" si="3"/>
        <v>25.279999999999998</v>
      </c>
    </row>
    <row r="79" spans="1:5" x14ac:dyDescent="0.2">
      <c r="A79">
        <v>20</v>
      </c>
      <c r="B79" s="2" t="s">
        <v>83</v>
      </c>
      <c r="C79" s="2">
        <v>182</v>
      </c>
      <c r="D79" s="2">
        <v>1496.5</v>
      </c>
      <c r="E79" s="2">
        <f t="shared" si="3"/>
        <v>24.941666666666666</v>
      </c>
    </row>
    <row r="80" spans="1:5" x14ac:dyDescent="0.2">
      <c r="B80" s="2"/>
      <c r="C80" s="2"/>
      <c r="D80" s="2"/>
      <c r="E80" s="2"/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4B2-4DA6-A845-AF20-5E3DD1CD9D6F}">
  <dimension ref="A1:E29"/>
  <sheetViews>
    <sheetView topLeftCell="A8" zoomScale="187" workbookViewId="0">
      <selection activeCell="G24" sqref="G24"/>
    </sheetView>
  </sheetViews>
  <sheetFormatPr baseColWidth="10" defaultRowHeight="16" x14ac:dyDescent="0.2"/>
  <sheetData>
    <row r="1" spans="1:5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</row>
    <row r="2" spans="1:5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</row>
    <row r="3" spans="1:5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5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</row>
    <row r="5" spans="1:5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29" si="0">D5/60</f>
        <v>25.285</v>
      </c>
    </row>
    <row r="6" spans="1:5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5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5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</row>
    <row r="9" spans="1:5" x14ac:dyDescent="0.2">
      <c r="A9">
        <v>10</v>
      </c>
      <c r="B9" s="2" t="s">
        <v>84</v>
      </c>
      <c r="C9" s="2">
        <v>220</v>
      </c>
      <c r="D9" s="2">
        <v>1302</v>
      </c>
      <c r="E9" s="2">
        <f t="shared" si="0"/>
        <v>21.7</v>
      </c>
    </row>
    <row r="10" spans="1:5" x14ac:dyDescent="0.2">
      <c r="A10">
        <v>11</v>
      </c>
      <c r="B10" s="2" t="s">
        <v>84</v>
      </c>
      <c r="C10" s="2">
        <v>238</v>
      </c>
      <c r="D10" s="2">
        <v>1420</v>
      </c>
      <c r="E10" s="2">
        <f t="shared" si="0"/>
        <v>23.666666666666668</v>
      </c>
    </row>
    <row r="11" spans="1:5" x14ac:dyDescent="0.2">
      <c r="A11">
        <v>12</v>
      </c>
      <c r="B11" s="2" t="s">
        <v>85</v>
      </c>
      <c r="C11" s="2">
        <v>226</v>
      </c>
      <c r="D11" s="2">
        <v>1352</v>
      </c>
      <c r="E11" s="2">
        <f t="shared" si="0"/>
        <v>22.533333333333335</v>
      </c>
    </row>
    <row r="12" spans="1:5" x14ac:dyDescent="0.2">
      <c r="A12">
        <v>13</v>
      </c>
      <c r="B12" s="2" t="s">
        <v>86</v>
      </c>
      <c r="C12" s="2">
        <v>203</v>
      </c>
      <c r="D12" s="2">
        <v>1205.7</v>
      </c>
      <c r="E12" s="2">
        <f t="shared" si="0"/>
        <v>20.095000000000002</v>
      </c>
    </row>
    <row r="13" spans="1:5" x14ac:dyDescent="0.2">
      <c r="A13">
        <v>14</v>
      </c>
      <c r="B13" s="2" t="s">
        <v>87</v>
      </c>
      <c r="C13" s="2">
        <v>206</v>
      </c>
      <c r="D13" s="2">
        <v>1231.9000000000001</v>
      </c>
      <c r="E13" s="2">
        <f t="shared" si="0"/>
        <v>20.53166666666667</v>
      </c>
    </row>
    <row r="14" spans="1:5" x14ac:dyDescent="0.2">
      <c r="A14">
        <v>15</v>
      </c>
      <c r="B14" s="2" t="s">
        <v>88</v>
      </c>
      <c r="C14" s="2">
        <v>211</v>
      </c>
      <c r="D14" s="2">
        <v>1238.8</v>
      </c>
      <c r="E14" s="2">
        <f t="shared" si="0"/>
        <v>20.646666666666665</v>
      </c>
    </row>
    <row r="15" spans="1:5" x14ac:dyDescent="0.2">
      <c r="A15">
        <v>16</v>
      </c>
      <c r="B15" s="2" t="s">
        <v>89</v>
      </c>
      <c r="C15" s="2">
        <v>200</v>
      </c>
      <c r="D15" s="2">
        <v>1218</v>
      </c>
      <c r="E15" s="2">
        <f t="shared" si="0"/>
        <v>20.3</v>
      </c>
    </row>
    <row r="16" spans="1:5" x14ac:dyDescent="0.2">
      <c r="A16">
        <v>17</v>
      </c>
      <c r="B16" s="2" t="s">
        <v>90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2" t="s">
        <v>91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2" t="s">
        <v>92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2" t="s">
        <v>93</v>
      </c>
      <c r="C19" s="2">
        <v>193</v>
      </c>
      <c r="D19" s="2">
        <v>1153.4000000000001</v>
      </c>
      <c r="E19" s="2">
        <f t="shared" si="0"/>
        <v>19.223333333333336</v>
      </c>
    </row>
    <row r="20" spans="1:5" x14ac:dyDescent="0.2">
      <c r="A20">
        <v>21</v>
      </c>
      <c r="B20" s="2" t="s">
        <v>91</v>
      </c>
      <c r="C20" s="2">
        <v>220</v>
      </c>
      <c r="D20" s="2">
        <v>1311.9</v>
      </c>
      <c r="E20" s="2">
        <f t="shared" si="0"/>
        <v>21.865000000000002</v>
      </c>
    </row>
    <row r="21" spans="1:5" x14ac:dyDescent="0.2">
      <c r="A21">
        <v>22</v>
      </c>
      <c r="B21" s="2" t="s">
        <v>94</v>
      </c>
      <c r="C21" s="2">
        <v>203</v>
      </c>
      <c r="D21" s="2">
        <v>1210.2</v>
      </c>
      <c r="E21" s="2">
        <f t="shared" si="0"/>
        <v>20.170000000000002</v>
      </c>
    </row>
    <row r="22" spans="1:5" x14ac:dyDescent="0.2">
      <c r="A22">
        <v>23</v>
      </c>
      <c r="B22" s="2" t="s">
        <v>95</v>
      </c>
      <c r="C22" s="2">
        <v>202</v>
      </c>
      <c r="D22" s="2">
        <v>1205</v>
      </c>
      <c r="E22" s="2">
        <f t="shared" si="0"/>
        <v>20.083333333333332</v>
      </c>
    </row>
    <row r="23" spans="1:5" x14ac:dyDescent="0.2">
      <c r="A23">
        <v>24</v>
      </c>
      <c r="B23" s="2" t="s">
        <v>96</v>
      </c>
      <c r="C23" s="2">
        <v>201</v>
      </c>
      <c r="D23" s="2">
        <v>1200.8</v>
      </c>
      <c r="E23" s="2">
        <f t="shared" si="0"/>
        <v>20.013333333333332</v>
      </c>
    </row>
    <row r="24" spans="1:5" x14ac:dyDescent="0.2">
      <c r="A24">
        <v>25</v>
      </c>
      <c r="B24" s="2" t="s">
        <v>97</v>
      </c>
      <c r="C24" s="2">
        <v>184</v>
      </c>
      <c r="D24" s="2">
        <v>1106.5999999999999</v>
      </c>
      <c r="E24" s="2">
        <f t="shared" si="0"/>
        <v>18.443333333333332</v>
      </c>
    </row>
    <row r="25" spans="1:5" x14ac:dyDescent="0.2">
      <c r="A25">
        <v>26</v>
      </c>
      <c r="B25" s="2" t="s">
        <v>98</v>
      </c>
      <c r="C25" s="2">
        <v>196</v>
      </c>
      <c r="D25" s="2">
        <v>1174.3</v>
      </c>
      <c r="E25" s="2">
        <f t="shared" si="0"/>
        <v>19.571666666666665</v>
      </c>
    </row>
    <row r="26" spans="1:5" x14ac:dyDescent="0.2">
      <c r="A26">
        <v>27</v>
      </c>
      <c r="B26" s="2" t="s">
        <v>99</v>
      </c>
      <c r="C26" s="2">
        <v>205</v>
      </c>
      <c r="D26" s="2">
        <v>1231.5</v>
      </c>
      <c r="E26" s="2">
        <f t="shared" si="0"/>
        <v>20.524999999999999</v>
      </c>
    </row>
    <row r="27" spans="1:5" x14ac:dyDescent="0.2">
      <c r="A27">
        <v>28</v>
      </c>
      <c r="B27" s="2" t="s">
        <v>90</v>
      </c>
      <c r="C27" s="2">
        <v>206</v>
      </c>
      <c r="D27" s="2">
        <v>1233.5999999999999</v>
      </c>
      <c r="E27" s="2">
        <f t="shared" si="0"/>
        <v>20.56</v>
      </c>
    </row>
    <row r="28" spans="1:5" x14ac:dyDescent="0.2">
      <c r="A28">
        <v>29</v>
      </c>
      <c r="B28" s="2" t="s">
        <v>100</v>
      </c>
      <c r="C28" s="2">
        <v>210</v>
      </c>
      <c r="D28" s="2">
        <v>1258.3</v>
      </c>
      <c r="E28" s="2">
        <f t="shared" si="0"/>
        <v>20.971666666666668</v>
      </c>
    </row>
    <row r="29" spans="1:5" x14ac:dyDescent="0.2">
      <c r="A29">
        <v>30</v>
      </c>
      <c r="B29" s="2" t="s">
        <v>101</v>
      </c>
      <c r="C29" s="2">
        <v>189</v>
      </c>
      <c r="D29" s="2">
        <v>1114.0999999999999</v>
      </c>
      <c r="E29" s="2">
        <f t="shared" si="0"/>
        <v>18.568333333333332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0A18-25D6-E948-AA56-3E25F4743A6C}">
  <sheetPr>
    <tabColor theme="5"/>
  </sheetPr>
  <dimension ref="A1:M65"/>
  <sheetViews>
    <sheetView topLeftCell="A34" zoomScale="135" workbookViewId="0">
      <selection activeCell="G46" sqref="G46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135</v>
      </c>
      <c r="B2" s="3">
        <v>140</v>
      </c>
      <c r="C2" s="3" t="s">
        <v>133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137</v>
      </c>
      <c r="G3" s="8" t="s">
        <v>138</v>
      </c>
      <c r="H3" s="2" t="s">
        <v>140</v>
      </c>
      <c r="I3" s="2" t="s">
        <v>139</v>
      </c>
      <c r="J3" s="2"/>
      <c r="K3" s="2" t="s">
        <v>141</v>
      </c>
      <c r="L3" s="2" t="s">
        <v>142</v>
      </c>
    </row>
    <row r="4" spans="1:12" x14ac:dyDescent="0.2">
      <c r="A4" s="2" t="s">
        <v>15</v>
      </c>
      <c r="B4" s="2">
        <v>-92.874315234258802</v>
      </c>
      <c r="C4" s="2">
        <v>-92.874315441600004</v>
      </c>
      <c r="D4" s="2">
        <f>B4-C4</f>
        <v>2.073412019854004E-7</v>
      </c>
      <c r="E4" s="2"/>
      <c r="F4" s="2">
        <v>83</v>
      </c>
      <c r="G4" s="2">
        <v>83</v>
      </c>
      <c r="H4" s="2">
        <f>B2</f>
        <v>140</v>
      </c>
      <c r="I4" s="2">
        <f>D2</f>
        <v>37</v>
      </c>
      <c r="J4" s="2"/>
      <c r="K4" s="2">
        <f>F4*(H4^4) + G4*(I4^4) + (F4+G4)*(H4^2)*(I4^2)</f>
        <v>36495013763</v>
      </c>
      <c r="L4" s="2">
        <f>K4/K5</f>
        <v>0.3046880156214084</v>
      </c>
    </row>
    <row r="5" spans="1:12" x14ac:dyDescent="0.2">
      <c r="A5" s="2" t="s">
        <v>17</v>
      </c>
      <c r="B5" s="2">
        <v>-92.874315234199699</v>
      </c>
      <c r="C5" s="2">
        <v>-92.874315441600004</v>
      </c>
      <c r="D5" s="2">
        <f>B5-C5</f>
        <v>2.0740030493016093E-7</v>
      </c>
      <c r="E5" s="2"/>
      <c r="F5" s="2">
        <v>112</v>
      </c>
      <c r="G5" s="2">
        <v>2569</v>
      </c>
      <c r="H5" s="2">
        <f>B2</f>
        <v>140</v>
      </c>
      <c r="I5" s="2">
        <f>D2</f>
        <v>37</v>
      </c>
      <c r="J5" s="2"/>
      <c r="K5" s="2">
        <f>F5*(H5^4) + G5*(I5^4) + (F5+G5)*(H5^2)*(I5^2)</f>
        <v>119778304009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135</v>
      </c>
      <c r="B8" s="3">
        <f>B2</f>
        <v>140</v>
      </c>
      <c r="C8" s="3" t="s">
        <v>132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137</v>
      </c>
      <c r="G9" s="8" t="s">
        <v>138</v>
      </c>
      <c r="H9" s="2" t="s">
        <v>140</v>
      </c>
      <c r="I9" s="2" t="s">
        <v>139</v>
      </c>
      <c r="J9" s="2"/>
      <c r="K9" s="2" t="s">
        <v>141</v>
      </c>
      <c r="L9" s="2" t="s">
        <v>142</v>
      </c>
    </row>
    <row r="10" spans="1:12" x14ac:dyDescent="0.2">
      <c r="A10" s="2" t="s">
        <v>15</v>
      </c>
      <c r="B10" s="2">
        <v>-92.874314976426703</v>
      </c>
      <c r="C10" s="2">
        <v>-92.874315183899995</v>
      </c>
      <c r="D10" s="2">
        <f>B10-C10</f>
        <v>2.0747329187997821E-7</v>
      </c>
      <c r="E10" s="2"/>
      <c r="F10" s="2">
        <v>75</v>
      </c>
      <c r="G10" s="2">
        <v>75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31518750000</v>
      </c>
      <c r="L10" s="2">
        <f>K10/K11</f>
        <v>0.3231603505895706</v>
      </c>
    </row>
    <row r="11" spans="1:12" x14ac:dyDescent="0.2">
      <c r="A11" s="2" t="s">
        <v>17</v>
      </c>
      <c r="B11" s="2">
        <v>-92.874314976384497</v>
      </c>
      <c r="C11" s="2">
        <v>-92.874315183899995</v>
      </c>
      <c r="D11" s="2">
        <f>B11-C11</f>
        <v>2.0751549811848236E-7</v>
      </c>
      <c r="E11" s="2"/>
      <c r="F11" s="2">
        <v>111</v>
      </c>
      <c r="G11" s="2">
        <v>2869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97532850000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135</v>
      </c>
      <c r="B14" s="3">
        <f>B2</f>
        <v>140</v>
      </c>
      <c r="C14" s="3" t="s">
        <v>131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137</v>
      </c>
      <c r="G15" s="8" t="s">
        <v>138</v>
      </c>
      <c r="H15" s="2" t="s">
        <v>140</v>
      </c>
      <c r="I15" s="2" t="s">
        <v>139</v>
      </c>
      <c r="J15" s="2"/>
      <c r="K15" s="2" t="s">
        <v>141</v>
      </c>
      <c r="L15" s="2" t="s">
        <v>142</v>
      </c>
    </row>
    <row r="16" spans="1:12" x14ac:dyDescent="0.2">
      <c r="A16" s="2" t="s">
        <v>15</v>
      </c>
      <c r="B16" s="2">
        <v>-92.874297479762305</v>
      </c>
      <c r="C16" s="2">
        <v>-92.874297687099997</v>
      </c>
      <c r="D16" s="2">
        <f>B16-C16</f>
        <v>2.0733769190428575E-7</v>
      </c>
      <c r="E16" s="2"/>
      <c r="F16" s="2">
        <v>91</v>
      </c>
      <c r="G16" s="2">
        <v>91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36871074331</v>
      </c>
      <c r="L16" s="2">
        <f>K16/K17</f>
        <v>0.45593116051511634</v>
      </c>
    </row>
    <row r="17" spans="1:13" x14ac:dyDescent="0.2">
      <c r="A17" s="2" t="s">
        <v>17</v>
      </c>
      <c r="B17" s="2">
        <v>-92.874297479723694</v>
      </c>
      <c r="C17" s="2">
        <v>-92.874297687099997</v>
      </c>
      <c r="D17" s="2">
        <f>B17-C17</f>
        <v>2.0737630279654695E-7</v>
      </c>
      <c r="E17" s="2"/>
      <c r="F17" s="2">
        <v>111</v>
      </c>
      <c r="G17" s="2">
        <v>3482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80869827562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134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130</v>
      </c>
      <c r="B25" s="3">
        <v>74</v>
      </c>
      <c r="C25" s="3" t="s">
        <v>133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137</v>
      </c>
      <c r="G26" s="8" t="s">
        <v>138</v>
      </c>
      <c r="H26" s="2" t="s">
        <v>140</v>
      </c>
      <c r="I26" s="2" t="s">
        <v>139</v>
      </c>
      <c r="J26" s="2"/>
      <c r="K26" s="2" t="s">
        <v>141</v>
      </c>
      <c r="L26" s="2" t="s">
        <v>142</v>
      </c>
    </row>
    <row r="27" spans="1:13" x14ac:dyDescent="0.2">
      <c r="A27" s="2" t="s">
        <v>15</v>
      </c>
      <c r="B27" s="2">
        <v>-92.867904124476297</v>
      </c>
      <c r="C27" s="2">
        <v>-92.867904256599999</v>
      </c>
      <c r="D27" s="2">
        <f>B27-C27</f>
        <v>1.3212370220117009E-7</v>
      </c>
      <c r="E27" s="2"/>
      <c r="F27" s="2">
        <v>88</v>
      </c>
      <c r="G27" s="2">
        <v>88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4123154200</v>
      </c>
      <c r="L27" s="2">
        <f>K27/K28</f>
        <v>0.17047655947307244</v>
      </c>
    </row>
    <row r="28" spans="1:13" x14ac:dyDescent="0.2">
      <c r="A28" s="2" t="s">
        <v>17</v>
      </c>
      <c r="B28" s="2">
        <v>-92.867904124437203</v>
      </c>
      <c r="C28" s="2">
        <v>-92.867904256599999</v>
      </c>
      <c r="D28" s="2">
        <f>B28-C28</f>
        <v>1.3216279626249161E-7</v>
      </c>
      <c r="E28" s="2"/>
      <c r="F28" s="2">
        <v>99</v>
      </c>
      <c r="G28" s="2">
        <v>2185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24186047705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130</v>
      </c>
      <c r="B31" s="3">
        <f>B25</f>
        <v>74</v>
      </c>
      <c r="C31" s="3" t="s">
        <v>132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137</v>
      </c>
      <c r="G32" s="8" t="s">
        <v>138</v>
      </c>
      <c r="H32" s="2" t="s">
        <v>140</v>
      </c>
      <c r="I32" s="2" t="s">
        <v>139</v>
      </c>
      <c r="J32" s="2"/>
      <c r="K32" s="2" t="s">
        <v>141</v>
      </c>
      <c r="L32" s="2" t="s">
        <v>142</v>
      </c>
    </row>
    <row r="33" spans="1:12" x14ac:dyDescent="0.2">
      <c r="A33" s="2" t="s">
        <v>15</v>
      </c>
      <c r="B33" s="2">
        <v>-92.867903817932302</v>
      </c>
      <c r="C33" s="2">
        <v>-92.867903950100001</v>
      </c>
      <c r="D33" s="2">
        <f>B33-C33</f>
        <v>1.3216769900736836E-7</v>
      </c>
      <c r="E33" s="2"/>
      <c r="F33" s="2">
        <v>78</v>
      </c>
      <c r="G33" s="2">
        <v>78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3170963328</v>
      </c>
      <c r="L33" s="2">
        <f>K33/K34</f>
        <v>0.17933206982198335</v>
      </c>
    </row>
    <row r="34" spans="1:12" x14ac:dyDescent="0.2">
      <c r="A34" s="2" t="s">
        <v>17</v>
      </c>
      <c r="B34" s="2">
        <v>-92.867903817892497</v>
      </c>
      <c r="C34" s="2">
        <v>-92.867903950100001</v>
      </c>
      <c r="D34" s="2">
        <f>B34-C34</f>
        <v>1.3220750361142564E-7</v>
      </c>
      <c r="E34" s="2"/>
      <c r="F34" s="2">
        <v>99</v>
      </c>
      <c r="G34" s="2">
        <v>2479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17682076224</v>
      </c>
      <c r="L34" s="2">
        <f>K34/K34</f>
        <v>1</v>
      </c>
    </row>
    <row r="35" spans="1:12" x14ac:dyDescent="0.2">
      <c r="A35" s="2"/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130</v>
      </c>
      <c r="B37" s="3">
        <f>B25</f>
        <v>74</v>
      </c>
      <c r="C37" s="3" t="s">
        <v>131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137</v>
      </c>
      <c r="G38" s="8" t="s">
        <v>138</v>
      </c>
      <c r="H38" s="2" t="s">
        <v>140</v>
      </c>
      <c r="I38" s="2" t="s">
        <v>139</v>
      </c>
      <c r="J38" s="2"/>
      <c r="K38" s="2" t="s">
        <v>141</v>
      </c>
      <c r="L38" s="2" t="s">
        <v>142</v>
      </c>
    </row>
    <row r="39" spans="1:12" x14ac:dyDescent="0.2">
      <c r="A39" s="2" t="s">
        <v>15</v>
      </c>
      <c r="B39" s="2">
        <v>-92.867886831575305</v>
      </c>
      <c r="C39" s="2">
        <v>-92.867886963800004</v>
      </c>
      <c r="D39" s="2">
        <f>B39-C39</f>
        <v>1.3222469874563103E-7</v>
      </c>
      <c r="E39" s="2"/>
      <c r="F39" s="2">
        <v>76</v>
      </c>
      <c r="G39" s="2">
        <v>76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2740561900</v>
      </c>
      <c r="L39" s="2">
        <f>K39/K40</f>
        <v>0.21255548155427528</v>
      </c>
    </row>
    <row r="40" spans="1:12" x14ac:dyDescent="0.2">
      <c r="A40" s="2" t="s">
        <v>17</v>
      </c>
      <c r="B40" s="2">
        <v>-92.867886831546897</v>
      </c>
      <c r="C40" s="2">
        <v>-92.867886963800004</v>
      </c>
      <c r="D40" s="2">
        <f>B40-C40</f>
        <v>1.3225310624420672E-7</v>
      </c>
      <c r="E40" s="2"/>
      <c r="F40" s="2">
        <v>99</v>
      </c>
      <c r="G40" s="2">
        <v>3034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12893395550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136</v>
      </c>
      <c r="B48" s="3">
        <v>33</v>
      </c>
      <c r="C48" s="3" t="s">
        <v>133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137</v>
      </c>
      <c r="G49" s="8" t="s">
        <v>138</v>
      </c>
      <c r="H49" s="2" t="s">
        <v>140</v>
      </c>
      <c r="I49" s="2" t="s">
        <v>139</v>
      </c>
      <c r="J49" s="2"/>
      <c r="K49" s="2" t="s">
        <v>141</v>
      </c>
      <c r="L49" s="2" t="s">
        <v>142</v>
      </c>
    </row>
    <row r="50" spans="1:12" x14ac:dyDescent="0.2">
      <c r="A50" s="2" t="s">
        <v>15</v>
      </c>
      <c r="B50" s="2">
        <v>-92.844552683249205</v>
      </c>
      <c r="C50" s="2">
        <v>-92.844552682</v>
      </c>
      <c r="D50" s="2">
        <f>B50-C50</f>
        <v>-1.2492051837398321E-9</v>
      </c>
      <c r="E50" s="2"/>
      <c r="F50" s="2">
        <v>82</v>
      </c>
      <c r="G50" s="2">
        <v>82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495424648</v>
      </c>
      <c r="L50" s="2">
        <f>K50/K51</f>
        <v>6.7068254517031439E-2</v>
      </c>
    </row>
    <row r="51" spans="1:12" x14ac:dyDescent="0.2">
      <c r="A51" s="2" t="s">
        <v>17</v>
      </c>
      <c r="B51" s="2">
        <v>-92.844552683229907</v>
      </c>
      <c r="C51" s="2">
        <v>-92.844552682</v>
      </c>
      <c r="D51" s="2">
        <f>B51-C51</f>
        <v>-1.2299068430365878E-9</v>
      </c>
      <c r="E51" s="2"/>
      <c r="F51" s="2">
        <v>87</v>
      </c>
      <c r="G51" s="2">
        <v>2126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7386872546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136</v>
      </c>
      <c r="B54" s="3">
        <f>B48</f>
        <v>33</v>
      </c>
      <c r="C54" s="3" t="s">
        <v>132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137</v>
      </c>
      <c r="G55" s="8" t="s">
        <v>138</v>
      </c>
      <c r="H55" s="2" t="s">
        <v>140</v>
      </c>
      <c r="I55" s="2" t="s">
        <v>139</v>
      </c>
      <c r="J55" s="2"/>
      <c r="K55" s="2" t="s">
        <v>141</v>
      </c>
      <c r="L55" s="2" t="s">
        <v>142</v>
      </c>
    </row>
    <row r="56" spans="1:12" x14ac:dyDescent="0.2">
      <c r="A56" s="2" t="s">
        <v>15</v>
      </c>
      <c r="B56" s="2">
        <v>-92.844550440415503</v>
      </c>
      <c r="C56" s="2">
        <v>-92.844550439200006</v>
      </c>
      <c r="D56" s="2">
        <f>B56-C56</f>
        <v>-1.215497036355373E-9</v>
      </c>
      <c r="E56" s="2"/>
      <c r="F56" s="2">
        <v>73</v>
      </c>
      <c r="G56" s="2">
        <v>73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288796833</v>
      </c>
      <c r="L56" s="2">
        <f>K56/K57</f>
        <v>7.2207029589082788E-2</v>
      </c>
    </row>
    <row r="57" spans="1:12" x14ac:dyDescent="0.2">
      <c r="A57" s="2" t="s">
        <v>17</v>
      </c>
      <c r="B57" s="2">
        <v>-92.844550440394002</v>
      </c>
      <c r="C57" s="2">
        <v>-92.844550439200006</v>
      </c>
      <c r="D57" s="2">
        <f>B57-C57</f>
        <v>-1.1939960131712724E-9</v>
      </c>
      <c r="E57" s="2"/>
      <c r="F57" s="2">
        <v>87</v>
      </c>
      <c r="G57" s="2">
        <v>2129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3999566727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136</v>
      </c>
      <c r="B60" s="3">
        <f>B48</f>
        <v>33</v>
      </c>
      <c r="C60" s="3" t="s">
        <v>131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137</v>
      </c>
      <c r="G61" s="8" t="s">
        <v>138</v>
      </c>
      <c r="H61" s="2" t="s">
        <v>140</v>
      </c>
      <c r="I61" s="2" t="s">
        <v>139</v>
      </c>
      <c r="J61" s="2"/>
      <c r="K61" s="2" t="s">
        <v>141</v>
      </c>
      <c r="L61" s="2" t="s">
        <v>142</v>
      </c>
    </row>
    <row r="62" spans="1:12" x14ac:dyDescent="0.2">
      <c r="A62" s="2" t="s">
        <v>15</v>
      </c>
      <c r="B62" s="2">
        <v>-92.844531342966405</v>
      </c>
      <c r="C62" s="2">
        <v>-92.844531341700005</v>
      </c>
      <c r="D62" s="2">
        <f>B62-C62</f>
        <v>-1.2664003179452266E-9</v>
      </c>
      <c r="E62" s="2"/>
      <c r="F62" s="2">
        <v>60</v>
      </c>
      <c r="G62" s="2">
        <v>60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157075440</v>
      </c>
      <c r="L62" s="2">
        <f>K62/K63</f>
        <v>7.1795387582681544E-2</v>
      </c>
    </row>
    <row r="63" spans="1:12" x14ac:dyDescent="0.2">
      <c r="A63" s="2" t="s">
        <v>17</v>
      </c>
      <c r="B63" s="2">
        <v>-92.844531342948798</v>
      </c>
      <c r="C63" s="2">
        <v>-92.844531341700005</v>
      </c>
      <c r="D63" s="2">
        <f>B63-C63</f>
        <v>-1.2487930689530913E-9</v>
      </c>
      <c r="E63" s="2"/>
      <c r="F63" s="2">
        <v>87</v>
      </c>
      <c r="G63" s="2">
        <v>2377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2187820768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51D-D057-6149-80F4-63B4E534FF79}">
  <sheetPr>
    <tabColor theme="5"/>
  </sheetPr>
  <dimension ref="A1:M65"/>
  <sheetViews>
    <sheetView topLeftCell="C1" zoomScale="141" workbookViewId="0">
      <selection activeCell="D57" sqref="D57"/>
    </sheetView>
  </sheetViews>
  <sheetFormatPr baseColWidth="10" defaultRowHeight="16" x14ac:dyDescent="0.2"/>
  <cols>
    <col min="2" max="3" width="11" bestFit="1" customWidth="1"/>
    <col min="4" max="4" width="12.33203125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135</v>
      </c>
      <c r="B2" s="3">
        <v>140</v>
      </c>
      <c r="C2" s="3" t="s">
        <v>133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137</v>
      </c>
      <c r="G3" s="8" t="s">
        <v>138</v>
      </c>
      <c r="H3" s="2" t="s">
        <v>140</v>
      </c>
      <c r="I3" s="2" t="s">
        <v>139</v>
      </c>
      <c r="J3" s="2"/>
      <c r="K3" s="2" t="s">
        <v>141</v>
      </c>
      <c r="L3" s="2" t="s">
        <v>142</v>
      </c>
    </row>
    <row r="4" spans="1:12" x14ac:dyDescent="0.2">
      <c r="A4" s="2" t="s">
        <v>15</v>
      </c>
      <c r="B4" s="2">
        <v>-199.55232171019</v>
      </c>
      <c r="C4" s="2">
        <v>-199.5523218056</v>
      </c>
      <c r="D4" s="2">
        <f>B4-C4</f>
        <v>9.5410001677009859E-8</v>
      </c>
      <c r="E4" s="2"/>
      <c r="F4" s="2">
        <v>53</v>
      </c>
      <c r="G4" s="2">
        <v>53</v>
      </c>
      <c r="H4" s="2">
        <f>B2</f>
        <v>140</v>
      </c>
      <c r="I4" s="2">
        <f>D2</f>
        <v>37</v>
      </c>
      <c r="J4" s="2"/>
      <c r="K4" s="2">
        <f>F4*(H4^4) + G4*(I4^4) + (F4+G4)*(H4^2)*(I4^2)</f>
        <v>23304044933</v>
      </c>
      <c r="L4" s="2">
        <f>K4/K5</f>
        <v>0.6509796410159987</v>
      </c>
    </row>
    <row r="5" spans="1:12" x14ac:dyDescent="0.2">
      <c r="A5" s="2" t="s">
        <v>17</v>
      </c>
      <c r="B5" s="2">
        <v>-199.55232171020799</v>
      </c>
      <c r="C5" s="2">
        <v>-199.5523218056</v>
      </c>
      <c r="D5" s="2">
        <f>B5-C5</f>
        <v>9.5392010734940413E-8</v>
      </c>
      <c r="E5" s="2"/>
      <c r="F5" s="2">
        <v>38</v>
      </c>
      <c r="G5" s="2">
        <v>703</v>
      </c>
      <c r="H5" s="2">
        <f>B2</f>
        <v>140</v>
      </c>
      <c r="I5" s="2">
        <f>D2</f>
        <v>37</v>
      </c>
      <c r="J5" s="2"/>
      <c r="K5" s="2">
        <f>F5*(H5^4) + G5*(I5^4) + (F5+G5)*(H5^2)*(I5^2)</f>
        <v>35798423583</v>
      </c>
      <c r="L5" s="2">
        <f>K5/K5</f>
        <v>1</v>
      </c>
    </row>
    <row r="6" spans="1:12" x14ac:dyDescent="0.2">
      <c r="A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135</v>
      </c>
      <c r="B8" s="3">
        <f>B2</f>
        <v>140</v>
      </c>
      <c r="C8" s="3" t="s">
        <v>132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137</v>
      </c>
      <c r="G9" s="8" t="s">
        <v>138</v>
      </c>
      <c r="H9" s="2" t="s">
        <v>140</v>
      </c>
      <c r="I9" s="2" t="s">
        <v>139</v>
      </c>
      <c r="J9" s="2"/>
      <c r="K9" s="2" t="s">
        <v>141</v>
      </c>
      <c r="L9" s="2" t="s">
        <v>142</v>
      </c>
    </row>
    <row r="10" spans="1:12" x14ac:dyDescent="0.2">
      <c r="A10" s="2" t="s">
        <v>15</v>
      </c>
      <c r="B10" s="2">
        <v>-199.55232171020899</v>
      </c>
      <c r="C10" s="2">
        <v>-199.5523218056</v>
      </c>
      <c r="D10" s="2">
        <f>B10-C10</f>
        <v>9.5391015975110349E-8</v>
      </c>
      <c r="E10" s="2"/>
      <c r="F10" s="2">
        <v>51</v>
      </c>
      <c r="G10" s="2">
        <v>51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21432750000</v>
      </c>
      <c r="L10" s="2">
        <f>K10/K11</f>
        <v>0.75651230101302458</v>
      </c>
    </row>
    <row r="11" spans="1:12" x14ac:dyDescent="0.2">
      <c r="A11" s="2" t="s">
        <v>17</v>
      </c>
      <c r="B11" s="2">
        <v>-199.55232171020799</v>
      </c>
      <c r="C11" s="2">
        <v>-199.5523218056</v>
      </c>
      <c r="D11" s="2">
        <f>B11-C11</f>
        <v>9.5392010734940413E-8</v>
      </c>
      <c r="E11" s="2"/>
      <c r="F11" s="2">
        <v>38</v>
      </c>
      <c r="G11" s="2">
        <v>708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28331000000</v>
      </c>
      <c r="L11" s="2">
        <f>K11/K11</f>
        <v>1</v>
      </c>
    </row>
    <row r="12" spans="1:12" x14ac:dyDescent="0.2">
      <c r="A12" s="2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135</v>
      </c>
      <c r="B14" s="3">
        <f>B2</f>
        <v>140</v>
      </c>
      <c r="C14" s="3" t="s">
        <v>131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137</v>
      </c>
      <c r="G15" s="8" t="s">
        <v>138</v>
      </c>
      <c r="H15" s="2" t="s">
        <v>140</v>
      </c>
      <c r="I15" s="2" t="s">
        <v>139</v>
      </c>
      <c r="J15" s="2"/>
      <c r="K15" s="2" t="s">
        <v>141</v>
      </c>
      <c r="L15" s="2" t="s">
        <v>142</v>
      </c>
    </row>
    <row r="16" spans="1:12" x14ac:dyDescent="0.2">
      <c r="A16" s="2" t="s">
        <v>15</v>
      </c>
      <c r="B16" s="2">
        <v>-199.55232159262201</v>
      </c>
      <c r="C16" s="2">
        <v>-199.55232168800001</v>
      </c>
      <c r="D16" s="2">
        <f>B16-C16</f>
        <v>9.5377998832191224E-8</v>
      </c>
      <c r="E16" s="2"/>
      <c r="F16" s="2">
        <v>36</v>
      </c>
      <c r="G16" s="2">
        <v>36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14586359076</v>
      </c>
      <c r="L16" s="2">
        <f>K16/K17</f>
        <v>0.59278831641488738</v>
      </c>
    </row>
    <row r="17" spans="1:13" x14ac:dyDescent="0.2">
      <c r="A17" s="2" t="s">
        <v>17</v>
      </c>
      <c r="B17" s="2">
        <v>-199.55232159262101</v>
      </c>
      <c r="C17" s="2">
        <v>-199.55232168800001</v>
      </c>
      <c r="D17" s="2">
        <f>B17-C17</f>
        <v>9.5378993592021288E-8</v>
      </c>
      <c r="E17" s="2"/>
      <c r="F17" s="2">
        <v>36</v>
      </c>
      <c r="G17" s="2">
        <v>977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24606353857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134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130</v>
      </c>
      <c r="B25" s="3">
        <v>74</v>
      </c>
      <c r="C25" s="3" t="s">
        <v>133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137</v>
      </c>
      <c r="G26" s="8" t="s">
        <v>138</v>
      </c>
      <c r="H26" s="2" t="s">
        <v>140</v>
      </c>
      <c r="I26" s="2" t="s">
        <v>139</v>
      </c>
      <c r="J26" s="2"/>
      <c r="K26" s="2" t="s">
        <v>141</v>
      </c>
      <c r="L26" s="2" t="s">
        <v>142</v>
      </c>
    </row>
    <row r="27" spans="1:13" x14ac:dyDescent="0.2">
      <c r="A27" s="2" t="s">
        <v>15</v>
      </c>
      <c r="B27" s="2">
        <v>-199.527422194406</v>
      </c>
      <c r="C27" s="2">
        <v>-199.52742245350001</v>
      </c>
      <c r="D27" s="2">
        <f>B27-C27</f>
        <v>2.5909400847012876E-7</v>
      </c>
      <c r="E27" s="2"/>
      <c r="F27" s="2">
        <v>33</v>
      </c>
      <c r="G27" s="2">
        <v>33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1546182825</v>
      </c>
      <c r="L27" s="2">
        <f>K27/K28</f>
        <v>0.19784172661870503</v>
      </c>
    </row>
    <row r="28" spans="1:13" x14ac:dyDescent="0.2">
      <c r="A28" s="2" t="s">
        <v>17</v>
      </c>
      <c r="B28" s="2">
        <v>-199.52742219440501</v>
      </c>
      <c r="C28" s="2">
        <v>-199.52742245350001</v>
      </c>
      <c r="D28" s="2">
        <f>B28-C28</f>
        <v>2.5909500322995882E-7</v>
      </c>
      <c r="E28" s="2"/>
      <c r="F28" s="2">
        <v>36</v>
      </c>
      <c r="G28" s="2">
        <v>690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7815251370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130</v>
      </c>
      <c r="B31" s="3">
        <f>B25</f>
        <v>74</v>
      </c>
      <c r="C31" s="3" t="s">
        <v>132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137</v>
      </c>
      <c r="G32" s="8" t="s">
        <v>138</v>
      </c>
      <c r="H32" s="2" t="s">
        <v>140</v>
      </c>
      <c r="I32" s="2" t="s">
        <v>139</v>
      </c>
      <c r="J32" s="2"/>
      <c r="K32" s="2" t="s">
        <v>141</v>
      </c>
      <c r="L32" s="2" t="s">
        <v>142</v>
      </c>
    </row>
    <row r="33" spans="1:12" x14ac:dyDescent="0.2">
      <c r="A33" s="2" t="s">
        <v>15</v>
      </c>
      <c r="B33" s="2">
        <v>-199.52742219440401</v>
      </c>
      <c r="C33" s="2">
        <v>-199.52742245350001</v>
      </c>
      <c r="D33" s="2">
        <f>B33-C33</f>
        <v>2.5909599798978888E-7</v>
      </c>
      <c r="E33" s="2"/>
      <c r="F33" s="2">
        <v>33</v>
      </c>
      <c r="G33" s="2">
        <v>33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1341561408</v>
      </c>
      <c r="L33" s="2">
        <f>K33/K34</f>
        <v>0.25689713272676656</v>
      </c>
    </row>
    <row r="34" spans="1:12" x14ac:dyDescent="0.2">
      <c r="A34" s="2" t="s">
        <v>17</v>
      </c>
      <c r="B34" s="2">
        <v>-199.52742219440501</v>
      </c>
      <c r="C34" s="2">
        <v>-199.52742245350001</v>
      </c>
      <c r="D34" s="2">
        <f>B34-C34</f>
        <v>2.5909500322995882E-7</v>
      </c>
      <c r="E34" s="2"/>
      <c r="F34" s="2">
        <v>36</v>
      </c>
      <c r="G34" s="2">
        <v>691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5222173536</v>
      </c>
      <c r="L34" s="2">
        <f>K34/K34</f>
        <v>1</v>
      </c>
    </row>
    <row r="35" spans="1:12" x14ac:dyDescent="0.2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130</v>
      </c>
      <c r="B37" s="3">
        <f>B25</f>
        <v>74</v>
      </c>
      <c r="C37" s="3" t="s">
        <v>131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137</v>
      </c>
      <c r="G38" s="8" t="s">
        <v>138</v>
      </c>
      <c r="H38" s="2" t="s">
        <v>140</v>
      </c>
      <c r="I38" s="2" t="s">
        <v>139</v>
      </c>
      <c r="J38" s="2"/>
      <c r="K38" s="2" t="s">
        <v>141</v>
      </c>
      <c r="L38" s="2" t="s">
        <v>142</v>
      </c>
    </row>
    <row r="39" spans="1:12" x14ac:dyDescent="0.2">
      <c r="A39" s="2" t="s">
        <v>15</v>
      </c>
      <c r="B39" s="2">
        <v>-199.527421214013</v>
      </c>
      <c r="C39" s="2">
        <v>-199.52742147320001</v>
      </c>
      <c r="D39" s="2">
        <f>B39-C39</f>
        <v>2.5918700430338504E-7</v>
      </c>
      <c r="E39" s="2"/>
      <c r="F39" s="2">
        <v>37</v>
      </c>
      <c r="G39" s="2">
        <v>37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1334220925</v>
      </c>
      <c r="L39" s="2">
        <f>K39/K40</f>
        <v>0.32094672675795921</v>
      </c>
    </row>
    <row r="40" spans="1:12" x14ac:dyDescent="0.2">
      <c r="A40" s="2" t="s">
        <v>17</v>
      </c>
      <c r="B40" s="2">
        <v>-199.527421214013</v>
      </c>
      <c r="C40" s="2">
        <v>-199.52742147320001</v>
      </c>
      <c r="D40" s="2">
        <f>B40-C40</f>
        <v>2.5918700430338504E-7</v>
      </c>
      <c r="E40" s="2"/>
      <c r="F40" s="2">
        <v>36</v>
      </c>
      <c r="G40" s="2">
        <v>936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4157141400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136</v>
      </c>
      <c r="B48" s="3">
        <v>33</v>
      </c>
      <c r="C48" s="3" t="s">
        <v>133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137</v>
      </c>
      <c r="G49" s="8" t="s">
        <v>138</v>
      </c>
      <c r="H49" s="2" t="s">
        <v>140</v>
      </c>
      <c r="I49" s="2" t="s">
        <v>139</v>
      </c>
      <c r="J49" s="2"/>
      <c r="K49" s="2" t="s">
        <v>141</v>
      </c>
      <c r="L49" s="2" t="s">
        <v>142</v>
      </c>
    </row>
    <row r="50" spans="1:12" x14ac:dyDescent="0.2">
      <c r="A50" s="2" t="s">
        <v>15</v>
      </c>
      <c r="B50" s="2">
        <v>-199.44303826621299</v>
      </c>
      <c r="C50" s="2">
        <v>-199.44303827030001</v>
      </c>
      <c r="D50" s="2">
        <f>B50-C50</f>
        <v>4.0870133943826659E-9</v>
      </c>
      <c r="E50" s="2"/>
      <c r="F50" s="2">
        <v>62</v>
      </c>
      <c r="G50" s="2">
        <v>62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374589368</v>
      </c>
      <c r="L50" s="2">
        <f>K50/K51</f>
        <v>0.1521508849243868</v>
      </c>
    </row>
    <row r="51" spans="1:12" x14ac:dyDescent="0.2">
      <c r="A51" s="2" t="s">
        <v>17</v>
      </c>
      <c r="B51" s="2">
        <v>-199.443038266212</v>
      </c>
      <c r="C51" s="2">
        <v>-199.44303827030001</v>
      </c>
      <c r="D51" s="2">
        <f>B51-C51</f>
        <v>4.08800815421273E-9</v>
      </c>
      <c r="E51" s="2"/>
      <c r="F51" s="2">
        <v>36</v>
      </c>
      <c r="G51" s="2">
        <v>703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2461959838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136</v>
      </c>
      <c r="B54" s="3">
        <f>B48</f>
        <v>33</v>
      </c>
      <c r="C54" s="3" t="s">
        <v>132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137</v>
      </c>
      <c r="G55" s="8" t="s">
        <v>138</v>
      </c>
      <c r="H55" s="2" t="s">
        <v>140</v>
      </c>
      <c r="I55" s="2" t="s">
        <v>139</v>
      </c>
      <c r="J55" s="2"/>
      <c r="K55" s="2" t="s">
        <v>141</v>
      </c>
      <c r="L55" s="2" t="s">
        <v>142</v>
      </c>
    </row>
    <row r="56" spans="1:12" x14ac:dyDescent="0.2">
      <c r="A56" s="2" t="s">
        <v>15</v>
      </c>
      <c r="B56" s="2">
        <v>-199.44303826621299</v>
      </c>
      <c r="C56" s="2">
        <v>-199.44303827030001</v>
      </c>
      <c r="D56" s="2">
        <f>B56-C56</f>
        <v>4.0870133943826659E-9</v>
      </c>
      <c r="E56" s="2"/>
      <c r="F56" s="2">
        <v>63</v>
      </c>
      <c r="G56" s="2">
        <v>63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249235623</v>
      </c>
      <c r="L56" s="2">
        <f>K56/K57</f>
        <v>0.18599711445976275</v>
      </c>
    </row>
    <row r="57" spans="1:12" x14ac:dyDescent="0.2">
      <c r="A57" s="2" t="s">
        <v>17</v>
      </c>
      <c r="B57" s="2">
        <v>-199.443038266212</v>
      </c>
      <c r="C57" s="2">
        <v>-199.44303827030001</v>
      </c>
      <c r="D57" s="2">
        <f>B57-C57</f>
        <v>4.08800815421273E-9</v>
      </c>
      <c r="E57" s="2"/>
      <c r="F57" s="2">
        <v>36</v>
      </c>
      <c r="G57" s="2">
        <v>705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1339997256</v>
      </c>
      <c r="L57" s="2">
        <f>K57/K57</f>
        <v>1</v>
      </c>
    </row>
    <row r="58" spans="1:12" x14ac:dyDescent="0.2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136</v>
      </c>
      <c r="B60" s="3">
        <f>B48</f>
        <v>33</v>
      </c>
      <c r="C60" s="3" t="s">
        <v>131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137</v>
      </c>
      <c r="G61" s="8" t="s">
        <v>138</v>
      </c>
      <c r="H61" s="2" t="s">
        <v>140</v>
      </c>
      <c r="I61" s="2" t="s">
        <v>139</v>
      </c>
      <c r="J61" s="2"/>
      <c r="K61" s="2" t="s">
        <v>141</v>
      </c>
      <c r="L61" s="2" t="s">
        <v>142</v>
      </c>
    </row>
    <row r="62" spans="1:12" x14ac:dyDescent="0.2">
      <c r="A62" s="2" t="s">
        <v>15</v>
      </c>
      <c r="B62" s="2">
        <v>-199.44303753080001</v>
      </c>
      <c r="C62" s="2">
        <v>-199.44303753489999</v>
      </c>
      <c r="D62" s="2">
        <f>B62-C62</f>
        <v>4.0999736938829301E-9</v>
      </c>
      <c r="E62" s="2"/>
      <c r="F62" s="2">
        <v>32</v>
      </c>
      <c r="G62" s="2">
        <v>32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83773568</v>
      </c>
      <c r="L62" s="2">
        <f>K62/K63</f>
        <v>0.1007870091898847</v>
      </c>
    </row>
    <row r="63" spans="1:12" x14ac:dyDescent="0.2">
      <c r="A63" s="2" t="s">
        <v>17</v>
      </c>
      <c r="B63" s="2">
        <v>-199.44303753080001</v>
      </c>
      <c r="C63" s="2">
        <v>-199.44303753489999</v>
      </c>
      <c r="D63" s="2">
        <f>B63-C63</f>
        <v>4.0999736938829301E-9</v>
      </c>
      <c r="E63" s="2"/>
      <c r="F63" s="2">
        <v>36</v>
      </c>
      <c r="G63" s="2">
        <v>897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831194106</v>
      </c>
      <c r="L63" s="2">
        <f>K63/K63</f>
        <v>1</v>
      </c>
    </row>
    <row r="64" spans="1:12" x14ac:dyDescent="0.2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7EFD-6666-8440-8A02-3CF6012FB162}">
  <dimension ref="A1:G44"/>
  <sheetViews>
    <sheetView zoomScale="162" zoomScaleNormal="195" workbookViewId="0">
      <selection activeCell="B41" sqref="B41"/>
    </sheetView>
  </sheetViews>
  <sheetFormatPr baseColWidth="10" defaultRowHeight="16" x14ac:dyDescent="0.2"/>
  <cols>
    <col min="1" max="1" width="19" customWidth="1"/>
    <col min="2" max="2" width="28" customWidth="1"/>
    <col min="3" max="3" width="25.33203125" customWidth="1"/>
    <col min="4" max="4" width="15.1640625" customWidth="1"/>
    <col min="5" max="5" width="13.33203125" customWidth="1"/>
    <col min="8" max="8" width="13.164062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100</v>
      </c>
      <c r="C2" s="3" t="s">
        <v>12</v>
      </c>
      <c r="D2" s="3">
        <v>90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27</v>
      </c>
      <c r="F3" t="s">
        <v>11</v>
      </c>
      <c r="G3" t="s">
        <v>30</v>
      </c>
    </row>
    <row r="4" spans="1:7" x14ac:dyDescent="0.2">
      <c r="A4" t="s">
        <v>15</v>
      </c>
      <c r="B4" s="1">
        <v>-113.824268851429</v>
      </c>
      <c r="C4" s="1">
        <v>-113.8242689739</v>
      </c>
      <c r="D4" s="1">
        <f>B4-C4</f>
        <v>1.2247100755757856E-7</v>
      </c>
      <c r="E4" s="1">
        <v>135</v>
      </c>
      <c r="F4" s="1"/>
      <c r="G4">
        <f>E6/E4</f>
        <v>30.103703703703705</v>
      </c>
    </row>
    <row r="5" spans="1:7" x14ac:dyDescent="0.2">
      <c r="A5" t="s">
        <v>16</v>
      </c>
      <c r="B5" s="1">
        <v>-113.82426885104699</v>
      </c>
      <c r="C5" s="1">
        <v>-113.8242689739</v>
      </c>
      <c r="D5" s="1">
        <f t="shared" ref="D5:D7" si="0">B5-C5</f>
        <v>1.228530095431779E-7</v>
      </c>
      <c r="E5" s="1">
        <v>2969</v>
      </c>
      <c r="F5" s="1"/>
    </row>
    <row r="6" spans="1:7" x14ac:dyDescent="0.2">
      <c r="A6" t="s">
        <v>17</v>
      </c>
      <c r="B6" s="1">
        <v>-113.82426885135899</v>
      </c>
      <c r="C6" s="1">
        <v>-113.8242689739</v>
      </c>
      <c r="D6" s="1">
        <f t="shared" si="0"/>
        <v>1.2254101022790564E-7</v>
      </c>
      <c r="E6" s="1">
        <v>4064</v>
      </c>
      <c r="F6" s="1">
        <v>20</v>
      </c>
    </row>
    <row r="7" spans="1:7" x14ac:dyDescent="0.2">
      <c r="A7" t="s">
        <v>18</v>
      </c>
      <c r="B7" s="1">
        <v>-113.824268850406</v>
      </c>
      <c r="C7" s="1">
        <v>-113.8242689739</v>
      </c>
      <c r="D7" s="1">
        <f t="shared" si="0"/>
        <v>1.2349400435596181E-7</v>
      </c>
      <c r="E7" s="1">
        <v>10985</v>
      </c>
      <c r="F7" s="1">
        <v>19</v>
      </c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210</v>
      </c>
      <c r="C11" s="3" t="s">
        <v>12</v>
      </c>
      <c r="D11" s="3">
        <v>90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-113.833695556816</v>
      </c>
      <c r="C13" s="2">
        <v>-113.8336960905</v>
      </c>
      <c r="D13" s="2">
        <f>ABS(B13-C13)</f>
        <v>5.3368400187991938E-7</v>
      </c>
      <c r="E13" s="2">
        <v>189</v>
      </c>
      <c r="F13" s="2"/>
      <c r="G13">
        <f>E15/E13</f>
        <v>30.201058201058203</v>
      </c>
    </row>
    <row r="14" spans="1:7" x14ac:dyDescent="0.2">
      <c r="A14" t="s">
        <v>16</v>
      </c>
      <c r="B14" s="2">
        <v>-113.833695555528</v>
      </c>
      <c r="C14" s="2">
        <v>-113.8336960905</v>
      </c>
      <c r="D14" s="2">
        <f>ABS(B14-C14)</f>
        <v>5.3497200269703171E-7</v>
      </c>
      <c r="E14" s="2">
        <v>4729</v>
      </c>
      <c r="F14" s="2"/>
    </row>
    <row r="15" spans="1:7" x14ac:dyDescent="0.2">
      <c r="A15" t="s">
        <v>17</v>
      </c>
      <c r="B15" s="2">
        <v>-113.83369555663501</v>
      </c>
      <c r="C15" s="2">
        <v>-113.8336960905</v>
      </c>
      <c r="D15" s="2">
        <f>ABS(B15-C15)</f>
        <v>5.3386499132557219E-7</v>
      </c>
      <c r="E15" s="2">
        <v>5708</v>
      </c>
      <c r="F15" s="2">
        <v>35</v>
      </c>
    </row>
    <row r="16" spans="1:7" x14ac:dyDescent="0.2">
      <c r="A16" t="s">
        <v>18</v>
      </c>
      <c r="B16" s="2">
        <v>-113.833695555183</v>
      </c>
      <c r="C16" s="2">
        <v>-113.8336960905</v>
      </c>
      <c r="D16" s="2">
        <f>ABS(B16-C16)</f>
        <v>5.3531699961695267E-7</v>
      </c>
      <c r="E16" s="2">
        <v>17496</v>
      </c>
      <c r="F16" s="2">
        <v>36</v>
      </c>
    </row>
    <row r="19" spans="1:7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7" x14ac:dyDescent="0.2">
      <c r="A20" s="3" t="s">
        <v>13</v>
      </c>
      <c r="B20" s="3">
        <v>100</v>
      </c>
      <c r="C20" s="3" t="s">
        <v>21</v>
      </c>
      <c r="D20" s="3">
        <v>70</v>
      </c>
    </row>
    <row r="21" spans="1:7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7" x14ac:dyDescent="0.2">
      <c r="A22" t="s">
        <v>15</v>
      </c>
      <c r="B22" s="2">
        <v>-113.82426275309901</v>
      </c>
      <c r="C22" s="2">
        <v>-113.8242628757</v>
      </c>
      <c r="D22" s="2">
        <f>ABS(B22-C22)</f>
        <v>1.2260099424565851E-7</v>
      </c>
      <c r="E22" s="2">
        <v>150</v>
      </c>
      <c r="F22" s="2"/>
      <c r="G22">
        <f>E24/E22</f>
        <v>27.206666666666667</v>
      </c>
    </row>
    <row r="23" spans="1:7" x14ac:dyDescent="0.2">
      <c r="A23" t="s">
        <v>16</v>
      </c>
      <c r="B23" s="2">
        <v>-113.824262752862</v>
      </c>
      <c r="C23" s="2">
        <v>-113.8242628757</v>
      </c>
      <c r="D23" s="2">
        <f>ABS(B23-C23)</f>
        <v>1.2283800288059865E-7</v>
      </c>
      <c r="E23" s="2">
        <v>3071</v>
      </c>
      <c r="F23" s="2"/>
    </row>
    <row r="24" spans="1:7" x14ac:dyDescent="0.2">
      <c r="A24" t="s">
        <v>17</v>
      </c>
      <c r="B24" s="2">
        <v>-113.82426275302799</v>
      </c>
      <c r="C24" s="2">
        <v>-113.8242628757</v>
      </c>
      <c r="D24" s="2">
        <f>ABS(B24-C24)</f>
        <v>1.2267200588667038E-7</v>
      </c>
      <c r="E24" s="2">
        <v>4081</v>
      </c>
      <c r="F24" s="2">
        <v>20</v>
      </c>
    </row>
    <row r="25" spans="1:7" x14ac:dyDescent="0.2">
      <c r="A25" t="s">
        <v>18</v>
      </c>
      <c r="B25" s="2">
        <v>-113.824262752552</v>
      </c>
      <c r="C25" s="2">
        <v>-113.8242628757</v>
      </c>
      <c r="D25" s="2">
        <f>ABS(B25-C25)</f>
        <v>1.2314799846535607E-7</v>
      </c>
      <c r="E25" s="2">
        <v>11504</v>
      </c>
      <c r="F25" s="2">
        <v>19</v>
      </c>
    </row>
    <row r="26" spans="1:7" x14ac:dyDescent="0.2">
      <c r="B26" s="2"/>
      <c r="C26" s="2"/>
      <c r="D26" s="2"/>
      <c r="E26" s="2"/>
      <c r="F26" s="2"/>
    </row>
    <row r="28" spans="1:7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7" x14ac:dyDescent="0.2">
      <c r="A29" s="3" t="s">
        <v>13</v>
      </c>
      <c r="B29" s="3">
        <v>100</v>
      </c>
      <c r="C29" s="3" t="s">
        <v>20</v>
      </c>
      <c r="D29" s="3">
        <v>50</v>
      </c>
    </row>
    <row r="30" spans="1:7" x14ac:dyDescent="0.2">
      <c r="A30" t="s">
        <v>14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30</v>
      </c>
    </row>
    <row r="31" spans="1:7" x14ac:dyDescent="0.2">
      <c r="A31" t="s">
        <v>15</v>
      </c>
      <c r="B31" s="2">
        <v>-113.82425963247699</v>
      </c>
      <c r="C31" s="2">
        <v>-113.82425975389999</v>
      </c>
      <c r="D31" s="2">
        <f>ABS(B31-C31)</f>
        <v>1.2142299965489656E-7</v>
      </c>
      <c r="E31" s="2">
        <v>160</v>
      </c>
      <c r="F31" s="2"/>
      <c r="G31">
        <f>E33/E31</f>
        <v>33.118749999999999</v>
      </c>
    </row>
    <row r="32" spans="1:7" x14ac:dyDescent="0.2">
      <c r="A32" t="s">
        <v>16</v>
      </c>
      <c r="B32" s="2">
        <v>-113.824259632416</v>
      </c>
      <c r="C32" s="2">
        <v>-113.82425975389999</v>
      </c>
      <c r="D32" s="2">
        <f>ABS(B32-C32)</f>
        <v>1.214839926433342E-7</v>
      </c>
      <c r="E32" s="2">
        <v>3336</v>
      </c>
      <c r="F32" s="2"/>
    </row>
    <row r="33" spans="1:6" x14ac:dyDescent="0.2">
      <c r="A33" t="s">
        <v>17</v>
      </c>
      <c r="B33" s="2">
        <v>-113.82425963241</v>
      </c>
      <c r="C33" s="2">
        <v>-113.82425975389999</v>
      </c>
      <c r="D33" s="2">
        <f>ABS(B33-C33)</f>
        <v>1.2148998962402402E-7</v>
      </c>
      <c r="E33" s="2">
        <v>5299</v>
      </c>
      <c r="F33" s="2">
        <v>20</v>
      </c>
    </row>
    <row r="34" spans="1:6" x14ac:dyDescent="0.2">
      <c r="A34" t="s">
        <v>18</v>
      </c>
      <c r="B34" s="2">
        <v>-113.824259632345</v>
      </c>
      <c r="C34" s="2">
        <v>-113.82425975389999</v>
      </c>
      <c r="D34" s="2">
        <f>ABS(B34-C34)</f>
        <v>1.2155499007349135E-7</v>
      </c>
      <c r="E34" s="2">
        <v>12602</v>
      </c>
      <c r="F34" s="2">
        <v>21</v>
      </c>
    </row>
    <row r="39" spans="1:6" x14ac:dyDescent="0.2">
      <c r="A39" t="s">
        <v>23</v>
      </c>
    </row>
    <row r="40" spans="1:6" x14ac:dyDescent="0.2">
      <c r="A40" t="s">
        <v>24</v>
      </c>
      <c r="B40" t="s">
        <v>25</v>
      </c>
      <c r="C40" t="s">
        <v>26</v>
      </c>
    </row>
    <row r="41" spans="1:6" x14ac:dyDescent="0.2">
      <c r="A41">
        <v>100</v>
      </c>
      <c r="B41">
        <v>90</v>
      </c>
      <c r="C41">
        <v>135</v>
      </c>
    </row>
    <row r="42" spans="1:6" x14ac:dyDescent="0.2">
      <c r="A42">
        <v>210</v>
      </c>
      <c r="B42">
        <v>90</v>
      </c>
      <c r="C42">
        <v>189</v>
      </c>
    </row>
    <row r="43" spans="1:6" x14ac:dyDescent="0.2">
      <c r="A43">
        <v>100</v>
      </c>
      <c r="B43">
        <v>70</v>
      </c>
      <c r="C43">
        <v>150</v>
      </c>
    </row>
    <row r="44" spans="1:6" x14ac:dyDescent="0.2">
      <c r="A44">
        <v>100</v>
      </c>
      <c r="B44">
        <v>50</v>
      </c>
      <c r="C44">
        <v>160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861E-A51E-2B45-B1CE-29DDB44E6F83}">
  <dimension ref="A1:G27"/>
  <sheetViews>
    <sheetView topLeftCell="A24" zoomScale="135" workbookViewId="0">
      <selection activeCell="D28" sqref="D28"/>
    </sheetView>
  </sheetViews>
  <sheetFormatPr baseColWidth="10" defaultRowHeight="16" x14ac:dyDescent="0.2"/>
  <sheetData>
    <row r="1" spans="1:7" x14ac:dyDescent="0.2">
      <c r="A1" t="s">
        <v>124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  <c r="G2">
        <f>F2/F4</f>
        <v>7.3596072466605419E-2</v>
      </c>
    </row>
    <row r="3" spans="1:7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  <c r="G3">
        <f>F3/F4</f>
        <v>1.6185684381729741</v>
      </c>
    </row>
    <row r="4" spans="1:7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  <c r="G4">
        <f>F4/F4</f>
        <v>1</v>
      </c>
    </row>
    <row r="6" spans="1:7" x14ac:dyDescent="0.2">
      <c r="A6" t="s">
        <v>125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108</v>
      </c>
      <c r="B7" s="2">
        <v>189</v>
      </c>
      <c r="C7">
        <v>210</v>
      </c>
      <c r="D7" s="2">
        <v>189</v>
      </c>
      <c r="E7">
        <v>90</v>
      </c>
      <c r="F7">
        <f>B7*(C7^4)+D7*(E7^4)+(C7^2)*(E7^2)*(B7+D7)</f>
        <v>514994760000</v>
      </c>
      <c r="G7">
        <f>F7/F9</f>
        <v>0.18205673287716734</v>
      </c>
    </row>
    <row r="8" spans="1:7" x14ac:dyDescent="0.2">
      <c r="A8" t="s">
        <v>107</v>
      </c>
      <c r="B8" s="2">
        <v>4729</v>
      </c>
      <c r="C8">
        <v>210</v>
      </c>
      <c r="D8" s="2">
        <v>4729</v>
      </c>
      <c r="E8">
        <v>90</v>
      </c>
      <c r="F8">
        <f>B8*(C8^4)+D8*(E8^4)+(C8^2)*(E8^2)*(B8+D8)</f>
        <v>12885768360000</v>
      </c>
      <c r="G8">
        <f>F8/F9</f>
        <v>4.555271374476848</v>
      </c>
    </row>
    <row r="9" spans="1:7" x14ac:dyDescent="0.2">
      <c r="A9" t="s">
        <v>109</v>
      </c>
      <c r="B9">
        <v>221</v>
      </c>
      <c r="C9">
        <v>210</v>
      </c>
      <c r="D9">
        <v>5487</v>
      </c>
      <c r="E9">
        <v>90</v>
      </c>
      <c r="F9">
        <f>B9*(C9^4)+D9*(E9^4)+(C9^2)*(E9^2)*(B9+D9)</f>
        <v>2828759760000</v>
      </c>
      <c r="G9">
        <f>F9/F9</f>
        <v>1</v>
      </c>
    </row>
    <row r="11" spans="1:7" x14ac:dyDescent="0.2">
      <c r="A11" t="s">
        <v>126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108</v>
      </c>
      <c r="B12" s="2">
        <v>150</v>
      </c>
      <c r="C12">
        <v>100</v>
      </c>
      <c r="D12" s="2">
        <v>150</v>
      </c>
      <c r="E12">
        <v>70</v>
      </c>
      <c r="F12">
        <f>B12*(C12^4)+D12*(E12^4)+(C12^2)*(E12^2)*(B12+D12)</f>
        <v>33301500000</v>
      </c>
      <c r="G12">
        <f>F12/F14</f>
        <v>0.10770201959357546</v>
      </c>
    </row>
    <row r="13" spans="1:7" x14ac:dyDescent="0.2">
      <c r="A13" t="s">
        <v>107</v>
      </c>
      <c r="B13" s="2">
        <v>3071</v>
      </c>
      <c r="C13">
        <v>100</v>
      </c>
      <c r="D13" s="2">
        <v>3071</v>
      </c>
      <c r="E13">
        <v>70</v>
      </c>
      <c r="F13">
        <f>B13*(C13^4)+D13*(E13^4)+(C13^2)*(E13^2)*(B13+D13)</f>
        <v>681792710000</v>
      </c>
      <c r="G13">
        <f>F13/F14</f>
        <v>2.2050193478124682</v>
      </c>
    </row>
    <row r="14" spans="1:7" x14ac:dyDescent="0.2">
      <c r="A14" t="s">
        <v>109</v>
      </c>
      <c r="B14">
        <v>148</v>
      </c>
      <c r="C14">
        <v>100</v>
      </c>
      <c r="D14">
        <v>3933</v>
      </c>
      <c r="E14">
        <v>70</v>
      </c>
      <c r="F14">
        <f>B14*(C14^4)+D14*(E14^4)+(C14^2)*(E14^2)*(B14+D14)</f>
        <v>309200330000</v>
      </c>
      <c r="G14">
        <f>F14/F14</f>
        <v>1</v>
      </c>
    </row>
    <row r="16" spans="1:7" x14ac:dyDescent="0.2">
      <c r="A16" t="s">
        <v>127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108</v>
      </c>
      <c r="B17" s="2">
        <v>160</v>
      </c>
      <c r="C17">
        <v>100</v>
      </c>
      <c r="D17" s="2">
        <v>160</v>
      </c>
      <c r="E17">
        <v>50</v>
      </c>
      <c r="F17">
        <f>B17*(C17^4)+D17*(E17^4)+(C17^2)*(E17^2)*(B17+D17)</f>
        <v>25000000000</v>
      </c>
      <c r="G17">
        <f>F17/F19</f>
        <v>0.13937282229965156</v>
      </c>
    </row>
    <row r="18" spans="1:7" x14ac:dyDescent="0.2">
      <c r="A18" t="s">
        <v>107</v>
      </c>
      <c r="B18" s="2">
        <v>3336</v>
      </c>
      <c r="C18">
        <v>100</v>
      </c>
      <c r="D18" s="2">
        <v>3336</v>
      </c>
      <c r="E18">
        <v>50</v>
      </c>
      <c r="F18">
        <f>B18*(C18^4)+D18*(E18^4)+(C18^2)*(E18^2)*(B18+D18)</f>
        <v>521250000000</v>
      </c>
      <c r="G18">
        <f>F18/F19</f>
        <v>2.9059233449477353</v>
      </c>
    </row>
    <row r="19" spans="1:7" x14ac:dyDescent="0.2">
      <c r="A19" t="s">
        <v>109</v>
      </c>
      <c r="B19">
        <v>147</v>
      </c>
      <c r="C19">
        <v>100</v>
      </c>
      <c r="D19">
        <v>5152</v>
      </c>
      <c r="E19">
        <v>50</v>
      </c>
      <c r="F19">
        <f>B19*(C19^4)+D19*(E19^4)+(C19^2)*(E19^2)*(B19+D19)</f>
        <v>179375000000</v>
      </c>
      <c r="G19">
        <f>F19/F19</f>
        <v>1</v>
      </c>
    </row>
    <row r="24" spans="1:7" x14ac:dyDescent="0.2">
      <c r="A24" t="s">
        <v>127</v>
      </c>
      <c r="B24" t="s">
        <v>102</v>
      </c>
      <c r="C24" t="s">
        <v>104</v>
      </c>
      <c r="D24" t="s">
        <v>103</v>
      </c>
      <c r="E24" t="s">
        <v>105</v>
      </c>
      <c r="F24" t="s">
        <v>106</v>
      </c>
    </row>
    <row r="25" spans="1:7" x14ac:dyDescent="0.2">
      <c r="A25" t="s">
        <v>108</v>
      </c>
      <c r="B25" s="2">
        <v>16</v>
      </c>
      <c r="C25">
        <v>12</v>
      </c>
      <c r="D25" s="2">
        <v>16</v>
      </c>
      <c r="E25">
        <v>8</v>
      </c>
      <c r="F25">
        <f>B25*(C25^4)+D25*(E25^4)+(C25^2)*(E25^2)*(B25+D25)</f>
        <v>692224</v>
      </c>
      <c r="G25">
        <f>F25/F27</f>
        <v>0.33226837060702874</v>
      </c>
    </row>
    <row r="26" spans="1:7" x14ac:dyDescent="0.2">
      <c r="B26" s="2"/>
      <c r="D26" s="2"/>
    </row>
    <row r="27" spans="1:7" x14ac:dyDescent="0.2">
      <c r="A27" t="s">
        <v>109</v>
      </c>
      <c r="B27">
        <v>50</v>
      </c>
      <c r="C27">
        <v>12</v>
      </c>
      <c r="D27">
        <f>51-7</f>
        <v>44</v>
      </c>
      <c r="E27">
        <v>8</v>
      </c>
      <c r="F27">
        <f>B27*(C27^4)+D27*(E27^4)+(C27^2)*(E27^2)*(B27+D27)</f>
        <v>2083328</v>
      </c>
      <c r="G27">
        <f>F27/F27</f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E15-10D1-3848-B6B2-340B2D9BA8E7}">
  <dimension ref="A1:I54"/>
  <sheetViews>
    <sheetView zoomScale="103" workbookViewId="0">
      <selection activeCell="E31" sqref="E31:E32"/>
    </sheetView>
  </sheetViews>
  <sheetFormatPr baseColWidth="10" defaultRowHeight="16" x14ac:dyDescent="0.2"/>
  <cols>
    <col min="1" max="1" width="23.5" customWidth="1"/>
    <col min="2" max="2" width="18.1640625" customWidth="1"/>
    <col min="3" max="3" width="23.5" customWidth="1"/>
    <col min="4" max="4" width="15.5" customWidth="1"/>
    <col min="7" max="7" width="20.33203125" customWidth="1"/>
    <col min="8" max="8" width="12.1640625" bestFit="1" customWidth="1"/>
    <col min="9" max="9" width="15.5" customWidth="1"/>
    <col min="10" max="10" width="12.1640625" bestFit="1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x14ac:dyDescent="0.2">
      <c r="A4" t="s">
        <v>15</v>
      </c>
      <c r="B4" s="2">
        <v>-92.868397626830003</v>
      </c>
      <c r="C4" s="2">
        <v>-92.868397800799997</v>
      </c>
      <c r="D4" s="2">
        <f>ABS(B4-C4)</f>
        <v>1.7396999396623869E-7</v>
      </c>
      <c r="E4" s="2">
        <v>118</v>
      </c>
      <c r="F4" s="2"/>
      <c r="G4">
        <f>E6/E4</f>
        <v>25.974576271186439</v>
      </c>
    </row>
    <row r="5" spans="1:7" x14ac:dyDescent="0.2">
      <c r="A5" t="s">
        <v>16</v>
      </c>
      <c r="B5" s="2">
        <v>-92.868397626758906</v>
      </c>
      <c r="C5" s="2">
        <v>-92.868397800799997</v>
      </c>
      <c r="D5" s="2">
        <f>ABS(B5-C5)</f>
        <v>1.7404109087237885E-7</v>
      </c>
      <c r="E5" s="2">
        <v>2387</v>
      </c>
      <c r="F5" s="2"/>
    </row>
    <row r="6" spans="1:7" x14ac:dyDescent="0.2">
      <c r="A6" t="s">
        <v>17</v>
      </c>
      <c r="B6" s="2">
        <v>-92.868397626808701</v>
      </c>
      <c r="C6" s="2">
        <v>-92.868397800799997</v>
      </c>
      <c r="D6" s="2">
        <f>ABS(B6-C6)</f>
        <v>1.7399129603745678E-7</v>
      </c>
      <c r="E6" s="2">
        <v>3065</v>
      </c>
      <c r="F6" s="2">
        <v>15</v>
      </c>
    </row>
    <row r="7" spans="1:7" x14ac:dyDescent="0.2">
      <c r="A7" t="s">
        <v>18</v>
      </c>
      <c r="B7" s="2">
        <v>-92.868397626591403</v>
      </c>
      <c r="C7" s="2">
        <v>-92.868397800799997</v>
      </c>
      <c r="D7" s="2">
        <f>ABS(B7-C7)</f>
        <v>1.7420859421690693E-7</v>
      </c>
      <c r="E7" s="2">
        <v>8533</v>
      </c>
      <c r="F7" s="2">
        <v>14</v>
      </c>
    </row>
    <row r="8" spans="1:7" x14ac:dyDescent="0.2">
      <c r="B8" s="2"/>
      <c r="C8" s="2"/>
      <c r="D8" s="2"/>
      <c r="E8" s="2"/>
      <c r="F8" s="2"/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175</v>
      </c>
      <c r="C11" s="3" t="s">
        <v>12</v>
      </c>
      <c r="D11" s="3">
        <v>45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-92.874697738853698</v>
      </c>
      <c r="C13" s="2">
        <v>-92.874698002700001</v>
      </c>
      <c r="D13" s="2">
        <f>ABS(B13-C13)</f>
        <v>2.638463030280036E-7</v>
      </c>
      <c r="E13" s="2">
        <v>105</v>
      </c>
      <c r="F13" s="2"/>
      <c r="G13">
        <f>E15/E13</f>
        <v>31.685714285714287</v>
      </c>
    </row>
    <row r="14" spans="1:7" x14ac:dyDescent="0.2">
      <c r="A14" t="s">
        <v>16</v>
      </c>
      <c r="B14" s="2">
        <v>-92.874697738743393</v>
      </c>
      <c r="C14" s="2">
        <v>-92.874698002700001</v>
      </c>
      <c r="D14" s="2">
        <f>ABS(B14-C14)</f>
        <v>2.63956607682303E-7</v>
      </c>
      <c r="E14" s="2">
        <v>2827</v>
      </c>
      <c r="F14" s="2"/>
    </row>
    <row r="15" spans="1:7" x14ac:dyDescent="0.2">
      <c r="A15" t="s">
        <v>17</v>
      </c>
      <c r="B15" s="2">
        <v>-92.874697738788797</v>
      </c>
      <c r="C15" s="2">
        <v>-92.874698002700001</v>
      </c>
      <c r="D15" s="2">
        <f>ABS(B15-C15)</f>
        <v>2.6391120400148793E-7</v>
      </c>
      <c r="E15" s="2">
        <v>3327</v>
      </c>
      <c r="F15" s="2">
        <v>18</v>
      </c>
    </row>
    <row r="16" spans="1:7" x14ac:dyDescent="0.2">
      <c r="A16" t="s">
        <v>18</v>
      </c>
      <c r="B16" s="2">
        <v>-92.874697738562006</v>
      </c>
      <c r="C16" s="2">
        <v>-92.874698002700001</v>
      </c>
      <c r="D16" s="2">
        <f>ABS(B16-C16)</f>
        <v>2.6413799503188784E-7</v>
      </c>
      <c r="E16" s="2">
        <v>10199</v>
      </c>
      <c r="F16" s="2">
        <v>18</v>
      </c>
    </row>
    <row r="17" spans="1:9" x14ac:dyDescent="0.2">
      <c r="B17" s="2"/>
      <c r="C17" s="2"/>
      <c r="D17" s="2"/>
      <c r="E17" s="2"/>
    </row>
    <row r="19" spans="1:9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9" x14ac:dyDescent="0.2">
      <c r="A20" s="3" t="s">
        <v>13</v>
      </c>
      <c r="B20" s="3">
        <v>85</v>
      </c>
      <c r="C20" s="3" t="s">
        <v>21</v>
      </c>
      <c r="D20" s="3">
        <v>35</v>
      </c>
    </row>
    <row r="21" spans="1:9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9" x14ac:dyDescent="0.2">
      <c r="A22" t="s">
        <v>15</v>
      </c>
      <c r="B22" s="2">
        <v>-92.868397135691296</v>
      </c>
      <c r="C22" s="2">
        <v>-92.868397309599999</v>
      </c>
      <c r="D22" s="2">
        <f>ABS(B22-C22)</f>
        <v>1.7390870254985202E-7</v>
      </c>
      <c r="E22" s="2">
        <v>101</v>
      </c>
      <c r="F22" s="2"/>
      <c r="G22">
        <f>E24/E22</f>
        <v>29.534653465346533</v>
      </c>
    </row>
    <row r="23" spans="1:9" x14ac:dyDescent="0.2">
      <c r="A23" t="s">
        <v>16</v>
      </c>
      <c r="B23" s="2">
        <v>-92.868397135632094</v>
      </c>
      <c r="C23" s="2">
        <v>-92.868397309599999</v>
      </c>
      <c r="D23" s="2">
        <f>ABS(B23-C23)</f>
        <v>1.7396790497059555E-7</v>
      </c>
      <c r="E23" s="2">
        <v>2419</v>
      </c>
      <c r="F23" s="2"/>
    </row>
    <row r="24" spans="1:9" x14ac:dyDescent="0.2">
      <c r="A24" t="s">
        <v>17</v>
      </c>
      <c r="B24" s="2">
        <v>-92.868397135644301</v>
      </c>
      <c r="C24" s="2">
        <v>-92.868397309599999</v>
      </c>
      <c r="D24" s="2">
        <f>ABS(B24-C24)</f>
        <v>1.739556978463952E-7</v>
      </c>
      <c r="E24" s="2">
        <v>2983</v>
      </c>
      <c r="F24" s="2">
        <v>14</v>
      </c>
    </row>
    <row r="25" spans="1:9" x14ac:dyDescent="0.2">
      <c r="A25" t="s">
        <v>18</v>
      </c>
      <c r="B25" s="2">
        <v>-92.868397135592105</v>
      </c>
      <c r="C25" s="2">
        <v>-92.868397309599999</v>
      </c>
      <c r="D25" s="2">
        <f>ABS(B25-C25)</f>
        <v>1.7400789431576413E-7</v>
      </c>
      <c r="E25" s="2">
        <v>8655</v>
      </c>
      <c r="F25" s="2">
        <v>15</v>
      </c>
    </row>
    <row r="28" spans="1:9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9" x14ac:dyDescent="0.2">
      <c r="A29" s="3" t="s">
        <v>13</v>
      </c>
      <c r="B29" s="3">
        <v>85</v>
      </c>
      <c r="C29" s="3" t="s">
        <v>20</v>
      </c>
      <c r="D29" s="3">
        <v>25</v>
      </c>
    </row>
    <row r="30" spans="1:9" x14ac:dyDescent="0.2">
      <c r="A30" t="s">
        <v>14</v>
      </c>
      <c r="B30" t="s">
        <v>29</v>
      </c>
      <c r="C30" t="s">
        <v>8</v>
      </c>
      <c r="D30" t="s">
        <v>9</v>
      </c>
      <c r="E30" t="s">
        <v>10</v>
      </c>
      <c r="F30" t="s">
        <v>11</v>
      </c>
      <c r="G30" t="s">
        <v>28</v>
      </c>
      <c r="H30" t="s">
        <v>9</v>
      </c>
      <c r="I30" t="s">
        <v>30</v>
      </c>
    </row>
    <row r="31" spans="1:9" x14ac:dyDescent="0.2">
      <c r="A31" t="s">
        <v>15</v>
      </c>
      <c r="B31" s="2">
        <v>-92.868395627710598</v>
      </c>
      <c r="C31" s="2">
        <v>-92.8409689474</v>
      </c>
      <c r="D31" s="2">
        <f>ABS(B31-C31)</f>
        <v>2.7426680310597362E-2</v>
      </c>
      <c r="E31" s="2">
        <v>101</v>
      </c>
      <c r="F31" s="2"/>
      <c r="G31" s="2">
        <v>-92.868395648100005</v>
      </c>
      <c r="H31">
        <f>ABS(G31-B31)</f>
        <v>2.0389407495713385E-8</v>
      </c>
      <c r="I31">
        <f>E33/E31</f>
        <v>37.910891089108908</v>
      </c>
    </row>
    <row r="32" spans="1:9" x14ac:dyDescent="0.2">
      <c r="A32" t="s">
        <v>16</v>
      </c>
      <c r="B32" s="2">
        <v>-92.8683956277129</v>
      </c>
      <c r="C32" s="2">
        <v>-92.8409689474</v>
      </c>
      <c r="D32" s="2">
        <f>ABS(B32-C32)</f>
        <v>2.7426680312899521E-2</v>
      </c>
      <c r="E32" s="2">
        <v>2676</v>
      </c>
      <c r="F32" s="2"/>
      <c r="G32" s="2">
        <v>-92.868395648100005</v>
      </c>
      <c r="H32">
        <f>ABS(G32-B32)</f>
        <v>2.0387105337249523E-8</v>
      </c>
    </row>
    <row r="33" spans="1:9" x14ac:dyDescent="0.2">
      <c r="A33" t="s">
        <v>17</v>
      </c>
      <c r="B33" s="2">
        <v>-92.8683956277129</v>
      </c>
      <c r="C33" s="2">
        <v>-92.8409689474</v>
      </c>
      <c r="D33" s="2">
        <f>ABS(B33-C33)</f>
        <v>2.7426680312899521E-2</v>
      </c>
      <c r="E33" s="2">
        <v>3829</v>
      </c>
      <c r="F33" s="2">
        <v>15</v>
      </c>
      <c r="G33" s="2">
        <v>-92.868395648100005</v>
      </c>
      <c r="H33">
        <f>ABS(G33-B33)</f>
        <v>2.0387105337249523E-8</v>
      </c>
    </row>
    <row r="34" spans="1:9" x14ac:dyDescent="0.2">
      <c r="A34" t="s">
        <v>18</v>
      </c>
      <c r="B34" s="2">
        <v>-92.868395627668903</v>
      </c>
      <c r="C34" s="2">
        <v>-92.8409689474</v>
      </c>
      <c r="D34" s="2">
        <f>ABS(B34-C34)</f>
        <v>2.7426680268902714E-2</v>
      </c>
      <c r="E34" s="2">
        <v>10092</v>
      </c>
      <c r="F34" s="2">
        <v>15</v>
      </c>
      <c r="G34" s="2">
        <v>-92.868395648100005</v>
      </c>
      <c r="H34">
        <f>ABS(G34-B34)</f>
        <v>2.0431102143447788E-8</v>
      </c>
    </row>
    <row r="35" spans="1:9" x14ac:dyDescent="0.2">
      <c r="C35" s="4"/>
    </row>
    <row r="37" spans="1:9" x14ac:dyDescent="0.2">
      <c r="A37" s="3" t="s">
        <v>3</v>
      </c>
      <c r="B37" s="3" t="s">
        <v>5</v>
      </c>
      <c r="C37" s="3" t="s">
        <v>4</v>
      </c>
      <c r="D37" s="3" t="s">
        <v>6</v>
      </c>
    </row>
    <row r="38" spans="1:9" x14ac:dyDescent="0.2">
      <c r="A38" s="3" t="s">
        <v>22</v>
      </c>
      <c r="B38" s="3">
        <v>35</v>
      </c>
      <c r="C38" s="3" t="s">
        <v>20</v>
      </c>
      <c r="D38" s="3">
        <v>25</v>
      </c>
    </row>
    <row r="39" spans="1:9" x14ac:dyDescent="0.2">
      <c r="A39" t="s">
        <v>14</v>
      </c>
      <c r="B39" t="s">
        <v>29</v>
      </c>
      <c r="C39" t="s">
        <v>8</v>
      </c>
      <c r="D39" t="s">
        <v>9</v>
      </c>
      <c r="E39" t="s">
        <v>10</v>
      </c>
      <c r="F39" t="s">
        <v>11</v>
      </c>
      <c r="G39" t="s">
        <v>28</v>
      </c>
      <c r="H39" t="s">
        <v>9</v>
      </c>
      <c r="I39" t="s">
        <v>30</v>
      </c>
    </row>
    <row r="40" spans="1:9" x14ac:dyDescent="0.2">
      <c r="A40" t="s">
        <v>15</v>
      </c>
      <c r="B40" s="2">
        <v>-92.845052370523803</v>
      </c>
      <c r="C40" s="2">
        <v>-92.817783714900003</v>
      </c>
      <c r="D40" s="2">
        <f>ABS(B40-C40)</f>
        <v>2.7268655623799987E-2</v>
      </c>
      <c r="E40" s="2">
        <v>106</v>
      </c>
      <c r="F40" s="2"/>
      <c r="G40" s="2">
        <v>-92.845052261099994</v>
      </c>
      <c r="H40">
        <f>ABS(G40-B40)</f>
        <v>1.0942380868073087E-7</v>
      </c>
      <c r="I40">
        <f>E42/E40</f>
        <v>26.462264150943398</v>
      </c>
    </row>
    <row r="41" spans="1:9" x14ac:dyDescent="0.2">
      <c r="A41" t="s">
        <v>16</v>
      </c>
      <c r="B41" s="2">
        <v>-92.845052370518104</v>
      </c>
      <c r="C41" s="2">
        <v>-92.817783714900003</v>
      </c>
      <c r="D41" s="2">
        <f>ABS(B41-C41)</f>
        <v>2.7268655618101434E-2</v>
      </c>
      <c r="E41" s="2">
        <v>2269</v>
      </c>
      <c r="F41" s="2"/>
      <c r="G41" s="2">
        <v>-92.845052261099994</v>
      </c>
      <c r="H41">
        <f>ABS(G41-B41)</f>
        <v>1.0941811012799008E-7</v>
      </c>
    </row>
    <row r="42" spans="1:9" x14ac:dyDescent="0.2">
      <c r="A42" t="s">
        <v>17</v>
      </c>
      <c r="B42" s="2">
        <v>-92.845052370498095</v>
      </c>
      <c r="C42" s="2">
        <v>-92.817783714900003</v>
      </c>
      <c r="D42" s="2">
        <f t="shared" ref="D42:D43" si="0">ABS(B42-C42)</f>
        <v>2.726865559809255E-2</v>
      </c>
      <c r="E42" s="2">
        <v>2805</v>
      </c>
      <c r="F42" s="2">
        <v>11</v>
      </c>
      <c r="G42" s="2">
        <v>-92.845052261099994</v>
      </c>
      <c r="H42">
        <f>ABS(G42-B42)</f>
        <v>1.0939810124455107E-7</v>
      </c>
    </row>
    <row r="43" spans="1:9" x14ac:dyDescent="0.2">
      <c r="A43" t="s">
        <v>18</v>
      </c>
      <c r="B43" s="2">
        <v>-92.845052370509805</v>
      </c>
      <c r="C43" s="2">
        <v>-92.817783714900003</v>
      </c>
      <c r="D43" s="2">
        <f t="shared" si="0"/>
        <v>2.7268655609802295E-2</v>
      </c>
      <c r="E43" s="2">
        <v>8464</v>
      </c>
      <c r="F43" s="2">
        <v>12</v>
      </c>
      <c r="G43" s="2">
        <v>-92.845052261099994</v>
      </c>
      <c r="H43">
        <f>ABS(G43-B43)</f>
        <v>1.094098109888364E-7</v>
      </c>
    </row>
    <row r="48" spans="1:9" x14ac:dyDescent="0.2">
      <c r="A48" t="s">
        <v>23</v>
      </c>
    </row>
    <row r="49" spans="1:3" x14ac:dyDescent="0.2">
      <c r="A49" t="s">
        <v>24</v>
      </c>
      <c r="B49" t="s">
        <v>25</v>
      </c>
      <c r="C49" t="s">
        <v>26</v>
      </c>
    </row>
    <row r="50" spans="1:3" x14ac:dyDescent="0.2">
      <c r="A50">
        <v>85</v>
      </c>
      <c r="B50">
        <v>45</v>
      </c>
      <c r="C50">
        <v>118</v>
      </c>
    </row>
    <row r="51" spans="1:3" x14ac:dyDescent="0.2">
      <c r="A51">
        <v>175</v>
      </c>
      <c r="B51">
        <v>45</v>
      </c>
      <c r="C51">
        <v>105</v>
      </c>
    </row>
    <row r="52" spans="1:3" x14ac:dyDescent="0.2">
      <c r="A52">
        <v>85</v>
      </c>
      <c r="B52">
        <v>35</v>
      </c>
      <c r="C52">
        <v>101</v>
      </c>
    </row>
    <row r="53" spans="1:3" x14ac:dyDescent="0.2">
      <c r="A53">
        <v>85</v>
      </c>
      <c r="B53">
        <v>25</v>
      </c>
      <c r="C53">
        <v>101</v>
      </c>
    </row>
    <row r="54" spans="1:3" x14ac:dyDescent="0.2">
      <c r="A54">
        <v>35</v>
      </c>
      <c r="B54">
        <v>25</v>
      </c>
      <c r="C54">
        <v>106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8B0-3129-1E45-80B8-9CFFC50E38D9}">
  <dimension ref="A1:G19"/>
  <sheetViews>
    <sheetView zoomScale="189"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124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110</v>
      </c>
      <c r="B2">
        <v>118</v>
      </c>
      <c r="C2">
        <v>85</v>
      </c>
      <c r="D2">
        <v>118</v>
      </c>
      <c r="E2">
        <v>45</v>
      </c>
      <c r="F2">
        <f>B2*(C2^4)+D2*(E2^4)+(C2^2)*(E2^2)*(B2+D2)</f>
        <v>10096375000</v>
      </c>
      <c r="G2">
        <f>F2/F4</f>
        <v>0.16201513279229332</v>
      </c>
    </row>
    <row r="3" spans="1:7" x14ac:dyDescent="0.2">
      <c r="A3" t="s">
        <v>111</v>
      </c>
      <c r="B3">
        <v>2387</v>
      </c>
      <c r="C3">
        <v>85</v>
      </c>
      <c r="D3">
        <v>2387</v>
      </c>
      <c r="E3">
        <v>45</v>
      </c>
      <c r="F3">
        <f>B3*(C3^4)+D3*(E3^4)+(C3^2)*(E3^2)*(B3+D3)</f>
        <v>204237687500</v>
      </c>
      <c r="G3">
        <f>F3/F4</f>
        <v>3.2773739150441035</v>
      </c>
    </row>
    <row r="4" spans="1:7" x14ac:dyDescent="0.2">
      <c r="A4" t="s">
        <v>112</v>
      </c>
      <c r="B4">
        <v>102</v>
      </c>
      <c r="C4">
        <v>85</v>
      </c>
      <c r="D4">
        <v>2963</v>
      </c>
      <c r="E4">
        <v>45</v>
      </c>
      <c r="F4">
        <f>B4*(C4^4)+D4*(E4^4)+(C4^2)*(E4^2)*(B4+D4)</f>
        <v>62317481250</v>
      </c>
      <c r="G4">
        <f>F4/F4</f>
        <v>1</v>
      </c>
    </row>
    <row r="6" spans="1:7" x14ac:dyDescent="0.2">
      <c r="A6" t="s">
        <v>125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110</v>
      </c>
      <c r="B7" s="2">
        <v>105</v>
      </c>
      <c r="C7">
        <v>175</v>
      </c>
      <c r="D7" s="2">
        <v>105</v>
      </c>
      <c r="E7">
        <v>45</v>
      </c>
      <c r="F7">
        <f>B7*(C7^4)+D7*(E7^4)+(C7^2)*(E7^2)*(B7+D7)</f>
        <v>111932362500</v>
      </c>
      <c r="G7">
        <f>F7/F9</f>
        <v>0.33712174291424818</v>
      </c>
    </row>
    <row r="8" spans="1:7" x14ac:dyDescent="0.2">
      <c r="A8" t="s">
        <v>111</v>
      </c>
      <c r="B8" s="2">
        <v>2827</v>
      </c>
      <c r="C8">
        <v>175</v>
      </c>
      <c r="D8" s="2">
        <v>2827</v>
      </c>
      <c r="E8">
        <v>45</v>
      </c>
      <c r="F8">
        <f>B8*(C8^4)+D8*(E8^4)+(C8^2)*(E8^2)*(B8+D8)</f>
        <v>3013645607500</v>
      </c>
      <c r="G8">
        <f>F8/F9</f>
        <v>9.0766015925579016</v>
      </c>
    </row>
    <row r="9" spans="1:7" x14ac:dyDescent="0.2">
      <c r="A9" t="s">
        <v>112</v>
      </c>
      <c r="B9">
        <v>120</v>
      </c>
      <c r="C9">
        <v>175</v>
      </c>
      <c r="D9">
        <v>3207</v>
      </c>
      <c r="E9">
        <v>45</v>
      </c>
      <c r="F9">
        <f>B9*(C9^4)+D9*(E9^4)+(C9^2)*(E9^2)*(B9+D9)</f>
        <v>332023563750</v>
      </c>
      <c r="G9">
        <f>F9/F9</f>
        <v>1</v>
      </c>
    </row>
    <row r="11" spans="1:7" x14ac:dyDescent="0.2">
      <c r="A11" t="s">
        <v>128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110</v>
      </c>
      <c r="B12" s="2">
        <v>101</v>
      </c>
      <c r="C12">
        <v>85</v>
      </c>
      <c r="D12" s="2">
        <v>101</v>
      </c>
      <c r="E12">
        <v>35</v>
      </c>
      <c r="F12">
        <f>B12*(C12^4)+D12*(E12^4)+(C12^2)*(E12^2)*(B12+D12)</f>
        <v>7211652500</v>
      </c>
      <c r="G12">
        <f>F12/F14</f>
        <v>0.20089803268462339</v>
      </c>
    </row>
    <row r="13" spans="1:7" x14ac:dyDescent="0.2">
      <c r="A13" t="s">
        <v>111</v>
      </c>
      <c r="B13" s="2">
        <v>2419</v>
      </c>
      <c r="C13">
        <v>85</v>
      </c>
      <c r="D13" s="2">
        <v>2419</v>
      </c>
      <c r="E13">
        <v>35</v>
      </c>
      <c r="F13">
        <f>B13*(C13^4)+D13*(E13^4)+(C13^2)*(E13^2)*(B13+D13)</f>
        <v>172722647500</v>
      </c>
      <c r="G13">
        <f>F13/F14</f>
        <v>4.8116073372683568</v>
      </c>
    </row>
    <row r="14" spans="1:7" x14ac:dyDescent="0.2">
      <c r="A14" t="s">
        <v>112</v>
      </c>
      <c r="B14">
        <v>99</v>
      </c>
      <c r="C14">
        <v>85</v>
      </c>
      <c r="D14">
        <v>2884</v>
      </c>
      <c r="E14">
        <v>35</v>
      </c>
      <c r="F14">
        <f>B14*(C14^4)+D14*(E14^4)+(C14^2)*(E14^2)*(B14+D14)</f>
        <v>35897078750</v>
      </c>
      <c r="G14">
        <f>F14/F14</f>
        <v>1</v>
      </c>
    </row>
    <row r="16" spans="1:7" x14ac:dyDescent="0.2">
      <c r="A16" t="s">
        <v>129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110</v>
      </c>
      <c r="B17" s="2">
        <v>101</v>
      </c>
      <c r="C17">
        <v>85</v>
      </c>
      <c r="D17" s="2">
        <v>101</v>
      </c>
      <c r="E17">
        <v>25</v>
      </c>
      <c r="F17">
        <f>B17*(C17^4)+D17*(E17^4)+(C17^2)*(E17^2)*(B17+D17)</f>
        <v>6223872500</v>
      </c>
      <c r="G17">
        <f>F17/F19</f>
        <v>0.25856685119809542</v>
      </c>
    </row>
    <row r="18" spans="1:7" x14ac:dyDescent="0.2">
      <c r="A18" t="s">
        <v>111</v>
      </c>
      <c r="B18" s="2">
        <v>2676</v>
      </c>
      <c r="C18">
        <v>85</v>
      </c>
      <c r="D18" s="2">
        <v>2676</v>
      </c>
      <c r="E18">
        <v>25</v>
      </c>
      <c r="F18">
        <f>B18*(C18^4)+D18*(E18^4)+(C18^2)*(E18^2)*(B18+D18)</f>
        <v>164901810000</v>
      </c>
      <c r="G18">
        <f>F18/F19</f>
        <v>6.8507415228327071</v>
      </c>
    </row>
    <row r="19" spans="1:7" x14ac:dyDescent="0.2">
      <c r="A19" t="s">
        <v>112</v>
      </c>
      <c r="B19">
        <v>102</v>
      </c>
      <c r="C19">
        <v>85</v>
      </c>
      <c r="D19">
        <v>3727</v>
      </c>
      <c r="E19">
        <v>25</v>
      </c>
      <c r="F19">
        <f>B19*(C19^4)+D19*(E19^4)+(C19^2)*(E19^2)*(B19+D19)</f>
        <v>24070651250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5BA6-11CB-3D46-B626-ACBAAC5EA35D}">
  <dimension ref="A1:I50"/>
  <sheetViews>
    <sheetView zoomScale="135" workbookViewId="0">
      <selection activeCell="G20" sqref="G20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-199.529151163189</v>
      </c>
      <c r="C4" s="2">
        <v>-199.52915136179999</v>
      </c>
      <c r="D4" s="2">
        <f>ABS(B4-C4)</f>
        <v>1.986109907647915E-7</v>
      </c>
      <c r="E4" s="2">
        <v>54</v>
      </c>
      <c r="F4" s="2"/>
      <c r="G4" s="2">
        <v>-199.52915136300001</v>
      </c>
      <c r="H4" s="2">
        <f>ABS(G4-B4)</f>
        <v>1.9981101218036201E-7</v>
      </c>
      <c r="I4">
        <f>E6/E4</f>
        <v>16.055555555555557</v>
      </c>
    </row>
    <row r="5" spans="1:9" x14ac:dyDescent="0.2">
      <c r="A5" t="s">
        <v>16</v>
      </c>
      <c r="B5" s="2">
        <v>-199.52915116320099</v>
      </c>
      <c r="C5" s="2">
        <v>-199.52915136179999</v>
      </c>
      <c r="D5" s="2">
        <f>ABS(B5-C5)</f>
        <v>1.9859899680341186E-7</v>
      </c>
      <c r="E5" s="2">
        <v>1125</v>
      </c>
      <c r="F5" s="2"/>
      <c r="G5" s="2">
        <v>-199.52915136300001</v>
      </c>
      <c r="H5" s="2">
        <f t="shared" ref="H5:H7" si="0">ABS(G5-B5)</f>
        <v>1.9979901821898238E-7</v>
      </c>
    </row>
    <row r="6" spans="1:9" x14ac:dyDescent="0.2">
      <c r="A6" t="s">
        <v>17</v>
      </c>
      <c r="B6" s="2">
        <v>-199.52915116318999</v>
      </c>
      <c r="C6" s="2">
        <v>-199.52915136179999</v>
      </c>
      <c r="D6" s="2">
        <f>ABS(B6-C6)</f>
        <v>1.9860999600496143E-7</v>
      </c>
      <c r="E6" s="2">
        <v>867</v>
      </c>
      <c r="F6" s="2">
        <v>5</v>
      </c>
      <c r="G6" s="2">
        <v>-199.52915136300001</v>
      </c>
      <c r="H6" s="2">
        <f t="shared" si="0"/>
        <v>1.9981001742053195E-7</v>
      </c>
    </row>
    <row r="7" spans="1:9" x14ac:dyDescent="0.2">
      <c r="A7" t="s">
        <v>18</v>
      </c>
      <c r="B7" s="2">
        <v>-199.52915116317999</v>
      </c>
      <c r="C7" s="2">
        <v>-199.52915136179999</v>
      </c>
      <c r="D7" s="2">
        <f>ABS(B7-C7)</f>
        <v>1.9862000044668093E-7</v>
      </c>
      <c r="E7" s="2">
        <v>2221</v>
      </c>
      <c r="F7" s="2">
        <v>5</v>
      </c>
      <c r="G7" s="2">
        <v>-199.52915136300001</v>
      </c>
      <c r="H7" s="2">
        <f t="shared" si="0"/>
        <v>1.9982002186225145E-7</v>
      </c>
    </row>
    <row r="8" spans="1:9" x14ac:dyDescent="0.2">
      <c r="G8" s="2"/>
      <c r="H8" s="2"/>
    </row>
    <row r="9" spans="1:9" x14ac:dyDescent="0.2">
      <c r="A9" s="3" t="s">
        <v>3</v>
      </c>
      <c r="B9" s="3" t="s">
        <v>5</v>
      </c>
      <c r="C9" s="3" t="s">
        <v>4</v>
      </c>
      <c r="D9" s="3" t="s">
        <v>6</v>
      </c>
      <c r="G9" s="2"/>
      <c r="H9" s="2"/>
    </row>
    <row r="10" spans="1:9" x14ac:dyDescent="0.2">
      <c r="A10" s="3" t="s">
        <v>1</v>
      </c>
      <c r="B10" s="3">
        <v>11</v>
      </c>
      <c r="C10" s="3" t="s">
        <v>0</v>
      </c>
      <c r="D10" s="3">
        <v>4</v>
      </c>
      <c r="G10" s="2"/>
      <c r="H10" s="2"/>
    </row>
    <row r="11" spans="1:9" x14ac:dyDescent="0.2">
      <c r="A11" t="s">
        <v>14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s="2" t="s">
        <v>28</v>
      </c>
      <c r="H11" s="2" t="s">
        <v>2</v>
      </c>
      <c r="I11" t="s">
        <v>30</v>
      </c>
    </row>
    <row r="12" spans="1:9" x14ac:dyDescent="0.2">
      <c r="A12" t="s">
        <v>15</v>
      </c>
      <c r="B12" s="2">
        <v>-196.262555385779</v>
      </c>
      <c r="C12" s="2">
        <v>-196.26255524870001</v>
      </c>
      <c r="D12" s="2">
        <f>ABS(B12-C12)</f>
        <v>1.3707898460779688E-7</v>
      </c>
      <c r="E12" s="2">
        <v>7</v>
      </c>
      <c r="F12" s="2"/>
      <c r="G12" s="2">
        <v>-196.26255524870001</v>
      </c>
      <c r="H12" s="2">
        <f>ABS(G12-B12)</f>
        <v>1.3707898460779688E-7</v>
      </c>
      <c r="I12">
        <f>E14/E12</f>
        <v>2.1428571428571428</v>
      </c>
    </row>
    <row r="13" spans="1:9" x14ac:dyDescent="0.2">
      <c r="A13" t="s">
        <v>16</v>
      </c>
      <c r="B13" s="2">
        <v>-196.262555385779</v>
      </c>
      <c r="C13" s="2">
        <v>-196.26255524870001</v>
      </c>
      <c r="D13" s="2">
        <f>ABS(B13-C13)</f>
        <v>1.3707898460779688E-7</v>
      </c>
      <c r="E13" s="2">
        <v>10</v>
      </c>
      <c r="F13" s="2"/>
      <c r="G13" s="2">
        <v>-196.26255524870001</v>
      </c>
      <c r="H13" s="2">
        <f t="shared" ref="H13:H15" si="1">ABS(G13-B13)</f>
        <v>1.3707898460779688E-7</v>
      </c>
      <c r="I13" s="2"/>
    </row>
    <row r="14" spans="1:9" x14ac:dyDescent="0.2">
      <c r="A14" t="s">
        <v>17</v>
      </c>
      <c r="B14" s="2">
        <v>-196.262555385779</v>
      </c>
      <c r="C14" s="2">
        <v>-196.26255524870001</v>
      </c>
      <c r="D14" s="2">
        <f>ABS(B14-C14)</f>
        <v>1.3707898460779688E-7</v>
      </c>
      <c r="E14" s="2">
        <v>15</v>
      </c>
      <c r="F14" s="2">
        <v>2</v>
      </c>
      <c r="G14" s="2">
        <v>-196.26255524870001</v>
      </c>
      <c r="H14" s="2">
        <f t="shared" si="1"/>
        <v>1.3707898460779688E-7</v>
      </c>
      <c r="I14" s="2"/>
    </row>
    <row r="15" spans="1:9" x14ac:dyDescent="0.2">
      <c r="A15" t="s">
        <v>18</v>
      </c>
      <c r="B15" s="2">
        <v>-196.262555385779</v>
      </c>
      <c r="C15" s="2">
        <v>-196.26255524870001</v>
      </c>
      <c r="D15" s="2">
        <f>ABS(B15-C15)</f>
        <v>1.3707898460779688E-7</v>
      </c>
      <c r="E15" s="2">
        <v>18</v>
      </c>
      <c r="F15" s="2">
        <v>2</v>
      </c>
      <c r="G15" s="2">
        <v>-196.26255524870001</v>
      </c>
      <c r="H15" s="2">
        <f t="shared" si="1"/>
        <v>1.3707898460779688E-7</v>
      </c>
      <c r="I15" s="2"/>
    </row>
    <row r="16" spans="1:9" x14ac:dyDescent="0.2">
      <c r="G16" s="2"/>
      <c r="H16" s="2"/>
    </row>
    <row r="17" spans="1:9" x14ac:dyDescent="0.2">
      <c r="A17" s="3" t="s">
        <v>3</v>
      </c>
      <c r="B17" s="3" t="s">
        <v>5</v>
      </c>
      <c r="C17" s="3" t="s">
        <v>4</v>
      </c>
      <c r="D17" s="3" t="s">
        <v>6</v>
      </c>
      <c r="G17" s="2"/>
      <c r="H17" s="2"/>
    </row>
    <row r="18" spans="1:9" x14ac:dyDescent="0.2">
      <c r="A18" s="3" t="s">
        <v>19</v>
      </c>
      <c r="B18" s="3">
        <v>175</v>
      </c>
      <c r="C18" s="3" t="s">
        <v>12</v>
      </c>
      <c r="D18" s="3">
        <v>45</v>
      </c>
      <c r="G18" s="2"/>
      <c r="H18" s="2"/>
    </row>
    <row r="19" spans="1:9" x14ac:dyDescent="0.2">
      <c r="A19" t="s">
        <v>14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s="2" t="s">
        <v>28</v>
      </c>
      <c r="H19" s="2" t="s">
        <v>2</v>
      </c>
      <c r="I19" t="s">
        <v>30</v>
      </c>
    </row>
    <row r="20" spans="1:9" x14ac:dyDescent="0.2">
      <c r="A20" t="s">
        <v>15</v>
      </c>
      <c r="B20" s="2">
        <v>-199.55360589758399</v>
      </c>
      <c r="C20" s="2">
        <v>-199.55360597570001</v>
      </c>
      <c r="D20" s="2">
        <f>ABS(B20-C20)</f>
        <v>7.8116016766216489E-8</v>
      </c>
      <c r="E20" s="2">
        <v>78</v>
      </c>
      <c r="F20" s="2"/>
      <c r="G20" s="2">
        <v>-199.55360597550001</v>
      </c>
      <c r="H20" s="2">
        <f>ABS(G20-B20)</f>
        <v>7.7916013196954736E-8</v>
      </c>
      <c r="I20">
        <f>E22/E20</f>
        <v>11.551282051282051</v>
      </c>
    </row>
    <row r="21" spans="1:9" x14ac:dyDescent="0.2">
      <c r="A21" t="s">
        <v>16</v>
      </c>
      <c r="B21" s="2">
        <v>-199.55360589760701</v>
      </c>
      <c r="C21" s="2">
        <v>-199.55360597570001</v>
      </c>
      <c r="D21" s="2">
        <f>ABS(B21-C21)</f>
        <v>7.8092995181577862E-8</v>
      </c>
      <c r="E21" s="2">
        <v>1130</v>
      </c>
      <c r="F21" s="2"/>
      <c r="G21" s="2">
        <v>-199.55360597550001</v>
      </c>
      <c r="H21" s="2">
        <f t="shared" ref="H21:H23" si="2">ABS(G21-B21)</f>
        <v>7.7892991612316109E-8</v>
      </c>
    </row>
    <row r="22" spans="1:9" x14ac:dyDescent="0.2">
      <c r="A22" t="s">
        <v>17</v>
      </c>
      <c r="B22" s="2">
        <v>-199.553605897583</v>
      </c>
      <c r="C22" s="2">
        <v>-199.55360597570001</v>
      </c>
      <c r="D22" s="2">
        <f>ABS(B22-C22)</f>
        <v>7.8117011526046554E-8</v>
      </c>
      <c r="E22" s="2">
        <v>901</v>
      </c>
      <c r="F22" s="2">
        <v>5</v>
      </c>
      <c r="G22" s="2">
        <v>-199.55360597550001</v>
      </c>
      <c r="H22" s="2">
        <f t="shared" si="2"/>
        <v>7.7917007956784801E-8</v>
      </c>
    </row>
    <row r="23" spans="1:9" x14ac:dyDescent="0.2">
      <c r="A23" t="s">
        <v>18</v>
      </c>
      <c r="B23" s="2">
        <v>-199.553605897572</v>
      </c>
      <c r="C23" s="2">
        <v>-199.55360597570001</v>
      </c>
      <c r="D23" s="2">
        <f>ABS(B23-C23)</f>
        <v>7.812801072759612E-8</v>
      </c>
      <c r="E23" s="2">
        <v>2463</v>
      </c>
      <c r="F23" s="2">
        <v>5</v>
      </c>
      <c r="G23" s="2">
        <v>-199.55360597550001</v>
      </c>
      <c r="H23" s="2">
        <f t="shared" si="2"/>
        <v>7.7928007158334367E-8</v>
      </c>
    </row>
    <row r="24" spans="1:9" x14ac:dyDescent="0.2">
      <c r="G24" s="2"/>
      <c r="H24" s="2"/>
    </row>
    <row r="25" spans="1:9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9" x14ac:dyDescent="0.2">
      <c r="A26" s="3" t="s">
        <v>13</v>
      </c>
      <c r="B26" s="3">
        <v>85</v>
      </c>
      <c r="C26" s="3" t="s">
        <v>21</v>
      </c>
      <c r="D26" s="3">
        <v>35</v>
      </c>
      <c r="G26" s="2"/>
      <c r="H26" s="2"/>
    </row>
    <row r="27" spans="1:9" x14ac:dyDescent="0.2">
      <c r="A27" t="s">
        <v>14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s="2"/>
      <c r="H27" s="2"/>
    </row>
    <row r="28" spans="1:9" x14ac:dyDescent="0.2">
      <c r="A28" t="s">
        <v>15</v>
      </c>
      <c r="B28" s="2">
        <v>-199.529151163189</v>
      </c>
      <c r="C28" s="2">
        <v>-199.52915136179999</v>
      </c>
      <c r="D28" s="2">
        <f>ABS(B28-C28)</f>
        <v>1.986109907647915E-7</v>
      </c>
      <c r="E28" s="2">
        <v>66</v>
      </c>
      <c r="F28" s="2"/>
      <c r="G28" s="2"/>
      <c r="H28" s="2"/>
    </row>
    <row r="29" spans="1:9" x14ac:dyDescent="0.2">
      <c r="A29" t="s">
        <v>16</v>
      </c>
      <c r="B29" s="2">
        <v>-199.529151163205</v>
      </c>
      <c r="C29" s="2">
        <v>-199.52915136179999</v>
      </c>
      <c r="D29" s="2">
        <f>ABS(B29-C29)</f>
        <v>1.9859498934238218E-7</v>
      </c>
      <c r="E29" s="2">
        <v>1149</v>
      </c>
      <c r="F29" s="2"/>
      <c r="G29" s="2"/>
      <c r="H29" s="2"/>
    </row>
    <row r="30" spans="1:9" x14ac:dyDescent="0.2">
      <c r="A30" t="s">
        <v>17</v>
      </c>
      <c r="B30" s="2">
        <v>-199.529151163189</v>
      </c>
      <c r="C30" s="2">
        <v>-199.52915136179999</v>
      </c>
      <c r="D30" s="2">
        <f>ABS(B30-C30)</f>
        <v>1.986109907647915E-7</v>
      </c>
      <c r="E30" s="2">
        <v>934</v>
      </c>
      <c r="F30" s="2">
        <v>5</v>
      </c>
      <c r="G30" s="2"/>
      <c r="H30" s="2"/>
    </row>
    <row r="31" spans="1:9" x14ac:dyDescent="0.2">
      <c r="A31" t="s">
        <v>18</v>
      </c>
      <c r="B31" s="2">
        <v>-199.52915116318499</v>
      </c>
      <c r="C31" s="2">
        <v>-199.52915136179999</v>
      </c>
      <c r="D31" s="2">
        <f>ABS(B31-C31)</f>
        <v>1.9861499822582118E-7</v>
      </c>
      <c r="E31" s="2">
        <v>2308</v>
      </c>
      <c r="F31" s="2">
        <v>5</v>
      </c>
      <c r="G31" s="2"/>
      <c r="H31" s="2"/>
    </row>
    <row r="32" spans="1:9" x14ac:dyDescent="0.2">
      <c r="C32" s="2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13</v>
      </c>
      <c r="B35" s="3">
        <v>85</v>
      </c>
      <c r="C35" s="3" t="s">
        <v>20</v>
      </c>
      <c r="D35" s="3">
        <v>25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x14ac:dyDescent="0.2">
      <c r="A37" t="s">
        <v>15</v>
      </c>
      <c r="B37" s="2">
        <v>-199.52915125501701</v>
      </c>
      <c r="C37" s="2">
        <v>-199.5291514539</v>
      </c>
      <c r="D37" s="2">
        <f>ABS(B37-C37)</f>
        <v>1.9888298652404046E-7</v>
      </c>
      <c r="E37" s="2">
        <v>70</v>
      </c>
      <c r="F37" s="2"/>
      <c r="G37" s="2">
        <v>-199.5291513791</v>
      </c>
      <c r="H37" s="2">
        <f>ABS(G37-B37)</f>
        <v>1.2408298744048807E-7</v>
      </c>
      <c r="I37">
        <f>E39/E37</f>
        <v>15.842857142857143</v>
      </c>
    </row>
    <row r="38" spans="1:9" x14ac:dyDescent="0.2">
      <c r="A38" t="s">
        <v>16</v>
      </c>
      <c r="B38" s="2">
        <v>-199.52915125503901</v>
      </c>
      <c r="C38" s="2">
        <v>-199.5291514539</v>
      </c>
      <c r="D38" s="2">
        <f>ABS(B38-C38)</f>
        <v>1.9886098812094133E-7</v>
      </c>
      <c r="E38" s="2">
        <v>1280</v>
      </c>
      <c r="F38" s="2"/>
      <c r="G38" s="2">
        <v>-199.5291513791</v>
      </c>
      <c r="H38" s="2">
        <f t="shared" ref="H38:H40" si="3">ABS(G38-B38)</f>
        <v>1.2406098903738894E-7</v>
      </c>
    </row>
    <row r="39" spans="1:9" x14ac:dyDescent="0.2">
      <c r="A39" t="s">
        <v>17</v>
      </c>
      <c r="B39" s="2">
        <v>-199.52915125501599</v>
      </c>
      <c r="C39" s="2">
        <v>-199.5291514539</v>
      </c>
      <c r="D39" s="2">
        <f>ABS(B39-C39)</f>
        <v>1.9888400970557996E-7</v>
      </c>
      <c r="E39" s="2">
        <v>1109</v>
      </c>
      <c r="F39" s="2">
        <v>5</v>
      </c>
      <c r="G39" s="2">
        <v>-199.5291513791</v>
      </c>
      <c r="H39" s="2">
        <f t="shared" si="3"/>
        <v>1.2408401062202756E-7</v>
      </c>
    </row>
    <row r="40" spans="1:9" x14ac:dyDescent="0.2">
      <c r="A40" t="s">
        <v>18</v>
      </c>
      <c r="B40" s="2">
        <v>-199.529151255014</v>
      </c>
      <c r="C40" s="2">
        <v>-199.5291514539</v>
      </c>
      <c r="D40" s="2">
        <f>ABS(B40-C40)</f>
        <v>1.9888599922524008E-7</v>
      </c>
      <c r="E40" s="2">
        <v>3203</v>
      </c>
      <c r="F40" s="2">
        <v>5</v>
      </c>
      <c r="G40" s="2">
        <v>-199.5291513791</v>
      </c>
      <c r="H40" s="2">
        <f t="shared" si="3"/>
        <v>1.2408600014168769E-7</v>
      </c>
    </row>
    <row r="41" spans="1:9" x14ac:dyDescent="0.2">
      <c r="C41" s="4"/>
      <c r="G41" s="2"/>
      <c r="H41" s="2"/>
    </row>
    <row r="42" spans="1:9" x14ac:dyDescent="0.2">
      <c r="G42" s="2"/>
      <c r="H42" s="2"/>
    </row>
    <row r="43" spans="1:9" x14ac:dyDescent="0.2">
      <c r="A43" s="3" t="s">
        <v>3</v>
      </c>
      <c r="B43" s="3" t="s">
        <v>5</v>
      </c>
      <c r="C43" s="3" t="s">
        <v>4</v>
      </c>
      <c r="D43" s="3" t="s">
        <v>6</v>
      </c>
      <c r="G43" s="2"/>
      <c r="H43" s="2"/>
    </row>
    <row r="44" spans="1:9" x14ac:dyDescent="0.2">
      <c r="A44" s="3" t="s">
        <v>22</v>
      </c>
      <c r="B44" s="3">
        <v>35</v>
      </c>
      <c r="C44" s="3" t="s">
        <v>20</v>
      </c>
      <c r="D44" s="3">
        <v>25</v>
      </c>
      <c r="G44" s="2"/>
      <c r="H44" s="2"/>
    </row>
    <row r="45" spans="1:9" x14ac:dyDescent="0.2">
      <c r="A45" t="s">
        <v>14</v>
      </c>
      <c r="B45" t="s">
        <v>29</v>
      </c>
      <c r="C45" t="s">
        <v>8</v>
      </c>
      <c r="D45" t="s">
        <v>9</v>
      </c>
      <c r="E45" t="s">
        <v>10</v>
      </c>
      <c r="F45" t="s">
        <v>11</v>
      </c>
      <c r="G45" s="2" t="s">
        <v>28</v>
      </c>
      <c r="H45" s="2" t="s">
        <v>2</v>
      </c>
      <c r="I45" t="s">
        <v>30</v>
      </c>
    </row>
    <row r="46" spans="1:9" x14ac:dyDescent="0.2">
      <c r="A46" t="s">
        <v>15</v>
      </c>
      <c r="B46" s="2">
        <v>-199.443470521297</v>
      </c>
      <c r="C46" s="2">
        <v>-199.4434705255</v>
      </c>
      <c r="D46" s="2">
        <f>ABS(B46-C46)</f>
        <v>4.2030023905681446E-9</v>
      </c>
      <c r="E46" s="2">
        <v>55</v>
      </c>
      <c r="F46" s="2"/>
      <c r="G46" s="2">
        <v>-199.4434704741</v>
      </c>
      <c r="H46" s="2">
        <f>ABS(G46-B46)</f>
        <v>4.7197005415000604E-8</v>
      </c>
      <c r="I46">
        <f>E48/E46</f>
        <v>20.418181818181818</v>
      </c>
    </row>
    <row r="47" spans="1:9" x14ac:dyDescent="0.2">
      <c r="A47" t="s">
        <v>16</v>
      </c>
      <c r="B47" s="2">
        <v>-199.44347052131701</v>
      </c>
      <c r="C47" s="2">
        <v>-199.4434705255</v>
      </c>
      <c r="D47" s="2">
        <f>ABS(B47-C47)</f>
        <v>4.1829935071291402E-9</v>
      </c>
      <c r="E47" s="2">
        <v>1259</v>
      </c>
      <c r="F47" s="2"/>
      <c r="G47" s="2">
        <v>-199.4434704741</v>
      </c>
      <c r="H47" s="2">
        <f t="shared" ref="H47:H49" si="4">ABS(G47-B47)</f>
        <v>4.7217014298439608E-8</v>
      </c>
    </row>
    <row r="48" spans="1:9" x14ac:dyDescent="0.2">
      <c r="A48" t="s">
        <v>17</v>
      </c>
      <c r="B48" s="2">
        <v>-199.44347052129601</v>
      </c>
      <c r="C48" s="2">
        <v>-199.4434705255</v>
      </c>
      <c r="D48" s="2">
        <f t="shared" ref="D48:D49" si="5">ABS(B48-C48)</f>
        <v>4.2039971503982088E-9</v>
      </c>
      <c r="E48" s="2">
        <v>1123</v>
      </c>
      <c r="F48" s="2">
        <v>5</v>
      </c>
      <c r="G48" s="2">
        <v>-199.4434704741</v>
      </c>
      <c r="H48" s="2">
        <f t="shared" si="4"/>
        <v>4.7196010655170539E-8</v>
      </c>
    </row>
    <row r="49" spans="1:8" x14ac:dyDescent="0.2">
      <c r="A49" t="s">
        <v>18</v>
      </c>
      <c r="B49" s="2">
        <v>-199.44347052129601</v>
      </c>
      <c r="C49" s="2">
        <v>-199.4434705255</v>
      </c>
      <c r="D49" s="2">
        <f t="shared" si="5"/>
        <v>4.2039971503982088E-9</v>
      </c>
      <c r="E49" s="2">
        <v>2928</v>
      </c>
      <c r="F49" s="2">
        <v>5</v>
      </c>
      <c r="G49" s="2">
        <v>-199.4434704741</v>
      </c>
      <c r="H49" s="2">
        <f t="shared" si="4"/>
        <v>4.7196010655170539E-8</v>
      </c>
    </row>
    <row r="50" spans="1:8" x14ac:dyDescent="0.2">
      <c r="G50" s="2"/>
      <c r="H50" s="2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40A-F89C-9247-BE25-D875F9309BAA}">
  <dimension ref="A1:G19"/>
  <sheetViews>
    <sheetView zoomScale="182" workbookViewId="0">
      <selection activeCell="A11" sqref="A11"/>
    </sheetView>
  </sheetViews>
  <sheetFormatPr baseColWidth="10" defaultRowHeight="16" x14ac:dyDescent="0.2"/>
  <sheetData>
    <row r="1" spans="1:7" x14ac:dyDescent="0.2">
      <c r="A1" t="s">
        <v>124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54</v>
      </c>
      <c r="C2">
        <v>85</v>
      </c>
      <c r="D2">
        <v>54</v>
      </c>
      <c r="E2">
        <v>45</v>
      </c>
      <c r="F2">
        <f>B2*(C2^4)+D2*(E2^4)+(C2^2)*(E2^2)*(B2+D2)</f>
        <v>4620375000</v>
      </c>
      <c r="G2">
        <f>F2/F4</f>
        <v>0.25917422267190721</v>
      </c>
    </row>
    <row r="3" spans="1:7" x14ac:dyDescent="0.2">
      <c r="A3" t="s">
        <v>114</v>
      </c>
      <c r="B3">
        <v>1125</v>
      </c>
      <c r="C3">
        <v>85</v>
      </c>
      <c r="D3">
        <v>1125</v>
      </c>
      <c r="E3">
        <v>45</v>
      </c>
      <c r="F3">
        <f>B3*(C3^4)+D3*(E3^4)+(C3^2)*(E3^2)*(B3+D3)</f>
        <v>96257812500</v>
      </c>
      <c r="G3">
        <f>F3/F4</f>
        <v>5.3994629723314009</v>
      </c>
    </row>
    <row r="4" spans="1:7" x14ac:dyDescent="0.2">
      <c r="A4" t="s">
        <v>115</v>
      </c>
      <c r="B4">
        <v>33</v>
      </c>
      <c r="C4">
        <v>85</v>
      </c>
      <c r="D4">
        <v>834</v>
      </c>
      <c r="E4">
        <v>45</v>
      </c>
      <c r="F4">
        <f>B4*(C4^4)+D4*(E4^4)+(C4^2)*(E4^2)*(B4+D4)</f>
        <v>17827293750</v>
      </c>
      <c r="G4">
        <f>F4/F4</f>
        <v>1</v>
      </c>
    </row>
    <row r="6" spans="1:7" x14ac:dyDescent="0.2">
      <c r="A6" t="s">
        <v>125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68</v>
      </c>
      <c r="C7">
        <v>175</v>
      </c>
      <c r="D7" s="2">
        <v>68</v>
      </c>
      <c r="E7">
        <v>45</v>
      </c>
      <c r="F7">
        <f>B7*(C7^4)+D7*(E7^4)+(C7^2)*(E7^2)*(B7+D7)</f>
        <v>72489530000</v>
      </c>
      <c r="G7">
        <f>F7/F9</f>
        <v>0.82245621833875104</v>
      </c>
    </row>
    <row r="8" spans="1:7" x14ac:dyDescent="0.2">
      <c r="A8" t="s">
        <v>114</v>
      </c>
      <c r="B8" s="2">
        <v>1130</v>
      </c>
      <c r="C8">
        <v>175</v>
      </c>
      <c r="D8" s="2">
        <v>1130</v>
      </c>
      <c r="E8">
        <v>45</v>
      </c>
      <c r="F8">
        <f>B8*(C8^4)+D8*(E8^4)+(C8^2)*(E8^2)*(B8+D8)</f>
        <v>1204605425000</v>
      </c>
      <c r="G8">
        <f>F8/F9</f>
        <v>13.667287157688069</v>
      </c>
    </row>
    <row r="9" spans="1:7" x14ac:dyDescent="0.2">
      <c r="A9" t="s">
        <v>115</v>
      </c>
      <c r="B9">
        <v>33</v>
      </c>
      <c r="C9">
        <v>175</v>
      </c>
      <c r="D9">
        <v>834</v>
      </c>
      <c r="E9">
        <v>45</v>
      </c>
      <c r="F9">
        <f>B9*(C9^4)+D9*(E9^4)+(C9^2)*(E9^2)*(B9+D9)</f>
        <v>88137858750</v>
      </c>
      <c r="G9">
        <f>F9/F9</f>
        <v>1</v>
      </c>
    </row>
    <row r="11" spans="1:7" x14ac:dyDescent="0.2">
      <c r="A11" t="s">
        <v>126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66</v>
      </c>
      <c r="C12">
        <v>85</v>
      </c>
      <c r="D12" s="2">
        <v>66</v>
      </c>
      <c r="E12">
        <v>35</v>
      </c>
      <c r="F12">
        <f>B12*(C12^4)+D12*(E12^4)+(C12^2)*(E12^2)*(B12+D12)</f>
        <v>4712565000</v>
      </c>
      <c r="G12">
        <f>F12/F14</f>
        <v>0.41552732555973626</v>
      </c>
    </row>
    <row r="13" spans="1:7" x14ac:dyDescent="0.2">
      <c r="A13" t="s">
        <v>114</v>
      </c>
      <c r="B13" s="2">
        <v>1149</v>
      </c>
      <c r="C13">
        <v>85</v>
      </c>
      <c r="D13" s="2">
        <v>1149</v>
      </c>
      <c r="E13">
        <v>35</v>
      </c>
      <c r="F13">
        <f>B13*(C13^4)+D13*(E13^4)+(C13^2)*(E13^2)*(B13+D13)</f>
        <v>82041472500</v>
      </c>
      <c r="G13">
        <f>F13/F14</f>
        <v>7.2339529858808627</v>
      </c>
    </row>
    <row r="14" spans="1:7" x14ac:dyDescent="0.2">
      <c r="A14" t="s">
        <v>115</v>
      </c>
      <c r="B14">
        <v>33</v>
      </c>
      <c r="C14">
        <v>85</v>
      </c>
      <c r="D14">
        <v>901</v>
      </c>
      <c r="E14">
        <v>35</v>
      </c>
      <c r="F14">
        <f>B14*(C14^4)+D14*(E14^4)+(C14^2)*(E14^2)*(B14+D14)</f>
        <v>11341167500</v>
      </c>
      <c r="G14">
        <f>F14/F14</f>
        <v>1</v>
      </c>
    </row>
    <row r="16" spans="1:7" x14ac:dyDescent="0.2">
      <c r="A16" t="s">
        <v>129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70</v>
      </c>
      <c r="C17">
        <v>85</v>
      </c>
      <c r="D17" s="2">
        <v>70</v>
      </c>
      <c r="E17">
        <v>25</v>
      </c>
      <c r="F17">
        <f>B17*(C17^4)+D17*(E17^4)+(C17^2)*(E17^2)*(B17+D17)</f>
        <v>4313575000</v>
      </c>
      <c r="G17">
        <f>F17/F19</f>
        <v>0.59039995702275105</v>
      </c>
    </row>
    <row r="18" spans="1:7" x14ac:dyDescent="0.2">
      <c r="A18" t="s">
        <v>114</v>
      </c>
      <c r="B18" s="2">
        <v>1280</v>
      </c>
      <c r="C18">
        <v>85</v>
      </c>
      <c r="D18" s="2">
        <v>1280</v>
      </c>
      <c r="E18">
        <v>25</v>
      </c>
      <c r="F18">
        <f>B18*(C18^4)+D18*(E18^4)+(C18^2)*(E18^2)*(B18+D18)</f>
        <v>78876800000</v>
      </c>
      <c r="G18">
        <f>F18/F19</f>
        <v>10.795884928416021</v>
      </c>
    </row>
    <row r="19" spans="1:7" x14ac:dyDescent="0.2">
      <c r="A19" t="s">
        <v>115</v>
      </c>
      <c r="B19">
        <v>36</v>
      </c>
      <c r="C19">
        <v>85</v>
      </c>
      <c r="D19">
        <v>1073</v>
      </c>
      <c r="E19">
        <v>25</v>
      </c>
      <c r="F19">
        <f>B19*(C19^4)+D19*(E19^4)+(C19^2)*(E19^2)*(B19+D19)</f>
        <v>7306191250</v>
      </c>
      <c r="G19">
        <f>F19/F19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COH2 NEW</vt:lpstr>
      <vt:lpstr>HCN NEW</vt:lpstr>
      <vt:lpstr>FHF NEW</vt:lpstr>
      <vt:lpstr>COH2</vt:lpstr>
      <vt:lpstr>COH2 Cost</vt:lpstr>
      <vt:lpstr>HCN</vt:lpstr>
      <vt:lpstr>HCN CC</vt:lpstr>
      <vt:lpstr>FHF-</vt:lpstr>
      <vt:lpstr>FHF CC</vt:lpstr>
      <vt:lpstr>CC</vt:lpstr>
      <vt:lpstr>4H2O+ Eigen</vt:lpstr>
      <vt:lpstr>4H2O+ Ring</vt:lpstr>
      <vt:lpstr>4H2O+ cisZundel</vt:lpstr>
      <vt:lpstr>4H2O+ transZundel</vt:lpstr>
      <vt:lpstr>MaxCom</vt:lpstr>
      <vt:lpstr>MaxCom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cp:lastPrinted>2021-11-10T21:48:10Z</cp:lastPrinted>
  <dcterms:created xsi:type="dcterms:W3CDTF">2021-11-08T18:34:54Z</dcterms:created>
  <dcterms:modified xsi:type="dcterms:W3CDTF">2022-06-16T00:12:02Z</dcterms:modified>
</cp:coreProperties>
</file>