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hmet Oguz Atli\OneDrive\CMU\Research\eFPGA_paper\"/>
    </mc:Choice>
  </mc:AlternateContent>
  <xr:revisionPtr revIDLastSave="0" documentId="13_ncr:1_{C8898C77-90A1-41F9-955D-0209E4BFE822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BOX (IO piped)" sheetId="1" r:id="rId1"/>
    <sheet name="AES" sheetId="2" r:id="rId2"/>
    <sheet name="MUL18" sheetId="3" r:id="rId3"/>
    <sheet name="SOBE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4" l="1"/>
  <c r="I8" i="4"/>
  <c r="K8" i="4" s="1"/>
  <c r="H8" i="4"/>
  <c r="G8" i="4"/>
  <c r="J7" i="4"/>
  <c r="I7" i="4"/>
  <c r="K7" i="4" s="1"/>
  <c r="H7" i="4"/>
  <c r="G7" i="4"/>
  <c r="J6" i="4"/>
  <c r="I6" i="4"/>
  <c r="H6" i="4"/>
  <c r="G6" i="4"/>
  <c r="J5" i="4"/>
  <c r="I5" i="4"/>
  <c r="K5" i="4" s="1"/>
  <c r="H5" i="4"/>
  <c r="G5" i="4"/>
  <c r="J4" i="4"/>
  <c r="I4" i="4"/>
  <c r="K4" i="4" s="1"/>
  <c r="H4" i="4"/>
  <c r="G4" i="4"/>
  <c r="J3" i="4"/>
  <c r="I3" i="4"/>
  <c r="K3" i="4" s="1"/>
  <c r="H3" i="4"/>
  <c r="G3" i="4"/>
  <c r="J8" i="3"/>
  <c r="I8" i="3"/>
  <c r="H8" i="3"/>
  <c r="G8" i="3"/>
  <c r="J7" i="3"/>
  <c r="I7" i="3"/>
  <c r="H7" i="3"/>
  <c r="G7" i="3"/>
  <c r="J6" i="3"/>
  <c r="K6" i="3" s="1"/>
  <c r="I6" i="3"/>
  <c r="H6" i="3"/>
  <c r="G6" i="3"/>
  <c r="K5" i="3"/>
  <c r="J5" i="3"/>
  <c r="I5" i="3"/>
  <c r="H5" i="3"/>
  <c r="G5" i="3"/>
  <c r="J4" i="3"/>
  <c r="I4" i="3"/>
  <c r="H4" i="3"/>
  <c r="G4" i="3"/>
  <c r="J3" i="3"/>
  <c r="I3" i="3"/>
  <c r="H3" i="3"/>
  <c r="G3" i="3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K4" i="2" s="1"/>
  <c r="H4" i="2"/>
  <c r="G4" i="2"/>
  <c r="J3" i="2"/>
  <c r="I3" i="2"/>
  <c r="H3" i="2"/>
  <c r="G3" i="2"/>
  <c r="J9" i="1"/>
  <c r="H9" i="1"/>
  <c r="G9" i="1"/>
  <c r="F9" i="1"/>
  <c r="I9" i="1" s="1"/>
  <c r="C9" i="1"/>
  <c r="J8" i="1"/>
  <c r="H8" i="1"/>
  <c r="G8" i="1"/>
  <c r="F8" i="1"/>
  <c r="I8" i="1" s="1"/>
  <c r="K8" i="1" s="1"/>
  <c r="C8" i="1"/>
  <c r="J7" i="1"/>
  <c r="I7" i="1"/>
  <c r="K7" i="1" s="1"/>
  <c r="H7" i="1"/>
  <c r="G7" i="1"/>
  <c r="C7" i="1"/>
  <c r="J6" i="1"/>
  <c r="H6" i="1"/>
  <c r="G6" i="1"/>
  <c r="F6" i="1"/>
  <c r="I6" i="1" s="1"/>
  <c r="C6" i="1"/>
  <c r="J5" i="1"/>
  <c r="H5" i="1"/>
  <c r="G5" i="1"/>
  <c r="F5" i="1"/>
  <c r="I5" i="1" s="1"/>
  <c r="K5" i="1" s="1"/>
  <c r="C5" i="1"/>
  <c r="J4" i="1"/>
  <c r="I4" i="1"/>
  <c r="K4" i="1" s="1"/>
  <c r="H4" i="1"/>
  <c r="G4" i="1"/>
  <c r="F4" i="1"/>
  <c r="C4" i="1"/>
  <c r="J3" i="1"/>
  <c r="K3" i="1" s="1"/>
  <c r="I3" i="1"/>
  <c r="H3" i="1"/>
  <c r="G3" i="1"/>
  <c r="F3" i="1"/>
  <c r="C3" i="1"/>
  <c r="K5" i="2" l="1"/>
  <c r="K8" i="2"/>
  <c r="K6" i="1"/>
  <c r="K9" i="1"/>
  <c r="K6" i="4"/>
  <c r="K3" i="3"/>
  <c r="K4" i="3"/>
  <c r="K7" i="3"/>
  <c r="K8" i="3"/>
  <c r="K3" i="2"/>
  <c r="K6" i="2"/>
  <c r="K7" i="2"/>
</calcChain>
</file>

<file path=xl/sharedStrings.xml><?xml version="1.0" encoding="utf-8"?>
<sst xmlns="http://schemas.openxmlformats.org/spreadsheetml/2006/main" count="44" uniqueCount="11">
  <si>
    <t>VDD</t>
  </si>
  <si>
    <t>Freq (MHz)</t>
  </si>
  <si>
    <t>Delay (ns)</t>
  </si>
  <si>
    <t>I-leak (mA)</t>
  </si>
  <si>
    <t>I-total (mA)</t>
  </si>
  <si>
    <t>I-active (mA)</t>
  </si>
  <si>
    <t>Leak Power (mW)</t>
  </si>
  <si>
    <t>Total Power (mW)</t>
  </si>
  <si>
    <t>Dyn Power (mW)</t>
  </si>
  <si>
    <t>F*VDD^2</t>
  </si>
  <si>
    <t>Dyn /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</si>
</sst>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Frequency (MHz)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'SBOX (IO piped)'!$B$1:$B$2</c:f>
              <c:strCache>
                <c:ptCount val="2"/>
                <c:pt idx="1">
                  <c:v>Freq (MHz)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numRef>
              <c:f>'SBOX (IO piped)'!$A$3:$A$1000</c:f>
              <c:numCache>
                <c:formatCode>General</c:formatCode>
                <c:ptCount val="998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</c:numCache>
            </c:numRef>
          </c:cat>
          <c:val>
            <c:numRef>
              <c:f>'SBOX (IO piped)'!$B$3:$B$1000</c:f>
              <c:numCache>
                <c:formatCode>General</c:formatCode>
                <c:ptCount val="998"/>
                <c:pt idx="0">
                  <c:v>33</c:v>
                </c:pt>
                <c:pt idx="1">
                  <c:v>85</c:v>
                </c:pt>
                <c:pt idx="2">
                  <c:v>198</c:v>
                </c:pt>
                <c:pt idx="3">
                  <c:v>338</c:v>
                </c:pt>
                <c:pt idx="4">
                  <c:v>478</c:v>
                </c:pt>
                <c:pt idx="5">
                  <c:v>593</c:v>
                </c:pt>
                <c:pt idx="6">
                  <c:v>658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B75-4DCB-ACB9-2149A45E5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4627487"/>
        <c:axId val="575664327"/>
      </c:barChart>
      <c:catAx>
        <c:axId val="1744627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VDD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5664327"/>
        <c:crosses val="autoZero"/>
        <c:auto val="1"/>
        <c:lblAlgn val="ctr"/>
        <c:lblOffset val="100"/>
        <c:noMultiLvlLbl val="1"/>
      </c:catAx>
      <c:valAx>
        <c:axId val="575664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Freq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46274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Total power (mW)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'SBOX (IO piped)'!$G$2</c:f>
              <c:strCache>
                <c:ptCount val="1"/>
                <c:pt idx="0">
                  <c:v>Leak Power (mW)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numRef>
              <c:f>'SBOX (IO piped)'!$A$3:$A$9</c:f>
              <c:numCache>
                <c:formatCode>General</c:formatCode>
                <c:ptCount val="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</c:numCache>
            </c:numRef>
          </c:cat>
          <c:val>
            <c:numRef>
              <c:f>'SBOX (IO piped)'!$G$3:$G$9</c:f>
              <c:numCache>
                <c:formatCode>General</c:formatCode>
                <c:ptCount val="7"/>
                <c:pt idx="0">
                  <c:v>6.4000000000000001E-2</c:v>
                </c:pt>
                <c:pt idx="1">
                  <c:v>0.09</c:v>
                </c:pt>
                <c:pt idx="2">
                  <c:v>0.11399999999999999</c:v>
                </c:pt>
                <c:pt idx="3">
                  <c:v>0.15049999999999999</c:v>
                </c:pt>
                <c:pt idx="4">
                  <c:v>0.192</c:v>
                </c:pt>
                <c:pt idx="5">
                  <c:v>0.28800000000000003</c:v>
                </c:pt>
                <c:pt idx="6">
                  <c:v>0.55000000000000004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CFC-43D4-85F8-CA5240314C83}"/>
            </c:ext>
          </c:extLst>
        </c:ser>
        <c:ser>
          <c:idx val="1"/>
          <c:order val="1"/>
          <c:tx>
            <c:strRef>
              <c:f>'SBOX (IO piped)'!$I$2</c:f>
              <c:strCache>
                <c:ptCount val="1"/>
                <c:pt idx="0">
                  <c:v>Dyn Power (mW)</c:v>
                </c:pt>
              </c:strCache>
            </c:strRef>
          </c:tx>
          <c:spPr>
            <a:solidFill>
              <a:srgbClr val="EA4335"/>
            </a:solidFill>
          </c:spPr>
          <c:invertIfNegative val="1"/>
          <c:cat>
            <c:numRef>
              <c:f>'SBOX (IO piped)'!$A$3:$A$9</c:f>
              <c:numCache>
                <c:formatCode>General</c:formatCode>
                <c:ptCount val="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</c:numCache>
            </c:numRef>
          </c:cat>
          <c:val>
            <c:numRef>
              <c:f>'SBOX (IO piped)'!$I$3:$I$9</c:f>
              <c:numCache>
                <c:formatCode>General</c:formatCode>
                <c:ptCount val="7"/>
                <c:pt idx="0">
                  <c:v>0.14399999999999999</c:v>
                </c:pt>
                <c:pt idx="1">
                  <c:v>1.2749999999999999</c:v>
                </c:pt>
                <c:pt idx="2">
                  <c:v>4.2839999999999998</c:v>
                </c:pt>
                <c:pt idx="3">
                  <c:v>10.349499999999999</c:v>
                </c:pt>
                <c:pt idx="4">
                  <c:v>19.200000000000003</c:v>
                </c:pt>
                <c:pt idx="5">
                  <c:v>29.411999999999999</c:v>
                </c:pt>
                <c:pt idx="6">
                  <c:v>40.450000000000003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1CFC-43D4-85F8-CA5240314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3418054"/>
        <c:axId val="559074713"/>
      </c:barChart>
      <c:catAx>
        <c:axId val="2003418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VDD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9074713"/>
        <c:crosses val="autoZero"/>
        <c:auto val="1"/>
        <c:lblAlgn val="ctr"/>
        <c:lblOffset val="100"/>
        <c:noMultiLvlLbl val="1"/>
      </c:catAx>
      <c:valAx>
        <c:axId val="559074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Total Power (mW)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3418054"/>
        <c:crosses val="autoZero"/>
        <c:crossBetween val="between"/>
      </c:valAx>
    </c:plotArea>
    <c:legend>
      <c:legendPos val="tr"/>
      <c:overlay val="1"/>
      <c:txPr>
        <a:bodyPr/>
        <a:lstStyle/>
        <a:p>
          <a:pPr lvl="0">
            <a:defRPr sz="1000"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12</xdr:row>
      <xdr:rowOff>190500</xdr:rowOff>
    </xdr:from>
    <xdr:ext cx="4743450" cy="2933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161925</xdr:colOff>
      <xdr:row>12</xdr:row>
      <xdr:rowOff>190500</xdr:rowOff>
    </xdr:from>
    <xdr:ext cx="4743450" cy="29337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K9"/>
  <sheetViews>
    <sheetView tabSelected="1" workbookViewId="0">
      <selection activeCell="B3" sqref="B3"/>
    </sheetView>
  </sheetViews>
  <sheetFormatPr defaultColWidth="14.3984375" defaultRowHeight="15.75" customHeight="1" x14ac:dyDescent="0.35"/>
  <cols>
    <col min="7" max="7" width="17.73046875" customWidth="1"/>
    <col min="8" max="8" width="21.265625" customWidth="1"/>
    <col min="9" max="9" width="19.86328125" customWidth="1"/>
  </cols>
  <sheetData>
    <row r="2" spans="1:1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5">
      <c r="A3" s="1">
        <v>0.4</v>
      </c>
      <c r="B3" s="1">
        <v>33</v>
      </c>
      <c r="C3" s="6">
        <f>1/B3 * 1000</f>
        <v>30.303030303030305</v>
      </c>
      <c r="D3" s="1">
        <v>0.16</v>
      </c>
      <c r="E3" s="1">
        <v>0.52</v>
      </c>
      <c r="F3" s="2">
        <f>E3-D3</f>
        <v>0.36</v>
      </c>
      <c r="G3" s="2">
        <f>D3*A3</f>
        <v>6.4000000000000001E-2</v>
      </c>
      <c r="H3" s="2">
        <f>E3*A3</f>
        <v>0.20800000000000002</v>
      </c>
      <c r="I3" s="2">
        <f>F3*A3</f>
        <v>0.14399999999999999</v>
      </c>
      <c r="J3" s="2">
        <f>B3*A3^2</f>
        <v>5.2800000000000011</v>
      </c>
      <c r="K3" s="2">
        <f>I3/J3</f>
        <v>2.7272727272727264E-2</v>
      </c>
    </row>
    <row r="4" spans="1:11" x14ac:dyDescent="0.35">
      <c r="A4" s="1">
        <v>0.5</v>
      </c>
      <c r="B4" s="1">
        <v>85</v>
      </c>
      <c r="C4" s="6">
        <f>1/B4 * 1000</f>
        <v>11.76470588235294</v>
      </c>
      <c r="D4" s="1">
        <v>0.18</v>
      </c>
      <c r="E4" s="1">
        <v>2.73</v>
      </c>
      <c r="F4" s="2">
        <f>E4-D4</f>
        <v>2.5499999999999998</v>
      </c>
      <c r="G4" s="2">
        <f>D4*A4</f>
        <v>0.09</v>
      </c>
      <c r="H4" s="2">
        <f>E4*A4</f>
        <v>1.365</v>
      </c>
      <c r="I4" s="2">
        <f>F4*A4</f>
        <v>1.2749999999999999</v>
      </c>
      <c r="J4" s="2">
        <f>B4*A4^2</f>
        <v>21.25</v>
      </c>
      <c r="K4" s="2">
        <f>I4/J4</f>
        <v>0.06</v>
      </c>
    </row>
    <row r="5" spans="1:11" x14ac:dyDescent="0.35">
      <c r="A5" s="1">
        <v>0.6</v>
      </c>
      <c r="B5" s="1">
        <v>198</v>
      </c>
      <c r="C5" s="6">
        <f>1/B5 * 1000</f>
        <v>5.0505050505050511</v>
      </c>
      <c r="D5" s="1">
        <v>0.19</v>
      </c>
      <c r="E5" s="1">
        <v>7.33</v>
      </c>
      <c r="F5" s="2">
        <f>E5-D5</f>
        <v>7.14</v>
      </c>
      <c r="G5" s="2">
        <f>D5*A5</f>
        <v>0.11399999999999999</v>
      </c>
      <c r="H5" s="2">
        <f>E5*A5</f>
        <v>4.3979999999999997</v>
      </c>
      <c r="I5" s="2">
        <f>F5*A5</f>
        <v>4.2839999999999998</v>
      </c>
      <c r="J5" s="2">
        <f>B5*A5^2</f>
        <v>71.28</v>
      </c>
      <c r="K5" s="2">
        <f>I5/J5</f>
        <v>6.0101010101010099E-2</v>
      </c>
    </row>
    <row r="6" spans="1:11" x14ac:dyDescent="0.35">
      <c r="A6" s="1">
        <v>0.7</v>
      </c>
      <c r="B6" s="1">
        <v>338</v>
      </c>
      <c r="C6" s="6">
        <f>1/B6 * 1000</f>
        <v>2.9585798816568047</v>
      </c>
      <c r="D6" s="1">
        <v>0.215</v>
      </c>
      <c r="E6" s="1">
        <v>15</v>
      </c>
      <c r="F6" s="2">
        <f>E6-D6</f>
        <v>14.785</v>
      </c>
      <c r="G6" s="2">
        <f>D6*A6</f>
        <v>0.15049999999999999</v>
      </c>
      <c r="H6" s="2">
        <f>E6*A6</f>
        <v>10.5</v>
      </c>
      <c r="I6" s="2">
        <f>F6*A6</f>
        <v>10.349499999999999</v>
      </c>
      <c r="J6" s="2">
        <f>B6*A6^2</f>
        <v>165.61999999999998</v>
      </c>
      <c r="K6" s="2">
        <f>I6/J6</f>
        <v>6.2489433643279801E-2</v>
      </c>
    </row>
    <row r="7" spans="1:11" x14ac:dyDescent="0.35">
      <c r="A7" s="1">
        <v>0.8</v>
      </c>
      <c r="B7" s="1">
        <v>478</v>
      </c>
      <c r="C7" s="6">
        <f>1/B7 * 1000</f>
        <v>2.0920502092050208</v>
      </c>
      <c r="D7" s="1">
        <v>0.24</v>
      </c>
      <c r="E7" s="1">
        <v>24</v>
      </c>
      <c r="F7" s="1">
        <v>24</v>
      </c>
      <c r="G7" s="2">
        <f>D7*A7</f>
        <v>0.192</v>
      </c>
      <c r="H7" s="2">
        <f>E7*A7</f>
        <v>19.200000000000003</v>
      </c>
      <c r="I7" s="2">
        <f>F7*A7</f>
        <v>19.200000000000003</v>
      </c>
      <c r="J7" s="2">
        <f>B7*A7^2</f>
        <v>305.92000000000007</v>
      </c>
      <c r="K7" s="2">
        <f>I7/J7</f>
        <v>6.2761506276150625E-2</v>
      </c>
    </row>
    <row r="8" spans="1:11" x14ac:dyDescent="0.35">
      <c r="A8" s="1">
        <v>0.9</v>
      </c>
      <c r="B8" s="1">
        <v>593</v>
      </c>
      <c r="C8" s="6">
        <f>1/B8 * 1000</f>
        <v>1.6863406408094435</v>
      </c>
      <c r="D8" s="1">
        <v>0.32</v>
      </c>
      <c r="E8" s="1">
        <v>33</v>
      </c>
      <c r="F8" s="2">
        <f t="shared" ref="F8:F9" si="0">E8-D8</f>
        <v>32.68</v>
      </c>
      <c r="G8" s="2">
        <f>D8*A8</f>
        <v>0.28800000000000003</v>
      </c>
      <c r="H8" s="2">
        <f>E8*A8</f>
        <v>29.7</v>
      </c>
      <c r="I8" s="2">
        <f>F8*A8</f>
        <v>29.411999999999999</v>
      </c>
      <c r="J8" s="2">
        <f>B8*A8^2</f>
        <v>480.33000000000004</v>
      </c>
      <c r="K8" s="2">
        <f>I8/J8</f>
        <v>6.1232902379614006E-2</v>
      </c>
    </row>
    <row r="9" spans="1:11" x14ac:dyDescent="0.35">
      <c r="A9" s="1">
        <v>1</v>
      </c>
      <c r="B9" s="1">
        <v>658</v>
      </c>
      <c r="C9" s="6">
        <f>1/B9 * 1000</f>
        <v>1.5197568389057752</v>
      </c>
      <c r="D9" s="1">
        <v>0.55000000000000004</v>
      </c>
      <c r="E9" s="1">
        <v>41</v>
      </c>
      <c r="F9" s="2">
        <f t="shared" si="0"/>
        <v>40.450000000000003</v>
      </c>
      <c r="G9" s="2">
        <f>D9*A9</f>
        <v>0.55000000000000004</v>
      </c>
      <c r="H9" s="2">
        <f>E9*A9</f>
        <v>41</v>
      </c>
      <c r="I9" s="2">
        <f>F9*A9</f>
        <v>40.450000000000003</v>
      </c>
      <c r="J9" s="2">
        <f>B9*A9^2</f>
        <v>658</v>
      </c>
      <c r="K9" s="2">
        <f>I9/J9</f>
        <v>6.1474164133738608E-2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M20"/>
  <sheetViews>
    <sheetView workbookViewId="0">
      <selection activeCell="A3" sqref="A3:K8"/>
    </sheetView>
  </sheetViews>
  <sheetFormatPr defaultColWidth="14.3984375" defaultRowHeight="15.75" customHeight="1" x14ac:dyDescent="0.35"/>
  <cols>
    <col min="7" max="7" width="16.1328125" customWidth="1"/>
    <col min="8" max="8" width="16.53125" customWidth="1"/>
    <col min="9" max="9" width="16.73046875" customWidth="1"/>
  </cols>
  <sheetData>
    <row r="2" spans="1:1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5">
      <c r="A3" s="1">
        <v>0.5</v>
      </c>
      <c r="B3" s="1">
        <v>37</v>
      </c>
      <c r="D3" s="1">
        <v>0.18</v>
      </c>
      <c r="E3" s="1">
        <v>30</v>
      </c>
      <c r="G3" s="2" t="e">
        <f>#REF!*#REF!</f>
        <v>#REF!</v>
      </c>
      <c r="H3" s="2" t="e">
        <f>#REF!*#REF!</f>
        <v>#REF!</v>
      </c>
      <c r="I3" s="2" t="e">
        <f>F3*#REF!</f>
        <v>#REF!</v>
      </c>
      <c r="J3" s="2" t="e">
        <f>#REF!*#REF!^2</f>
        <v>#REF!</v>
      </c>
      <c r="K3" s="2" t="e">
        <f>I3/J3</f>
        <v>#REF!</v>
      </c>
    </row>
    <row r="4" spans="1:11" x14ac:dyDescent="0.35">
      <c r="A4" s="1">
        <v>0.6</v>
      </c>
      <c r="B4" s="1">
        <v>77</v>
      </c>
      <c r="D4" s="1">
        <v>0.19</v>
      </c>
      <c r="E4" s="1">
        <v>73.400000000000006</v>
      </c>
      <c r="G4" s="2">
        <f>D3*A3</f>
        <v>0.09</v>
      </c>
      <c r="H4" s="2">
        <f>E3*A3</f>
        <v>15</v>
      </c>
      <c r="I4" s="2">
        <f>F4*A3</f>
        <v>0</v>
      </c>
      <c r="J4" s="2">
        <f>B3*A3^2</f>
        <v>9.25</v>
      </c>
      <c r="K4" s="2">
        <f>I4/J4</f>
        <v>0</v>
      </c>
    </row>
    <row r="5" spans="1:11" x14ac:dyDescent="0.35">
      <c r="A5" s="1">
        <v>0.7</v>
      </c>
      <c r="B5" s="1">
        <v>122</v>
      </c>
      <c r="D5" s="1">
        <v>0.215</v>
      </c>
      <c r="E5" s="1">
        <v>131.69999999999999</v>
      </c>
      <c r="G5" s="2">
        <f>D4*A4</f>
        <v>0.11399999999999999</v>
      </c>
      <c r="H5" s="2">
        <f>E4*A4</f>
        <v>44.04</v>
      </c>
      <c r="I5" s="2">
        <f>F5*A4</f>
        <v>0</v>
      </c>
      <c r="J5" s="2">
        <f>B4*A4^2</f>
        <v>27.72</v>
      </c>
      <c r="K5" s="2">
        <f>I5/J5</f>
        <v>0</v>
      </c>
    </row>
    <row r="6" spans="1:11" x14ac:dyDescent="0.35">
      <c r="A6" s="1">
        <v>0.8</v>
      </c>
      <c r="B6" s="1">
        <v>162</v>
      </c>
      <c r="D6" s="1">
        <v>0.24</v>
      </c>
      <c r="E6" s="1">
        <v>195.7</v>
      </c>
      <c r="G6" s="2">
        <f>D5*A5</f>
        <v>0.15049999999999999</v>
      </c>
      <c r="H6" s="2">
        <f>E5*A5</f>
        <v>92.189999999999984</v>
      </c>
      <c r="I6" s="2">
        <f>F6*A5</f>
        <v>0</v>
      </c>
      <c r="J6" s="2">
        <f>B5*A5^2</f>
        <v>59.779999999999994</v>
      </c>
      <c r="K6" s="2">
        <f>I6/J6</f>
        <v>0</v>
      </c>
    </row>
    <row r="7" spans="1:11" x14ac:dyDescent="0.35">
      <c r="A7" s="1">
        <v>0.9</v>
      </c>
      <c r="B7" s="3">
        <v>201</v>
      </c>
      <c r="D7" s="1">
        <v>0.32</v>
      </c>
      <c r="E7" s="1">
        <v>266</v>
      </c>
      <c r="G7" s="2">
        <f>D6*A6</f>
        <v>0.192</v>
      </c>
      <c r="H7" s="2">
        <f>E6*A6</f>
        <v>156.56</v>
      </c>
      <c r="I7" s="2">
        <f>F7*A6</f>
        <v>0</v>
      </c>
      <c r="J7" s="2">
        <f>B6*A6^2</f>
        <v>103.68000000000002</v>
      </c>
      <c r="K7" s="2">
        <f>I7/J7</f>
        <v>0</v>
      </c>
    </row>
    <row r="8" spans="1:11" x14ac:dyDescent="0.35">
      <c r="A8" s="1">
        <v>1</v>
      </c>
      <c r="B8" s="3">
        <v>237</v>
      </c>
      <c r="D8" s="1">
        <v>0.55000000000000004</v>
      </c>
      <c r="E8" s="4">
        <v>344</v>
      </c>
      <c r="G8" s="2">
        <f>D7*A7</f>
        <v>0.28800000000000003</v>
      </c>
      <c r="H8" s="2">
        <f>E7*A7</f>
        <v>239.4</v>
      </c>
      <c r="I8" s="2">
        <f>F8*A7</f>
        <v>0</v>
      </c>
      <c r="J8" s="2">
        <f>B7*A7^2</f>
        <v>162.81</v>
      </c>
      <c r="K8" s="2">
        <f>I8/J8</f>
        <v>0</v>
      </c>
    </row>
    <row r="10" spans="1:11" x14ac:dyDescent="0.35">
      <c r="G10" s="2"/>
      <c r="H10" s="2"/>
      <c r="I10" s="2"/>
      <c r="J10" s="2"/>
      <c r="K10" s="2"/>
    </row>
    <row r="17" spans="5:13" x14ac:dyDescent="0.35">
      <c r="E17" s="5"/>
      <c r="F17" s="5"/>
      <c r="G17" s="5"/>
      <c r="H17" s="5"/>
      <c r="I17" s="5"/>
      <c r="J17" s="5"/>
      <c r="K17" s="5"/>
      <c r="L17" s="5"/>
      <c r="M17" s="5"/>
    </row>
    <row r="18" spans="5:13" x14ac:dyDescent="0.35">
      <c r="E18" s="5"/>
      <c r="F18" s="3"/>
      <c r="G18" s="3"/>
      <c r="H18" s="3"/>
      <c r="I18" s="3"/>
      <c r="J18" s="3"/>
      <c r="K18" s="3"/>
      <c r="L18" s="3"/>
      <c r="M18" s="3"/>
    </row>
    <row r="19" spans="5:13" x14ac:dyDescent="0.35">
      <c r="E19" s="5"/>
      <c r="F19" s="5"/>
      <c r="G19" s="3"/>
      <c r="H19" s="5"/>
      <c r="I19" s="5"/>
      <c r="J19" s="5"/>
      <c r="K19" s="5"/>
      <c r="L19" s="3"/>
      <c r="M19" s="3"/>
    </row>
    <row r="20" spans="5:13" x14ac:dyDescent="0.35">
      <c r="E20" s="5"/>
      <c r="F20" s="5"/>
      <c r="G20" s="3"/>
      <c r="H20" s="5"/>
      <c r="I20" s="5"/>
      <c r="J20" s="5"/>
      <c r="K20" s="5"/>
      <c r="L20" s="5"/>
      <c r="M2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M20"/>
  <sheetViews>
    <sheetView workbookViewId="0">
      <selection activeCell="E21" sqref="E9:L21"/>
    </sheetView>
  </sheetViews>
  <sheetFormatPr defaultColWidth="14.3984375" defaultRowHeight="15.75" customHeight="1" x14ac:dyDescent="0.35"/>
  <cols>
    <col min="7" max="7" width="16.1328125" customWidth="1"/>
    <col min="8" max="8" width="16.53125" customWidth="1"/>
    <col min="9" max="9" width="16.73046875" customWidth="1"/>
  </cols>
  <sheetData>
    <row r="2" spans="1:1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5">
      <c r="A3" s="1">
        <v>0.55000000000000004</v>
      </c>
      <c r="B3" s="1">
        <v>35</v>
      </c>
      <c r="D3" s="1">
        <v>0.18</v>
      </c>
      <c r="E3" s="1">
        <v>21.9</v>
      </c>
      <c r="G3" s="2" t="e">
        <f>#REF!*#REF!</f>
        <v>#REF!</v>
      </c>
      <c r="H3" s="2" t="e">
        <f>#REF!*#REF!</f>
        <v>#REF!</v>
      </c>
      <c r="I3" s="2" t="e">
        <f>F3*#REF!</f>
        <v>#REF!</v>
      </c>
      <c r="J3" s="2" t="e">
        <f>#REF!*#REF!^2</f>
        <v>#REF!</v>
      </c>
      <c r="K3" s="2" t="e">
        <f t="shared" ref="K3:K10" si="0">I3/J3</f>
        <v>#REF!</v>
      </c>
    </row>
    <row r="4" spans="1:11" x14ac:dyDescent="0.35">
      <c r="A4" s="1">
        <v>0.6</v>
      </c>
      <c r="B4" s="1">
        <v>49</v>
      </c>
      <c r="D4" s="1">
        <v>0.19</v>
      </c>
      <c r="E4" s="1">
        <v>33.6</v>
      </c>
      <c r="G4" s="2" t="e">
        <f>#REF!*#REF!</f>
        <v>#REF!</v>
      </c>
      <c r="H4" s="2" t="e">
        <f>#REF!*#REF!</f>
        <v>#REF!</v>
      </c>
      <c r="I4" s="2" t="e">
        <f>F4*#REF!</f>
        <v>#REF!</v>
      </c>
      <c r="J4" s="2" t="e">
        <f>#REF!*#REF!^2</f>
        <v>#REF!</v>
      </c>
      <c r="K4" s="2" t="e">
        <f t="shared" si="0"/>
        <v>#REF!</v>
      </c>
    </row>
    <row r="5" spans="1:11" x14ac:dyDescent="0.35">
      <c r="A5" s="1">
        <v>0.7</v>
      </c>
      <c r="B5" s="1">
        <v>82</v>
      </c>
      <c r="D5" s="1">
        <v>0.215</v>
      </c>
      <c r="E5" s="1">
        <v>65.2</v>
      </c>
      <c r="G5" s="2">
        <f>D3*A3</f>
        <v>9.9000000000000005E-2</v>
      </c>
      <c r="H5" s="2">
        <f>E3*A3</f>
        <v>12.045</v>
      </c>
      <c r="I5" s="2">
        <f>F5*A3</f>
        <v>0</v>
      </c>
      <c r="J5" s="2">
        <f>B3*A3^2</f>
        <v>10.587500000000002</v>
      </c>
      <c r="K5" s="2">
        <f t="shared" si="0"/>
        <v>0</v>
      </c>
    </row>
    <row r="6" spans="1:11" x14ac:dyDescent="0.35">
      <c r="A6" s="1">
        <v>0.8</v>
      </c>
      <c r="B6" s="1">
        <v>105</v>
      </c>
      <c r="D6" s="1">
        <v>0.24</v>
      </c>
      <c r="E6" s="1">
        <v>94.4</v>
      </c>
      <c r="G6" s="2">
        <f>D4*A4</f>
        <v>0.11399999999999999</v>
      </c>
      <c r="H6" s="2">
        <f>E4*A4</f>
        <v>20.16</v>
      </c>
      <c r="I6" s="2">
        <f>F6*A4</f>
        <v>0</v>
      </c>
      <c r="J6" s="2">
        <f>B4*A4^2</f>
        <v>17.64</v>
      </c>
      <c r="K6" s="2">
        <f t="shared" si="0"/>
        <v>0</v>
      </c>
    </row>
    <row r="7" spans="1:11" x14ac:dyDescent="0.35">
      <c r="A7" s="1">
        <v>0.9</v>
      </c>
      <c r="B7" s="4">
        <v>130</v>
      </c>
      <c r="D7" s="1">
        <v>0.32</v>
      </c>
      <c r="E7" s="1">
        <v>130</v>
      </c>
      <c r="G7" s="2">
        <f>D5*A5</f>
        <v>0.15049999999999999</v>
      </c>
      <c r="H7" s="2">
        <f>E5*A5</f>
        <v>45.64</v>
      </c>
      <c r="I7" s="2">
        <f>F7*A5</f>
        <v>0</v>
      </c>
      <c r="J7" s="2">
        <f>B5*A5^2</f>
        <v>40.179999999999993</v>
      </c>
      <c r="K7" s="2">
        <f t="shared" si="0"/>
        <v>0</v>
      </c>
    </row>
    <row r="8" spans="1:11" x14ac:dyDescent="0.35">
      <c r="A8" s="1">
        <v>1</v>
      </c>
      <c r="B8" s="4">
        <v>155</v>
      </c>
      <c r="D8" s="1">
        <v>0.55000000000000004</v>
      </c>
      <c r="E8" s="4">
        <v>169.5</v>
      </c>
      <c r="G8" s="2">
        <f>D6*A6</f>
        <v>0.192</v>
      </c>
      <c r="H8" s="2">
        <f>E6*A6</f>
        <v>75.52000000000001</v>
      </c>
      <c r="I8" s="2">
        <f>F8*A6</f>
        <v>0</v>
      </c>
      <c r="J8" s="2">
        <f>B6*A6^2</f>
        <v>67.200000000000017</v>
      </c>
      <c r="K8" s="2">
        <f t="shared" si="0"/>
        <v>0</v>
      </c>
    </row>
    <row r="9" spans="1:11" x14ac:dyDescent="0.35">
      <c r="G9" s="2"/>
      <c r="H9" s="2"/>
      <c r="I9" s="2"/>
      <c r="J9" s="2"/>
      <c r="K9" s="2"/>
    </row>
    <row r="10" spans="1:11" x14ac:dyDescent="0.35">
      <c r="G10" s="2"/>
      <c r="H10" s="2"/>
      <c r="I10" s="2"/>
      <c r="J10" s="2"/>
      <c r="K10" s="2"/>
    </row>
    <row r="17" spans="5:13" x14ac:dyDescent="0.35">
      <c r="E17" s="5"/>
      <c r="F17" s="5"/>
      <c r="G17" s="5"/>
      <c r="H17" s="5"/>
      <c r="I17" s="5"/>
      <c r="J17" s="5"/>
      <c r="K17" s="5"/>
      <c r="L17" s="5"/>
      <c r="M17" s="5"/>
    </row>
    <row r="18" spans="5:13" x14ac:dyDescent="0.35">
      <c r="E18" s="5"/>
      <c r="F18" s="3"/>
      <c r="G18" s="3"/>
      <c r="H18" s="3"/>
      <c r="I18" s="3"/>
      <c r="J18" s="3"/>
      <c r="K18" s="3"/>
      <c r="L18" s="3"/>
      <c r="M18" s="3"/>
    </row>
    <row r="19" spans="5:13" x14ac:dyDescent="0.35">
      <c r="E19" s="5"/>
      <c r="F19" s="5"/>
      <c r="G19" s="3"/>
      <c r="H19" s="5"/>
      <c r="I19" s="5"/>
      <c r="J19" s="5"/>
      <c r="K19" s="5"/>
      <c r="L19" s="3"/>
      <c r="M19" s="3"/>
    </row>
    <row r="20" spans="5:13" x14ac:dyDescent="0.35">
      <c r="E20" s="5"/>
      <c r="F20" s="5"/>
      <c r="G20" s="3"/>
      <c r="H20" s="5"/>
      <c r="I20" s="5"/>
      <c r="J20" s="5"/>
      <c r="K20" s="5"/>
      <c r="L20" s="5"/>
      <c r="M2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M20"/>
  <sheetViews>
    <sheetView workbookViewId="0">
      <selection activeCell="A4" sqref="A4:I8"/>
    </sheetView>
  </sheetViews>
  <sheetFormatPr defaultColWidth="14.3984375" defaultRowHeight="15.75" customHeight="1" x14ac:dyDescent="0.35"/>
  <cols>
    <col min="7" max="7" width="16.1328125" customWidth="1"/>
    <col min="8" max="8" width="16.53125" customWidth="1"/>
    <col min="9" max="9" width="16.73046875" customWidth="1"/>
  </cols>
  <sheetData>
    <row r="2" spans="1:1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5">
      <c r="A3" s="1">
        <v>0.55000000000000004</v>
      </c>
      <c r="B3" s="1">
        <v>50</v>
      </c>
      <c r="D3" s="1">
        <v>0.18</v>
      </c>
      <c r="E3" s="1">
        <v>9.3000000000000007</v>
      </c>
      <c r="G3" s="2" t="e">
        <f>#REF!*#REF!</f>
        <v>#REF!</v>
      </c>
      <c r="H3" s="2" t="e">
        <f>#REF!*#REF!</f>
        <v>#REF!</v>
      </c>
      <c r="I3" s="2" t="e">
        <f>F3*#REF!</f>
        <v>#REF!</v>
      </c>
      <c r="J3" s="2" t="e">
        <f>#REF!*#REF!^2</f>
        <v>#REF!</v>
      </c>
      <c r="K3" s="2" t="e">
        <f t="shared" ref="K3:K10" si="0">I3/J3</f>
        <v>#REF!</v>
      </c>
    </row>
    <row r="4" spans="1:11" x14ac:dyDescent="0.35">
      <c r="A4" s="1">
        <v>0.6</v>
      </c>
      <c r="B4" s="1">
        <v>70</v>
      </c>
      <c r="D4" s="1">
        <v>0.19</v>
      </c>
      <c r="E4" s="1">
        <v>14</v>
      </c>
      <c r="G4" s="2" t="e">
        <f>#REF!*#REF!</f>
        <v>#REF!</v>
      </c>
      <c r="H4" s="2" t="e">
        <f>#REF!*#REF!</f>
        <v>#REF!</v>
      </c>
      <c r="I4" s="2" t="e">
        <f>F4*#REF!</f>
        <v>#REF!</v>
      </c>
      <c r="J4" s="2" t="e">
        <f>#REF!*#REF!^2</f>
        <v>#REF!</v>
      </c>
      <c r="K4" s="2" t="e">
        <f t="shared" si="0"/>
        <v>#REF!</v>
      </c>
    </row>
    <row r="5" spans="1:11" x14ac:dyDescent="0.35">
      <c r="A5" s="1">
        <v>0.7</v>
      </c>
      <c r="B5" s="1">
        <v>120</v>
      </c>
      <c r="D5" s="1">
        <v>0.215</v>
      </c>
      <c r="E5" s="1">
        <v>27.8</v>
      </c>
      <c r="G5" s="2">
        <f>D3*A3</f>
        <v>9.9000000000000005E-2</v>
      </c>
      <c r="H5" s="2">
        <f>E3*A3</f>
        <v>5.1150000000000011</v>
      </c>
      <c r="I5" s="2">
        <f>F5*A3</f>
        <v>0</v>
      </c>
      <c r="J5" s="2">
        <f>B3*A3^2</f>
        <v>15.125000000000002</v>
      </c>
      <c r="K5" s="2">
        <f t="shared" si="0"/>
        <v>0</v>
      </c>
    </row>
    <row r="6" spans="1:11" x14ac:dyDescent="0.35">
      <c r="A6" s="1">
        <v>0.8</v>
      </c>
      <c r="B6" s="1">
        <v>147</v>
      </c>
      <c r="D6" s="1">
        <v>0.24</v>
      </c>
      <c r="E6" s="1">
        <v>38.5</v>
      </c>
      <c r="G6" s="2">
        <f>D4*A4</f>
        <v>0.11399999999999999</v>
      </c>
      <c r="H6" s="2">
        <f>E4*A4</f>
        <v>8.4</v>
      </c>
      <c r="I6" s="2">
        <f>F6*A4</f>
        <v>0</v>
      </c>
      <c r="J6" s="2">
        <f>B4*A4^2</f>
        <v>25.2</v>
      </c>
      <c r="K6" s="2">
        <f t="shared" si="0"/>
        <v>0</v>
      </c>
    </row>
    <row r="7" spans="1:11" x14ac:dyDescent="0.35">
      <c r="A7" s="1">
        <v>0.9</v>
      </c>
      <c r="B7" s="4">
        <v>185</v>
      </c>
      <c r="D7" s="1">
        <v>0.32</v>
      </c>
      <c r="E7" s="1">
        <v>53.9</v>
      </c>
      <c r="G7" s="2">
        <f>D5*A5</f>
        <v>0.15049999999999999</v>
      </c>
      <c r="H7" s="2">
        <f>E5*A5</f>
        <v>19.46</v>
      </c>
      <c r="I7" s="2">
        <f>F7*A5</f>
        <v>0</v>
      </c>
      <c r="J7" s="2">
        <f>B5*A5^2</f>
        <v>58.79999999999999</v>
      </c>
      <c r="K7" s="2">
        <f t="shared" si="0"/>
        <v>0</v>
      </c>
    </row>
    <row r="8" spans="1:11" x14ac:dyDescent="0.35">
      <c r="A8" s="1">
        <v>1</v>
      </c>
      <c r="B8" s="4">
        <v>220</v>
      </c>
      <c r="D8" s="1">
        <v>0.55000000000000004</v>
      </c>
      <c r="E8" s="4">
        <v>71.099999999999994</v>
      </c>
      <c r="G8" s="2">
        <f>D6*A6</f>
        <v>0.192</v>
      </c>
      <c r="H8" s="2">
        <f>E6*A6</f>
        <v>30.8</v>
      </c>
      <c r="I8" s="2">
        <f>F8*A6</f>
        <v>0</v>
      </c>
      <c r="J8" s="2">
        <f>B6*A6^2</f>
        <v>94.080000000000013</v>
      </c>
      <c r="K8" s="2">
        <f t="shared" si="0"/>
        <v>0</v>
      </c>
    </row>
    <row r="9" spans="1:11" x14ac:dyDescent="0.35">
      <c r="G9" s="2"/>
      <c r="H9" s="2"/>
      <c r="I9" s="2"/>
      <c r="J9" s="2"/>
      <c r="K9" s="2"/>
    </row>
    <row r="10" spans="1:11" x14ac:dyDescent="0.35">
      <c r="G10" s="2"/>
      <c r="H10" s="2"/>
      <c r="I10" s="2"/>
      <c r="J10" s="2"/>
      <c r="K10" s="2"/>
    </row>
    <row r="17" spans="5:13" x14ac:dyDescent="0.35">
      <c r="E17" s="5"/>
      <c r="F17" s="5"/>
      <c r="G17" s="5"/>
      <c r="H17" s="5"/>
      <c r="I17" s="5"/>
      <c r="J17" s="5"/>
      <c r="K17" s="5"/>
      <c r="L17" s="5"/>
      <c r="M17" s="5"/>
    </row>
    <row r="18" spans="5:13" x14ac:dyDescent="0.35">
      <c r="E18" s="5"/>
      <c r="F18" s="3"/>
      <c r="G18" s="3"/>
      <c r="H18" s="3"/>
      <c r="I18" s="3"/>
      <c r="J18" s="3"/>
      <c r="K18" s="3"/>
      <c r="L18" s="3"/>
      <c r="M18" s="3"/>
    </row>
    <row r="19" spans="5:13" x14ac:dyDescent="0.35">
      <c r="E19" s="5"/>
      <c r="F19" s="5"/>
      <c r="G19" s="3"/>
      <c r="H19" s="5"/>
      <c r="I19" s="5"/>
      <c r="J19" s="5"/>
      <c r="K19" s="5"/>
      <c r="L19" s="3"/>
      <c r="M19" s="3"/>
    </row>
    <row r="20" spans="5:13" x14ac:dyDescent="0.35">
      <c r="E20" s="5"/>
      <c r="F20" s="5"/>
      <c r="G20" s="3"/>
      <c r="H20" s="5"/>
      <c r="I20" s="5"/>
      <c r="J20" s="5"/>
      <c r="K20" s="5"/>
      <c r="L20" s="5"/>
      <c r="M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SBOX (IO piped)</vt:lpstr>
      <vt:lpstr>AES</vt:lpstr>
      <vt:lpstr>MUL18</vt:lpstr>
      <vt:lpstr>SOBEL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Ahmet Oğuz Atlı</cp:lastModifiedBy>
  <dcterms:modified xsi:type="dcterms:W3CDTF">2020-05-18T16:48:47Z</dcterms:modified>
</cp:coreProperties>
</file>