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BEEE26-EEE8-4DDE-8A28-92A03CB124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(無償サンプル抜き価格)" sheetId="10" r:id="rId1"/>
    <sheet name="Invoice-1 " sheetId="16" r:id="rId2"/>
    <sheet name="Invoice-2" sheetId="87" r:id="rId3"/>
    <sheet name="Invoice-3" sheetId="70" r:id="rId4"/>
    <sheet name="Invoice-4" sheetId="73" r:id="rId5"/>
    <sheet name="Invoice-5 TESTER" sheetId="88" r:id="rId6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'INVOICE(無償サンプル抜き価格)'!$A$1:$V$58</definedName>
    <definedName name="_xlnm.Print_Area" localSheetId="1">'Invoice-1 '!$A$1:$G$61</definedName>
    <definedName name="_xlnm.Print_Area" localSheetId="2">'Invoice-2'!$A$1:$G$63</definedName>
    <definedName name="_xlnm.Print_Area" localSheetId="3">'Invoice-3'!$A$1:$G$63</definedName>
    <definedName name="_xlnm.Print_Area" localSheetId="4">'Invoice-4'!$A$1:$G$37</definedName>
    <definedName name="_xlnm.Print_Area" localSheetId="5">'Invoice-5 TESTER'!$A$1:$G$61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9" i="10" l="1"/>
  <c r="S21" i="10"/>
  <c r="T47" i="10"/>
  <c r="S47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20" i="10"/>
  <c r="T20" i="10"/>
  <c r="S20" i="10"/>
  <c r="I47" i="10"/>
  <c r="H47" i="10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I31" i="88"/>
  <c r="I32" i="88"/>
  <c r="I33" i="88"/>
  <c r="I34" i="88"/>
  <c r="I35" i="88"/>
  <c r="I36" i="88"/>
  <c r="I37" i="88"/>
  <c r="I38" i="88"/>
  <c r="I39" i="88"/>
  <c r="I40" i="88"/>
  <c r="I41" i="88"/>
  <c r="I42" i="88"/>
  <c r="I43" i="88"/>
  <c r="I44" i="88"/>
  <c r="I45" i="88"/>
  <c r="I46" i="88"/>
  <c r="I47" i="88"/>
  <c r="I48" i="88"/>
  <c r="I49" i="88"/>
  <c r="I50" i="88"/>
  <c r="I51" i="88"/>
  <c r="I52" i="88"/>
  <c r="I53" i="88"/>
  <c r="I54" i="88"/>
  <c r="I55" i="88"/>
  <c r="I56" i="88"/>
  <c r="I57" i="88"/>
  <c r="I58" i="88"/>
  <c r="I59" i="88"/>
  <c r="I60" i="88"/>
  <c r="I15" i="88"/>
  <c r="I14" i="88"/>
  <c r="I61" i="88" s="1"/>
  <c r="G16" i="88"/>
  <c r="G17" i="88"/>
  <c r="G18" i="88"/>
  <c r="G19" i="88"/>
  <c r="G20" i="88"/>
  <c r="G21" i="88"/>
  <c r="G22" i="88"/>
  <c r="G23" i="88"/>
  <c r="G24" i="88"/>
  <c r="G25" i="88"/>
  <c r="G26" i="88"/>
  <c r="G27" i="88"/>
  <c r="G28" i="88"/>
  <c r="G29" i="88"/>
  <c r="G30" i="88"/>
  <c r="G31" i="88"/>
  <c r="G32" i="88"/>
  <c r="G33" i="88"/>
  <c r="G34" i="88"/>
  <c r="G35" i="88"/>
  <c r="G36" i="88"/>
  <c r="G37" i="88"/>
  <c r="G38" i="88"/>
  <c r="G39" i="88"/>
  <c r="G40" i="88"/>
  <c r="G41" i="88"/>
  <c r="G42" i="88"/>
  <c r="G43" i="88"/>
  <c r="G44" i="88"/>
  <c r="G45" i="88"/>
  <c r="G46" i="88"/>
  <c r="G47" i="88"/>
  <c r="G48" i="88"/>
  <c r="G49" i="88"/>
  <c r="G50" i="88"/>
  <c r="G51" i="88"/>
  <c r="G52" i="88"/>
  <c r="G53" i="88"/>
  <c r="G54" i="88"/>
  <c r="G55" i="88"/>
  <c r="G56" i="88"/>
  <c r="G57" i="88"/>
  <c r="G58" i="88"/>
  <c r="G59" i="88"/>
  <c r="G60" i="88"/>
  <c r="G15" i="88"/>
  <c r="G14" i="88"/>
  <c r="G61" i="88" s="1"/>
  <c r="G62" i="88" s="1"/>
  <c r="E61" i="88"/>
  <c r="E62" i="88" s="1"/>
  <c r="G3" i="88" a="1"/>
  <c r="G3" i="88" s="1"/>
  <c r="B3" i="88" a="1"/>
  <c r="B3" i="88" s="1"/>
  <c r="N48" i="10"/>
  <c r="U47" i="10" l="1"/>
  <c r="I62" i="88"/>
  <c r="N35" i="10"/>
  <c r="H48" i="10" l="1"/>
  <c r="I38" i="73"/>
  <c r="I64" i="70"/>
  <c r="I64" i="87"/>
  <c r="I61" i="16"/>
  <c r="L40" i="10"/>
  <c r="K40" i="10"/>
  <c r="E38" i="73"/>
  <c r="E64" i="70"/>
  <c r="E64" i="87"/>
  <c r="I45" i="10"/>
  <c r="H45" i="10"/>
  <c r="H44" i="10"/>
  <c r="I44" i="10"/>
  <c r="I43" i="10"/>
  <c r="H43" i="10"/>
  <c r="H42" i="10"/>
  <c r="I42" i="10"/>
  <c r="I41" i="10"/>
  <c r="H41" i="10"/>
  <c r="I40" i="10"/>
  <c r="H40" i="10"/>
  <c r="U37" i="73"/>
  <c r="T37" i="73"/>
  <c r="U33" i="73"/>
  <c r="T33" i="73"/>
  <c r="U32" i="73"/>
  <c r="T32" i="73"/>
  <c r="U30" i="73"/>
  <c r="T30" i="73"/>
  <c r="U23" i="73"/>
  <c r="T23" i="73"/>
  <c r="U20" i="73"/>
  <c r="T20" i="73"/>
  <c r="U14" i="73"/>
  <c r="T14" i="73"/>
  <c r="G37" i="73"/>
  <c r="I37" i="73"/>
  <c r="E37" i="73"/>
  <c r="K33" i="10"/>
  <c r="I39" i="10"/>
  <c r="H39" i="10"/>
  <c r="U41" i="70"/>
  <c r="T41" i="70"/>
  <c r="I38" i="10"/>
  <c r="H38" i="10"/>
  <c r="U33" i="70"/>
  <c r="T33" i="70"/>
  <c r="I36" i="70"/>
  <c r="I37" i="70"/>
  <c r="I38" i="70"/>
  <c r="I39" i="70"/>
  <c r="I40" i="70"/>
  <c r="G36" i="70"/>
  <c r="G37" i="70"/>
  <c r="G38" i="70"/>
  <c r="G39" i="70"/>
  <c r="G40" i="70"/>
  <c r="T29" i="70"/>
  <c r="T15" i="70"/>
  <c r="I28" i="10"/>
  <c r="H28" i="10"/>
  <c r="I26" i="10"/>
  <c r="T27" i="70"/>
  <c r="T23" i="70"/>
  <c r="T14" i="70"/>
  <c r="H33" i="10" s="1"/>
  <c r="E63" i="70"/>
  <c r="I50" i="70"/>
  <c r="I51" i="70"/>
  <c r="I52" i="70"/>
  <c r="I53" i="70"/>
  <c r="I54" i="70"/>
  <c r="I55" i="70"/>
  <c r="I56" i="70"/>
  <c r="I57" i="70"/>
  <c r="I58" i="70"/>
  <c r="I59" i="70"/>
  <c r="I60" i="70"/>
  <c r="I61" i="70"/>
  <c r="I62" i="70"/>
  <c r="I16" i="70"/>
  <c r="I17" i="70"/>
  <c r="I18" i="70"/>
  <c r="I19" i="70"/>
  <c r="I20" i="70"/>
  <c r="I21" i="70"/>
  <c r="I22" i="70"/>
  <c r="I23" i="70"/>
  <c r="I24" i="70"/>
  <c r="I25" i="70"/>
  <c r="I26" i="70"/>
  <c r="I27" i="70"/>
  <c r="I28" i="70"/>
  <c r="I29" i="70"/>
  <c r="I30" i="70"/>
  <c r="I31" i="70"/>
  <c r="I32" i="70"/>
  <c r="I33" i="70"/>
  <c r="I34" i="70"/>
  <c r="I35" i="70"/>
  <c r="I41" i="70"/>
  <c r="I42" i="70"/>
  <c r="I43" i="70"/>
  <c r="I44" i="70"/>
  <c r="I45" i="70"/>
  <c r="I46" i="70"/>
  <c r="I47" i="70"/>
  <c r="I48" i="70"/>
  <c r="I49" i="70"/>
  <c r="I15" i="70"/>
  <c r="I14" i="70"/>
  <c r="G16" i="70"/>
  <c r="G17" i="70"/>
  <c r="G18" i="70"/>
  <c r="G19" i="70"/>
  <c r="G20" i="70"/>
  <c r="G21" i="70"/>
  <c r="G22" i="70"/>
  <c r="G23" i="70"/>
  <c r="U23" i="70" s="1"/>
  <c r="G24" i="70"/>
  <c r="G25" i="70"/>
  <c r="G26" i="70"/>
  <c r="G27" i="70"/>
  <c r="G28" i="70"/>
  <c r="G29" i="70"/>
  <c r="G30" i="70"/>
  <c r="U29" i="70" s="1"/>
  <c r="G31" i="70"/>
  <c r="G32" i="70"/>
  <c r="G33" i="70"/>
  <c r="G34" i="70"/>
  <c r="G35" i="70"/>
  <c r="G41" i="70"/>
  <c r="G42" i="70"/>
  <c r="G43" i="70"/>
  <c r="G44" i="70"/>
  <c r="G45" i="70"/>
  <c r="G46" i="70"/>
  <c r="G47" i="70"/>
  <c r="G48" i="70"/>
  <c r="G49" i="70"/>
  <c r="G50" i="70"/>
  <c r="G51" i="70"/>
  <c r="G52" i="70"/>
  <c r="G53" i="70"/>
  <c r="G54" i="70"/>
  <c r="G55" i="70"/>
  <c r="G56" i="70"/>
  <c r="G57" i="70"/>
  <c r="G58" i="70"/>
  <c r="G59" i="70"/>
  <c r="G60" i="70"/>
  <c r="G61" i="70"/>
  <c r="G62" i="70"/>
  <c r="G15" i="70"/>
  <c r="G14" i="70"/>
  <c r="U14" i="70" s="1"/>
  <c r="I33" i="10" s="1"/>
  <c r="I63" i="87"/>
  <c r="U29" i="87"/>
  <c r="T29" i="87"/>
  <c r="U32" i="87"/>
  <c r="T32" i="87"/>
  <c r="T33" i="87"/>
  <c r="U33" i="87"/>
  <c r="T34" i="87"/>
  <c r="U34" i="87"/>
  <c r="U37" i="87"/>
  <c r="T37" i="87"/>
  <c r="T38" i="87"/>
  <c r="U38" i="87"/>
  <c r="U49" i="87"/>
  <c r="T49" i="87"/>
  <c r="U51" i="87"/>
  <c r="T51" i="87"/>
  <c r="U63" i="87"/>
  <c r="T63" i="87"/>
  <c r="G63" i="87"/>
  <c r="U14" i="87"/>
  <c r="T14" i="87"/>
  <c r="E63" i="87"/>
  <c r="I32" i="10"/>
  <c r="H32" i="10"/>
  <c r="I31" i="10"/>
  <c r="H31" i="10"/>
  <c r="I29" i="10"/>
  <c r="H29" i="10"/>
  <c r="I30" i="10"/>
  <c r="H30" i="10"/>
  <c r="I27" i="10"/>
  <c r="H27" i="10"/>
  <c r="H26" i="10"/>
  <c r="I25" i="10"/>
  <c r="H25" i="10"/>
  <c r="I24" i="10"/>
  <c r="H24" i="10"/>
  <c r="U28" i="87"/>
  <c r="T28" i="87"/>
  <c r="H23" i="10"/>
  <c r="I23" i="10"/>
  <c r="I15" i="87"/>
  <c r="I16" i="87"/>
  <c r="I17" i="87"/>
  <c r="I18" i="87"/>
  <c r="I19" i="87"/>
  <c r="I20" i="87"/>
  <c r="I21" i="87"/>
  <c r="I22" i="87"/>
  <c r="I23" i="87"/>
  <c r="I24" i="87"/>
  <c r="I25" i="87"/>
  <c r="I26" i="87"/>
  <c r="I27" i="87"/>
  <c r="I28" i="87"/>
  <c r="I29" i="87"/>
  <c r="I30" i="87"/>
  <c r="I31" i="87"/>
  <c r="I32" i="87"/>
  <c r="I33" i="87"/>
  <c r="I34" i="87"/>
  <c r="I35" i="87"/>
  <c r="I36" i="87"/>
  <c r="I37" i="87"/>
  <c r="I38" i="87"/>
  <c r="I39" i="87"/>
  <c r="I40" i="87"/>
  <c r="I41" i="87"/>
  <c r="I42" i="87"/>
  <c r="I43" i="87"/>
  <c r="I44" i="87"/>
  <c r="I45" i="87"/>
  <c r="I46" i="87"/>
  <c r="I47" i="87"/>
  <c r="I48" i="87"/>
  <c r="I49" i="87"/>
  <c r="I50" i="87"/>
  <c r="I51" i="87"/>
  <c r="I52" i="87"/>
  <c r="I53" i="87"/>
  <c r="I54" i="87"/>
  <c r="I55" i="87"/>
  <c r="I56" i="87"/>
  <c r="I57" i="87"/>
  <c r="I58" i="87"/>
  <c r="I59" i="87"/>
  <c r="I60" i="87"/>
  <c r="I61" i="87"/>
  <c r="I62" i="87"/>
  <c r="I14" i="87"/>
  <c r="G16" i="87"/>
  <c r="G17" i="87"/>
  <c r="G18" i="87"/>
  <c r="G19" i="87"/>
  <c r="G20" i="87"/>
  <c r="G21" i="87"/>
  <c r="G22" i="87"/>
  <c r="G23" i="87"/>
  <c r="G24" i="87"/>
  <c r="G25" i="87"/>
  <c r="G26" i="87"/>
  <c r="G27" i="87"/>
  <c r="G28" i="87"/>
  <c r="G29" i="87"/>
  <c r="G30" i="87"/>
  <c r="G31" i="87"/>
  <c r="G32" i="87"/>
  <c r="G33" i="87"/>
  <c r="G34" i="87"/>
  <c r="G35" i="87"/>
  <c r="G36" i="87"/>
  <c r="G37" i="87"/>
  <c r="G38" i="87"/>
  <c r="G39" i="87"/>
  <c r="G40" i="87"/>
  <c r="G41" i="87"/>
  <c r="G42" i="87"/>
  <c r="G43" i="87"/>
  <c r="G44" i="87"/>
  <c r="G45" i="87"/>
  <c r="G46" i="87"/>
  <c r="G47" i="87"/>
  <c r="G48" i="87"/>
  <c r="G49" i="87"/>
  <c r="G50" i="87"/>
  <c r="G51" i="87"/>
  <c r="G52" i="87"/>
  <c r="G53" i="87"/>
  <c r="G54" i="87"/>
  <c r="G55" i="87"/>
  <c r="G56" i="87"/>
  <c r="G57" i="87"/>
  <c r="G58" i="87"/>
  <c r="G59" i="87"/>
  <c r="G60" i="87"/>
  <c r="G61" i="87"/>
  <c r="G62" i="87"/>
  <c r="G15" i="87"/>
  <c r="G14" i="87"/>
  <c r="N20" i="87"/>
  <c r="N21" i="87"/>
  <c r="N22" i="87"/>
  <c r="N23" i="87"/>
  <c r="N24" i="87"/>
  <c r="N25" i="87"/>
  <c r="N26" i="87"/>
  <c r="N27" i="87"/>
  <c r="N28" i="87"/>
  <c r="N29" i="87"/>
  <c r="N30" i="87"/>
  <c r="N31" i="87"/>
  <c r="N32" i="87"/>
  <c r="N33" i="87"/>
  <c r="N34" i="87"/>
  <c r="N35" i="87"/>
  <c r="N36" i="87"/>
  <c r="N37" i="87"/>
  <c r="P37" i="87"/>
  <c r="P36" i="87"/>
  <c r="P35" i="87"/>
  <c r="P34" i="87"/>
  <c r="P33" i="87"/>
  <c r="P32" i="87"/>
  <c r="P31" i="87"/>
  <c r="P30" i="87"/>
  <c r="P29" i="87"/>
  <c r="P28" i="87"/>
  <c r="P27" i="87"/>
  <c r="P26" i="87"/>
  <c r="P25" i="87"/>
  <c r="P24" i="87"/>
  <c r="P23" i="87"/>
  <c r="P22" i="87"/>
  <c r="P21" i="87"/>
  <c r="P20" i="87"/>
  <c r="P19" i="87"/>
  <c r="P18" i="87"/>
  <c r="P17" i="87"/>
  <c r="P16" i="87"/>
  <c r="P15" i="87"/>
  <c r="P14" i="87"/>
  <c r="N14" i="87"/>
  <c r="G3" i="87" a="1"/>
  <c r="G3" i="87" s="1"/>
  <c r="B3" i="87" a="1"/>
  <c r="B3" i="87" s="1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14" i="16"/>
  <c r="I63" i="70" l="1"/>
  <c r="U27" i="70"/>
  <c r="U15" i="70"/>
  <c r="G63" i="70"/>
  <c r="K23" i="10"/>
  <c r="I19" i="10" l="1"/>
  <c r="H19" i="10"/>
  <c r="N14" i="16"/>
  <c r="P45" i="16"/>
  <c r="O45" i="16"/>
  <c r="P35" i="16"/>
  <c r="P14" i="16"/>
  <c r="O14" i="16"/>
  <c r="P15" i="16"/>
  <c r="O15" i="16"/>
  <c r="E61" i="16"/>
  <c r="G56" i="16"/>
  <c r="G57" i="16"/>
  <c r="G58" i="16"/>
  <c r="G59" i="16"/>
  <c r="G60" i="16"/>
  <c r="L23" i="10" l="1"/>
  <c r="H37" i="10"/>
  <c r="H36" i="10"/>
  <c r="H34" i="10"/>
  <c r="H21" i="10" l="1"/>
  <c r="H22" i="10"/>
  <c r="H20" i="10"/>
  <c r="K20" i="10" s="1"/>
  <c r="P61" i="16" l="1"/>
  <c r="H35" i="10"/>
  <c r="I15" i="73"/>
  <c r="I16" i="73"/>
  <c r="I17" i="73"/>
  <c r="I18" i="73"/>
  <c r="I19" i="73"/>
  <c r="I20" i="73"/>
  <c r="I21" i="73"/>
  <c r="I22" i="73"/>
  <c r="I23" i="73"/>
  <c r="I24" i="73"/>
  <c r="I25" i="73"/>
  <c r="I26" i="73"/>
  <c r="I27" i="73"/>
  <c r="I28" i="73"/>
  <c r="I29" i="73"/>
  <c r="I30" i="73"/>
  <c r="I31" i="73"/>
  <c r="I32" i="73"/>
  <c r="I33" i="73"/>
  <c r="I34" i="73"/>
  <c r="I35" i="73"/>
  <c r="I36" i="73"/>
  <c r="I14" i="73"/>
  <c r="G16" i="73"/>
  <c r="G17" i="73"/>
  <c r="G18" i="73"/>
  <c r="G19" i="73"/>
  <c r="G20" i="73"/>
  <c r="G21" i="73"/>
  <c r="G22" i="73"/>
  <c r="G23" i="73"/>
  <c r="G24" i="73"/>
  <c r="G25" i="73"/>
  <c r="G26" i="73"/>
  <c r="G27" i="73"/>
  <c r="G28" i="73"/>
  <c r="G29" i="73"/>
  <c r="G30" i="73"/>
  <c r="G31" i="73"/>
  <c r="G32" i="73"/>
  <c r="G33" i="73"/>
  <c r="G34" i="73"/>
  <c r="G35" i="73"/>
  <c r="G36" i="73"/>
  <c r="G15" i="73"/>
  <c r="G14" i="73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15" i="16"/>
  <c r="G14" i="16"/>
  <c r="G3" i="16" a="1"/>
  <c r="G3" i="16" s="1"/>
  <c r="N49" i="16"/>
  <c r="N50" i="16"/>
  <c r="N51" i="16"/>
  <c r="N52" i="16"/>
  <c r="N53" i="16"/>
  <c r="V15" i="73"/>
  <c r="V16" i="73"/>
  <c r="V17" i="73"/>
  <c r="V18" i="73"/>
  <c r="V19" i="73"/>
  <c r="V20" i="73"/>
  <c r="V21" i="73"/>
  <c r="V22" i="73"/>
  <c r="V14" i="73"/>
  <c r="P14" i="70"/>
  <c r="P15" i="70"/>
  <c r="P16" i="70"/>
  <c r="P17" i="70"/>
  <c r="P18" i="70"/>
  <c r="P19" i="70"/>
  <c r="P20" i="70"/>
  <c r="P21" i="70"/>
  <c r="P22" i="70"/>
  <c r="P23" i="70"/>
  <c r="P24" i="70"/>
  <c r="P25" i="70"/>
  <c r="P26" i="70"/>
  <c r="P27" i="70"/>
  <c r="P28" i="70"/>
  <c r="P30" i="70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G61" i="16" l="1"/>
  <c r="G64" i="87" s="1"/>
  <c r="G64" i="70" s="1"/>
  <c r="G38" i="73" s="1"/>
  <c r="O35" i="16"/>
  <c r="I36" i="10"/>
  <c r="I37" i="10"/>
  <c r="I34" i="10"/>
  <c r="I21" i="10"/>
  <c r="I48" i="10" s="1"/>
  <c r="I22" i="10"/>
  <c r="I35" i="10"/>
  <c r="I20" i="10"/>
  <c r="L20" i="10" l="1"/>
  <c r="L33" i="10"/>
  <c r="I64" i="16" l="1"/>
  <c r="N14" i="70" l="1"/>
  <c r="N15" i="70"/>
  <c r="N16" i="70"/>
  <c r="N17" i="70"/>
  <c r="N18" i="70"/>
  <c r="N19" i="70"/>
  <c r="N20" i="70"/>
  <c r="N21" i="70"/>
  <c r="N22" i="70"/>
  <c r="N23" i="70"/>
  <c r="N24" i="70"/>
  <c r="N25" i="70"/>
  <c r="N26" i="70"/>
  <c r="N27" i="70"/>
  <c r="N28" i="70"/>
  <c r="N30" i="70"/>
  <c r="I65" i="16" l="1"/>
  <c r="I66" i="16" l="1"/>
  <c r="N13" i="73" l="1"/>
  <c r="O13" i="73" s="1"/>
  <c r="G3" i="73" l="1" a="1"/>
  <c r="G3" i="73" s="1"/>
  <c r="B3" i="73" l="1" a="1"/>
  <c r="B3" i="73" s="1"/>
  <c r="G3" i="70" a="1"/>
  <c r="G3" i="70" s="1"/>
  <c r="B3" i="70" a="1"/>
  <c r="B3" i="7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<sst xmlns="http://schemas.openxmlformats.org/spreadsheetml/2006/main" count="1699" uniqueCount="1045">
  <si>
    <t>INVOICE</t>
    <phoneticPr fontId="5"/>
  </si>
  <si>
    <t>KS EURASIA Co.,Ltd.</t>
    <phoneticPr fontId="5"/>
  </si>
  <si>
    <t>Date:</t>
    <phoneticPr fontId="5"/>
  </si>
  <si>
    <t>Invoice#</t>
    <phoneticPr fontId="5"/>
  </si>
  <si>
    <t>Phone:</t>
    <phoneticPr fontId="5"/>
  </si>
  <si>
    <t>+81-22-217-6841</t>
    <phoneticPr fontId="5"/>
  </si>
  <si>
    <t>Fax:</t>
    <phoneticPr fontId="5"/>
  </si>
  <si>
    <t>+81-22-217-6842</t>
    <phoneticPr fontId="5"/>
  </si>
  <si>
    <t>For:</t>
    <phoneticPr fontId="5"/>
  </si>
  <si>
    <t>Royal Cosmetics Co., Ltd.</t>
    <phoneticPr fontId="5"/>
  </si>
  <si>
    <t>119590 Moscow Mosfilmovskaya Street 70-6
Russian Federation</t>
    <phoneticPr fontId="5"/>
  </si>
  <si>
    <t>7-925-505-3799</t>
    <phoneticPr fontId="5"/>
  </si>
  <si>
    <t>NO</t>
    <phoneticPr fontId="5"/>
  </si>
  <si>
    <t>Description</t>
    <phoneticPr fontId="5"/>
  </si>
  <si>
    <t>Q'ty</t>
    <phoneticPr fontId="5"/>
  </si>
  <si>
    <t>Amount</t>
    <phoneticPr fontId="5"/>
  </si>
  <si>
    <t>C'BON</t>
  </si>
  <si>
    <t>LAPIDEM</t>
  </si>
  <si>
    <t>ROSY DROP</t>
  </si>
  <si>
    <t>McCoy</t>
  </si>
  <si>
    <t>Total</t>
  </si>
  <si>
    <t>ACCOUNT WITH BANK:</t>
  </si>
  <si>
    <t>THE BANK OF TOKYO-MITSUBISHI UFJ, LTD.</t>
  </si>
  <si>
    <t xml:space="preserve">ASAGAYA BRANCH </t>
  </si>
  <si>
    <t>INVOICE</t>
  </si>
  <si>
    <t>Shipper:</t>
    <phoneticPr fontId="5"/>
  </si>
  <si>
    <t>Consignee:</t>
    <phoneticPr fontId="5"/>
  </si>
  <si>
    <t>ROYAL COSMETICS Co.,Ltd.</t>
  </si>
  <si>
    <t>119590 Moscow Mosfilmovskaya Street 70-6</t>
    <phoneticPr fontId="5"/>
  </si>
  <si>
    <t xml:space="preserve">1-1-5 Tsuchitoy, Aoba-ku, Sendai, </t>
    <phoneticPr fontId="4"/>
  </si>
  <si>
    <t>Russian Federation</t>
    <phoneticPr fontId="5"/>
  </si>
  <si>
    <t>Miyagi, 980-0065, JAPAN</t>
    <phoneticPr fontId="6" type="noConversion"/>
  </si>
  <si>
    <t xml:space="preserve">PORT  OF  SHIPMENT </t>
    <phoneticPr fontId="5"/>
  </si>
  <si>
    <t xml:space="preserve">SHIPPED PER : </t>
    <phoneticPr fontId="4"/>
  </si>
  <si>
    <t xml:space="preserve"> MAIZURU, JAPAN   </t>
    <phoneticPr fontId="5"/>
  </si>
  <si>
    <t>Trade Term:</t>
    <phoneticPr fontId="5"/>
  </si>
  <si>
    <t>C&amp;F</t>
    <phoneticPr fontId="5"/>
  </si>
  <si>
    <t>PORT  OF  DESTINATION</t>
    <phoneticPr fontId="5"/>
  </si>
  <si>
    <t>Description of goods</t>
    <phoneticPr fontId="5"/>
  </si>
  <si>
    <t>Наименование ДС англ</t>
    <phoneticPr fontId="5"/>
  </si>
  <si>
    <t>Наименование ДС рус</t>
    <phoneticPr fontId="5"/>
  </si>
  <si>
    <t>Unit Price</t>
    <phoneticPr fontId="5"/>
  </si>
  <si>
    <t>TTL</t>
    <phoneticPr fontId="5"/>
  </si>
  <si>
    <t>N/W</t>
    <phoneticPr fontId="5"/>
  </si>
  <si>
    <t>Реквизиты ДС</t>
  </si>
  <si>
    <t>Марка (бренд) ДС</t>
  </si>
  <si>
    <t>Производель ДС</t>
  </si>
  <si>
    <t>McCoy Co., Ltd.</t>
  </si>
  <si>
    <t>K-S Eurasia Co., Ltd.</t>
    <phoneticPr fontId="4"/>
  </si>
  <si>
    <t xml:space="preserve">1-1-5 Tsuchitoy, Aoba-ku, </t>
    <phoneticPr fontId="5"/>
  </si>
  <si>
    <t>Артикул</t>
  </si>
  <si>
    <t>TTL N/W</t>
    <phoneticPr fontId="5"/>
  </si>
  <si>
    <t>Rosy Drop Perfect Stretch Sheet</t>
  </si>
  <si>
    <t>Идеальные патчи под глаза "Капля Розы"</t>
  </si>
  <si>
    <t xml:space="preserve">«McCoy» McCELLRIE Tightening Cream </t>
  </si>
  <si>
    <t>Лифтинговый крем для лица МакСелри МакКой</t>
  </si>
  <si>
    <t>AISHODO</t>
  </si>
  <si>
    <r>
      <t>From</t>
    </r>
    <r>
      <rPr>
        <sz val="12"/>
        <rFont val="ＭＳ Ｐゴシック"/>
        <family val="3"/>
        <charset val="128"/>
      </rPr>
      <t>：</t>
    </r>
  </si>
  <si>
    <r>
      <t>Country of Origin</t>
    </r>
    <r>
      <rPr>
        <sz val="12"/>
        <rFont val="Yu Mincho"/>
        <family val="1"/>
        <charset val="128"/>
      </rPr>
      <t>：　</t>
    </r>
  </si>
  <si>
    <t>Sendai-shi, Miyagi 980-0065, Japan</t>
    <phoneticPr fontId="5"/>
  </si>
  <si>
    <t>Taisei Pharmaceutical Co., Ltd.</t>
  </si>
  <si>
    <t>ЕАЭС N RU Д-JP.РА04.В.61482/23 от 13.06.2023 действует до 12.06.2028</t>
  </si>
  <si>
    <t>ЕАЭС N RU Д-JP.РА04.В.21689/24 от 08.05.2024 действует до 07.05.2029</t>
  </si>
  <si>
    <t>Make.iN</t>
  </si>
  <si>
    <t>INV.1</t>
    <phoneticPr fontId="4"/>
  </si>
  <si>
    <t>INV.2</t>
    <phoneticPr fontId="4"/>
  </si>
  <si>
    <r>
      <t xml:space="preserve">   Sub Total </t>
    </r>
    <r>
      <rPr>
        <b/>
        <sz val="12"/>
        <rFont val="Segoe UI Symbol"/>
        <family val="1"/>
      </rPr>
      <t>②</t>
    </r>
    <phoneticPr fontId="4"/>
  </si>
  <si>
    <r>
      <t xml:space="preserve">   Sub Total </t>
    </r>
    <r>
      <rPr>
        <b/>
        <sz val="12"/>
        <rFont val="Segoe UI Symbol"/>
        <family val="1"/>
      </rPr>
      <t>③</t>
    </r>
    <phoneticPr fontId="4"/>
  </si>
  <si>
    <t>《ROSY DROP》 Perfect Stretch Sheet</t>
  </si>
  <si>
    <t>DD PERFECT HYBRID G11 AQUA No6. Многофункциональная вода G11 гибрид No6</t>
  </si>
  <si>
    <t>DD PERFECT HYBRID G11 AQUA No.5. Многофункциональная вода G11 гибрид No5</t>
  </si>
  <si>
    <t>TESTERS</t>
    <phoneticPr fontId="4"/>
  </si>
  <si>
    <t xml:space="preserve">AISHODO Japanese barley grass green juice. </t>
  </si>
  <si>
    <t>AISHODO Japanese barley grass green juice</t>
  </si>
  <si>
    <t>Смесь сухая для приготовления безалкогольного напитка Аодзиру из ростков ячменя и пшеницы</t>
  </si>
  <si>
    <t>McCoy McCELLRIE MASK</t>
  </si>
  <si>
    <t>Маска для лица на основе биоцеллюлозы МакСелри</t>
  </si>
  <si>
    <t>《McCoy》McCELLRIE Tightening Cream 50g</t>
  </si>
  <si>
    <t>《ROSY DROP》 Perfect Stretch Sheet mini</t>
  </si>
  <si>
    <t>AIG07</t>
  </si>
  <si>
    <t>MC10</t>
  </si>
  <si>
    <t xml:space="preserve">ЕАЭС N RU Д-JP.РА04.В.12285/24  от 06.05.2024  действует до 05.05.2029 </t>
  </si>
  <si>
    <t>Aishodo Co.,Ltd</t>
  </si>
  <si>
    <t>Mediplorer</t>
  </si>
  <si>
    <t>Medion Research Laboratories Inc.</t>
  </si>
  <si>
    <t>LUXCES</t>
  </si>
  <si>
    <t>BEAUTY GARAGE</t>
  </si>
  <si>
    <t>INV.3</t>
  </si>
  <si>
    <t xml:space="preserve">LUXCES Res-Q Precious Liquid. </t>
  </si>
  <si>
    <t xml:space="preserve">Концентрат на основе 29 минералов «Драгоценный эликсир» </t>
  </si>
  <si>
    <t>LUXCES Res-Q Precious Lotion</t>
  </si>
  <si>
    <t xml:space="preserve">Лосьон для лица «Драгоценный лосьон RES-Q Luxces. </t>
  </si>
  <si>
    <t>Shinko Science Co.,Ltd</t>
  </si>
  <si>
    <t>FOB</t>
    <phoneticPr fontId="4"/>
  </si>
  <si>
    <t>Mediplorer CO2 gel mask premium</t>
  </si>
  <si>
    <t>Премиальная гелевая маска СО2 для лица Mediplorer</t>
  </si>
  <si>
    <r>
      <t>INV.NO.</t>
    </r>
    <r>
      <rPr>
        <sz val="7"/>
        <rFont val="Arial Unicode MS"/>
        <family val="3"/>
      </rPr>
      <t>：</t>
    </r>
  </si>
  <si>
    <r>
      <t>TEL</t>
    </r>
    <r>
      <rPr>
        <sz val="12"/>
        <rFont val="Times New Roman"/>
        <family val="1"/>
      </rPr>
      <t>：</t>
    </r>
  </si>
  <si>
    <t>8-925-505-3799</t>
  </si>
  <si>
    <r>
      <t>TEL</t>
    </r>
    <r>
      <rPr>
        <sz val="12"/>
        <rFont val="ＭＳ Ｐゴシック"/>
        <family val="3"/>
        <charset val="128"/>
      </rPr>
      <t>：</t>
    </r>
    <r>
      <rPr>
        <sz val="12"/>
        <rFont val="Times New Roman"/>
        <family val="1"/>
        <charset val="204"/>
      </rPr>
      <t xml:space="preserve"> +81-22-217-6841</t>
    </r>
  </si>
  <si>
    <r>
      <rPr>
        <sz val="12"/>
        <rFont val="Yu Mincho"/>
        <family val="1"/>
        <charset val="128"/>
      </rPr>
      <t>　</t>
    </r>
    <r>
      <rPr>
        <sz val="12"/>
        <rFont val="Times New Roman"/>
        <family val="1"/>
        <charset val="204"/>
      </rPr>
      <t>JAPAN</t>
    </r>
  </si>
  <si>
    <r>
      <t>To</t>
    </r>
    <r>
      <rPr>
        <sz val="12"/>
        <rFont val="Arial Unicode MS"/>
        <family val="3"/>
      </rPr>
      <t>　　：</t>
    </r>
    <r>
      <rPr>
        <sz val="12"/>
        <rFont val="Times New Roman"/>
        <family val="1"/>
        <charset val="204"/>
      </rPr>
      <t xml:space="preserve">  VLADIVOSTOK,</t>
    </r>
    <r>
      <rPr>
        <sz val="12"/>
        <rFont val="Arial Unicode MS"/>
        <family val="3"/>
      </rPr>
      <t>　</t>
    </r>
    <r>
      <rPr>
        <sz val="12"/>
        <rFont val="Times New Roman"/>
        <family val="1"/>
        <charset val="204"/>
      </rPr>
      <t>RUSSIA</t>
    </r>
  </si>
  <si>
    <r>
      <t xml:space="preserve">   Sub Total </t>
    </r>
    <r>
      <rPr>
        <b/>
        <sz val="12"/>
        <rFont val="Times New Roman"/>
        <family val="1"/>
      </rPr>
      <t>①</t>
    </r>
  </si>
  <si>
    <t>Демакияжный лифтинговый гельдля лица  NON F</t>
  </si>
  <si>
    <t>Лифтинговый лосьон NON F</t>
  </si>
  <si>
    <t>Лифтинговая сыворотка NON F</t>
  </si>
  <si>
    <t>Лифтинговая пенка для умывания NON F</t>
  </si>
  <si>
    <t>Лифтинговая эмульсия NON F</t>
  </si>
  <si>
    <t>NON F SKINCARE LOTION 500ml</t>
  </si>
  <si>
    <t>NON F SKINCARE SERUM 100ml</t>
  </si>
  <si>
    <t>NON F SKINCARE EMULSION 200ml</t>
  </si>
  <si>
    <t>NON F SKINCARE WASH 150g</t>
  </si>
  <si>
    <t>NON F SKINCARE LOTION 120ml</t>
  </si>
  <si>
    <t>NON F SKINCARE SERUM 30ml</t>
  </si>
  <si>
    <t xml:space="preserve">NON F SKINCARE EMULSION 100ml </t>
  </si>
  <si>
    <r>
      <t>FOB (N.C.V</t>
    </r>
    <r>
      <rPr>
        <b/>
        <sz val="11"/>
        <rFont val="BIZ UDMincho Medium"/>
        <family val="1"/>
        <charset val="128"/>
      </rPr>
      <t>）</t>
    </r>
  </si>
  <si>
    <t>《CBON》 ABILITY C LOTION</t>
  </si>
  <si>
    <t>Ability C Lotion</t>
  </si>
  <si>
    <t>Лосьон с витамином С Абилити</t>
  </si>
  <si>
    <t>《CBON》 VC BODY ESSENCE MD</t>
  </si>
  <si>
    <t>VC Body Essence MD</t>
  </si>
  <si>
    <t>Крем-эссенция для тела с витамином С MD</t>
  </si>
  <si>
    <t>《CHANSON》SERKIS MILD FOAM</t>
  </si>
  <si>
    <t>SERKIS MILD FOAM</t>
  </si>
  <si>
    <t>Очищающая пенка для деликатной кожи лица Серкис</t>
  </si>
  <si>
    <t>《CHANSON》CARING CREAM 30g</t>
  </si>
  <si>
    <t>CARING Cream</t>
  </si>
  <si>
    <t>Крем Кэаринг</t>
  </si>
  <si>
    <t>《CHANSON》CHANSONNIER NOURISHING NANO</t>
  </si>
  <si>
    <t>Chansonnier Nano Nourishing</t>
  </si>
  <si>
    <t>Крем питательный Шансонье</t>
  </si>
  <si>
    <t>《CHANSON》LES FOAM WASHING</t>
  </si>
  <si>
    <t>Les Foam Washing</t>
  </si>
  <si>
    <t>Очищающая пенка для чувствительной кожи</t>
  </si>
  <si>
    <t>《CHANSON》LES MEDICATED CARE WASHING</t>
  </si>
  <si>
    <t>LES Medicated care washing</t>
  </si>
  <si>
    <t>Очищающая пенка для чувствительной и проблемной кожи</t>
  </si>
  <si>
    <t>《Hime Labo》Washing Soap</t>
  </si>
  <si>
    <t>Washing soap</t>
  </si>
  <si>
    <t>Мыло твердое «Химе Лабо»</t>
  </si>
  <si>
    <t>《MAYURI》SQUALENE</t>
  </si>
  <si>
    <t>Mayuri Squalene</t>
  </si>
  <si>
    <t>Биологически активная добавка к пище "СКВАЛЕН" (капсулы массой 630 мг)</t>
  </si>
  <si>
    <t>《Dime Health Care PRO》PRO AMINO Seaweed SHAMPOO</t>
  </si>
  <si>
    <t>PROFESSIONAL AMINO SEAWEED SHAMPOO</t>
  </si>
  <si>
    <t>Профессиональный шампунь на основе аминокислот и морских водорослей для повреждённых волос</t>
  </si>
  <si>
    <t>《Lapidem》BATH &amp; MASSAGE OIL04 (BREATHE) 120ml</t>
  </si>
  <si>
    <t>Five Elements Bath and massage Oil Breathe</t>
  </si>
  <si>
    <t>Масло для массажа и ванны "Дыхание" Пять Элементов</t>
  </si>
  <si>
    <t>ESTLABO   CLEANSING  FOAM  EL</t>
  </si>
  <si>
    <t>EST LABO CLEANSING FOAM EL</t>
  </si>
  <si>
    <t>Очищающая пенка EST LABO EL</t>
  </si>
  <si>
    <t>《Cosmepro》Premium Fruit Sorbet Body Massage Salt Raspberry.</t>
  </si>
  <si>
    <t>Premium Fruit Sorbet Body Massage Salt Raspberry</t>
  </si>
  <si>
    <t>Премиальный фруктовый скраб - сорбет для тела на основе соли «Малина»</t>
  </si>
  <si>
    <t>《B-10》PREMIUM BC EYE SHEET</t>
  </si>
  <si>
    <t>Be-10 PREMIUM BIO CELL EYE SHEET</t>
  </si>
  <si>
    <t>Премиальные патчи для кожи вокруг глаз на биоцеллюлозной основе Be-10</t>
  </si>
  <si>
    <t>《B-10》PREMIUM FACE MASK</t>
  </si>
  <si>
    <t>Be-10 PREMIUM FACE MASK</t>
  </si>
  <si>
    <t>Премиальная маска для лица B-10</t>
  </si>
  <si>
    <t>Mediplorer Cleansing balm</t>
  </si>
  <si>
    <t>《McCoy》NON F SKINCARE CLEANSING 200g</t>
  </si>
  <si>
    <t>NON F SKINCARE CLEANSING 200g</t>
  </si>
  <si>
    <t>McCoy McCELLRIE MASSAGE CREAM</t>
  </si>
  <si>
    <t>Массажный крем для лица МакСелри</t>
  </si>
  <si>
    <t>McCoy McCELLRIE CLEANSING GEL</t>
  </si>
  <si>
    <t>Демакияжный гель МакСелри</t>
  </si>
  <si>
    <t>«McCoy» McCELLRIE PIQUE</t>
  </si>
  <si>
    <t>Make.iN RED PROPOLIS MOIST FACE MASK</t>
  </si>
  <si>
    <t xml:space="preserve">Увлажняющая маска «Красный прополис». </t>
  </si>
  <si>
    <t>SGF-OK</t>
  </si>
  <si>
    <t>《MEDION》Mediplorer Cleansing balm
(90g)</t>
  </si>
  <si>
    <t>《McCoy PRO》NON F SKINCARE LOTION 500ml for professional use</t>
  </si>
  <si>
    <t>《McCoy PRO》NON F SKINCARE SERUM 100ml for professional use</t>
  </si>
  <si>
    <t>《McCoy PRO》NON F SKINCARE EMULSION 200ml for professional use</t>
  </si>
  <si>
    <t>《McCoy》NON F SKINCARE WASH 150g</t>
  </si>
  <si>
    <t>《McCoy》NON F SKINCARE LOTION 120ml</t>
  </si>
  <si>
    <t>《McCoy》NON F SKINCARE SERUM 30ml</t>
  </si>
  <si>
    <t>《McCoy》NON F SKINCARE EMULSION 100ml</t>
  </si>
  <si>
    <t>《McCoy PRO》McCELLRIE MASK 30pcs</t>
  </si>
  <si>
    <t>《McCoy PRO》McCELLRIE MASSAGE CREAM 500g</t>
  </si>
  <si>
    <t>《Luxces》Res-Q Precious Lotion NEW!</t>
  </si>
  <si>
    <t>《EVLISS》Make.iN RED PROPOLIS MOIST FACE MASK</t>
  </si>
  <si>
    <t>《GLOW》 HYBRID G11 AQUA No.5. 600ml</t>
  </si>
  <si>
    <t>DD PERFECT HYBRID G11 AQUA No.5. 600ml</t>
  </si>
  <si>
    <t>《GLOW》 HYBRID G11 AQUA No6. 600ml</t>
  </si>
  <si>
    <t>DD PERFECT HYBRID G11 AQUA No6. 600ml</t>
  </si>
  <si>
    <t>Очищающий бальзам для лица Mediplorer</t>
  </si>
  <si>
    <t>MAYURI</t>
  </si>
  <si>
    <t>DIME HEALTH CARE</t>
  </si>
  <si>
    <t>COSMEPRO</t>
  </si>
  <si>
    <t>MEDI01</t>
  </si>
  <si>
    <t>MC06P</t>
  </si>
  <si>
    <t>MC11P</t>
  </si>
  <si>
    <t>M03</t>
  </si>
  <si>
    <t>SO01</t>
  </si>
  <si>
    <t>ЕАЭС N RU Д-JP.РА04.В.65633/23 от 14.06.2023 действует до 13.06.2028</t>
  </si>
  <si>
    <t>ЕАЭС N RU Д-JP.РА05.В.67147/23 от 20.07.2023 действует до 19.07.2028</t>
  </si>
  <si>
    <t>ЕАЭС N RU Д-JP.РА04.В.61629/23 от 13.06.2023 действует до 12.06.2028</t>
  </si>
  <si>
    <t>ЕАЭС N RU Д-JP.РА04.В.61476/23 от 13.06.2023 действует до 12.06.2028</t>
  </si>
  <si>
    <t>Luxces</t>
  </si>
  <si>
    <t>ЕАЭС N RU Д-JP.РА02.В.76973/23 от 27.03.2023 действует до 26.03.2028</t>
  </si>
  <si>
    <t>Cell Links Ink.</t>
  </si>
  <si>
    <t>ESTLABO</t>
  </si>
  <si>
    <t>Beauty Conexion</t>
  </si>
  <si>
    <t>AFURA</t>
  </si>
  <si>
    <t>CHANSON</t>
  </si>
  <si>
    <t>HIMELABO</t>
  </si>
  <si>
    <t>Dr.MEDION</t>
  </si>
  <si>
    <t>Evliss</t>
  </si>
  <si>
    <t>DIAMANTE</t>
  </si>
  <si>
    <t>Freight</t>
    <phoneticPr fontId="4"/>
  </si>
  <si>
    <t>250912-MOS</t>
    <phoneticPr fontId="4"/>
  </si>
  <si>
    <t>《Relent》ASTEROPE washing cream</t>
  </si>
  <si>
    <t>Asterope Washing Cream</t>
  </si>
  <si>
    <t>Пенка для умывания Астеропа</t>
  </si>
  <si>
    <t>《Relent》ASTEROPE milk lotion</t>
  </si>
  <si>
    <t>Asterope Milk Lotion.</t>
  </si>
  <si>
    <t xml:space="preserve">Питательное молочко Астеропа </t>
  </si>
  <si>
    <t>《CBON》 ABILITY ESSENCE LOTION</t>
  </si>
  <si>
    <t>Ability Essence Lotion</t>
  </si>
  <si>
    <t>Лосьон-эссенция Абилити</t>
  </si>
  <si>
    <t>《CBON》FACIALIST TREATMENT MASSERa 230g</t>
  </si>
  <si>
    <t xml:space="preserve">CBON FACIALIST TREATMENT MASSERa. </t>
  </si>
  <si>
    <t>CBON FACIALIST TREATMENT MASSERa. Демакияжный массажный крем Фэшиалист CBON.</t>
  </si>
  <si>
    <t xml:space="preserve">《CBON》FACIALIST TREATMENT MASSERa 110g </t>
  </si>
  <si>
    <t>《CBON》FACIALIST TREATMENT BRIGHT MASSER 230g</t>
  </si>
  <si>
    <t xml:space="preserve">CBON FACIALIST TREATMENT BRIGHT MASSER. </t>
  </si>
  <si>
    <t>CBON FACIALIST TREATMENT BRIGHT MASSER. Демакияжный массажный крем выравнивающий цвет кожи лица Фэшиалист CBON</t>
  </si>
  <si>
    <t>《CBON》FACIALIST MOIST VEIL WASH 130g</t>
  </si>
  <si>
    <t xml:space="preserve">CBON FACIALIST MOIST VEIL WASH. </t>
  </si>
  <si>
    <t>CBON FACIALIST MOIST VEIL WASH. Увлажняющая пенка Фэшиалист CBON.</t>
  </si>
  <si>
    <t>《CBON》 FACIALIST MOISTURE CREAM S</t>
  </si>
  <si>
    <t>Facialist Moisture Cream</t>
  </si>
  <si>
    <t>Крем увлажняющий Фэшиалист</t>
  </si>
  <si>
    <t>《CBON》 MOIST HAND CREAM</t>
  </si>
  <si>
    <t>Moist Hand Cream</t>
  </si>
  <si>
    <t>Крем увлажняющий для рук</t>
  </si>
  <si>
    <t>《CHANSON》CARING LOTION</t>
  </si>
  <si>
    <t>CARING Lotion</t>
  </si>
  <si>
    <t>Лосьон Кэаринг</t>
  </si>
  <si>
    <t>《CHANSON》CARING MILK</t>
  </si>
  <si>
    <t>Caring Milk</t>
  </si>
  <si>
    <t>Эмульсия «Кэаринг»</t>
  </si>
  <si>
    <t>《CHANSON》CHANSONNIER CONCENTRATE NANO 30 ml</t>
  </si>
  <si>
    <t>Chansonnier Nano Concentrate</t>
  </si>
  <si>
    <t>Серум-концентрат Шансонье</t>
  </si>
  <si>
    <t xml:space="preserve">《CHANSON》CHANSONNIER MILK NANO </t>
  </si>
  <si>
    <t>Chansonnier Nano Milk</t>
  </si>
  <si>
    <t>Эмульсия «Шансонье»</t>
  </si>
  <si>
    <t>《CHANSON》LES CLEANSING CREAM</t>
  </si>
  <si>
    <t>Les Cleansing Cream</t>
  </si>
  <si>
    <t>Очищающий крем для чувствительной кожи</t>
  </si>
  <si>
    <t>《CHANSON》 LIFTRISE  MILK 90ml</t>
  </si>
  <si>
    <t>Chanson Cosmetics LIFTRISE Milk</t>
  </si>
  <si>
    <t>Лифтинговая эмульсия для лица Liftrise Chanson Cosmetics</t>
  </si>
  <si>
    <t>《CHANSON》LIFTRISE  NOURISHING M</t>
  </si>
  <si>
    <t>CHANSON LIFTRISE NOURISHING M</t>
  </si>
  <si>
    <t>Лифтинговый питательный крем для лица LIFTRISE M</t>
  </si>
  <si>
    <t>《CHANSON》Victline 20g</t>
  </si>
  <si>
    <t xml:space="preserve">Victline </t>
  </si>
  <si>
    <t>CHANSON Victline. Крем против морщин Victline  Шансон</t>
  </si>
  <si>
    <t>《Dime Health Care PRO》PRO AMINO SHAMPOO</t>
  </si>
  <si>
    <t>PROFESSIONAL AMINO SHAMPOO</t>
  </si>
  <si>
    <t>Профессиональный шампунь на основе аминокислот</t>
  </si>
  <si>
    <t>《Dime Health Care PRO》PRO AMINO CONDITIONER</t>
  </si>
  <si>
    <t>PROFESSIONAL AMINO CONDITIONER</t>
  </si>
  <si>
    <t>Профессиональный кондиционер на основе аминокислот</t>
  </si>
  <si>
    <t>《Dime Health Care PRO》PRO AMINO Seaweed CONDITIONER</t>
  </si>
  <si>
    <t>PROFESSIONAL AMINO SEAWEED CONDITIONER</t>
  </si>
  <si>
    <t>Профессиональный кондиционер на основе аминокислот и морских водорослей для повреждённых волос</t>
  </si>
  <si>
    <t>《Lapidem》RITUAL Sleeping Bloom Mask 100g</t>
  </si>
  <si>
    <t>LAPIDEM RITUAL Sleeping Bloom Mask</t>
  </si>
  <si>
    <t>Лапидем Маска ночная Ритуал</t>
  </si>
  <si>
    <t>《Lapidem PRO》RITUAL Sleeping Bloom Mask 250g</t>
  </si>
  <si>
    <t>ESTLABO　POINT CLEANSING</t>
  </si>
  <si>
    <t>ESTLABO POINT CLEANSING</t>
  </si>
  <si>
    <t>Демакияжный лосьон для очищения макияжа с глаз и губ EST LABO</t>
  </si>
  <si>
    <t>ESTLABO   CLEAN  OFF  PACK</t>
  </si>
  <si>
    <t>EST LABO CLEAN OFF PACK</t>
  </si>
  <si>
    <t>Очищающая маска EST LABO</t>
  </si>
  <si>
    <t>ESTLABO　CLEANSING  EMULSION</t>
  </si>
  <si>
    <t>CLEANSING EMULSION EST LABO</t>
  </si>
  <si>
    <t>Очищающая эмульсия EST LABO</t>
  </si>
  <si>
    <t>ESTLABO   MELTING  LOTION</t>
  </si>
  <si>
    <t>EST LABO MELTING LOTION</t>
  </si>
  <si>
    <t>Очищающий лосьон EST LABO</t>
  </si>
  <si>
    <t>ESTLABO   FINISHING  MILK  EMULSION</t>
  </si>
  <si>
    <t>EST LABO FINISHING MILK EMULSION</t>
  </si>
  <si>
    <t>Питательная эмульсия EST LABO</t>
  </si>
  <si>
    <t>ESTLABO   OILY  SKIN LOTION</t>
  </si>
  <si>
    <t>EST LABO OILY SKIN LOTION</t>
  </si>
  <si>
    <t>Лосьон для жирной кожи лица EST LABO</t>
  </si>
  <si>
    <t>ESTLABO   EYE  CARE  ESSENCE</t>
  </si>
  <si>
    <t>EST LABO EYE CARE ESSENCE</t>
  </si>
  <si>
    <t>Эссенция для кожи вокруг глаз EST LABO</t>
  </si>
  <si>
    <t>ESTLABO  MAKEUP BASE</t>
  </si>
  <si>
    <t>EST LABO MAKE UP BASE</t>
  </si>
  <si>
    <t>Эмульсия-база под макияж EST LABO</t>
  </si>
  <si>
    <t>ESTLABO   SLIM  FACE  MASSAGE  PACK</t>
  </si>
  <si>
    <t>EST LABO SLIM FACE MASSAGE PACK</t>
  </si>
  <si>
    <t>Массажная маска для скульптурирования лица EST LABO</t>
  </si>
  <si>
    <t>ESTLABO   MASSAGE  CREAM</t>
  </si>
  <si>
    <t>EST LABO MASSAGE CREAM</t>
  </si>
  <si>
    <t>Массажный крем EST LABO</t>
  </si>
  <si>
    <t>ESTLABO   FINISHING  LOTION  EL</t>
  </si>
  <si>
    <t>EST LABO FINISHING LOTION EL</t>
  </si>
  <si>
    <t>Питательный лосьон EST LABO EL</t>
  </si>
  <si>
    <t>OSAKA MATSUGE Mascara</t>
  </si>
  <si>
    <t>Osaka Matsuge Mascara</t>
  </si>
  <si>
    <t>Тушь для ресниц объем и подкручивание, тон черный</t>
  </si>
  <si>
    <t xml:space="preserve">《Cosmepro》Premium Fruit Sorbet Body Massage Salt Aloe. </t>
  </si>
  <si>
    <t>Premium Fruit Sorbet Body Massage Salt Aloe</t>
  </si>
  <si>
    <t>Премиальный фруктовый скраб-сорбет для тела на основе соли «Алоэ»</t>
  </si>
  <si>
    <t>《Cosmepro》Premium Fruit Sorbet Body Massage Salt Papaya.</t>
  </si>
  <si>
    <t>Premium Fruit Sorbet Body Massage Salt Papaya</t>
  </si>
  <si>
    <t>Премиальный фруктовый скраб - сорбет для тела на основе соли «Папайя»</t>
  </si>
  <si>
    <t xml:space="preserve">《Cosmepro》Premium Fruit Sorbet Body Massage Salt Grape Fruits.. </t>
  </si>
  <si>
    <t>Premium Fruit Sorbet Body Massage Salt Grape fruits</t>
  </si>
  <si>
    <t>Премиальный фруктовый скраб - сорбет для тела на основе соли «Грейпфрут»</t>
  </si>
  <si>
    <t xml:space="preserve">《Cosmepro》Premium Fruit Sorbet Body Massage Blueberry. </t>
  </si>
  <si>
    <t>Premium Fruit Sorbet Body Massage Blueberry</t>
  </si>
  <si>
    <t>Премиальный фруктовый скраб - сорбет для тела на основе соли «Черника»</t>
  </si>
  <si>
    <t xml:space="preserve">《Cosmepro》Premium Fruit Sorbet Body Massage Salt Honey. </t>
  </si>
  <si>
    <t>Premium Fruit Sorbet Body Massage Salt Honey</t>
  </si>
  <si>
    <t>Премиальный фруктовый скраб - сорбет для тела на основе соли «Мёд»</t>
  </si>
  <si>
    <t>《Cosmepro》Premium Fruit Sorbet Body Massage Apple＆Jasmine.</t>
  </si>
  <si>
    <t>Premium Fruit Sorbet Body Massage Apple&amp;Jasmine</t>
  </si>
  <si>
    <t>Премиальный фруктовый скраб - сорбет для тела на основе соли «Яблоко и жасмин»</t>
  </si>
  <si>
    <t>《Cosmepro》Premium Fruit Sorbet Body Massage Salt Raspberry＆Honey.</t>
  </si>
  <si>
    <t>Premium Fruit Sorbet Body Massage Salt Raspberry&amp;Honey</t>
  </si>
  <si>
    <t>Премиальный фруктовый скраб - сорбет для тела на основе соли «Малина и мёд»</t>
  </si>
  <si>
    <t>SKINIMALIST RADIANCE PEEL.</t>
  </si>
  <si>
    <t xml:space="preserve">SKINIMALIST RADIANCE PEEL. Пилинг-сияние Скинималист. </t>
  </si>
  <si>
    <t xml:space="preserve">SKINIMALIST SHIRATAMA AMPULE. </t>
  </si>
  <si>
    <t xml:space="preserve">SKINIMALIST SHIRATAMA AMPULE. Ампула, выравнивающая цвет кожи лица Сиратама Скинималист. </t>
  </si>
  <si>
    <t xml:space="preserve">Delicate Zone Cosme Essence Gel </t>
  </si>
  <si>
    <t>HANAKO Delicate Zone Cosme Essence Gel</t>
  </si>
  <si>
    <t>Эссенция-гель для деликатной кожи тела HANAKO</t>
  </si>
  <si>
    <t>Delicate Zone Cosme Vagina Rash Cream</t>
  </si>
  <si>
    <t>HANAKO Delicate Zone Cosme Vagina Rash Cream</t>
  </si>
  <si>
    <t>Крем для деликатной кожи тела HANAKO</t>
  </si>
  <si>
    <t>Maiko Moisture Facial Mask Collagen</t>
  </si>
  <si>
    <t>AISHODO Maiko Moisture Facial Mask Collagen</t>
  </si>
  <si>
    <t>Увлажняющая маска для лица на основе коллагена «Майко» AISHODO</t>
  </si>
  <si>
    <t>Maiko Moisture Facial Mask 3GF (Hexapeptide-33/Oligopeptide-34/Acetyl Decapeptide-3)</t>
  </si>
  <si>
    <t>AISHODO Maiko Moisture Facial Mask 3GF (Hexapeptide-33/Oligopeptide-34/Acetyl Decapeptide-3)</t>
  </si>
  <si>
    <t>Увлажняющая маска для лица на основе пептидов гексапептид 33, олигопептид 34, ацетил декапептид 3 «Майко» AISHODO</t>
  </si>
  <si>
    <t>《MEDION》Mediplorer CO2 gel mask
premium (6 times)</t>
  </si>
  <si>
    <t>《MEDION》Mediplorer Radiance Lift lotion
(120mL)</t>
  </si>
  <si>
    <t>Mediplorer Radiance Lift lotion</t>
  </si>
  <si>
    <t>Лифтинговый лосьон для лица «Сияние» Mediplorer</t>
  </si>
  <si>
    <t>Mediplorer Cleansing balm mini 4g sample</t>
  </si>
  <si>
    <t>《McCoy PRO》McCELLRIE CLEANSING GEL 500g</t>
  </si>
  <si>
    <t>《McCoy》McCELLRIE SERUM 30ml</t>
  </si>
  <si>
    <t>McCoy McCELLRIE SERUM</t>
  </si>
  <si>
    <t>Сыворотка для лица МакСелри</t>
  </si>
  <si>
    <t>《McCoy》McCELLRIE ESSENCE CREAM 30g</t>
  </si>
  <si>
    <t>McCoy McCELLRIE ESSENCE CREAM</t>
  </si>
  <si>
    <t>Эссенция-крем для лица МакСелри</t>
  </si>
  <si>
    <t>《McCoy》McCELLRIE MASK 4pcs</t>
  </si>
  <si>
    <t>《McCoy》McCELLRIE Pique 30g</t>
  </si>
  <si>
    <t>Лифтинговая омолаживающая эссенция для лица на основе спикулы МакСелри</t>
  </si>
  <si>
    <t>《McCoy》Dolcet Bodymake Gel 60g</t>
  </si>
  <si>
    <t>McCoy Dolcet Bodymake Gel</t>
  </si>
  <si>
    <t>Гель для улучшения упругости кожи груди Дольсет МакКой</t>
  </si>
  <si>
    <t>《McCoy》ENEW Superzyme Plus 4 720ml</t>
  </si>
  <si>
    <t>«МсСоу» ENEW Superzyme Plus 4</t>
  </si>
  <si>
    <t>Напиток на основе суперэнзимов Плюс 4 МакКой</t>
  </si>
  <si>
    <t>《McCoy》Top skin Refill 300ml</t>
  </si>
  <si>
    <t xml:space="preserve">McCoy Top skin </t>
  </si>
  <si>
    <t xml:space="preserve">Многофункциональная вода на основе отрицательно заряженных ионов Топ Скин МакКой.  </t>
  </si>
  <si>
    <t>《McCoy》Spray head made for Top skin</t>
  </si>
  <si>
    <t>«McCoy» Spray head made for Top skin</t>
  </si>
  <si>
    <t xml:space="preserve">Насадка-распылитель для лосьона Top Skin. </t>
  </si>
  <si>
    <t>《Luxces》Res-Q Precious Liquid</t>
  </si>
  <si>
    <t xml:space="preserve">《EVLISS》Make.iN CICA MOIST FACE MASK </t>
  </si>
  <si>
    <t xml:space="preserve">Make.iN CICA MOIST FACE MASK </t>
  </si>
  <si>
    <t>Увлажняющая маска CICA
 (на основе центеллы азиатской).</t>
  </si>
  <si>
    <t>《EVLISS》Make.iN CBD MOIST FACE MASK</t>
  </si>
  <si>
    <t>Make.iN CBD MOIST FACE MASK</t>
  </si>
  <si>
    <t xml:space="preserve"> Увлажняющая маска на основе конопли. </t>
  </si>
  <si>
    <t>《EVLISS》Make.iN CICA MOIST EYE SHEET</t>
  </si>
  <si>
    <t>Make.iN CICA MOIST EYE SHEET</t>
  </si>
  <si>
    <t>Увлажняющие патчи для кожи вокруг глаз на основе центеллы азиатской</t>
  </si>
  <si>
    <t>《EVLISS》Make.iN NMN MOIST EYE SHEET</t>
  </si>
  <si>
    <t>Make.iN NMN MOIST EYE SHEET</t>
  </si>
  <si>
    <t>Патчи под глаза на основе ниацинамида мононуклеатида NMN Make.iN,</t>
  </si>
  <si>
    <t>《EVLISS》Make.iN BAKUCHIOL + CERAMIDE 10Days FACE MASK</t>
  </si>
  <si>
    <t>Make.iN BAKUCHIOL + CERAMIDE 10Days FACE MASK</t>
  </si>
  <si>
    <t xml:space="preserve"> Маска на основе бакучиола и церамидов на 10 дней. </t>
  </si>
  <si>
    <t>《EVLISS》Make.iN EXOSOME+ GLUTACHIONE 10Days FACE MASK</t>
  </si>
  <si>
    <t>Make.iN EXOSOME+ GLUTACHIONE</t>
  </si>
  <si>
    <t>Омолаживающая маска на основе экзосом и глютатиона. Make.iN 10</t>
  </si>
  <si>
    <t>COCOCHI Facial Essence Mask</t>
  </si>
  <si>
    <t>AG Ultimate Facial Essence Mask COCOCHI</t>
  </si>
  <si>
    <t>Питательная Маска-эссенция тканевая для лица Cocochi</t>
  </si>
  <si>
    <t>COCOCHI AG Ultimate Essence Lotion EX</t>
  </si>
  <si>
    <t>Лосьон-эссенция Экстра COCOCHI</t>
  </si>
  <si>
    <t>COCOCHI AG Ultimate Luxe Emulsion EX</t>
  </si>
  <si>
    <t xml:space="preserve">Эмульсия экстра люкс COCOCHI </t>
  </si>
  <si>
    <t>COCOCHI Eye Care Set (Eye Cream/Eye Zone Firming Mask)</t>
  </si>
  <si>
    <t>COCOCHI Eye Care Set (AG Ultimate Enriched Eye CreamCOCOCHI/AG Ultimate Eye Zone Mask COCOCHI)</t>
  </si>
  <si>
    <t>Набор по уходу за кожей вокруг глаз (Маска тканевая для кожи вокург глаз COCOCHI +Питательный антивозрастной крем для кожи вокруг глаз COCOCHI) COCOCHI</t>
  </si>
  <si>
    <t>AG Ultimate Facial Essence Mask Sakura COCOCHI</t>
  </si>
  <si>
    <t>Увлажняющая тканевая маска для кожи лица Сакура</t>
  </si>
  <si>
    <t xml:space="preserve"> COCOCHI AG Ultimate Glowing Essence Cream Mask 7g/21g</t>
  </si>
  <si>
    <t xml:space="preserve">  COCOCHI AG Ultimate Glowing Essence Cream Mask   7g/21g</t>
  </si>
  <si>
    <t xml:space="preserve"> Кремовая маска-эссенция супер Сияние COCOCHI</t>
  </si>
  <si>
    <t>COCOCHI AG Clarifying Concentrate Mask 5sht/ 1g x5</t>
  </si>
  <si>
    <t xml:space="preserve">Антигликационная, антивозростная концентрированная маска COCOCHI  </t>
  </si>
  <si>
    <t xml:space="preserve">
Beauty Smile
</t>
  </si>
  <si>
    <t xml:space="preserve">Beauty Smile. </t>
  </si>
  <si>
    <t>Отбеливающая зубная паста на основе угля и ионов серебра Бьюти Смайл для дневного применения.</t>
  </si>
  <si>
    <t>Beauty Smile Agio</t>
  </si>
  <si>
    <t xml:space="preserve">Beauty Smile Agio. </t>
  </si>
  <si>
    <t>Отбеливающая зубная паста на основе угля, ионов серебра и платины Бьюти Смайл для ночного применения.</t>
  </si>
  <si>
    <t>《BEAUTY GARAGE》Facial gauze</t>
  </si>
  <si>
    <t>Facial gauze</t>
  </si>
  <si>
    <t>Хлопковые салфетки</t>
  </si>
  <si>
    <t>《SOWARE INTERNATIONAL》PERFECT Thalasso Serum Thalasso Mask (1sheet)</t>
  </si>
  <si>
    <t>Perfect Serum Thalasso Mask</t>
  </si>
  <si>
    <t>Эссенция-маска для лица на основе фукоидана "Талассо"</t>
  </si>
  <si>
    <t>250912-MOS</t>
    <phoneticPr fontId="5"/>
  </si>
  <si>
    <t>ＲＥＬＥＮＴ</t>
  </si>
  <si>
    <t>HANAKO</t>
  </si>
  <si>
    <t>COCOCHI</t>
  </si>
  <si>
    <t>Diaasjapan</t>
  </si>
  <si>
    <t>INV4</t>
    <phoneticPr fontId="4"/>
  </si>
  <si>
    <t>《Salon de Flouveil》Lip Essence Clear Up</t>
  </si>
  <si>
    <t>Essence Clear Lip</t>
  </si>
  <si>
    <t>Крем-эссенция для губ</t>
  </si>
  <si>
    <t>《Relent》La Cerarl VC Runny 100ml</t>
  </si>
  <si>
    <t>La Cerarl Doreor VC Runny</t>
  </si>
  <si>
    <t>Лосьон с витамином С «Ла Серарл»</t>
  </si>
  <si>
    <t>《Relent》La Cerarl Doreor Pack 105g</t>
  </si>
  <si>
    <t>La Cerarl Doreor Pack</t>
  </si>
  <si>
    <t>Маска для лица Ла Серарл Дореор</t>
  </si>
  <si>
    <t>《Relent》La Cerarl Doreor Milk 80ml</t>
  </si>
  <si>
    <t>La Cerarl Doreor Milk</t>
  </si>
  <si>
    <t>Молочко «Ла Серарл»</t>
  </si>
  <si>
    <t>《Relent》La Cerarl Doreor Gelee SP</t>
  </si>
  <si>
    <t>La Cerarl DOREOR GELEE SP</t>
  </si>
  <si>
    <t>Гель для лица Ла Сераль</t>
  </si>
  <si>
    <t>《Relent》La Cerarl Doreor Treatment ОБНОВИЛИ JAN, ТОВАР</t>
  </si>
  <si>
    <t>La Cerarl Doreor Treatment</t>
  </si>
  <si>
    <t>Кондиционер для волос Ла Сераль</t>
  </si>
  <si>
    <t>《Relent》YOKIBI Essence Cleansing 100g Изменилась верхушка тюбика</t>
  </si>
  <si>
    <t>Yokibi Essence Cleansing</t>
  </si>
  <si>
    <t>Демакияжный крем для лица Ёкиби</t>
  </si>
  <si>
    <t>《Relent》YOKIBI Essence Emulsion Rich 40ml</t>
  </si>
  <si>
    <t>Yokibi Essence Emulsion Rich</t>
  </si>
  <si>
    <t>Ультрапитательная эссенция «Ёкиби»</t>
  </si>
  <si>
    <t>《Relent》YOKIBI Essence Cream 20g</t>
  </si>
  <si>
    <t>Yokibi Essence Cream</t>
  </si>
  <si>
    <t>Крем-эссенция для лица Ёкиби</t>
  </si>
  <si>
    <t>《Relent》Rinales essence α</t>
  </si>
  <si>
    <t>Rinales Essence</t>
  </si>
  <si>
    <t>Сыворотка от морщин Риналес</t>
  </si>
  <si>
    <t>《Relent》Rinales milk lotion</t>
  </si>
  <si>
    <t>《Relent》Rinales moisture cream</t>
  </si>
  <si>
    <t>Rinales Moisture Cream</t>
  </si>
  <si>
    <t>Крем увлажняющий против морщин Риналес</t>
  </si>
  <si>
    <t>《Relent》Lip Cream</t>
  </si>
  <si>
    <t>Relent Lip Cream</t>
  </si>
  <si>
    <t>Крем для губ «Релент»</t>
  </si>
  <si>
    <t>《Relent》REFILL YOKIBI Essence Powder Foundation 101　</t>
  </si>
  <si>
    <t>Yokibi Essence Powder Foundation Set P-101</t>
  </si>
  <si>
    <t>Пудра-эссенция «Ёкиби» тон 101</t>
  </si>
  <si>
    <t>《Relent》REFILL YOKIBI Essence Powder Foundation 200　</t>
  </si>
  <si>
    <t>Yokibi Essence Powder Foundation Set P-200</t>
  </si>
  <si>
    <t>Пудра-эссенция «Ёкиби» тон 200</t>
  </si>
  <si>
    <t>《Relent》YOKIBI Essence Shampoo</t>
  </si>
  <si>
    <t>Yokibi Essence Shampoo</t>
  </si>
  <si>
    <t>Восстанавливающий шампунь-эссенция для волос «Ёкиби»</t>
  </si>
  <si>
    <t>《Relent》YOKIBI Essence Treatment</t>
  </si>
  <si>
    <t>Yokibi Essence Treatment</t>
  </si>
  <si>
    <t>Восстанавливающий эссенция-кондиционер для волос «Ёкиби»</t>
  </si>
  <si>
    <t>《RELENT PRO》La Cerarl Doreor Cleansing 270g (Остаток 105)</t>
  </si>
  <si>
    <t>La Cerarl Doreor Cleansing</t>
  </si>
  <si>
    <t>Демакияжный крем для лица Ла Серарл Дореор</t>
  </si>
  <si>
    <t>《RELENT PRO》La Cerarl Doreor Serum 100ml (Остаток 55)</t>
  </si>
  <si>
    <t>La Cerarl Doreor Serum</t>
  </si>
  <si>
    <t>Эссенция «Ла Серарл Дореор»</t>
  </si>
  <si>
    <t>Queen’s Premium Mask RED</t>
  </si>
  <si>
    <t>Ультраувлажняющая антивозрастная премиальная маска «Королева Рэд»</t>
  </si>
  <si>
    <t>QUALITY 1st THE DERMA MASK 30</t>
  </si>
  <si>
    <t xml:space="preserve">QUALITY 1st THE DERMA MASK. </t>
  </si>
  <si>
    <t xml:space="preserve">Маска для дермы Quality 1st. 30 шт. </t>
  </si>
  <si>
    <t>QUALITY 1st DERMA LASER SUPER VC 100</t>
  </si>
  <si>
    <t xml:space="preserve">QUALITY 1st DERMA LASER SUPER VC 100. </t>
  </si>
  <si>
    <t xml:space="preserve">Маска дерма лазер с супер витамином С  Quality 1st VC100. </t>
  </si>
  <si>
    <t>QUALITY 1st DERMA LASER SUPER RETINOL 100 7</t>
  </si>
  <si>
    <t xml:space="preserve">QUALITY 1st DERMA LASER SUPER RETINOL 100. </t>
  </si>
  <si>
    <t xml:space="preserve">Маска дерма лазер супер ретинол 100. </t>
  </si>
  <si>
    <t>QUALITY 1st DERMA LASER SUPER EXOSOME 100 7</t>
  </si>
  <si>
    <t>QUALITY 1st  DERMA LASER SUPER EXOSOME 100 7</t>
  </si>
  <si>
    <t>Маска дерма лазер омолаживающая суперэкзосомы 100 QUALITY 1st 7шт</t>
  </si>
  <si>
    <t>QUALITY 1st DERMA LASER SUPER BLACK 7</t>
  </si>
  <si>
    <t>Маска дерма лазер для сужения пор и борьбы с камидонами суперблэк на основе четырех видов витамина С QUALITY 1st  7шт</t>
  </si>
  <si>
    <t>QUALITY 1st DERMA LASER SHOT X SUPER VC100 (15 sheets)</t>
  </si>
  <si>
    <t>QUALITY 1st DERMA LASER SHOT X SUPER TEATREE100+CICA (15 sheets)</t>
  </si>
  <si>
    <t>QUALITY 1st DERMA LASER VC100 MOISTURE (LOTION) 240ml</t>
  </si>
  <si>
    <t xml:space="preserve">Увлажняющий лосьон  дерма лазер на основе витамина С VC100.  QUALITY 1st </t>
  </si>
  <si>
    <t>QUALITY 1st DERMA LASER ULTHERA C 30ml</t>
  </si>
  <si>
    <t xml:space="preserve"> QUALITY 1st. DERMA LASER ULTHERA C 30ml</t>
  </si>
  <si>
    <t xml:space="preserve">Омолаживающая сыворотка Ультера C для сужения пор на основе витамина С и ниацинамида дерма лазер.  QUALITY 1st </t>
  </si>
  <si>
    <t>QUALITY 1st DERMA LASER VC100 GEL CREAM</t>
  </si>
  <si>
    <t xml:space="preserve">Крем-гель на основе на основе высококонцентрированного ниацинамида, четырех видов витамина С VC100 дерма лазер для сужения пор  QUALITY 1st </t>
  </si>
  <si>
    <t>QUALITY 1st DERMA LASER ULTHERA R</t>
  </si>
  <si>
    <t xml:space="preserve"> QUALITY 1st DERMA LASER ULTHERA R</t>
  </si>
  <si>
    <t xml:space="preserve">Антивозростная сыворотка Ультера R на основе ретинола и ниацинамида дерма лазер.  QUALITY 1st  </t>
  </si>
  <si>
    <t>QUALITY 1st DERMA LASER R100 GEl CREAM</t>
  </si>
  <si>
    <t xml:space="preserve"> QUALITY 1st DERMA LASER R100 GEl CREAM</t>
  </si>
  <si>
    <t xml:space="preserve">Антивозростной крем-гель на основе ретинола и ниацинамида дерма лазер. QUALITY 1st  </t>
  </si>
  <si>
    <t>QUALITY 1st DERMA LASER SUPER VC100 (WHITE LOTION)</t>
  </si>
  <si>
    <t xml:space="preserve"> QUALITY 1st DERMA LASER SUPER VC100 (WHITE LOTION)</t>
  </si>
  <si>
    <t xml:space="preserve">Лосьон выравнивающий цвет кожи лица Дерма лазер VC100. QUALITY 1st </t>
  </si>
  <si>
    <t>QUALITY 1st DERMA LASER ULTHERA CW</t>
  </si>
  <si>
    <t xml:space="preserve">Сыворотка антивозрастная выравнивающая цвет кожи лица Ультера  CW дерма лазер QUALITY 1st  </t>
  </si>
  <si>
    <t>QUALITY 1st DERMA LASER SUPER AZ100 (AC CARE LOTION)</t>
  </si>
  <si>
    <t xml:space="preserve">Лосьон увлажняющий на основе азелаиновой кислоты для чувствительной кожи Дерма лазер супер AZ100 QUALITY 1st </t>
  </si>
  <si>
    <t>QUALITY 1st DERMA LASER ULTHERA AZ</t>
  </si>
  <si>
    <t xml:space="preserve">Сыворотка для жирной кожи на основе азелаиновой кислоты Ультера  AZ дерма лазер QUALITY 1st </t>
  </si>
  <si>
    <r>
      <rPr>
        <sz val="9"/>
        <rFont val="MS Mincho"/>
        <family val="3"/>
        <charset val="128"/>
      </rPr>
      <t>《</t>
    </r>
    <r>
      <rPr>
        <sz val="9"/>
        <rFont val="Times New Roman"/>
        <family val="1"/>
        <charset val="204"/>
      </rPr>
      <t>Quality 1st</t>
    </r>
    <r>
      <rPr>
        <sz val="9"/>
        <rFont val="MS Mincho"/>
        <family val="3"/>
        <charset val="128"/>
      </rPr>
      <t>》</t>
    </r>
    <r>
      <rPr>
        <sz val="9"/>
        <rFont val="Times New Roman"/>
        <family val="1"/>
        <charset val="204"/>
      </rPr>
      <t>QUEEN'S PREMIUM MASK</t>
    </r>
    <r>
      <rPr>
        <sz val="9"/>
        <rFont val="MS Mincho"/>
        <family val="3"/>
        <charset val="128"/>
      </rPr>
      <t>　</t>
    </r>
    <r>
      <rPr>
        <sz val="9"/>
        <rFont val="Times New Roman"/>
        <family val="1"/>
        <charset val="204"/>
      </rPr>
      <t>RED</t>
    </r>
    <phoneticPr fontId="5"/>
  </si>
  <si>
    <t>Q1st</t>
    <phoneticPr fontId="4"/>
  </si>
  <si>
    <t>FLOUVEIL</t>
    <phoneticPr fontId="4"/>
  </si>
  <si>
    <t>делаем</t>
  </si>
  <si>
    <t>Salon de Flouveil</t>
  </si>
  <si>
    <t>CLUB COSMETICS Co., Ltd.</t>
  </si>
  <si>
    <t xml:space="preserve">ЕАЭС N RU Д-JP.РА12.В.00320/24 от 28.12.2024 действует до 27.12.2029 </t>
  </si>
  <si>
    <t>RELENT</t>
  </si>
  <si>
    <t>BRUNO Inc.</t>
  </si>
  <si>
    <t>ЕАЭС N RU Д-JP.РА03.В.91575/22 от 31.05.2022 действует до 30.05.2027</t>
  </si>
  <si>
    <t>Relent</t>
  </si>
  <si>
    <t>ЕАЭС N RU Д-JP.РА12.В.00545/24 от 28.12.2024 действует до 27.12.2029</t>
  </si>
  <si>
    <t>IDEA INTERNATIONAL CO., LTD</t>
  </si>
  <si>
    <t>ЕАЭС N RU Д-JP.РА04.В.91017/22 от 14.12.2022 действует до 14.07.2027</t>
  </si>
  <si>
    <t>ЕАЭС N RU Д-JP.РА09.В.81741/23 от 17.11.2023 действует до 16.11.2028</t>
  </si>
  <si>
    <t>Bruno Inc</t>
  </si>
  <si>
    <t>ЕАЭС N RU Д-JP.РА03.В.90112/22 от 31.05.2022 действует до 29.05.2027</t>
  </si>
  <si>
    <t xml:space="preserve">
"BRUNO Inc."</t>
  </si>
  <si>
    <t>ЕАЭС N RU Д-JP.РА03.В.90110/22 от 31.05.2022 действует до 29.05.2027</t>
  </si>
  <si>
    <t>ВП RU Д-JP.РА01.А.27527/24 от 01.04.2024 действует до 30.09.2024</t>
  </si>
  <si>
    <t>BRUNO, Inc</t>
  </si>
  <si>
    <t>ЕАЭС N RU Д-JP.РА01.В.71997/21 от 11.08.2021 действует до 10.08.2026</t>
  </si>
  <si>
    <t>ЕАЭС N RU Д-JP.НВ15.В.03801/19 от 11.12.2019 действует до 10.12.2024</t>
    <phoneticPr fontId="4"/>
  </si>
  <si>
    <t xml:space="preserve">ЕАЭС N RU Д-JP.РА12.В.00695/24  от 28.12.2024  действует до 27.12.2029 </t>
  </si>
  <si>
    <t>ЕАЭС N RU Д-JP.НВ15.В.05007/20 от 10.01.2020 действует до 09.01.2025</t>
  </si>
  <si>
    <t xml:space="preserve">
“BRUNO, Inc.”</t>
  </si>
  <si>
    <t>ДЕЛАЕМ ЕАЭС N RU Д-JP.РА01.В.71997/21 от 11.08.2021 действует до 10.08.2026</t>
  </si>
  <si>
    <t>ЕАЭС N RU Д-JP.РА01.В.64697/21 от 09.08.2021 действует до 08.08.2026</t>
  </si>
  <si>
    <t>C’BON</t>
  </si>
  <si>
    <t>C'BON COSMETICS Co.,Ltd</t>
  </si>
  <si>
    <t>письмо 1068/24 от «19» декабря 2024 г.</t>
  </si>
  <si>
    <t>CBON</t>
  </si>
  <si>
    <t>ЕАЭС N RU Д-JP.РА03.В.41536/25 от 07.04.2025 действует до 06.04.2030</t>
  </si>
  <si>
    <t>ЕАЭС N RU Д-JP.РА01.В.71418/21 от 11.08.2021 действует до 10.08.2026</t>
  </si>
  <si>
    <t>ЕАЭС N RU Д-JP.РА01.В.69626/21 от 10.08.2021 действует до 09.08.2026</t>
  </si>
  <si>
    <t>ЕАЭС N RU Д-JP.РА01.В.66259/22 от 08.02.2022 действует до 06.02.2027</t>
  </si>
  <si>
    <t>Quality First</t>
  </si>
  <si>
    <t>Quality First Co., Ltd</t>
  </si>
  <si>
    <t>ЕАЭС N RU Д-JP.РА04.В.17053/24  от 07.05.2024 действует до 06.05.2029</t>
    <phoneticPr fontId="4"/>
  </si>
  <si>
    <t xml:space="preserve">Kowa Co., Ltd. </t>
  </si>
  <si>
    <t>ЕАЭС N RU Д-JP.РА04.В.17053/24  от 07.05.2024 действует до 06.05.2029</t>
  </si>
  <si>
    <t>ЕАЭС N RU Д-JP.РА04.В.16955/24   от 07.05.2024 действует до 06.05.2029</t>
  </si>
  <si>
    <t>QUALITY 1st</t>
  </si>
  <si>
    <t>Shin Factory Co.,Ltd.</t>
  </si>
  <si>
    <t>ЕАЭС N RU Д-JP.РА04.В.88102/25   от 03.06.2025 действует до 02.06.2030</t>
  </si>
  <si>
    <t xml:space="preserve">Shin Factory Co.,Ltd. </t>
  </si>
  <si>
    <t>делаем ДС</t>
  </si>
  <si>
    <t>ЕАЭС N RU Д-JP.РА04.В.85420/25 от 03.06.2025 действует до 02.06.2030</t>
  </si>
  <si>
    <t>ЕАЭС N RU Д-JP.РА04.В.84957/25 от 03.06.2025 действует до 02.06.2030</t>
  </si>
  <si>
    <t>ЕАЭС N RU Д-JP.РА04.В.84952/25 от 03.06.2025 действует до 02.06.2030</t>
  </si>
  <si>
    <t>0078F</t>
  </si>
  <si>
    <t>B5351R</t>
  </si>
  <si>
    <t>B5354R</t>
  </si>
  <si>
    <t>B5355R</t>
  </si>
  <si>
    <t>B5374R</t>
  </si>
  <si>
    <t>A8201R</t>
  </si>
  <si>
    <t>A1831R</t>
  </si>
  <si>
    <t>B2802R</t>
  </si>
  <si>
    <t>B3740R</t>
  </si>
  <si>
    <t>B3730R</t>
  </si>
  <si>
    <t>B3720R</t>
  </si>
  <si>
    <t>B3750R</t>
  </si>
  <si>
    <t>U0071R</t>
  </si>
  <si>
    <t>X0490R</t>
  </si>
  <si>
    <t>X0491R</t>
  </si>
  <si>
    <t>A8311R</t>
  </si>
  <si>
    <t>A8321R</t>
  </si>
  <si>
    <t>B5457RP270</t>
  </si>
  <si>
    <t>B5359RP</t>
  </si>
  <si>
    <t>A0001803</t>
  </si>
  <si>
    <t>A0001805</t>
  </si>
  <si>
    <t>A0001116</t>
  </si>
  <si>
    <t>A0001117</t>
  </si>
  <si>
    <t>A0001118</t>
  </si>
  <si>
    <t>A0001121</t>
  </si>
  <si>
    <t>A0001106</t>
  </si>
  <si>
    <t>A000635</t>
  </si>
  <si>
    <t>A000443</t>
  </si>
  <si>
    <t>QF0101</t>
  </si>
  <si>
    <t>Qf86-30</t>
  </si>
  <si>
    <t>Qf91</t>
  </si>
  <si>
    <t>Qf96</t>
  </si>
  <si>
    <t>QF99</t>
  </si>
  <si>
    <t>QF101</t>
  </si>
  <si>
    <t>QF104</t>
  </si>
  <si>
    <t>QF105</t>
  </si>
  <si>
    <t>QF106</t>
  </si>
  <si>
    <t>QF107</t>
  </si>
  <si>
    <t>QF108</t>
  </si>
  <si>
    <t>QF109</t>
  </si>
  <si>
    <t>QF110</t>
  </si>
  <si>
    <t>QF111</t>
  </si>
  <si>
    <t>QF112</t>
  </si>
  <si>
    <t>《CHANSON》UV PROTECT MILK (SPF50+/PA++++)</t>
  </si>
  <si>
    <t>UV PROTECT MILK
SPF50+/PA++++</t>
  </si>
  <si>
    <t>Солнцезащитная эмульсия-крем SPF50+/PA++++</t>
  </si>
  <si>
    <t>《Sunsorit》 Skin Peel Bar （red）</t>
  </si>
  <si>
    <t>Skin Peel Bar “Red”</t>
  </si>
  <si>
    <t>Очищающее твердое мыло «Красное»</t>
  </si>
  <si>
    <t>《Sunsorit》 Skin Peel Bar （black）</t>
  </si>
  <si>
    <t>Skin Peel Bar “Black”</t>
  </si>
  <si>
    <t>Очищающее твердое мыло «Черное»</t>
  </si>
  <si>
    <t>《Sunsorit》 Bright BC Mask</t>
  </si>
  <si>
    <t xml:space="preserve">Sunsorit Bright BC Mask </t>
  </si>
  <si>
    <t>Маска, выравнивающая цвет кжи лица на основе биоцеллюлозы Сансорит</t>
  </si>
  <si>
    <t>《Atmore》BODY CREAM 400g</t>
  </si>
  <si>
    <t>Ryukyu Silhouette FACE&amp;BODY CREAM 37,1℃</t>
  </si>
  <si>
    <t>Крем массажный для лица и тела Рюкю Силуэт 37,1 ℃</t>
  </si>
  <si>
    <t>《Chikuhodo》FACE SOAP BRUSH FA-4 BLACK</t>
  </si>
  <si>
    <t>Кисть для взбивания мыла Чикуходо FA-4, черная</t>
  </si>
  <si>
    <t xml:space="preserve">LAPIDEM CLEAR WATERY CLEANSING GEL 300ml </t>
  </si>
  <si>
    <t>LAPIDEM RITUAL Dewy Jelly Scrub 80ml</t>
  </si>
  <si>
    <t>Lapidem PRO RITUAL Dewy Jelly Scrub. 80ml</t>
  </si>
  <si>
    <t>Скраб-желе Ритуал Lapidem.</t>
  </si>
  <si>
    <t>LAPIDEM RITUAL OKIYOME SERUM 60ml</t>
  </si>
  <si>
    <t>Lapidem  PRO RITUAL OKIYOME SERUM. 60ml</t>
  </si>
  <si>
    <t>Смягчающая отшелушивающая сыворотка Окиёмэ Ритуал Lapidem.</t>
  </si>
  <si>
    <t>LAPIDEM RITUAL SILKY SERUM 30ml</t>
  </si>
  <si>
    <t>Lapidem PRO RITUAL SILKY SERUM. 30ml</t>
  </si>
  <si>
    <t>Шёлковая сыворотка с витамином С Ритуал Lapidem.</t>
  </si>
  <si>
    <t>LAPIDEM RITUAL NOURISHING ESSENCE 100ml</t>
  </si>
  <si>
    <t>Lapidem PRO RITUAL NOURISHING ESSENCE. 100ml</t>
  </si>
  <si>
    <t xml:space="preserve">Питательный эссенция-лосьон Ритуал Lapidem. </t>
  </si>
  <si>
    <t>LAPIDEM RITUAL SMOOTH MATTE TOUCH CREAM 50ml</t>
  </si>
  <si>
    <t>Lapidem PRO RITUAL SMOOTH MATTE TOUCH CREAM. 50ml</t>
  </si>
  <si>
    <t xml:space="preserve">Матирующий смягчающий крем Ритуал Lapidem. </t>
  </si>
  <si>
    <t xml:space="preserve">《Lapidem PRO》CLEAR WATERY CLEANSING GEL 500ml </t>
  </si>
  <si>
    <t>LR0003</t>
  </si>
  <si>
    <t>LR0004</t>
  </si>
  <si>
    <t>LT04</t>
  </si>
  <si>
    <t>H0019L</t>
  </si>
  <si>
    <t>S001</t>
  </si>
  <si>
    <t>AT02</t>
  </si>
  <si>
    <t>AM01</t>
  </si>
  <si>
    <t>AM02</t>
  </si>
  <si>
    <t>AMS01</t>
  </si>
  <si>
    <t>AMS02</t>
  </si>
  <si>
    <t xml:space="preserve"> FA-4</t>
  </si>
  <si>
    <t>LP188</t>
  </si>
  <si>
    <t>LP178</t>
  </si>
  <si>
    <t>LP179</t>
  </si>
  <si>
    <t>LP180</t>
  </si>
  <si>
    <t>LP181</t>
  </si>
  <si>
    <t>LP182</t>
  </si>
  <si>
    <t>LP22</t>
  </si>
  <si>
    <t>LP08-120</t>
  </si>
  <si>
    <t>LPD-0196</t>
  </si>
  <si>
    <t>LP22P</t>
  </si>
  <si>
    <t>RD01</t>
  </si>
  <si>
    <t>RD05</t>
  </si>
  <si>
    <t>EST01</t>
  </si>
  <si>
    <t>EST04</t>
  </si>
  <si>
    <t>EST06</t>
  </si>
  <si>
    <t>EST46</t>
  </si>
  <si>
    <t>EST17</t>
  </si>
  <si>
    <t>EST18</t>
  </si>
  <si>
    <t>EST21</t>
  </si>
  <si>
    <t>EST22</t>
  </si>
  <si>
    <t>EST29</t>
  </si>
  <si>
    <t>EST31</t>
  </si>
  <si>
    <t>EST33</t>
  </si>
  <si>
    <t>EST34</t>
  </si>
  <si>
    <t>ЕАЭС N RU Д-JP.РА02.В.06172/21 от 27.10.2021 действует до 26.10.2029</t>
  </si>
  <si>
    <t>Chanson Cosmetics</t>
  </si>
  <si>
    <t>Chanson Cosmetics Inc.</t>
  </si>
  <si>
    <t>ЕАЭС N RU Д-JP.НВ32.В.03956/20 от 14.02.2020 действует до 13.02.2025</t>
  </si>
  <si>
    <t>ЕАЭС N RU Д-JP.НВ32.В.03965/20 от 14.02.2020 действует до 13.02.2025</t>
  </si>
  <si>
    <t>Chanson Cosmetics Inc</t>
  </si>
  <si>
    <t>ЕАЭС N RU Д-JP.НВ32.В.03964/20 от 14.02.2020 действует до 13.02.2025</t>
  </si>
  <si>
    <t>ЕАЭС N RU Д-JP.РА06.В.22016/23 от 07.08.2023 до 06.08.2029</t>
  </si>
  <si>
    <t>ЕАЭС N RU Д-JP.НВ32.В.03963/20 от 14.02.2020 действует до 13.02.2025</t>
  </si>
  <si>
    <t>ЕАЭС N RU Д-JP.РА02.В.08987/21 от 27.10.2021 действует до 26.10.2026</t>
  </si>
  <si>
    <t>ЕАЭС N RU Д-JP.РА02.В.06172/21 от 27.10.2021 действует до 26.10.2026</t>
  </si>
  <si>
    <t>ЕАЭС N RU Д-JP.РА03.В.39425/23 от 21.04.2023 действует до 20.04.2028</t>
  </si>
  <si>
    <t>ЕАЭС N RU Д-JP.РА04.В.58188/23 от 09.06.2023 действует до 08.06.2028</t>
  </si>
  <si>
    <t>ЕАЭС N RU Д-JP.РА09.В.08661/22 от 14.12.2022 действует до 13.12.2028</t>
  </si>
  <si>
    <t>N ВП RU Д-JP.РА02.А.10703/24  от 26.12.2024 действует до 25.06.2025</t>
  </si>
  <si>
    <t>ЕАЭС N RU Д-JP.РА12.В.00637/24 от 28.12.2024 действует до 27.12.2029</t>
  </si>
  <si>
    <t>Tamatsukuri Beauty Laboratory Hime Labo</t>
  </si>
  <si>
    <t>Satice Medical со.,ltd</t>
  </si>
  <si>
    <t>ЕАЭС N RU Д-JP.РА09.В.57104/22 от 09.01.2023 действует до 29.12.2027</t>
  </si>
  <si>
    <t>Sunsorit</t>
  </si>
  <si>
    <t>Sunsorit Co., Ltd</t>
  </si>
  <si>
    <t>ЕАЭС N RU Д-JP.РА06.В.88817/24 от 08.08.2024 действует до 06.08.2029</t>
  </si>
  <si>
    <t>SUNSORIT.INC.</t>
  </si>
  <si>
    <t>№ RU.77.99.11.003.Е.002398.02.15 от 09 февраля 2015</t>
  </si>
  <si>
    <t>MAYURI corp.</t>
  </si>
  <si>
    <t>ЕАЭС N RU Д-JP.РА03.В.43384/23 от 24.04.2023 действует до 23.04.2028</t>
  </si>
  <si>
    <t>Atmore</t>
  </si>
  <si>
    <t>Medical Dose Co., Ltd.</t>
  </si>
  <si>
    <t>ЕАЭС N RU Д-JP.РА01.В.63194/24 от 01.02.2024 действует до 31.01.2029</t>
  </si>
  <si>
    <t>TIERS Co., Ltd</t>
  </si>
  <si>
    <t>закончился</t>
  </si>
  <si>
    <t xml:space="preserve"> не требуется </t>
  </si>
  <si>
    <t>Chikuhodo</t>
  </si>
  <si>
    <t>письсмо № 527/25 от 25.07.2025 г.</t>
  </si>
  <si>
    <t>CORE Co.,Ltd.</t>
  </si>
  <si>
    <t>ЕАЭС N RU Д-JP.РА04.В.85329/25 от  03.06.2025 действует до 02.06.2030</t>
  </si>
  <si>
    <t>Lapidem</t>
  </si>
  <si>
    <t>Core Co., Ltd.</t>
  </si>
  <si>
    <t>ЕАЭС N RU Д-JP.РА03.В.41493/25 от 07.04.2025 действует до 06.04.2030</t>
  </si>
  <si>
    <t>ЕАЭС N RU Д-JP.РА03.В.41392/25 от 07.04.2025 действует до 06.04.2030</t>
  </si>
  <si>
    <t>ЕАЭС N RU Д-JP.РА02.В.76792/23 от 27.03.2023 действует до 26.03.2028</t>
  </si>
  <si>
    <t>Core Inc.</t>
  </si>
  <si>
    <t>ЕАЭС N RU Д-JP.РА03.В.05804/24 от 25.03.2024 действует до 24.03.2029</t>
  </si>
  <si>
    <t>FIVE ELEMENTS</t>
  </si>
  <si>
    <t>Lapidem, Inc.</t>
  </si>
  <si>
    <t>ЕАЭС N RU Д-JP.РА06.В.54126/24 от 30.07.2024 действует до 28.07.2029</t>
  </si>
  <si>
    <t>Rosy Drop</t>
  </si>
  <si>
    <t>Pod Inc.</t>
  </si>
  <si>
    <t>ЕАЭС N RU Д-JP.АБ47.В.08734/20 от 08.09.2020 действует до 07.09.2025</t>
  </si>
  <si>
    <t>CBS Cosmetics</t>
  </si>
  <si>
    <t>Shoyaku Kenkyusho Inc</t>
  </si>
  <si>
    <t>ЕАЭС N RU Д-JP.АБ47.В.08815/20 от 09.09.2020 действует до 08.09.2025</t>
  </si>
  <si>
    <t>ЕАЭС N RU Д-JP.АБ47.В.08749/20 от 08.09.2020 действует до 07.09.2025</t>
  </si>
  <si>
    <t>ЕАЭС N RU Д-JP.НВ32.В.13611/20 от 14.09.2020 действует до 13.09.2025</t>
  </si>
  <si>
    <t>ЕАЭС N RU Д-JP.АБ47.В.08747/20 от 08.09.2020 действует до 07.09.2025</t>
  </si>
  <si>
    <t>ЕАЭС N RU Д-JP.АБ47.В.08751/20 от 08.09.2020 действует до 07.09.2025</t>
  </si>
  <si>
    <t>SUNSORIT</t>
    <phoneticPr fontId="4"/>
  </si>
  <si>
    <t>ATMORE</t>
    <phoneticPr fontId="4"/>
  </si>
  <si>
    <t>CHIKUHODO</t>
    <phoneticPr fontId="4"/>
  </si>
  <si>
    <t>《McCoy》Non F Shape Mineral Balance Body Massage cream 250g</t>
  </si>
  <si>
    <t>«McCoy» Non F Shape Mineral balance body massage cream Extra</t>
  </si>
  <si>
    <t>Массажный крем балансирующий на основе минералов «Форма». МакКой NON F Экстра 250г</t>
  </si>
  <si>
    <t>《McCoy》McCELLRIE FACE WASH 120g</t>
  </si>
  <si>
    <t>McCoy McCELLRIE FACE WASH</t>
  </si>
  <si>
    <t>Пенка для умывания МакСелри</t>
  </si>
  <si>
    <t>OM01</t>
  </si>
  <si>
    <t>CP0002</t>
  </si>
  <si>
    <t>CP0003</t>
  </si>
  <si>
    <t>CP0004</t>
  </si>
  <si>
    <t>CP0005</t>
  </si>
  <si>
    <t>CP0006</t>
  </si>
  <si>
    <t>CP0007</t>
  </si>
  <si>
    <t>CP0008</t>
  </si>
  <si>
    <t>CP0009</t>
  </si>
  <si>
    <t>B1001</t>
  </si>
  <si>
    <t>B1002</t>
  </si>
  <si>
    <t>SK01</t>
  </si>
  <si>
    <t>SK03</t>
  </si>
  <si>
    <t>SK04</t>
  </si>
  <si>
    <t>HN0004</t>
  </si>
  <si>
    <t>HN0003</t>
  </si>
  <si>
    <t>AIM02</t>
  </si>
  <si>
    <t>AIM01</t>
  </si>
  <si>
    <t>MEDI03</t>
  </si>
  <si>
    <t>MEDI04</t>
  </si>
  <si>
    <t>MC35P</t>
  </si>
  <si>
    <t>MC36P</t>
  </si>
  <si>
    <t>MC37P</t>
  </si>
  <si>
    <t>MC32</t>
  </si>
  <si>
    <t>MC38</t>
  </si>
  <si>
    <t>MC39</t>
  </si>
  <si>
    <t>MC35-120</t>
  </si>
  <si>
    <t>MC36</t>
  </si>
  <si>
    <t>MC41</t>
  </si>
  <si>
    <t>MC01P</t>
  </si>
  <si>
    <t>MC02</t>
  </si>
  <si>
    <t>MC04</t>
  </si>
  <si>
    <t>MC05</t>
  </si>
  <si>
    <t>MC06</t>
  </si>
  <si>
    <t>MC09</t>
  </si>
  <si>
    <t>MC14</t>
  </si>
  <si>
    <t>MC17</t>
  </si>
  <si>
    <t>MC21</t>
  </si>
  <si>
    <t>MC22</t>
  </si>
  <si>
    <t xml:space="preserve">SKINIMALIST GRANA AMPULE. </t>
  </si>
  <si>
    <t>SKINIMALIST GRANA AMPULE. Омолаживающая ампула на основе ретинола Скинималист.</t>
  </si>
  <si>
    <t>ЕАЭС N RU Д-JP.РА03.В.91565/22 от 31.05.2022 действует до 30.05.2027</t>
  </si>
  <si>
    <t>Tokyo Matsuge</t>
  </si>
  <si>
    <t>Beauty Conexion K.K.</t>
  </si>
  <si>
    <t>ЕАЭС N RU Д-JP.РА02.В.76814/23 от 27.03.2023 действует до 26.03.2028</t>
  </si>
  <si>
    <t>COSMEPRO CO., LTD.</t>
  </si>
  <si>
    <t xml:space="preserve">COSMEPRO </t>
  </si>
  <si>
    <t>ЕАЭС N RU Д-JP.РА09.В.11989/22 от 15.12.2022 действует до 14.12.2027</t>
  </si>
  <si>
    <t>B-10</t>
  </si>
  <si>
    <t>AFURA co.,ltd</t>
  </si>
  <si>
    <t>ЕАЭС N RU Д-JP.РА09.В.12017/22 от 15.12.2022 действует до 14.12.2027</t>
  </si>
  <si>
    <t>письмо 1070/24 от «19» декабря 2024 г.</t>
  </si>
  <si>
    <t>SKINIMALOST</t>
  </si>
  <si>
    <t>ЕАЭС N RU Д-JP.РА09.В.08785/22 от 14.12.2022 действует до 13.12.2027</t>
  </si>
  <si>
    <t>Belle Coeur Laboratory Co. Ltd</t>
  </si>
  <si>
    <t>ЕАЭС N RU Д-JP.РА09.В.08699/22 от 14.12.2022 действует до 13.12.2027</t>
  </si>
  <si>
    <t>ЕАЭС N RU Д-JP.РА04.В.65271/23 от 14.06.2023 действует до 13.06.2028</t>
  </si>
  <si>
    <t>Yunos Co., Ltd</t>
  </si>
  <si>
    <t>ЕАЭС N RU Д-JP.РА04.В.65636/23 от 14.06.2023 действует до 13.06.2028</t>
  </si>
  <si>
    <t>MEDION</t>
  </si>
  <si>
    <t>ЕАЭС N RU Д-JP.РА04.В.65654/23 от 14.06.2023 действует до 13.06.2028</t>
  </si>
  <si>
    <t>ВП RU Д-JP.РА01.А.65808/25 от 30.07.2025 действует до 29.01.2026</t>
  </si>
  <si>
    <t>ВП RU Д-JP.РА01.А.65740/25 от 29.07.2025 действует до 28.01.2026</t>
  </si>
  <si>
    <t>ВП RU Д-JP.РА01.А.65805/25 от 30.07.2025 действует до 29.01.2026</t>
  </si>
  <si>
    <t>ЕАЭС N RU Д-JP.РА05.В.67128/23 от 20.07.2023 действует до 19.07.2028</t>
  </si>
  <si>
    <t>N ВП RU Д-JP.РА01.А.65748/25 от 29.07.2025 действует до 28.01.2026</t>
  </si>
  <si>
    <t>ВП RU Д-JP.РА01.А.65743/25 от 29.07.2025 действует до 28.01.2026</t>
  </si>
  <si>
    <t>ЕАЭС N RU Д-JP.РА04.В.61655/23 от 13.06.2023 действует до 12.06.2028</t>
  </si>
  <si>
    <t>ЕАЭС N RU Д-JP.РА04.В.68107/23 от 15.06.2023 действует до 14.06.2028</t>
  </si>
  <si>
    <t>ЕАЭС N RU Д-JP.РА04.В.61617/23 от 13.06.2023 действует до 12.06.2028</t>
  </si>
  <si>
    <t>ЕАЭС N RU Д-JP.РА04.В.61489/23 от 13.06.2023 действует до 12.06.2028</t>
  </si>
  <si>
    <t>ЕАЭС N RU Д-JP.РА04.В.61660/23 от 13.06.2023 действует до 12.06.2028</t>
  </si>
  <si>
    <t>ЕАЭС N RU Д-JP.РА04.В.58512/23 от 09.06.2023 действует до 08.06.2028</t>
  </si>
  <si>
    <t>McCoy Co., Ltd</t>
  </si>
  <si>
    <t>ЕАЭС N RU Д-JP.РА05.В.45875/23 от 13.07.2023 действует до 12.07.2028</t>
  </si>
  <si>
    <t>ЕАЭС N RU Д-JP.РА04.В.61646/23 от 13.06.2023 действует до 12.06.2028</t>
  </si>
  <si>
    <t>ЕАЭС N RU Д-JP.РА05.В.45876/23 от 13.07.2023 действует до 12.07.2028</t>
  </si>
  <si>
    <r>
      <rPr>
        <sz val="9"/>
        <rFont val="MS Mincho"/>
        <family val="3"/>
        <charset val="128"/>
      </rPr>
      <t>《</t>
    </r>
    <r>
      <rPr>
        <sz val="9"/>
        <rFont val="Times New Roman"/>
        <family val="1"/>
        <charset val="204"/>
      </rPr>
      <t>SKINIMALIST</t>
    </r>
    <r>
      <rPr>
        <sz val="9"/>
        <rFont val="MS Mincho"/>
        <family val="3"/>
        <charset val="128"/>
      </rPr>
      <t>》</t>
    </r>
    <r>
      <rPr>
        <sz val="9"/>
        <rFont val="Times New Roman"/>
        <family val="1"/>
        <charset val="204"/>
      </rPr>
      <t>RADIANCE PEEL</t>
    </r>
    <phoneticPr fontId="4"/>
  </si>
  <si>
    <r>
      <rPr>
        <sz val="9"/>
        <rFont val="MS Mincho"/>
        <family val="3"/>
        <charset val="128"/>
      </rPr>
      <t>《</t>
    </r>
    <r>
      <rPr>
        <sz val="9"/>
        <rFont val="Times New Roman"/>
        <family val="1"/>
        <charset val="204"/>
      </rPr>
      <t>SKINIMALIST</t>
    </r>
    <r>
      <rPr>
        <sz val="9"/>
        <rFont val="MS Mincho"/>
        <family val="3"/>
        <charset val="128"/>
      </rPr>
      <t>》</t>
    </r>
    <r>
      <rPr>
        <sz val="9"/>
        <rFont val="Times New Roman"/>
        <family val="1"/>
        <charset val="204"/>
      </rPr>
      <t>SHIRATAMA AMPULE</t>
    </r>
    <phoneticPr fontId="4"/>
  </si>
  <si>
    <r>
      <rPr>
        <sz val="9"/>
        <rFont val="MS Mincho"/>
        <family val="3"/>
        <charset val="128"/>
      </rPr>
      <t>《</t>
    </r>
    <r>
      <rPr>
        <sz val="9"/>
        <rFont val="Times New Roman"/>
        <family val="1"/>
        <charset val="204"/>
      </rPr>
      <t>SKINIMALIST</t>
    </r>
    <r>
      <rPr>
        <sz val="9"/>
        <rFont val="MS Mincho"/>
        <family val="3"/>
        <charset val="128"/>
      </rPr>
      <t>》</t>
    </r>
    <r>
      <rPr>
        <sz val="9"/>
        <rFont val="Times New Roman"/>
        <family val="1"/>
        <charset val="204"/>
      </rPr>
      <t xml:space="preserve">GRANA AMPULE </t>
    </r>
    <phoneticPr fontId="4"/>
  </si>
  <si>
    <t>Mediplorer CO2 gel mask pauch set (gel:26g  powder:1.6g)</t>
  </si>
  <si>
    <t>Mediplorer CO2 gel mask premium
pauch set (gel:28.6g  powder:1.9g)</t>
  </si>
  <si>
    <t>Mediplorer CO2 sheet mask (1sheet)</t>
  </si>
  <si>
    <t>Mediplorer Radiance Lift Cream 1g sample</t>
  </si>
  <si>
    <t>ЕАЭС N RU Д-JP.РА04.В.65672/23 от 14.06.2023 действует до 13.06.2028</t>
  </si>
  <si>
    <t>ЕАЭС N RU Д-JP.РА04.В.65650/23 от 14.06.2023 действует до 13.06.2028</t>
  </si>
  <si>
    <t>COCOCHI Essence Lotion EX N 120ml</t>
  </si>
  <si>
    <t>COCOCHI Luxe Emulsion EX N 100ml</t>
  </si>
  <si>
    <t>COCOCHI Facial Essence Mask SAKURA will be end of sale</t>
  </si>
  <si>
    <t>SGF-OK 1ml</t>
  </si>
  <si>
    <t>Высококонцентрированная эссенция для лица</t>
  </si>
  <si>
    <t>LUX03</t>
  </si>
  <si>
    <t>LUX08</t>
  </si>
  <si>
    <t>M01</t>
  </si>
  <si>
    <t>M02</t>
  </si>
  <si>
    <t>M06</t>
  </si>
  <si>
    <t>M07</t>
  </si>
  <si>
    <t>M11</t>
  </si>
  <si>
    <t>M13</t>
  </si>
  <si>
    <t>COC01</t>
  </si>
  <si>
    <t>COC11</t>
  </si>
  <si>
    <t>COC21</t>
  </si>
  <si>
    <t>COC20</t>
  </si>
  <si>
    <t>BS01</t>
  </si>
  <si>
    <t>BS02</t>
  </si>
  <si>
    <t>FS03</t>
  </si>
  <si>
    <t>GL30P</t>
  </si>
  <si>
    <t>GL31P</t>
  </si>
  <si>
    <t>GL05</t>
  </si>
  <si>
    <t>ЕАЭС N RU Д-JP.РА04.В.11957/24  от 06.05.2024 действует до 05.05.2029</t>
  </si>
  <si>
    <t>OJI FOODS INC.</t>
  </si>
  <si>
    <t xml:space="preserve"> № ВП RU Д-JP.РА01.А.65812/25  от 30.07.25 действует до 29.01.2026 </t>
  </si>
  <si>
    <t xml:space="preserve">ЕАЭС N RU Д-JP.РА04.В.23852/24 г от 13.05.24г действует до 12.05.2029 </t>
  </si>
  <si>
    <t>Ranliese Co., Ltd.</t>
  </si>
  <si>
    <t>ЕАЭС N RU Д-JP.РА04.В.21562/24 от 08.05.2024 действует до 07.05.2029</t>
  </si>
  <si>
    <t>AMI Co.,Ltd.</t>
  </si>
  <si>
    <t>ЕАЭС N RU Д-JP.РА04.В.85625/25  от 03.06.2025 действует до 02.06.2030</t>
  </si>
  <si>
    <t>Evliss Co.,Ltd</t>
  </si>
  <si>
    <t>ЕАЭС N RU RU Д-JP.РА06.В.88676/24  от 07.08.2024 действует до 06.08.2029</t>
  </si>
  <si>
    <t xml:space="preserve">COCOCHI </t>
  </si>
  <si>
    <t>SION COSMETIC CO.,LTD."</t>
  </si>
  <si>
    <t>ЕАЭС N RU Д-JP.РА06.В.88560/24  от 07.08.2024 действует до 06.08.2029</t>
  </si>
  <si>
    <t>Cocochi Cosme Co., Ltd.</t>
  </si>
  <si>
    <t>ЕАЭС N RU Д-JP.РА06.В.88602/24   от 07.08.2024 действует до 06.08.2029</t>
  </si>
  <si>
    <t>ЕАЭС N Д-JP.РА06.В.88722/24    от 07.08.2024 действует до 06.08.2029    ЕАЭС N Д-JP.РА06.В.88676/24 от 07.08.2024 действует до 06.08.2029</t>
  </si>
  <si>
    <t>SION COSMETIC CO.,LTD;COSME NATURALS</t>
  </si>
  <si>
    <t>ЕАЭС N RU Д-JP.РА04.В.85789/25 от 03.06.2025 действует до 02.06.2030</t>
  </si>
  <si>
    <t>Cosmo Beauty Co., Ltd</t>
  </si>
  <si>
    <t>ЕАЭС N RU Д-JP.РА06.В.56819/24 от 30.07.2024 действует до 29.07.2029</t>
  </si>
  <si>
    <t xml:space="preserve">Glow
</t>
  </si>
  <si>
    <t xml:space="preserve">
IHC Со., Ltd</t>
  </si>
  <si>
    <t>ЕАЭС N RU Д-JP.АИ77.В.26207/19 от 27.05.2019 действует до 26.05.2025</t>
  </si>
  <si>
    <t>HSC COLLAGEN CJ., Ltd</t>
  </si>
  <si>
    <t>納品情報</t>
    <rPh sb="0" eb="2">
      <t>ノウヒン</t>
    </rPh>
    <rPh sb="2" eb="4">
      <t>ジョウホウ</t>
    </rPh>
    <phoneticPr fontId="4"/>
  </si>
  <si>
    <t>C/S</t>
    <phoneticPr fontId="4"/>
  </si>
  <si>
    <t>3556-3110-2315</t>
    <phoneticPr fontId="4"/>
  </si>
  <si>
    <t>佐川</t>
    <rPh sb="0" eb="2">
      <t>サガワ</t>
    </rPh>
    <phoneticPr fontId="4"/>
  </si>
  <si>
    <t>3571-7206-3846</t>
    <phoneticPr fontId="4"/>
  </si>
  <si>
    <t>4908-4156-0156</t>
    <phoneticPr fontId="4"/>
  </si>
  <si>
    <t>福山通運</t>
    <phoneticPr fontId="4"/>
  </si>
  <si>
    <t>673-6686-8995</t>
    <phoneticPr fontId="4"/>
  </si>
  <si>
    <t>4327-6844-6165</t>
    <phoneticPr fontId="4"/>
  </si>
  <si>
    <t>4408-9350-6314</t>
    <phoneticPr fontId="4"/>
  </si>
  <si>
    <t>ヤマト運輸</t>
    <rPh sb="3" eb="5">
      <t>ウンユ</t>
    </rPh>
    <phoneticPr fontId="4"/>
  </si>
  <si>
    <t>4395-6725-3145</t>
    <phoneticPr fontId="4"/>
  </si>
  <si>
    <t>4409-3284-5360
4409-3284-5356</t>
    <phoneticPr fontId="4"/>
  </si>
  <si>
    <t>954-015-4667</t>
    <phoneticPr fontId="4"/>
  </si>
  <si>
    <t>西濃運輸</t>
    <phoneticPr fontId="4"/>
  </si>
  <si>
    <t>4409-3197-2305</t>
    <phoneticPr fontId="4"/>
  </si>
  <si>
    <t>4574-0671-6384</t>
    <phoneticPr fontId="4"/>
  </si>
  <si>
    <r>
      <rPr>
        <sz val="11"/>
        <rFont val="Calibri"/>
        <family val="1"/>
      </rPr>
      <t>4395-9436-4624(
4635</t>
    </r>
    <r>
      <rPr>
        <sz val="11"/>
        <rFont val="BIZ UDMincho Medium"/>
        <family val="1"/>
        <charset val="128"/>
      </rPr>
      <t>・</t>
    </r>
    <r>
      <rPr>
        <sz val="11"/>
        <rFont val="Calibri"/>
        <family val="1"/>
      </rPr>
      <t>4646</t>
    </r>
    <r>
      <rPr>
        <sz val="11"/>
        <rFont val="BIZ UDMincho Medium"/>
        <family val="1"/>
        <charset val="128"/>
      </rPr>
      <t>・</t>
    </r>
    <r>
      <rPr>
        <sz val="11"/>
        <rFont val="Calibri"/>
        <family val="1"/>
      </rPr>
      <t>4650</t>
    </r>
    <r>
      <rPr>
        <sz val="11"/>
        <rFont val="BIZ UDMincho Medium"/>
        <family val="1"/>
        <charset val="128"/>
      </rPr>
      <t>・</t>
    </r>
    <r>
      <rPr>
        <sz val="11"/>
        <rFont val="Calibri"/>
        <family val="1"/>
      </rPr>
      <t>4661</t>
    </r>
    <r>
      <rPr>
        <sz val="11"/>
        <rFont val="BIZ UDMincho Medium"/>
        <family val="1"/>
        <charset val="128"/>
      </rPr>
      <t>・</t>
    </r>
    <r>
      <rPr>
        <sz val="11"/>
        <rFont val="Calibri"/>
        <family val="1"/>
      </rPr>
      <t>4672</t>
    </r>
    <phoneticPr fontId="4"/>
  </si>
  <si>
    <t>4409-3577-1662</t>
    <phoneticPr fontId="4"/>
  </si>
  <si>
    <t>佐川</t>
    <phoneticPr fontId="4"/>
  </si>
  <si>
    <r>
      <rPr>
        <sz val="11"/>
        <rFont val="BIZ UDMincho Medium"/>
        <family val="1"/>
        <charset val="128"/>
      </rPr>
      <t>　</t>
    </r>
    <r>
      <rPr>
        <sz val="11"/>
        <rFont val="Calibri"/>
        <family val="1"/>
      </rPr>
      <t>115-272-0534</t>
    </r>
    <r>
      <rPr>
        <sz val="11"/>
        <rFont val="BIZ UDMincho Medium"/>
        <family val="1"/>
        <charset val="128"/>
      </rPr>
      <t>　</t>
    </r>
    <phoneticPr fontId="4"/>
  </si>
  <si>
    <t>《Relent》La Cerarl Doreor Freshener TESTER(N.C.V)</t>
  </si>
  <si>
    <t>La Cerarl Doreor Freshner</t>
  </si>
  <si>
    <t>Освежающий лосьон «Ла Серарл»</t>
  </si>
  <si>
    <t>《Relent》La Cerarl VC Runny TESTER(N.C.V)</t>
  </si>
  <si>
    <t>Лосьон с витамином С</t>
  </si>
  <si>
    <t>《Relent》La Cerarl Doreor Doll  TESTER(N.C.V)</t>
  </si>
  <si>
    <t>La Cerarl Doreor Doll</t>
  </si>
  <si>
    <t>Увлажняющий лосьон «Ла Серарл»</t>
  </si>
  <si>
    <t>《Relent》La Cerarl Doreor Runny  TESTER(N.C.V)</t>
  </si>
  <si>
    <t>La Cerarl Doreor Runny</t>
  </si>
  <si>
    <t>Эссенция «Ла Серарл Дореор Ранни»</t>
  </si>
  <si>
    <t>《Relent》La Cerarl Doreor serum  TESTER(N.C.V)</t>
  </si>
  <si>
    <t>《Relent》La Cerarl Doreor Pack  TESTER(N.C.V)</t>
  </si>
  <si>
    <t>《Relent》La Cerarl Doreor Milk  TESTER(N.C.V)</t>
  </si>
  <si>
    <t>《Relent》La Cerarl Doreor Cream  TESTER(N.C.V)</t>
  </si>
  <si>
    <t>La Cerarl Doreor Cream</t>
  </si>
  <si>
    <t>Питательный крем «Ла Серарл Дореор»</t>
  </si>
  <si>
    <t>《Relent》YOKIBI Essence Fresh TESTER(N.C.V)</t>
  </si>
  <si>
    <t>Yokibi Essence Fresh</t>
  </si>
  <si>
    <t>Освежающий лосьон-эссенция</t>
  </si>
  <si>
    <t>《Relent》YOKIBI Essence Lotion TESTER(N.C.V)</t>
  </si>
  <si>
    <t>Yokibi Essence Lotion</t>
  </si>
  <si>
    <t>Лосьон-эссенция «Ёкиби»</t>
  </si>
  <si>
    <t>《Relent》YOKIBI Essence Gel  TESTER(N.C.V)</t>
  </si>
  <si>
    <t>Yokibi Essence Gel</t>
  </si>
  <si>
    <t>Гель-эссенция «Ёкиби»</t>
  </si>
  <si>
    <t>《Relent》YOKIBI Essence Eye Treatment  TESTER(N.C.V)</t>
  </si>
  <si>
    <t>Yokibi Essence Eye Treatment</t>
  </si>
  <si>
    <t>Крем-эссенция по уходу за кожей вокруг глаз «Ёкиби»</t>
  </si>
  <si>
    <t>《Relent》YOKIBI Essence Emulsion Rich  TESTER(N.C.V)</t>
  </si>
  <si>
    <t>《Relent》YOKIBI Essence Cream  TESTER(N.C.V)</t>
  </si>
  <si>
    <t>《Cosmepro》Premium Fruit Sorbet Body Massage Salt Aloe. TESTER (N.C.V)</t>
  </si>
  <si>
    <t>《Cosmepro》Premium Fruit Sorbet Body Massage Salt Papaya. TESTER (N.C.V)</t>
  </si>
  <si>
    <t>《Cosmepro》Premium Fruit Sorbet Body Massage Salt Grape Fruits.TESTER (N.C.V)</t>
  </si>
  <si>
    <t>《Cosmepro》Premium Fruit Sorbet Body Massage Salt Raspberry.TESTER (N.C.V)</t>
  </si>
  <si>
    <t>《Cosmepro》Premium Fruit Sorbet Body Massage Blueberry. TESTER (N.C.V)</t>
  </si>
  <si>
    <t>《Cosmepro》Premium Fruit Sorbet Body Massage Salt Honey. TESTER (N.C.V)</t>
  </si>
  <si>
    <t>《Cosmepro》Premium Fruit Sorbet Body Massage Apple＆Jasmine. TESTER (N.C.V)</t>
  </si>
  <si>
    <t>《Cosmepro》Premium Fruit Sorbet Body Massage Salt Raspberry＆Honey. TESTER (N.C.V)</t>
  </si>
  <si>
    <t>《Be-10》PREMIUM BC EYE SHEET TESTER (N.C.V)</t>
  </si>
  <si>
    <t>Премиальные патчи для кожи вокруг глаз на биоцеллюлозной основе</t>
  </si>
  <si>
    <t>《B-10》INTENSIVE CREAM TESTER (N.C.V)</t>
  </si>
  <si>
    <t>Be-10 INTENSIVE CREAM</t>
  </si>
  <si>
    <t>Интенсивный крем для лица</t>
  </si>
  <si>
    <t>《B-10》INTENSIVE SERUM TESTER (N.C.V)</t>
  </si>
  <si>
    <t>Be-10 INTENSIVE SERUM</t>
  </si>
  <si>
    <t>Интенсивная сыворотка</t>
  </si>
  <si>
    <t>《Be-10》PREMIUM FACE MASK TESTER (N.C.V)</t>
  </si>
  <si>
    <t>Премиальная маска для лица</t>
  </si>
  <si>
    <t>Mediplorer Radiance Lift lotion
mini pouch(N.C.V)</t>
  </si>
  <si>
    <t>Лифтинговый лосьон для лица «Сияние»</t>
  </si>
  <si>
    <t>Mediplorer Radiance Lift serum mini pouch(N.C.V)</t>
  </si>
  <si>
    <t>Mediplorer Radiance Lift serum</t>
  </si>
  <si>
    <t>Лифтинговая сыворотка для лица «Сияние»</t>
  </si>
  <si>
    <t>《McCoy》NON F SKINCARE LOTION 120ml TESTER(N.C.V)</t>
  </si>
  <si>
    <t>《McCoy》NON F SKINCARE SERUM 30ml TESTER(N.C.V)</t>
  </si>
  <si>
    <t>《McCoy》NON F SKINCARE EMULSION 100ml TESTER(N.C.V)</t>
  </si>
  <si>
    <t>《McCoy》 McCELLRIE tightening cream 50g TESTER(N.C.V)</t>
  </si>
  <si>
    <t>《McCoy》McCELLRIE FACE LOTION 120ml TESTER(N.C.V)</t>
  </si>
  <si>
    <t>McCoy McCELLRIE FACE LOTION</t>
  </si>
  <si>
    <t>Лосьон для лица МакСелри</t>
  </si>
  <si>
    <t>《McCoy》McCELLRIE SERUM 30ml TESTER(N.C.V)</t>
  </si>
  <si>
    <t>《McCoy》McCELLRIE ESSENCE CREAM 30g TESTER (N.C.V)</t>
  </si>
  <si>
    <t>《McCoy》McCELLRIE Pique 30g TESTER(N.C.V)</t>
  </si>
  <si>
    <t>《Luxces》Res-Q Precious Lotion Tester(N.C.V)</t>
  </si>
  <si>
    <t>《EVLISS》Make.iN BAKUCHIOL + CERAMIDE 10Days FACE MASK 160ml Tester(N.C.V)</t>
  </si>
  <si>
    <t xml:space="preserve">Make.iNBAKUCHIOL + CERAMIDE 10Days FACE MASK. Маска на основе бакучиола и церамидов на 10 дней. </t>
  </si>
  <si>
    <t>Омолаживающая маска на основе экзосом и глютатиона Make.iN 10шт</t>
  </si>
  <si>
    <t>Make.iN EXOSOME+ GLUTACHIONE 10Days FACE MASK</t>
  </si>
  <si>
    <t>COCOCHI Facial Essence Mask Tester(N.C.V)</t>
  </si>
  <si>
    <t>COCOCHI AG Ocean Mask Tester(N.C.V)</t>
  </si>
  <si>
    <t>AG Ultimate Mask Ocean COCOCHI</t>
  </si>
  <si>
    <t>Увлажняющая тканевая маска для кожи лица COCOCHI</t>
  </si>
  <si>
    <t>COCOCHI AG Ultimate Glowing Essence Cream Mask 20g/60g</t>
  </si>
  <si>
    <t>COCOCHI AG Clarifying Concentrate Mask 5sht/ 1g x5 Tester(N.C.V)</t>
  </si>
  <si>
    <t>B3372RT</t>
  </si>
  <si>
    <t>B5351RT</t>
  </si>
  <si>
    <t>B5352RT</t>
  </si>
  <si>
    <t>В5353RT</t>
  </si>
  <si>
    <t>B5359RT</t>
  </si>
  <si>
    <t>B5354RT</t>
  </si>
  <si>
    <t>B5355RT</t>
  </si>
  <si>
    <t>B5356RT</t>
  </si>
  <si>
    <t>A2820RT</t>
  </si>
  <si>
    <t>A2830RT</t>
  </si>
  <si>
    <t>A3830RT</t>
  </si>
  <si>
    <t>A6830RT</t>
  </si>
  <si>
    <t>A8201RT</t>
  </si>
  <si>
    <t>A1831RT</t>
  </si>
  <si>
    <t>CP0002T</t>
  </si>
  <si>
    <t>CP0003T</t>
  </si>
  <si>
    <t>CP0004T</t>
  </si>
  <si>
    <t>CP0005T</t>
  </si>
  <si>
    <t>CP0006T</t>
  </si>
  <si>
    <t>CP0007T</t>
  </si>
  <si>
    <t>CP0008T</t>
  </si>
  <si>
    <t>CP0009T</t>
  </si>
  <si>
    <t>B1001T</t>
  </si>
  <si>
    <t>B1004T</t>
  </si>
  <si>
    <t>B1005T</t>
  </si>
  <si>
    <t>B1002T</t>
  </si>
  <si>
    <t>MEDI04S</t>
  </si>
  <si>
    <t>MEDI06S</t>
  </si>
  <si>
    <t>MC35-120T</t>
  </si>
  <si>
    <t>MC40T</t>
  </si>
  <si>
    <t>MC41T</t>
  </si>
  <si>
    <t>MC10T</t>
  </si>
  <si>
    <t>MC03T</t>
  </si>
  <si>
    <t>MC04T</t>
  </si>
  <si>
    <t>MC05T</t>
  </si>
  <si>
    <t>MC09T</t>
  </si>
  <si>
    <t>LUX08T</t>
  </si>
  <si>
    <t>M11T</t>
  </si>
  <si>
    <t>COC01T</t>
  </si>
  <si>
    <t>COC02</t>
  </si>
  <si>
    <t>COC05</t>
  </si>
  <si>
    <t>COC06</t>
  </si>
  <si>
    <t>COC12T</t>
  </si>
  <si>
    <t> Relent</t>
  </si>
  <si>
    <t>Bruno Inc.</t>
  </si>
  <si>
    <t>ЕАЭС N RU Д-JP.РА12.В.00430/24 от 28.12.2024 действует до 27.12.2029</t>
  </si>
  <si>
    <t>ЕАЭС N RU Д-JP.НВ15.В.03806/19 от 11.12.2019 действует до 10.12.2024</t>
  </si>
  <si>
    <t>ЕАЭС N RU Д-JP.РА12.В.00320/24 от 28.12.2024 действует до 27.12.2029</t>
  </si>
  <si>
    <t xml:space="preserve">ЕАЭС N RU Д-JP.РА12.В.00044/24 от 28.12.2024  действует до 27.12.2029  </t>
  </si>
  <si>
    <t>ЕАЭС N RU Д-JP.РА12.В.00545/24  действует до 27.12.2029</t>
  </si>
  <si>
    <t>Cosmepro</t>
  </si>
  <si>
    <t>ЕАЭС N RU Д-JP.РА09.В.12008/22 от 15.12.2022 действует до 14.12.2027</t>
  </si>
  <si>
    <t>Be-10</t>
  </si>
  <si>
    <t>ЕАЭС N RU Д-JP.РА09.В.11754/22 от 15.12.2022 действует до 14.12.2027</t>
  </si>
  <si>
    <t>ЕАЭС N RU Д-JP.РА04.В.65640/23 от 14.06.2023 действует до 13.06.2028</t>
  </si>
  <si>
    <t>Письмо № 402/25 от 28.05.2025 г.</t>
  </si>
  <si>
    <t>ЕАЭС N RU Д-JP.РА04.В.61590/23 от 13.06.2023 действует до 12.06.2028</t>
  </si>
  <si>
    <t xml:space="preserve"> Исх.№ 401/25 от 28.05.2025 г.</t>
  </si>
  <si>
    <t>ВП RU Д-JP.РА01.А.29404/25 от 09.04.2025 действует до 08.10.2025</t>
  </si>
  <si>
    <t>Ner w/t product</t>
    <phoneticPr fontId="4"/>
  </si>
  <si>
    <t>tester</t>
    <phoneticPr fontId="4"/>
  </si>
  <si>
    <t>TTL</t>
    <phoneticPr fontId="4"/>
  </si>
  <si>
    <t>NET重量照合用</t>
    <rPh sb="3" eb="5">
      <t>ジュウリョウ</t>
    </rPh>
    <rPh sb="5" eb="7">
      <t>ショウゴウ</t>
    </rPh>
    <rPh sb="7" eb="8">
      <t>ヨウ</t>
    </rPh>
    <phoneticPr fontId="4"/>
  </si>
  <si>
    <t>PL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</si>
</sst>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¥&quot;#,##0;[Red]&quot;¥&quot;\-#,##0"/>
    <numFmt numFmtId="8" formatCode="&quot;¥&quot;#,##0.00;[Red]&quot;¥&quot;\-#,##0.00"/>
    <numFmt numFmtId="176" formatCode="_-* #,##0_-;\-* #,##0_-;_-* \-_-;_-@_-"/>
    <numFmt numFmtId="177" formatCode="\¥#,##0;[Red]&quot;¥-&quot;#,##0"/>
    <numFmt numFmtId="178" formatCode="&quot;¥&quot;#,##0_);[Red]\(&quot;¥&quot;#,##0\)"/>
    <numFmt numFmtId="179" formatCode="[$-409]mmmm\ d\,\ yyyy;@"/>
    <numFmt numFmtId="180" formatCode="_ * #,##0_ ;_ * \-#,##0_ ;_ * \-_ ;_ @_ "/>
    <numFmt numFmtId="181" formatCode="_-&quot;L. &quot;* #,##0_-;&quot;-L. &quot;* #,##0_-;_-&quot;L. &quot;* \-_-;_-@_-"/>
    <numFmt numFmtId="182" formatCode="0_);[Red]\(0\)"/>
    <numFmt numFmtId="183" formatCode="0.000"/>
    <numFmt numFmtId="184" formatCode="&quot;¥&quot;#,##0;[Red]&quot;¥-&quot;#,##0"/>
    <numFmt numFmtId="190" formatCode="0.000_);[Red]\(0.000\)"/>
    <numFmt numFmtId="193" formatCode="0.000_ "/>
    <numFmt numFmtId="197" formatCode="&quot;¥&quot;#,##0.00_);[Red]\(&quot;¥&quot;#,##0.00\)"/>
    <numFmt numFmtId="199" formatCode="0.0000_);[Red]\(0.0000\)"/>
    <numFmt numFmtId="200" formatCode="&quot;¥&quot;#,##0.000_);[Red]\(&quot;¥&quot;#,##0.000\)"/>
    <numFmt numFmtId="201" formatCode="&quot;¥&quot;#,##0.0000_);[Red]\(&quot;¥&quot;#,##0.0000\)"/>
    <numFmt numFmtId="205" formatCode="0.0000%"/>
  </numFmts>
  <fonts count="9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204"/>
      <scheme val="minor"/>
    </font>
    <font>
      <sz val="11"/>
      <color theme="1"/>
      <name val="ＭＳ Ｐゴシック"/>
      <family val="2"/>
      <charset val="204"/>
      <scheme val="minor"/>
    </font>
    <font>
      <sz val="10"/>
      <name val="Arial Unicode MS"/>
      <family val="3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0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ＭＳ ゴシック"/>
      <family val="3"/>
      <charset val="128"/>
    </font>
    <font>
      <sz val="11"/>
      <color indexed="8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?? ?????"/>
      <family val="3"/>
    </font>
    <font>
      <sz val="11"/>
      <color theme="1"/>
      <name val="ＭＳ Ｐゴシック"/>
      <family val="3"/>
      <charset val="128"/>
      <scheme val="minor"/>
    </font>
    <font>
      <b/>
      <sz val="12"/>
      <name val="Times New Roman"/>
      <family val="1"/>
    </font>
    <font>
      <sz val="10"/>
      <name val="Arial Unicode MS"/>
      <family val="3"/>
      <charset val="128"/>
    </font>
    <font>
      <sz val="11"/>
      <color theme="1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C2D2E"/>
      <name val="Times New Roman"/>
      <family val="1"/>
      <charset val="204"/>
    </font>
    <font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  <font>
      <sz val="14"/>
      <name val="Times New Roman"/>
      <family val="1"/>
      <charset val="204"/>
    </font>
    <font>
      <sz val="17"/>
      <name val="Times New Roman"/>
      <family val="1"/>
      <charset val="204"/>
    </font>
    <font>
      <sz val="12"/>
      <name val="Times New Roman"/>
      <family val="1"/>
    </font>
    <font>
      <sz val="7"/>
      <name val="Arial Unicode MS"/>
      <family val="3"/>
    </font>
    <font>
      <sz val="12"/>
      <name val="Yu Mincho"/>
      <family val="1"/>
      <charset val="128"/>
    </font>
    <font>
      <sz val="12"/>
      <name val="ＭＳ Ｐゴシック"/>
      <family val="3"/>
      <charset val="128"/>
    </font>
    <font>
      <sz val="12"/>
      <name val="Arial Unicode MS"/>
      <family val="3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3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name val="BIZ UDMincho Medium"/>
      <family val="1"/>
      <charset val="128"/>
    </font>
    <font>
      <b/>
      <sz val="12"/>
      <name val="Segoe UI Symbol"/>
      <family val="1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name val="Times New Roman"/>
      <family val="1"/>
      <charset val="204"/>
    </font>
    <font>
      <sz val="17"/>
      <name val="Yu Gothic"/>
      <family val="1"/>
      <charset val="128"/>
    </font>
    <font>
      <sz val="12"/>
      <color theme="7"/>
      <name val="Times New Roman"/>
      <family val="1"/>
      <charset val="204"/>
    </font>
    <font>
      <sz val="11"/>
      <name val="MS UI Gothic"/>
      <family val="1"/>
      <charset val="128"/>
    </font>
    <font>
      <sz val="9"/>
      <name val="MS Mincho"/>
      <family val="3"/>
      <charset val="128"/>
    </font>
    <font>
      <sz val="9"/>
      <name val="Times New Roman"/>
      <family val="3"/>
      <charset val="128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8"/>
      <name val="Times New Roman"/>
      <family val="1"/>
      <charset val="128"/>
    </font>
    <font>
      <sz val="8"/>
      <name val="Arial"/>
      <family val="2"/>
      <charset val="128"/>
    </font>
    <font>
      <sz val="17"/>
      <name val="BIZ UDMincho Medium"/>
      <family val="1"/>
      <charset val="128"/>
    </font>
    <font>
      <sz val="11"/>
      <name val="BIZ UDMincho Medium"/>
      <family val="1"/>
      <charset val="128"/>
    </font>
    <font>
      <sz val="11"/>
      <name val="HGGothicE"/>
      <family val="1"/>
      <charset val="128"/>
    </font>
    <font>
      <sz val="11"/>
      <name val="Calibri"/>
      <family val="1"/>
    </font>
    <font>
      <sz val="11"/>
      <name val="Times New Roman"/>
      <family val="1"/>
      <charset val="128"/>
    </font>
    <font>
      <sz val="11"/>
      <name val="Yu Gothic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636">
    <xf numFmtId="0" fontId="0" fillId="0" borderId="0">
      <alignment vertical="center"/>
    </xf>
    <xf numFmtId="176" fontId="3" fillId="0" borderId="0" applyFill="0" applyBorder="0" applyAlignment="0" applyProtection="0"/>
    <xf numFmtId="0" fontId="6" fillId="0" borderId="0"/>
    <xf numFmtId="0" fontId="7" fillId="0" borderId="0">
      <alignment vertical="center"/>
    </xf>
    <xf numFmtId="38" fontId="3" fillId="0" borderId="0" applyFill="0" applyBorder="0" applyAlignment="0" applyProtection="0"/>
    <xf numFmtId="0" fontId="6" fillId="0" borderId="0" applyFill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7" borderId="2" applyNumberFormat="0" applyAlignment="0" applyProtection="0"/>
    <xf numFmtId="0" fontId="12" fillId="20" borderId="3" applyNumberFormat="0" applyAlignment="0" applyProtection="0"/>
    <xf numFmtId="0" fontId="13" fillId="20" borderId="2" applyNumberFormat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21" borderId="8" applyNumberFormat="0" applyAlignment="0" applyProtection="0"/>
    <xf numFmtId="0" fontId="19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3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1" fillId="23" borderId="9" applyNumberFormat="0" applyFont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7" fillId="0" borderId="0" applyFont="0" applyFill="0" applyBorder="0" applyAlignment="0" applyProtection="0"/>
    <xf numFmtId="38" fontId="3" fillId="0" borderId="0" applyFill="0" applyBorder="0" applyAlignment="0" applyProtection="0"/>
    <xf numFmtId="38" fontId="8" fillId="0" borderId="0" applyFont="0" applyFill="0" applyBorder="0" applyAlignment="0" applyProtection="0"/>
    <xf numFmtId="177" fontId="3" fillId="0" borderId="0" applyFill="0" applyBorder="0" applyAlignment="0" applyProtection="0"/>
    <xf numFmtId="0" fontId="28" fillId="0" borderId="0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>
      <alignment vertical="center"/>
    </xf>
    <xf numFmtId="0" fontId="6" fillId="0" borderId="0"/>
    <xf numFmtId="6" fontId="29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9" fontId="6" fillId="0" borderId="0" applyFill="0" applyBorder="0" applyAlignment="0" applyProtection="0"/>
    <xf numFmtId="176" fontId="6" fillId="0" borderId="0" applyFill="0" applyBorder="0" applyAlignment="0" applyProtection="0"/>
    <xf numFmtId="180" fontId="6" fillId="0" borderId="0" applyFill="0" applyBorder="0" applyAlignment="0" applyProtection="0"/>
    <xf numFmtId="176" fontId="33" fillId="0" borderId="0" applyFill="0" applyBorder="0" applyAlignment="0" applyProtection="0"/>
    <xf numFmtId="181" fontId="6" fillId="0" borderId="0" applyFill="0" applyBorder="0" applyAlignment="0" applyProtection="0"/>
    <xf numFmtId="0" fontId="8" fillId="0" borderId="0">
      <alignment vertical="center"/>
    </xf>
    <xf numFmtId="0" fontId="8" fillId="0" borderId="0"/>
    <xf numFmtId="6" fontId="29" fillId="0" borderId="0" applyFont="0" applyFill="0" applyBorder="0" applyAlignment="0" applyProtection="0">
      <alignment vertical="center"/>
    </xf>
    <xf numFmtId="176" fontId="33" fillId="0" borderId="0" applyFill="0" applyBorder="0" applyAlignment="0" applyProtection="0"/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9" borderId="0" applyNumberFormat="0" applyBorder="0" applyAlignment="0" applyProtection="0"/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1" fillId="0" borderId="6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7" applyNumberFormat="0" applyFill="0" applyAlignment="0" applyProtection="0"/>
    <xf numFmtId="0" fontId="43" fillId="21" borderId="8" applyNumberFormat="0" applyAlignment="0" applyProtection="0"/>
    <xf numFmtId="0" fontId="44" fillId="0" borderId="0" applyNumberFormat="0" applyFill="0" applyBorder="0" applyAlignment="0" applyProtection="0"/>
    <xf numFmtId="0" fontId="45" fillId="22" borderId="0" applyNumberFormat="0" applyBorder="0" applyAlignment="0" applyProtection="0"/>
    <xf numFmtId="0" fontId="33" fillId="0" borderId="0" applyNumberFormat="0" applyFill="0" applyBorder="0" applyAlignment="0" applyProtection="0"/>
    <xf numFmtId="0" fontId="46" fillId="3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0" borderId="10" applyNumberFormat="0" applyFill="0" applyAlignment="0" applyProtection="0"/>
    <xf numFmtId="0" fontId="49" fillId="0" borderId="0" applyNumberFormat="0" applyFill="0" applyBorder="0" applyAlignment="0" applyProtection="0"/>
    <xf numFmtId="0" fontId="50" fillId="4" borderId="0" applyNumberFormat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184" fontId="33" fillId="0" borderId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21" fillId="23" borderId="33" applyNumberFormat="0" applyFont="0" applyAlignment="0" applyProtection="0"/>
    <xf numFmtId="0" fontId="42" fillId="0" borderId="32" applyNumberFormat="0" applyFill="0" applyAlignment="0" applyProtection="0"/>
    <xf numFmtId="0" fontId="38" fillId="20" borderId="30" applyNumberFormat="0" applyAlignment="0" applyProtection="0"/>
    <xf numFmtId="0" fontId="37" fillId="20" borderId="31" applyNumberFormat="0" applyAlignment="0" applyProtection="0"/>
    <xf numFmtId="0" fontId="36" fillId="7" borderId="30" applyNumberFormat="0" applyAlignment="0" applyProtection="0"/>
    <xf numFmtId="0" fontId="21" fillId="23" borderId="9" applyNumberFormat="0" applyFont="0" applyAlignment="0" applyProtection="0"/>
    <xf numFmtId="38" fontId="33" fillId="0" borderId="0" applyFill="0" applyBorder="0" applyAlignment="0" applyProtection="0"/>
    <xf numFmtId="0" fontId="28" fillId="0" borderId="0">
      <alignment vertical="center"/>
    </xf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1" fillId="23" borderId="9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1" fillId="23" borderId="9" applyNumberFormat="0" applyFont="0" applyAlignment="0" applyProtection="0"/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1" fillId="23" borderId="9" applyNumberFormat="0" applyFont="0" applyAlignment="0" applyProtection="0"/>
    <xf numFmtId="0" fontId="37" fillId="20" borderId="27" applyNumberFormat="0" applyAlignment="0" applyProtection="0"/>
    <xf numFmtId="0" fontId="36" fillId="7" borderId="26" applyNumberFormat="0" applyAlignment="0" applyProtection="0"/>
    <xf numFmtId="0" fontId="42" fillId="0" borderId="28" applyNumberFormat="0" applyFill="0" applyAlignment="0" applyProtection="0"/>
    <xf numFmtId="0" fontId="42" fillId="0" borderId="28" applyNumberFormat="0" applyFill="0" applyAlignment="0" applyProtection="0"/>
    <xf numFmtId="0" fontId="36" fillId="7" borderId="26" applyNumberFormat="0" applyAlignment="0" applyProtection="0"/>
    <xf numFmtId="0" fontId="21" fillId="23" borderId="29" applyNumberFormat="0" applyFont="0" applyAlignment="0" applyProtection="0"/>
    <xf numFmtId="0" fontId="38" fillId="20" borderId="26" applyNumberFormat="0" applyAlignment="0" applyProtection="0"/>
    <xf numFmtId="0" fontId="37" fillId="20" borderId="27" applyNumberForma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1" fillId="23" borderId="29" applyNumberFormat="0" applyFont="0" applyAlignment="0" applyProtection="0"/>
    <xf numFmtId="0" fontId="21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1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1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1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1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1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1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1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1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1" fillId="23" borderId="29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1" fillId="23" borderId="33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1" fillId="23" borderId="33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1" fillId="23" borderId="33" applyNumberFormat="0" applyFont="0" applyAlignment="0" applyProtection="0"/>
    <xf numFmtId="0" fontId="37" fillId="20" borderId="35" applyNumberFormat="0" applyAlignment="0" applyProtection="0"/>
    <xf numFmtId="0" fontId="36" fillId="7" borderId="34" applyNumberFormat="0" applyAlignment="0" applyProtection="0"/>
    <xf numFmtId="0" fontId="42" fillId="0" borderId="36" applyNumberFormat="0" applyFill="0" applyAlignment="0" applyProtection="0"/>
    <xf numFmtId="0" fontId="42" fillId="0" borderId="36" applyNumberFormat="0" applyFill="0" applyAlignment="0" applyProtection="0"/>
    <xf numFmtId="0" fontId="36" fillId="7" borderId="34" applyNumberFormat="0" applyAlignment="0" applyProtection="0"/>
    <xf numFmtId="0" fontId="21" fillId="23" borderId="37" applyNumberFormat="0" applyFont="0" applyAlignment="0" applyProtection="0"/>
    <xf numFmtId="0" fontId="38" fillId="20" borderId="34" applyNumberFormat="0" applyAlignment="0" applyProtection="0"/>
    <xf numFmtId="0" fontId="37" fillId="20" borderId="35" applyNumberForma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1" fillId="23" borderId="37" applyNumberFormat="0" applyFont="0" applyAlignment="0" applyProtection="0"/>
    <xf numFmtId="0" fontId="21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1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1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1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1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1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1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1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1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1" fillId="23" borderId="37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1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1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1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1" fillId="23" borderId="41" applyNumberFormat="0" applyFont="0" applyAlignment="0" applyProtection="0"/>
    <xf numFmtId="0" fontId="37" fillId="20" borderId="43" applyNumberFormat="0" applyAlignment="0" applyProtection="0"/>
    <xf numFmtId="0" fontId="36" fillId="7" borderId="42" applyNumberFormat="0" applyAlignment="0" applyProtection="0"/>
    <xf numFmtId="0" fontId="42" fillId="0" borderId="44" applyNumberFormat="0" applyFill="0" applyAlignment="0" applyProtection="0"/>
    <xf numFmtId="0" fontId="42" fillId="0" borderId="44" applyNumberFormat="0" applyFill="0" applyAlignment="0" applyProtection="0"/>
    <xf numFmtId="0" fontId="36" fillId="7" borderId="42" applyNumberFormat="0" applyAlignment="0" applyProtection="0"/>
    <xf numFmtId="0" fontId="21" fillId="23" borderId="45" applyNumberFormat="0" applyFont="0" applyAlignment="0" applyProtection="0"/>
    <xf numFmtId="0" fontId="38" fillId="20" borderId="42" applyNumberFormat="0" applyAlignment="0" applyProtection="0"/>
    <xf numFmtId="0" fontId="37" fillId="20" borderId="43" applyNumberForma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1" fillId="23" borderId="45" applyNumberFormat="0" applyFont="0" applyAlignment="0" applyProtection="0"/>
    <xf numFmtId="0" fontId="21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1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1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1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1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1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1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1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1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1" fillId="23" borderId="45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1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1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1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1" fillId="23" borderId="49" applyNumberFormat="0" applyFont="0" applyAlignment="0" applyProtection="0"/>
    <xf numFmtId="0" fontId="37" fillId="20" borderId="51" applyNumberFormat="0" applyAlignment="0" applyProtection="0"/>
    <xf numFmtId="0" fontId="36" fillId="7" borderId="50" applyNumberFormat="0" applyAlignment="0" applyProtection="0"/>
    <xf numFmtId="0" fontId="42" fillId="0" borderId="52" applyNumberFormat="0" applyFill="0" applyAlignment="0" applyProtection="0"/>
    <xf numFmtId="0" fontId="42" fillId="0" borderId="52" applyNumberFormat="0" applyFill="0" applyAlignment="0" applyProtection="0"/>
    <xf numFmtId="0" fontId="36" fillId="7" borderId="50" applyNumberFormat="0" applyAlignment="0" applyProtection="0"/>
    <xf numFmtId="0" fontId="21" fillId="23" borderId="53" applyNumberFormat="0" applyFont="0" applyAlignment="0" applyProtection="0"/>
    <xf numFmtId="0" fontId="38" fillId="20" borderId="50" applyNumberFormat="0" applyAlignment="0" applyProtection="0"/>
    <xf numFmtId="0" fontId="37" fillId="20" borderId="51" applyNumberForma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1" fillId="23" borderId="53" applyNumberFormat="0" applyFont="0" applyAlignment="0" applyProtection="0"/>
    <xf numFmtId="0" fontId="21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1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1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1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1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1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1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1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1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1" fillId="23" borderId="53" applyNumberFormat="0" applyFont="0" applyAlignment="0" applyProtection="0"/>
    <xf numFmtId="0" fontId="38" fillId="20" borderId="74" applyNumberFormat="0" applyAlignment="0" applyProtection="0"/>
    <xf numFmtId="0" fontId="38" fillId="20" borderId="70" applyNumberFormat="0" applyAlignment="0" applyProtection="0"/>
    <xf numFmtId="0" fontId="37" fillId="20" borderId="71" applyNumberFormat="0" applyAlignment="0" applyProtection="0"/>
    <xf numFmtId="0" fontId="37" fillId="20" borderId="79" applyNumberFormat="0" applyAlignment="0" applyProtection="0"/>
    <xf numFmtId="0" fontId="42" fillId="0" borderId="80" applyNumberFormat="0" applyFill="0" applyAlignment="0" applyProtection="0"/>
    <xf numFmtId="0" fontId="42" fillId="0" borderId="80" applyNumberFormat="0" applyFill="0" applyAlignment="0" applyProtection="0"/>
    <xf numFmtId="0" fontId="37" fillId="20" borderId="83" applyNumberFormat="0" applyAlignment="0" applyProtection="0"/>
    <xf numFmtId="0" fontId="36" fillId="7" borderId="82" applyNumberFormat="0" applyAlignment="0" applyProtection="0"/>
    <xf numFmtId="0" fontId="37" fillId="20" borderId="75" applyNumberFormat="0" applyAlignment="0" applyProtection="0"/>
    <xf numFmtId="0" fontId="21" fillId="23" borderId="81" applyNumberFormat="0" applyFon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36" fillId="7" borderId="78" applyNumberFormat="0" applyAlignment="0" applyProtection="0"/>
    <xf numFmtId="0" fontId="21" fillId="23" borderId="81" applyNumberFormat="0" applyFont="0" applyAlignment="0" applyProtection="0"/>
    <xf numFmtId="0" fontId="42" fillId="0" borderId="80" applyNumberFormat="0" applyFill="0" applyAlignment="0" applyProtection="0"/>
    <xf numFmtId="0" fontId="38" fillId="20" borderId="78" applyNumberFormat="0" applyAlignment="0" applyProtection="0"/>
    <xf numFmtId="0" fontId="36" fillId="7" borderId="78" applyNumberFormat="0" applyAlignment="0" applyProtection="0"/>
    <xf numFmtId="0" fontId="21" fillId="23" borderId="81" applyNumberFormat="0" applyFont="0" applyAlignment="0" applyProtection="0"/>
    <xf numFmtId="0" fontId="21" fillId="23" borderId="65" applyNumberFormat="0" applyFont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21" fillId="23" borderId="81" applyNumberFormat="0" applyFont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21" fillId="23" borderId="81" applyNumberFormat="0" applyFont="0" applyAlignment="0" applyProtection="0"/>
    <xf numFmtId="0" fontId="42" fillId="0" borderId="64" applyNumberFormat="0" applyFill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36" fillId="7" borderId="78" applyNumberFormat="0" applyAlignment="0" applyProtection="0"/>
    <xf numFmtId="0" fontId="38" fillId="20" borderId="62" applyNumberFormat="0" applyAlignment="0" applyProtection="0"/>
    <xf numFmtId="0" fontId="37" fillId="20" borderId="63" applyNumberFormat="0" applyAlignment="0" applyProtection="0"/>
    <xf numFmtId="0" fontId="36" fillId="7" borderId="62" applyNumberForma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36" fillId="7" borderId="74" applyNumberFormat="0" applyAlignment="0" applyProtection="0"/>
    <xf numFmtId="0" fontId="21" fillId="23" borderId="73" applyNumberFormat="0" applyFont="0" applyAlignment="0" applyProtection="0"/>
    <xf numFmtId="0" fontId="21" fillId="23" borderId="57" applyNumberFormat="0" applyFont="0" applyAlignment="0" applyProtection="0"/>
    <xf numFmtId="0" fontId="36" fillId="7" borderId="78" applyNumberFormat="0" applyAlignment="0" applyProtection="0"/>
    <xf numFmtId="0" fontId="42" fillId="0" borderId="72" applyNumberFormat="0" applyFill="0" applyAlignment="0" applyProtection="0"/>
    <xf numFmtId="0" fontId="42" fillId="0" borderId="80" applyNumberFormat="0" applyFill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6" fillId="7" borderId="70" applyNumberFormat="0" applyAlignment="0" applyProtection="0"/>
    <xf numFmtId="0" fontId="21" fillId="23" borderId="81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1" fillId="23" borderId="57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1" fillId="23" borderId="57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1" fillId="23" borderId="57" applyNumberFormat="0" applyFont="0" applyAlignment="0" applyProtection="0"/>
    <xf numFmtId="0" fontId="37" fillId="20" borderId="59" applyNumberFormat="0" applyAlignment="0" applyProtection="0"/>
    <xf numFmtId="0" fontId="36" fillId="7" borderId="58" applyNumberFormat="0" applyAlignment="0" applyProtection="0"/>
    <xf numFmtId="0" fontId="42" fillId="0" borderId="60" applyNumberFormat="0" applyFill="0" applyAlignment="0" applyProtection="0"/>
    <xf numFmtId="0" fontId="42" fillId="0" borderId="60" applyNumberFormat="0" applyFill="0" applyAlignment="0" applyProtection="0"/>
    <xf numFmtId="0" fontId="36" fillId="7" borderId="58" applyNumberFormat="0" applyAlignment="0" applyProtection="0"/>
    <xf numFmtId="0" fontId="21" fillId="23" borderId="61" applyNumberFormat="0" applyFont="0" applyAlignment="0" applyProtection="0"/>
    <xf numFmtId="0" fontId="38" fillId="20" borderId="58" applyNumberFormat="0" applyAlignment="0" applyProtection="0"/>
    <xf numFmtId="0" fontId="37" fillId="20" borderId="59" applyNumberForma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1" fillId="23" borderId="61" applyNumberFormat="0" applyFont="0" applyAlignment="0" applyProtection="0"/>
    <xf numFmtId="0" fontId="21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1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1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1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1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1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1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1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1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1" fillId="23" borderId="61" applyNumberFormat="0" applyFont="0" applyAlignment="0" applyProtection="0"/>
    <xf numFmtId="0" fontId="42" fillId="0" borderId="84" applyNumberFormat="0" applyFill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1" fillId="23" borderId="65" applyNumberFormat="0" applyFont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1" fillId="23" borderId="65" applyNumberFormat="0" applyFont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1" fillId="23" borderId="65" applyNumberFormat="0" applyFont="0" applyAlignment="0" applyProtection="0"/>
    <xf numFmtId="0" fontId="37" fillId="20" borderId="67" applyNumberFormat="0" applyAlignment="0" applyProtection="0"/>
    <xf numFmtId="0" fontId="36" fillId="7" borderId="66" applyNumberFormat="0" applyAlignment="0" applyProtection="0"/>
    <xf numFmtId="0" fontId="42" fillId="0" borderId="68" applyNumberFormat="0" applyFill="0" applyAlignment="0" applyProtection="0"/>
    <xf numFmtId="0" fontId="42" fillId="0" borderId="68" applyNumberFormat="0" applyFill="0" applyAlignment="0" applyProtection="0"/>
    <xf numFmtId="0" fontId="36" fillId="7" borderId="66" applyNumberFormat="0" applyAlignment="0" applyProtection="0"/>
    <xf numFmtId="0" fontId="21" fillId="23" borderId="69" applyNumberFormat="0" applyFont="0" applyAlignment="0" applyProtection="0"/>
    <xf numFmtId="0" fontId="38" fillId="20" borderId="66" applyNumberFormat="0" applyAlignment="0" applyProtection="0"/>
    <xf numFmtId="0" fontId="37" fillId="20" borderId="67" applyNumberForma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1" fillId="23" borderId="69" applyNumberFormat="0" applyFont="0" applyAlignment="0" applyProtection="0"/>
    <xf numFmtId="0" fontId="21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1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1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1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1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1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1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1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1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1" fillId="23" borderId="69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1" fillId="23" borderId="73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1" fillId="23" borderId="73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1" fillId="23" borderId="73" applyNumberFormat="0" applyFont="0" applyAlignment="0" applyProtection="0"/>
    <xf numFmtId="0" fontId="37" fillId="20" borderId="75" applyNumberFormat="0" applyAlignment="0" applyProtection="0"/>
    <xf numFmtId="0" fontId="37" fillId="20" borderId="79" applyNumberFormat="0" applyAlignment="0" applyProtection="0"/>
    <xf numFmtId="0" fontId="21" fillId="23" borderId="77" applyNumberFormat="0" applyFont="0" applyAlignment="0" applyProtection="0"/>
    <xf numFmtId="0" fontId="36" fillId="7" borderId="78" applyNumberFormat="0" applyAlignment="0" applyProtection="0"/>
    <xf numFmtId="0" fontId="37" fillId="20" borderId="75" applyNumberFormat="0" applyAlignment="0" applyProtection="0"/>
    <xf numFmtId="0" fontId="38" fillId="20" borderId="74" applyNumberFormat="0" applyAlignment="0" applyProtection="0"/>
    <xf numFmtId="0" fontId="38" fillId="20" borderId="78" applyNumberFormat="0" applyAlignment="0" applyProtection="0"/>
    <xf numFmtId="0" fontId="42" fillId="0" borderId="76" applyNumberFormat="0" applyFill="0" applyAlignment="0" applyProtection="0"/>
    <xf numFmtId="0" fontId="38" fillId="20" borderId="74" applyNumberFormat="0" applyAlignment="0" applyProtection="0"/>
    <xf numFmtId="0" fontId="36" fillId="7" borderId="74" applyNumberFormat="0" applyAlignment="0" applyProtection="0"/>
    <xf numFmtId="0" fontId="36" fillId="7" borderId="78" applyNumberFormat="0" applyAlignment="0" applyProtection="0"/>
    <xf numFmtId="0" fontId="38" fillId="20" borderId="74" applyNumberFormat="0" applyAlignment="0" applyProtection="0"/>
    <xf numFmtId="0" fontId="21" fillId="23" borderId="81" applyNumberFormat="0" applyFont="0" applyAlignment="0" applyProtection="0"/>
    <xf numFmtId="0" fontId="36" fillId="7" borderId="78" applyNumberFormat="0" applyAlignment="0" applyProtection="0"/>
    <xf numFmtId="0" fontId="38" fillId="20" borderId="82" applyNumberFormat="0" applyAlignment="0" applyProtection="0"/>
    <xf numFmtId="0" fontId="37" fillId="20" borderId="79" applyNumberFormat="0" applyAlignment="0" applyProtection="0"/>
    <xf numFmtId="0" fontId="36" fillId="7" borderId="74" applyNumberFormat="0" applyAlignment="0" applyProtection="0"/>
    <xf numFmtId="0" fontId="42" fillId="0" borderId="80" applyNumberFormat="0" applyFill="0" applyAlignment="0" applyProtection="0"/>
    <xf numFmtId="0" fontId="37" fillId="20" borderId="75" applyNumberFormat="0" applyAlignment="0" applyProtection="0"/>
    <xf numFmtId="0" fontId="42" fillId="0" borderId="80" applyNumberFormat="0" applyFill="0" applyAlignment="0" applyProtection="0"/>
    <xf numFmtId="0" fontId="37" fillId="20" borderId="79" applyNumberFormat="0" applyAlignment="0" applyProtection="0"/>
    <xf numFmtId="0" fontId="21" fillId="23" borderId="77" applyNumberFormat="0" applyFont="0" applyAlignment="0" applyProtection="0"/>
    <xf numFmtId="0" fontId="38" fillId="20" borderId="78" applyNumberFormat="0" applyAlignment="0" applyProtection="0"/>
    <xf numFmtId="0" fontId="21" fillId="23" borderId="77" applyNumberFormat="0" applyFont="0" applyAlignment="0" applyProtection="0"/>
    <xf numFmtId="0" fontId="42" fillId="0" borderId="80" applyNumberFormat="0" applyFill="0" applyAlignment="0" applyProtection="0"/>
    <xf numFmtId="0" fontId="36" fillId="7" borderId="74" applyNumberFormat="0" applyAlignment="0" applyProtection="0"/>
    <xf numFmtId="0" fontId="42" fillId="0" borderId="76" applyNumberFormat="0" applyFill="0" applyAlignment="0" applyProtection="0"/>
    <xf numFmtId="0" fontId="21" fillId="23" borderId="85" applyNumberFormat="0" applyFont="0" applyAlignment="0" applyProtection="0"/>
    <xf numFmtId="0" fontId="38" fillId="20" borderId="78" applyNumberFormat="0" applyAlignment="0" applyProtection="0"/>
    <xf numFmtId="0" fontId="21" fillId="23" borderId="77" applyNumberFormat="0" applyFont="0" applyAlignment="0" applyProtection="0"/>
    <xf numFmtId="0" fontId="42" fillId="0" borderId="76" applyNumberFormat="0" applyFill="0" applyAlignment="0" applyProtection="0"/>
    <xf numFmtId="0" fontId="21" fillId="23" borderId="81" applyNumberFormat="0" applyFont="0" applyAlignment="0" applyProtection="0"/>
    <xf numFmtId="0" fontId="42" fillId="0" borderId="76" applyNumberFormat="0" applyFill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1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1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1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1" fillId="23" borderId="81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1" fillId="23" borderId="85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1" fillId="23" borderId="85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1" fillId="23" borderId="85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11" fillId="7" borderId="87" applyNumberFormat="0" applyAlignment="0" applyProtection="0"/>
    <xf numFmtId="0" fontId="12" fillId="20" borderId="88" applyNumberFormat="0" applyAlignment="0" applyProtection="0"/>
    <xf numFmtId="0" fontId="13" fillId="20" borderId="87" applyNumberFormat="0" applyAlignment="0" applyProtection="0"/>
    <xf numFmtId="0" fontId="17" fillId="0" borderId="89" applyNumberFormat="0" applyFill="0" applyAlignment="0" applyProtection="0"/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" fillId="0" borderId="0"/>
    <xf numFmtId="6" fontId="29" fillId="0" borderId="0" applyFont="0" applyFill="0" applyBorder="0" applyAlignment="0" applyProtection="0">
      <alignment vertical="center"/>
    </xf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" fillId="0" borderId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13" fillId="20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17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12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11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1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21" fillId="23" borderId="107" applyNumberFormat="0" applyFon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41" fillId="0" borderId="102" applyNumberFormat="0" applyFill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36" fillId="7" borderId="110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37" fillId="20" borderId="104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36" fillId="7" borderId="103" applyNumberForma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37" fillId="20" borderId="104" applyNumberFormat="0" applyAlignment="0" applyProtection="0"/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37" fillId="20" borderId="104" applyNumberForma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37" fillId="20" borderId="104" applyNumberForma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21" fillId="23" borderId="107" applyNumberFormat="0" applyFont="0" applyAlignment="0" applyProtection="0"/>
    <xf numFmtId="0" fontId="36" fillId="7" borderId="103" applyNumberFormat="0" applyAlignment="0" applyProtection="0"/>
    <xf numFmtId="0" fontId="36" fillId="7" borderId="103" applyNumberFormat="0" applyAlignment="0" applyProtection="0"/>
    <xf numFmtId="0" fontId="1" fillId="0" borderId="0"/>
    <xf numFmtId="6" fontId="29" fillId="0" borderId="0" applyFont="0" applyFill="0" applyBorder="0" applyAlignment="0" applyProtection="0">
      <alignment vertical="center"/>
    </xf>
    <xf numFmtId="0" fontId="38" fillId="20" borderId="103" applyNumberFormat="0" applyAlignment="0" applyProtection="0"/>
    <xf numFmtId="0" fontId="36" fillId="7" borderId="103" applyNumberFormat="0" applyAlignment="0" applyProtection="0"/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37" fillId="20" borderId="104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42" fillId="0" borderId="106" applyNumberFormat="0" applyFill="0" applyAlignment="0" applyProtection="0"/>
    <xf numFmtId="0" fontId="36" fillId="7" borderId="103" applyNumberFormat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42" fillId="0" borderId="106" applyNumberFormat="0" applyFill="0" applyAlignment="0" applyProtection="0"/>
    <xf numFmtId="0" fontId="42" fillId="0" borderId="106" applyNumberFormat="0" applyFill="0" applyAlignment="0" applyProtection="0"/>
    <xf numFmtId="0" fontId="42" fillId="0" borderId="106" applyNumberFormat="0" applyFill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42" fillId="0" borderId="106" applyNumberFormat="0" applyFill="0" applyAlignment="0" applyProtection="0"/>
    <xf numFmtId="0" fontId="21" fillId="23" borderId="107" applyNumberFormat="0" applyFont="0" applyAlignment="0" applyProtection="0"/>
    <xf numFmtId="0" fontId="41" fillId="0" borderId="105" applyNumberFormat="0" applyFill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38" fillId="20" borderId="103" applyNumberFormat="0" applyAlignment="0" applyProtection="0"/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7" fillId="20" borderId="104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1" fillId="0" borderId="0"/>
    <xf numFmtId="0" fontId="37" fillId="20" borderId="104" applyNumberFormat="0" applyAlignment="0" applyProtection="0"/>
    <xf numFmtId="0" fontId="42" fillId="0" borderId="106" applyNumberFormat="0" applyFill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42" fillId="0" borderId="106" applyNumberFormat="0" applyFill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6" fillId="7" borderId="103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36" fillId="7" borderId="103" applyNumberFormat="0" applyAlignment="0" applyProtection="0"/>
    <xf numFmtId="0" fontId="38" fillId="20" borderId="103" applyNumberFormat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21" fillId="23" borderId="107" applyNumberFormat="0" applyFont="0" applyAlignment="0" applyProtection="0"/>
    <xf numFmtId="0" fontId="42" fillId="0" borderId="106" applyNumberFormat="0" applyFill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21" fillId="23" borderId="107" applyNumberFormat="0" applyFont="0" applyAlignment="0" applyProtection="0"/>
    <xf numFmtId="0" fontId="37" fillId="20" borderId="104" applyNumberFormat="0" applyAlignment="0" applyProtection="0"/>
    <xf numFmtId="0" fontId="37" fillId="20" borderId="104" applyNumberFormat="0" applyAlignment="0" applyProtection="0"/>
    <xf numFmtId="0" fontId="42" fillId="0" borderId="106" applyNumberFormat="0" applyFill="0" applyAlignment="0" applyProtection="0"/>
    <xf numFmtId="0" fontId="21" fillId="23" borderId="107" applyNumberFormat="0" applyFont="0" applyAlignment="0" applyProtection="0"/>
    <xf numFmtId="0" fontId="37" fillId="20" borderId="104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6" fillId="7" borderId="103" applyNumberFormat="0" applyAlignment="0" applyProtection="0"/>
    <xf numFmtId="0" fontId="38" fillId="20" borderId="103" applyNumberFormat="0" applyAlignment="0" applyProtection="0"/>
    <xf numFmtId="0" fontId="36" fillId="7" borderId="103" applyNumberFormat="0" applyAlignment="0" applyProtection="0"/>
    <xf numFmtId="0" fontId="42" fillId="0" borderId="106" applyNumberFormat="0" applyFill="0" applyAlignment="0" applyProtection="0"/>
    <xf numFmtId="0" fontId="37" fillId="20" borderId="104" applyNumberFormat="0" applyAlignment="0" applyProtection="0"/>
    <xf numFmtId="0" fontId="38" fillId="20" borderId="103" applyNumberFormat="0" applyAlignment="0" applyProtection="0"/>
    <xf numFmtId="0" fontId="38" fillId="20" borderId="103" applyNumberFormat="0" applyAlignment="0" applyProtection="0"/>
    <xf numFmtId="0" fontId="21" fillId="23" borderId="107" applyNumberFormat="0" applyFont="0" applyAlignment="0" applyProtection="0"/>
    <xf numFmtId="0" fontId="36" fillId="7" borderId="103" applyNumberFormat="0" applyAlignment="0" applyProtection="0"/>
    <xf numFmtId="0" fontId="37" fillId="20" borderId="104" applyNumberFormat="0" applyAlignment="0" applyProtection="0"/>
    <xf numFmtId="0" fontId="38" fillId="20" borderId="103" applyNumberFormat="0" applyAlignment="0" applyProtection="0"/>
    <xf numFmtId="0" fontId="42" fillId="0" borderId="106" applyNumberFormat="0" applyFill="0" applyAlignment="0" applyProtection="0"/>
    <xf numFmtId="0" fontId="21" fillId="23" borderId="107" applyNumberFormat="0" applyFont="0" applyAlignment="0" applyProtection="0"/>
    <xf numFmtId="0" fontId="36" fillId="7" borderId="103" applyNumberFormat="0" applyAlignment="0" applyProtection="0"/>
    <xf numFmtId="0" fontId="37" fillId="20" borderId="104" applyNumberFormat="0" applyAlignment="0" applyProtection="0"/>
    <xf numFmtId="0" fontId="38" fillId="20" borderId="103" applyNumberFormat="0" applyAlignment="0" applyProtection="0"/>
    <xf numFmtId="0" fontId="42" fillId="0" borderId="106" applyNumberFormat="0" applyFill="0" applyAlignment="0" applyProtection="0"/>
    <xf numFmtId="0" fontId="21" fillId="23" borderId="107" applyNumberFormat="0" applyFon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7" fillId="20" borderId="111" applyNumberFormat="0" applyAlignment="0" applyProtection="0"/>
    <xf numFmtId="0" fontId="36" fillId="7" borderId="110" applyNumberFormat="0" applyAlignment="0" applyProtection="0"/>
    <xf numFmtId="0" fontId="42" fillId="0" borderId="112" applyNumberFormat="0" applyFill="0" applyAlignment="0" applyProtection="0"/>
    <xf numFmtId="0" fontId="42" fillId="0" borderId="112" applyNumberFormat="0" applyFill="0" applyAlignment="0" applyProtection="0"/>
    <xf numFmtId="0" fontId="36" fillId="7" borderId="110" applyNumberFormat="0" applyAlignment="0" applyProtection="0"/>
    <xf numFmtId="0" fontId="21" fillId="23" borderId="113" applyNumberFormat="0" applyFont="0" applyAlignment="0" applyProtection="0"/>
    <xf numFmtId="0" fontId="38" fillId="20" borderId="110" applyNumberFormat="0" applyAlignment="0" applyProtection="0"/>
    <xf numFmtId="0" fontId="37" fillId="20" borderId="111" applyNumberForma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21" fillId="23" borderId="113" applyNumberFormat="0" applyFont="0" applyAlignment="0" applyProtection="0"/>
    <xf numFmtId="0" fontId="42" fillId="0" borderId="112" applyNumberFormat="0" applyFill="0" applyAlignment="0" applyProtection="0"/>
    <xf numFmtId="0" fontId="38" fillId="20" borderId="110" applyNumberFormat="0" applyAlignment="0" applyProtection="0"/>
    <xf numFmtId="0" fontId="37" fillId="20" borderId="111" applyNumberFormat="0" applyAlignment="0" applyProtection="0"/>
    <xf numFmtId="0" fontId="36" fillId="7" borderId="110" applyNumberForma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7" fillId="20" borderId="111" applyNumberFormat="0" applyAlignment="0" applyProtection="0"/>
    <xf numFmtId="0" fontId="36" fillId="7" borderId="110" applyNumberFormat="0" applyAlignment="0" applyProtection="0"/>
    <xf numFmtId="0" fontId="42" fillId="0" borderId="112" applyNumberFormat="0" applyFill="0" applyAlignment="0" applyProtection="0"/>
    <xf numFmtId="0" fontId="42" fillId="0" borderId="112" applyNumberFormat="0" applyFill="0" applyAlignment="0" applyProtection="0"/>
    <xf numFmtId="0" fontId="36" fillId="7" borderId="110" applyNumberFormat="0" applyAlignment="0" applyProtection="0"/>
    <xf numFmtId="0" fontId="21" fillId="23" borderId="113" applyNumberFormat="0" applyFont="0" applyAlignment="0" applyProtection="0"/>
    <xf numFmtId="0" fontId="38" fillId="20" borderId="110" applyNumberFormat="0" applyAlignment="0" applyProtection="0"/>
    <xf numFmtId="0" fontId="37" fillId="20" borderId="111" applyNumberForma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7" fillId="20" borderId="111" applyNumberFormat="0" applyAlignment="0" applyProtection="0"/>
    <xf numFmtId="0" fontId="36" fillId="7" borderId="110" applyNumberFormat="0" applyAlignment="0" applyProtection="0"/>
    <xf numFmtId="0" fontId="42" fillId="0" borderId="112" applyNumberFormat="0" applyFill="0" applyAlignment="0" applyProtection="0"/>
    <xf numFmtId="0" fontId="42" fillId="0" borderId="112" applyNumberFormat="0" applyFill="0" applyAlignment="0" applyProtection="0"/>
    <xf numFmtId="0" fontId="36" fillId="7" borderId="110" applyNumberFormat="0" applyAlignment="0" applyProtection="0"/>
    <xf numFmtId="0" fontId="21" fillId="23" borderId="113" applyNumberFormat="0" applyFont="0" applyAlignment="0" applyProtection="0"/>
    <xf numFmtId="0" fontId="38" fillId="20" borderId="110" applyNumberFormat="0" applyAlignment="0" applyProtection="0"/>
    <xf numFmtId="0" fontId="37" fillId="20" borderId="111" applyNumberForma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  <xf numFmtId="0" fontId="36" fillId="7" borderId="110" applyNumberFormat="0" applyAlignment="0" applyProtection="0"/>
    <xf numFmtId="0" fontId="37" fillId="20" borderId="111" applyNumberFormat="0" applyAlignment="0" applyProtection="0"/>
    <xf numFmtId="0" fontId="38" fillId="20" borderId="110" applyNumberFormat="0" applyAlignment="0" applyProtection="0"/>
    <xf numFmtId="0" fontId="42" fillId="0" borderId="112" applyNumberFormat="0" applyFill="0" applyAlignment="0" applyProtection="0"/>
    <xf numFmtId="0" fontId="21" fillId="23" borderId="113" applyNumberFormat="0" applyFont="0" applyAlignment="0" applyProtection="0"/>
  </cellStyleXfs>
  <cellXfs count="263">
    <xf numFmtId="0" fontId="0" fillId="0" borderId="0" xfId="0">
      <alignment vertical="center"/>
    </xf>
    <xf numFmtId="38" fontId="51" fillId="24" borderId="0" xfId="0" applyNumberFormat="1" applyFont="1" applyFill="1">
      <alignment vertical="center"/>
    </xf>
    <xf numFmtId="0" fontId="52" fillId="0" borderId="24" xfId="0" applyFont="1" applyBorder="1">
      <alignment vertical="center"/>
    </xf>
    <xf numFmtId="0" fontId="65" fillId="0" borderId="0" xfId="58" applyFont="1" applyAlignment="1">
      <alignment horizontal="left"/>
    </xf>
    <xf numFmtId="0" fontId="65" fillId="0" borderId="12" xfId="58" applyFont="1" applyBorder="1"/>
    <xf numFmtId="0" fontId="65" fillId="0" borderId="0" xfId="58" applyFont="1"/>
    <xf numFmtId="0" fontId="65" fillId="0" borderId="20" xfId="58" applyFont="1" applyBorder="1"/>
    <xf numFmtId="0" fontId="65" fillId="0" borderId="17" xfId="58" applyFont="1" applyBorder="1"/>
    <xf numFmtId="0" fontId="65" fillId="0" borderId="91" xfId="58" applyFont="1" applyBorder="1"/>
    <xf numFmtId="0" fontId="64" fillId="0" borderId="96" xfId="58" applyFont="1" applyBorder="1"/>
    <xf numFmtId="0" fontId="54" fillId="24" borderId="91" xfId="0" applyFont="1" applyFill="1" applyBorder="1">
      <alignment vertical="center"/>
    </xf>
    <xf numFmtId="0" fontId="67" fillId="24" borderId="0" xfId="0" applyFont="1" applyFill="1">
      <alignment vertical="center"/>
    </xf>
    <xf numFmtId="0" fontId="54" fillId="24" borderId="0" xfId="0" applyFont="1" applyFill="1" applyAlignment="1">
      <alignment vertical="top"/>
    </xf>
    <xf numFmtId="0" fontId="51" fillId="24" borderId="23" xfId="0" applyFont="1" applyFill="1" applyBorder="1">
      <alignment vertical="center"/>
    </xf>
    <xf numFmtId="0" fontId="54" fillId="0" borderId="0" xfId="0" applyFont="1">
      <alignment vertical="center"/>
    </xf>
    <xf numFmtId="0" fontId="52" fillId="0" borderId="0" xfId="0" applyFont="1">
      <alignment vertical="center"/>
    </xf>
    <xf numFmtId="38" fontId="54" fillId="0" borderId="24" xfId="0" applyNumberFormat="1" applyFont="1" applyBorder="1">
      <alignment vertical="center"/>
    </xf>
    <xf numFmtId="0" fontId="54" fillId="0" borderId="24" xfId="0" applyFont="1" applyBorder="1">
      <alignment vertical="center"/>
    </xf>
    <xf numFmtId="0" fontId="54" fillId="0" borderId="98" xfId="0" applyFont="1" applyBorder="1">
      <alignment vertical="center"/>
    </xf>
    <xf numFmtId="0" fontId="52" fillId="0" borderId="98" xfId="0" applyFont="1" applyBorder="1">
      <alignment vertical="center"/>
    </xf>
    <xf numFmtId="6" fontId="54" fillId="24" borderId="0" xfId="0" applyNumberFormat="1" applyFont="1" applyFill="1">
      <alignment vertical="center"/>
    </xf>
    <xf numFmtId="0" fontId="68" fillId="24" borderId="0" xfId="59" applyFont="1" applyFill="1"/>
    <xf numFmtId="0" fontId="69" fillId="24" borderId="0" xfId="59" applyFont="1" applyFill="1"/>
    <xf numFmtId="0" fontId="56" fillId="24" borderId="0" xfId="59" applyFont="1" applyFill="1"/>
    <xf numFmtId="0" fontId="56" fillId="24" borderId="0" xfId="59" applyFont="1" applyFill="1" applyAlignment="1">
      <alignment horizontal="right"/>
    </xf>
    <xf numFmtId="0" fontId="56" fillId="24" borderId="0" xfId="0" applyFont="1" applyFill="1">
      <alignment vertical="center"/>
    </xf>
    <xf numFmtId="0" fontId="56" fillId="24" borderId="17" xfId="59" applyFont="1" applyFill="1" applyBorder="1"/>
    <xf numFmtId="0" fontId="70" fillId="24" borderId="20" xfId="59" applyFont="1" applyFill="1" applyBorder="1"/>
    <xf numFmtId="178" fontId="58" fillId="0" borderId="15" xfId="58" applyNumberFormat="1" applyFont="1" applyBorder="1" applyAlignment="1">
      <alignment horizontal="right" vertical="center"/>
    </xf>
    <xf numFmtId="178" fontId="58" fillId="0" borderId="117" xfId="58" applyNumberFormat="1" applyFont="1" applyBorder="1" applyAlignment="1">
      <alignment horizontal="right" vertical="center"/>
    </xf>
    <xf numFmtId="6" fontId="58" fillId="0" borderId="91" xfId="62" applyFont="1" applyFill="1" applyBorder="1" applyAlignment="1">
      <alignment horizontal="center" vertical="center"/>
    </xf>
    <xf numFmtId="178" fontId="58" fillId="0" borderId="1" xfId="58" applyNumberFormat="1" applyFont="1" applyBorder="1" applyAlignment="1">
      <alignment horizontal="right" vertical="center"/>
    </xf>
    <xf numFmtId="0" fontId="56" fillId="0" borderId="0" xfId="58" applyFont="1" applyFill="1" applyBorder="1" applyAlignment="1">
      <alignment wrapText="1"/>
    </xf>
    <xf numFmtId="38" fontId="54" fillId="24" borderId="0" xfId="0" applyNumberFormat="1" applyFont="1" applyFill="1">
      <alignment vertical="center"/>
    </xf>
    <xf numFmtId="178" fontId="58" fillId="0" borderId="0" xfId="58" applyNumberFormat="1" applyFont="1" applyFill="1" applyBorder="1" applyAlignment="1">
      <alignment horizontal="right" vertical="center"/>
    </xf>
    <xf numFmtId="178" fontId="58" fillId="0" borderId="15" xfId="58" applyNumberFormat="1" applyFont="1" applyFill="1" applyBorder="1" applyAlignment="1">
      <alignment horizontal="right" vertical="center"/>
    </xf>
    <xf numFmtId="0" fontId="65" fillId="0" borderId="0" xfId="58" applyFont="1" applyBorder="1"/>
    <xf numFmtId="0" fontId="65" fillId="0" borderId="0" xfId="57" applyFont="1" applyBorder="1"/>
    <xf numFmtId="178" fontId="58" fillId="0" borderId="98" xfId="58" applyNumberFormat="1" applyFont="1" applyFill="1" applyBorder="1" applyAlignment="1">
      <alignment horizontal="right" vertical="center"/>
    </xf>
    <xf numFmtId="178" fontId="58" fillId="0" borderId="117" xfId="58" applyNumberFormat="1" applyFont="1" applyFill="1" applyBorder="1" applyAlignment="1">
      <alignment horizontal="right" vertical="center"/>
    </xf>
    <xf numFmtId="9" fontId="54" fillId="24" borderId="0" xfId="122" applyFont="1" applyFill="1" applyAlignment="1">
      <alignment vertical="center"/>
    </xf>
    <xf numFmtId="6" fontId="54" fillId="24" borderId="0" xfId="122" applyNumberFormat="1" applyFont="1" applyFill="1" applyAlignment="1">
      <alignment vertical="center"/>
    </xf>
    <xf numFmtId="0" fontId="56" fillId="0" borderId="98" xfId="58" applyFont="1" applyFill="1" applyBorder="1" applyAlignment="1">
      <alignment wrapText="1"/>
    </xf>
    <xf numFmtId="1" fontId="57" fillId="0" borderId="0" xfId="58" applyNumberFormat="1" applyFont="1" applyFill="1" applyAlignment="1">
      <alignment horizontal="right" vertical="center"/>
    </xf>
    <xf numFmtId="183" fontId="57" fillId="0" borderId="0" xfId="58" applyNumberFormat="1" applyFont="1" applyFill="1" applyAlignment="1">
      <alignment horizontal="right" vertical="center"/>
    </xf>
    <xf numFmtId="178" fontId="58" fillId="0" borderId="1" xfId="58" applyNumberFormat="1" applyFont="1" applyFill="1" applyBorder="1" applyAlignment="1">
      <alignment horizontal="right" vertical="center"/>
    </xf>
    <xf numFmtId="183" fontId="58" fillId="0" borderId="0" xfId="58" applyNumberFormat="1" applyFont="1" applyFill="1" applyAlignment="1">
      <alignment horizontal="right" vertical="center"/>
    </xf>
    <xf numFmtId="0" fontId="54" fillId="0" borderId="0" xfId="0" applyFont="1" applyBorder="1">
      <alignment vertical="center"/>
    </xf>
    <xf numFmtId="0" fontId="52" fillId="0" borderId="0" xfId="0" applyFont="1" applyBorder="1">
      <alignment vertical="center"/>
    </xf>
    <xf numFmtId="38" fontId="54" fillId="0" borderId="0" xfId="0" applyNumberFormat="1" applyFont="1" applyBorder="1">
      <alignment vertical="center"/>
    </xf>
    <xf numFmtId="205" fontId="54" fillId="24" borderId="0" xfId="122" applyNumberFormat="1" applyFont="1" applyFill="1" applyAlignment="1">
      <alignment vertical="center"/>
    </xf>
    <xf numFmtId="8" fontId="54" fillId="24" borderId="0" xfId="0" applyNumberFormat="1" applyFont="1" applyFill="1">
      <alignment vertical="center"/>
    </xf>
    <xf numFmtId="38" fontId="54" fillId="0" borderId="118" xfId="0" applyNumberFormat="1" applyFont="1" applyBorder="1">
      <alignment vertical="center"/>
    </xf>
    <xf numFmtId="0" fontId="68" fillId="0" borderId="0" xfId="58" applyFont="1" applyAlignment="1">
      <alignment horizontal="center" vertical="center"/>
    </xf>
    <xf numFmtId="0" fontId="74" fillId="0" borderId="0" xfId="58" applyFont="1"/>
    <xf numFmtId="0" fontId="75" fillId="0" borderId="0" xfId="58" applyFont="1"/>
    <xf numFmtId="0" fontId="74" fillId="0" borderId="0" xfId="58" applyFont="1" applyAlignment="1">
      <alignment horizontal="left"/>
    </xf>
    <xf numFmtId="178" fontId="74" fillId="0" borderId="0" xfId="58" applyNumberFormat="1" applyFont="1"/>
    <xf numFmtId="14" fontId="74" fillId="0" borderId="0" xfId="58" applyNumberFormat="1" applyFont="1" applyAlignment="1">
      <alignment horizontal="center"/>
    </xf>
    <xf numFmtId="0" fontId="74" fillId="0" borderId="11" xfId="58" applyFont="1" applyBorder="1"/>
    <xf numFmtId="0" fontId="74" fillId="0" borderId="12" xfId="58" applyFont="1" applyBorder="1"/>
    <xf numFmtId="178" fontId="74" fillId="0" borderId="25" xfId="58" applyNumberFormat="1" applyFont="1" applyBorder="1"/>
    <xf numFmtId="178" fontId="74" fillId="0" borderId="12" xfId="58" applyNumberFormat="1" applyFont="1" applyBorder="1"/>
    <xf numFmtId="178" fontId="74" fillId="0" borderId="13" xfId="58" applyNumberFormat="1" applyFont="1" applyBorder="1"/>
    <xf numFmtId="0" fontId="74" fillId="0" borderId="14" xfId="58" applyFont="1" applyBorder="1"/>
    <xf numFmtId="0" fontId="74" fillId="0" borderId="0" xfId="58" applyFont="1" applyBorder="1"/>
    <xf numFmtId="0" fontId="74" fillId="0" borderId="24" xfId="58" applyFont="1" applyBorder="1"/>
    <xf numFmtId="0" fontId="74" fillId="0" borderId="0" xfId="58" applyFont="1" applyBorder="1" applyAlignment="1">
      <alignment horizontal="left"/>
    </xf>
    <xf numFmtId="0" fontId="74" fillId="0" borderId="15" xfId="58" applyFont="1" applyBorder="1"/>
    <xf numFmtId="14" fontId="74" fillId="0" borderId="14" xfId="57" applyNumberFormat="1" applyFont="1" applyBorder="1"/>
    <xf numFmtId="178" fontId="74" fillId="0" borderId="0" xfId="58" applyNumberFormat="1" applyFont="1" applyBorder="1"/>
    <xf numFmtId="178" fontId="74" fillId="0" borderId="15" xfId="58" applyNumberFormat="1" applyFont="1" applyBorder="1"/>
    <xf numFmtId="0" fontId="74" fillId="0" borderId="0" xfId="58" applyFont="1" applyAlignment="1">
      <alignment horizontal="center" wrapText="1"/>
    </xf>
    <xf numFmtId="0" fontId="74" fillId="0" borderId="14" xfId="57" applyFont="1" applyBorder="1"/>
    <xf numFmtId="49" fontId="74" fillId="0" borderId="24" xfId="58" applyNumberFormat="1" applyFont="1" applyBorder="1"/>
    <xf numFmtId="182" fontId="74" fillId="0" borderId="0" xfId="58" applyNumberFormat="1" applyFont="1" applyBorder="1"/>
    <xf numFmtId="0" fontId="74" fillId="0" borderId="0" xfId="58" applyFont="1" applyBorder="1" applyAlignment="1">
      <alignment horizontal="center"/>
    </xf>
    <xf numFmtId="0" fontId="74" fillId="0" borderId="0" xfId="57" applyFont="1" applyBorder="1"/>
    <xf numFmtId="0" fontId="74" fillId="0" borderId="21" xfId="58" applyFont="1" applyBorder="1"/>
    <xf numFmtId="0" fontId="74" fillId="0" borderId="17" xfId="58" applyFont="1" applyBorder="1"/>
    <xf numFmtId="178" fontId="74" fillId="0" borderId="17" xfId="58" applyNumberFormat="1" applyFont="1" applyBorder="1"/>
    <xf numFmtId="178" fontId="74" fillId="0" borderId="18" xfId="58" applyNumberFormat="1" applyFont="1" applyBorder="1"/>
    <xf numFmtId="0" fontId="74" fillId="0" borderId="19" xfId="58" applyFont="1" applyBorder="1"/>
    <xf numFmtId="0" fontId="74" fillId="0" borderId="20" xfId="58" applyFont="1" applyBorder="1"/>
    <xf numFmtId="0" fontId="74" fillId="0" borderId="16" xfId="58" applyFont="1" applyBorder="1"/>
    <xf numFmtId="0" fontId="74" fillId="0" borderId="22" xfId="58" applyFont="1" applyBorder="1"/>
    <xf numFmtId="0" fontId="74" fillId="0" borderId="91" xfId="58" applyFont="1" applyBorder="1"/>
    <xf numFmtId="0" fontId="74" fillId="0" borderId="23" xfId="58" applyFont="1" applyBorder="1"/>
    <xf numFmtId="178" fontId="74" fillId="0" borderId="91" xfId="58" applyNumberFormat="1" applyFont="1" applyBorder="1"/>
    <xf numFmtId="178" fontId="74" fillId="0" borderId="1" xfId="58" applyNumberFormat="1" applyFont="1" applyBorder="1"/>
    <xf numFmtId="9" fontId="74" fillId="0" borderId="0" xfId="122" applyFont="1" applyFill="1"/>
    <xf numFmtId="0" fontId="74" fillId="0" borderId="114" xfId="58" applyFont="1" applyBorder="1"/>
    <xf numFmtId="0" fontId="56" fillId="0" borderId="96" xfId="58" applyFont="1" applyBorder="1"/>
    <xf numFmtId="0" fontId="74" fillId="0" borderId="96" xfId="58" applyFont="1" applyBorder="1" applyAlignment="1">
      <alignment horizontal="center" vertical="center"/>
    </xf>
    <xf numFmtId="178" fontId="74" fillId="0" borderId="96" xfId="58" applyNumberFormat="1" applyFont="1" applyBorder="1"/>
    <xf numFmtId="0" fontId="74" fillId="0" borderId="115" xfId="58" applyFont="1" applyBorder="1" applyAlignment="1">
      <alignment horizontal="center"/>
    </xf>
    <xf numFmtId="0" fontId="74" fillId="0" borderId="101" xfId="58" applyFont="1" applyBorder="1" applyAlignment="1">
      <alignment horizontal="center"/>
    </xf>
    <xf numFmtId="0" fontId="74" fillId="0" borderId="86" xfId="58" applyFont="1" applyBorder="1" applyAlignment="1">
      <alignment horizontal="center"/>
    </xf>
    <xf numFmtId="0" fontId="74" fillId="0" borderId="0" xfId="58" applyFont="1" applyAlignment="1">
      <alignment horizontal="center"/>
    </xf>
    <xf numFmtId="0" fontId="76" fillId="0" borderId="93" xfId="0" applyFont="1" applyBorder="1" applyAlignment="1">
      <alignment horizontal="center" vertical="top" wrapText="1"/>
    </xf>
    <xf numFmtId="0" fontId="76" fillId="0" borderId="94" xfId="0" applyFont="1" applyBorder="1" applyAlignment="1">
      <alignment horizontal="center" vertical="top" wrapText="1"/>
    </xf>
    <xf numFmtId="0" fontId="76" fillId="0" borderId="95" xfId="0" applyFont="1" applyBorder="1" applyAlignment="1">
      <alignment horizontal="center" vertical="top" wrapText="1"/>
    </xf>
    <xf numFmtId="0" fontId="57" fillId="0" borderId="14" xfId="58" applyFont="1" applyFill="1" applyBorder="1" applyAlignment="1">
      <alignment horizontal="center" vertical="center"/>
    </xf>
    <xf numFmtId="0" fontId="56" fillId="0" borderId="0" xfId="58" applyFont="1" applyFill="1" applyBorder="1"/>
    <xf numFmtId="0" fontId="58" fillId="0" borderId="0" xfId="0" applyFont="1" applyFill="1" applyBorder="1">
      <alignment vertical="center"/>
    </xf>
    <xf numFmtId="183" fontId="57" fillId="0" borderId="101" xfId="58" applyNumberFormat="1" applyFont="1" applyBorder="1" applyAlignment="1">
      <alignment horizontal="right" vertical="center"/>
    </xf>
    <xf numFmtId="0" fontId="58" fillId="0" borderId="0" xfId="58" applyFont="1"/>
    <xf numFmtId="178" fontId="58" fillId="0" borderId="0" xfId="58" applyNumberFormat="1" applyFont="1"/>
    <xf numFmtId="1" fontId="58" fillId="0" borderId="0" xfId="58" applyNumberFormat="1" applyFont="1"/>
    <xf numFmtId="183" fontId="57" fillId="0" borderId="109" xfId="58" applyNumberFormat="1" applyFont="1" applyBorder="1" applyAlignment="1">
      <alignment horizontal="right" vertical="center"/>
    </xf>
    <xf numFmtId="0" fontId="58" fillId="0" borderId="98" xfId="0" applyFont="1" applyFill="1" applyBorder="1">
      <alignment vertical="center"/>
    </xf>
    <xf numFmtId="0" fontId="68" fillId="0" borderId="91" xfId="58" applyFont="1" applyBorder="1"/>
    <xf numFmtId="0" fontId="58" fillId="0" borderId="91" xfId="0" applyFont="1" applyBorder="1">
      <alignment vertical="center"/>
    </xf>
    <xf numFmtId="183" fontId="58" fillId="0" borderId="109" xfId="58" applyNumberFormat="1" applyFont="1" applyBorder="1" applyAlignment="1">
      <alignment horizontal="right" vertical="center"/>
    </xf>
    <xf numFmtId="183" fontId="58" fillId="0" borderId="108" xfId="58" applyNumberFormat="1" applyFont="1" applyBorder="1" applyAlignment="1">
      <alignment horizontal="right" vertical="center"/>
    </xf>
    <xf numFmtId="183" fontId="58" fillId="0" borderId="0" xfId="58" applyNumberFormat="1" applyFont="1" applyAlignment="1">
      <alignment horizontal="right" vertical="center"/>
    </xf>
    <xf numFmtId="0" fontId="55" fillId="0" borderId="0" xfId="58" applyFont="1"/>
    <xf numFmtId="0" fontId="57" fillId="0" borderId="0" xfId="58" applyFont="1"/>
    <xf numFmtId="178" fontId="57" fillId="0" borderId="0" xfId="58" applyNumberFormat="1" applyFont="1"/>
    <xf numFmtId="199" fontId="74" fillId="0" borderId="0" xfId="58" applyNumberFormat="1" applyFont="1"/>
    <xf numFmtId="200" fontId="74" fillId="0" borderId="0" xfId="58" applyNumberFormat="1" applyFont="1"/>
    <xf numFmtId="201" fontId="74" fillId="0" borderId="0" xfId="58" applyNumberFormat="1" applyFont="1"/>
    <xf numFmtId="0" fontId="76" fillId="0" borderId="123" xfId="0" applyFont="1" applyBorder="1" applyAlignment="1">
      <alignment horizontal="center" vertical="top" wrapText="1"/>
    </xf>
    <xf numFmtId="0" fontId="76" fillId="0" borderId="125" xfId="0" applyFont="1" applyBorder="1" applyAlignment="1">
      <alignment horizontal="center" vertical="top" wrapText="1"/>
    </xf>
    <xf numFmtId="38" fontId="74" fillId="0" borderId="0" xfId="58" applyNumberFormat="1" applyFont="1"/>
    <xf numFmtId="183" fontId="57" fillId="0" borderId="101" xfId="58" applyNumberFormat="1" applyFont="1" applyFill="1" applyBorder="1" applyAlignment="1">
      <alignment horizontal="right" vertical="center"/>
    </xf>
    <xf numFmtId="183" fontId="57" fillId="0" borderId="86" xfId="58" applyNumberFormat="1" applyFont="1" applyFill="1" applyBorder="1" applyAlignment="1">
      <alignment horizontal="right" vertical="center"/>
    </xf>
    <xf numFmtId="0" fontId="58" fillId="0" borderId="0" xfId="58" applyFont="1" applyFill="1"/>
    <xf numFmtId="178" fontId="58" fillId="0" borderId="0" xfId="58" applyNumberFormat="1" applyFont="1" applyFill="1"/>
    <xf numFmtId="197" fontId="58" fillId="0" borderId="0" xfId="58" applyNumberFormat="1" applyFont="1" applyFill="1"/>
    <xf numFmtId="1" fontId="58" fillId="0" borderId="0" xfId="58" applyNumberFormat="1" applyFont="1" applyFill="1"/>
    <xf numFmtId="0" fontId="57" fillId="0" borderId="116" xfId="58" applyFont="1" applyFill="1" applyBorder="1" applyAlignment="1">
      <alignment horizontal="center" vertical="center"/>
    </xf>
    <xf numFmtId="0" fontId="58" fillId="0" borderId="22" xfId="58" applyFont="1" applyFill="1" applyBorder="1"/>
    <xf numFmtId="0" fontId="68" fillId="0" borderId="91" xfId="58" applyFont="1" applyFill="1" applyBorder="1"/>
    <xf numFmtId="0" fontId="58" fillId="0" borderId="91" xfId="0" applyFont="1" applyFill="1" applyBorder="1">
      <alignment vertical="center"/>
    </xf>
    <xf numFmtId="178" fontId="58" fillId="0" borderId="91" xfId="0" applyNumberFormat="1" applyFont="1" applyFill="1" applyBorder="1">
      <alignment vertical="center"/>
    </xf>
    <xf numFmtId="178" fontId="58" fillId="0" borderId="1" xfId="0" applyNumberFormat="1" applyFont="1" applyFill="1" applyBorder="1">
      <alignment vertical="center"/>
    </xf>
    <xf numFmtId="183" fontId="58" fillId="0" borderId="108" xfId="58" applyNumberFormat="1" applyFont="1" applyFill="1" applyBorder="1" applyAlignment="1">
      <alignment horizontal="right" vertical="center"/>
    </xf>
    <xf numFmtId="0" fontId="74" fillId="0" borderId="0" xfId="58" applyFont="1" applyFill="1"/>
    <xf numFmtId="0" fontId="74" fillId="0" borderId="120" xfId="58" applyFont="1" applyFill="1" applyBorder="1"/>
    <xf numFmtId="0" fontId="74" fillId="0" borderId="121" xfId="58" applyFont="1" applyFill="1" applyBorder="1"/>
    <xf numFmtId="0" fontId="55" fillId="0" borderId="121" xfId="58" applyFont="1" applyFill="1" applyBorder="1"/>
    <xf numFmtId="0" fontId="77" fillId="0" borderId="121" xfId="58" applyFont="1" applyFill="1" applyBorder="1"/>
    <xf numFmtId="178" fontId="77" fillId="0" borderId="121" xfId="58" applyNumberFormat="1" applyFont="1" applyFill="1" applyBorder="1"/>
    <xf numFmtId="178" fontId="77" fillId="0" borderId="122" xfId="58" applyNumberFormat="1" applyFont="1" applyFill="1" applyBorder="1"/>
    <xf numFmtId="178" fontId="74" fillId="0" borderId="0" xfId="58" applyNumberFormat="1" applyFont="1" applyFill="1"/>
    <xf numFmtId="178" fontId="77" fillId="0" borderId="0" xfId="58" applyNumberFormat="1" applyFont="1"/>
    <xf numFmtId="190" fontId="74" fillId="0" borderId="0" xfId="58" applyNumberFormat="1" applyFont="1"/>
    <xf numFmtId="193" fontId="74" fillId="0" borderId="0" xfId="58" applyNumberFormat="1" applyFont="1"/>
    <xf numFmtId="197" fontId="74" fillId="0" borderId="0" xfId="58" applyNumberFormat="1" applyFont="1"/>
    <xf numFmtId="2" fontId="74" fillId="0" borderId="0" xfId="58" applyNumberFormat="1" applyFont="1"/>
    <xf numFmtId="0" fontId="57" fillId="0" borderId="14" xfId="58" applyFont="1" applyBorder="1" applyAlignment="1">
      <alignment horizontal="center" vertical="center"/>
    </xf>
    <xf numFmtId="183" fontId="57" fillId="0" borderId="86" xfId="58" applyNumberFormat="1" applyFont="1" applyBorder="1" applyAlignment="1">
      <alignment horizontal="right" vertical="center"/>
    </xf>
    <xf numFmtId="193" fontId="58" fillId="0" borderId="0" xfId="58" applyNumberFormat="1" applyFont="1"/>
    <xf numFmtId="0" fontId="57" fillId="0" borderId="22" xfId="58" applyFont="1" applyBorder="1" applyAlignment="1">
      <alignment horizontal="center" vertical="center"/>
    </xf>
    <xf numFmtId="0" fontId="77" fillId="0" borderId="0" xfId="58" applyFont="1"/>
    <xf numFmtId="0" fontId="69" fillId="0" borderId="92" xfId="0" applyFont="1" applyFill="1" applyBorder="1" applyAlignment="1">
      <alignment horizontal="center" vertical="top" wrapText="1"/>
    </xf>
    <xf numFmtId="183" fontId="58" fillId="0" borderId="109" xfId="58" applyNumberFormat="1" applyFont="1" applyFill="1" applyBorder="1" applyAlignment="1">
      <alignment horizontal="right" vertical="center"/>
    </xf>
    <xf numFmtId="183" fontId="58" fillId="0" borderId="97" xfId="58" applyNumberFormat="1" applyFont="1" applyFill="1" applyBorder="1" applyAlignment="1">
      <alignment horizontal="right" vertical="center"/>
    </xf>
    <xf numFmtId="201" fontId="74" fillId="0" borderId="0" xfId="58" applyNumberFormat="1" applyFont="1" applyFill="1"/>
    <xf numFmtId="199" fontId="74" fillId="0" borderId="0" xfId="58" applyNumberFormat="1" applyFont="1" applyFill="1"/>
    <xf numFmtId="0" fontId="78" fillId="0" borderId="0" xfId="58" applyFont="1"/>
    <xf numFmtId="10" fontId="54" fillId="24" borderId="0" xfId="122" applyNumberFormat="1" applyFont="1" applyFill="1" applyAlignment="1">
      <alignment vertical="center"/>
    </xf>
    <xf numFmtId="183" fontId="57" fillId="25" borderId="101" xfId="58" applyNumberFormat="1" applyFont="1" applyFill="1" applyBorder="1" applyAlignment="1">
      <alignment horizontal="right" vertical="center"/>
    </xf>
    <xf numFmtId="178" fontId="79" fillId="0" borderId="0" xfId="58" applyNumberFormat="1" applyFont="1"/>
    <xf numFmtId="0" fontId="51" fillId="24" borderId="91" xfId="0" applyFont="1" applyFill="1" applyBorder="1" applyAlignment="1">
      <alignment horizontal="center" vertical="center"/>
    </xf>
    <xf numFmtId="0" fontId="54" fillId="24" borderId="0" xfId="0" applyFont="1" applyFill="1">
      <alignment vertical="center"/>
    </xf>
    <xf numFmtId="49" fontId="54" fillId="24" borderId="0" xfId="0" applyNumberFormat="1" applyFont="1" applyFill="1">
      <alignment vertical="center"/>
    </xf>
    <xf numFmtId="0" fontId="68" fillId="0" borderId="0" xfId="58" applyFont="1" applyAlignment="1">
      <alignment horizontal="center" vertical="center"/>
    </xf>
    <xf numFmtId="0" fontId="52" fillId="0" borderId="99" xfId="0" applyFont="1" applyBorder="1">
      <alignment vertical="center"/>
    </xf>
    <xf numFmtId="0" fontId="69" fillId="0" borderId="119" xfId="0" applyFont="1" applyFill="1" applyBorder="1" applyAlignment="1">
      <alignment horizontal="center" vertical="top" wrapText="1"/>
    </xf>
    <xf numFmtId="0" fontId="74" fillId="0" borderId="124" xfId="0" applyFont="1" applyFill="1" applyBorder="1" applyAlignment="1">
      <alignment horizontal="left" vertical="center"/>
    </xf>
    <xf numFmtId="0" fontId="73" fillId="0" borderId="0" xfId="41" applyFont="1" applyFill="1" applyBorder="1" applyAlignment="1">
      <alignment horizontal="left" vertical="top" wrapText="1"/>
    </xf>
    <xf numFmtId="183" fontId="57" fillId="25" borderId="109" xfId="58" applyNumberFormat="1" applyFont="1" applyFill="1" applyBorder="1" applyAlignment="1">
      <alignment horizontal="right" vertical="center"/>
    </xf>
    <xf numFmtId="0" fontId="69" fillId="0" borderId="123" xfId="0" applyFont="1" applyFill="1" applyBorder="1" applyAlignment="1">
      <alignment horizontal="center" vertical="top" wrapText="1"/>
    </xf>
    <xf numFmtId="0" fontId="56" fillId="0" borderId="0" xfId="41" applyFont="1" applyFill="1" applyBorder="1" applyAlignment="1">
      <alignment vertical="top" wrapText="1"/>
    </xf>
    <xf numFmtId="0" fontId="56" fillId="0" borderId="0" xfId="58" applyFont="1" applyFill="1" applyAlignment="1">
      <alignment wrapText="1"/>
    </xf>
    <xf numFmtId="0" fontId="57" fillId="0" borderId="98" xfId="58" applyFont="1" applyBorder="1" applyAlignment="1">
      <alignment horizontal="center" vertical="center"/>
    </xf>
    <xf numFmtId="0" fontId="69" fillId="0" borderId="126" xfId="0" applyFont="1" applyFill="1" applyBorder="1" applyAlignment="1">
      <alignment horizontal="center" vertical="top" wrapText="1"/>
    </xf>
    <xf numFmtId="0" fontId="54" fillId="24" borderId="127" xfId="0" applyFont="1" applyFill="1" applyBorder="1">
      <alignment vertical="center"/>
    </xf>
    <xf numFmtId="38" fontId="54" fillId="0" borderId="127" xfId="0" applyNumberFormat="1" applyFont="1" applyBorder="1">
      <alignment vertical="center"/>
    </xf>
    <xf numFmtId="0" fontId="54" fillId="24" borderId="0" xfId="0" applyFont="1" applyFill="1" applyBorder="1">
      <alignment vertical="center"/>
    </xf>
    <xf numFmtId="0" fontId="54" fillId="0" borderId="127" xfId="0" applyFont="1" applyBorder="1">
      <alignment vertical="center"/>
    </xf>
    <xf numFmtId="182" fontId="58" fillId="0" borderId="0" xfId="58" applyNumberFormat="1" applyFont="1" applyFill="1"/>
    <xf numFmtId="0" fontId="80" fillId="24" borderId="0" xfId="0" applyFont="1" applyFill="1">
      <alignment vertical="center"/>
    </xf>
    <xf numFmtId="0" fontId="54" fillId="24" borderId="0" xfId="0" applyFont="1" applyFill="1">
      <alignment vertical="center"/>
    </xf>
    <xf numFmtId="0" fontId="68" fillId="0" borderId="0" xfId="58" applyFont="1" applyAlignment="1">
      <alignment horizontal="center" vertical="center"/>
    </xf>
    <xf numFmtId="0" fontId="68" fillId="0" borderId="0" xfId="58" applyFont="1" applyAlignment="1">
      <alignment horizontal="center" vertical="center"/>
    </xf>
    <xf numFmtId="0" fontId="82" fillId="0" borderId="0" xfId="58" applyFont="1" applyFill="1" applyBorder="1" applyAlignment="1">
      <alignment wrapText="1"/>
    </xf>
    <xf numFmtId="0" fontId="54" fillId="24" borderId="100" xfId="0" applyFont="1" applyFill="1" applyBorder="1">
      <alignment vertical="center"/>
    </xf>
    <xf numFmtId="0" fontId="83" fillId="0" borderId="123" xfId="0" applyFont="1" applyBorder="1" applyAlignment="1">
      <alignment horizontal="center" vertical="top" wrapText="1"/>
    </xf>
    <xf numFmtId="0" fontId="84" fillId="0" borderId="123" xfId="0" applyFont="1" applyBorder="1" applyAlignment="1">
      <alignment horizontal="center" vertical="top" wrapText="1"/>
    </xf>
    <xf numFmtId="0" fontId="83" fillId="0" borderId="123" xfId="0" applyFont="1" applyFill="1" applyBorder="1" applyAlignment="1">
      <alignment horizontal="center" vertical="top" wrapText="1"/>
    </xf>
    <xf numFmtId="0" fontId="85" fillId="0" borderId="123" xfId="1391" applyFont="1" applyFill="1" applyBorder="1" applyAlignment="1">
      <alignment horizontal="left" vertical="top" wrapText="1"/>
    </xf>
    <xf numFmtId="0" fontId="85" fillId="0" borderId="123" xfId="0" applyFont="1" applyFill="1" applyBorder="1" applyAlignment="1">
      <alignment vertical="top" wrapText="1"/>
    </xf>
    <xf numFmtId="0" fontId="86" fillId="0" borderId="123" xfId="0" applyFont="1" applyFill="1" applyBorder="1" applyAlignment="1">
      <alignment vertical="top" wrapText="1"/>
    </xf>
    <xf numFmtId="182" fontId="66" fillId="24" borderId="0" xfId="0" applyNumberFormat="1" applyFont="1" applyFill="1" applyAlignment="1">
      <alignment horizontal="center" vertical="center"/>
    </xf>
    <xf numFmtId="182" fontId="66" fillId="24" borderId="0" xfId="0" applyNumberFormat="1" applyFont="1" applyFill="1" applyBorder="1" applyAlignment="1">
      <alignment horizontal="center" vertical="center"/>
    </xf>
    <xf numFmtId="182" fontId="54" fillId="24" borderId="0" xfId="0" applyNumberFormat="1" applyFont="1" applyFill="1">
      <alignment vertical="center"/>
    </xf>
    <xf numFmtId="182" fontId="54" fillId="24" borderId="0" xfId="0" applyNumberFormat="1" applyFont="1" applyFill="1" applyAlignment="1">
      <alignment horizontal="left" vertical="center"/>
    </xf>
    <xf numFmtId="182" fontId="54" fillId="24" borderId="0" xfId="0" applyNumberFormat="1" applyFont="1" applyFill="1" applyAlignment="1">
      <alignment horizontal="center" vertical="center"/>
    </xf>
    <xf numFmtId="182" fontId="54" fillId="24" borderId="0" xfId="0" applyNumberFormat="1" applyFont="1" applyFill="1" applyAlignment="1">
      <alignment horizontal="left" vertical="top" wrapText="1"/>
    </xf>
    <xf numFmtId="182" fontId="51" fillId="24" borderId="0" xfId="0" applyNumberFormat="1" applyFont="1" applyFill="1" applyBorder="1" applyAlignment="1">
      <alignment horizontal="center" vertical="center"/>
    </xf>
    <xf numFmtId="182" fontId="54" fillId="0" borderId="0" xfId="62" applyNumberFormat="1" applyFont="1" applyAlignment="1">
      <alignment horizontal="center" vertical="center"/>
    </xf>
    <xf numFmtId="182" fontId="54" fillId="0" borderId="0" xfId="62" applyNumberFormat="1" applyFont="1" applyBorder="1" applyAlignment="1">
      <alignment horizontal="center" vertical="center"/>
    </xf>
    <xf numFmtId="182" fontId="54" fillId="0" borderId="0" xfId="62" applyNumberFormat="1" applyFont="1" applyFill="1" applyAlignment="1">
      <alignment horizontal="center" vertical="center"/>
    </xf>
    <xf numFmtId="182" fontId="54" fillId="0" borderId="0" xfId="62" applyNumberFormat="1" applyFont="1" applyFill="1" applyBorder="1" applyAlignment="1">
      <alignment horizontal="center" vertical="center"/>
    </xf>
    <xf numFmtId="182" fontId="54" fillId="24" borderId="0" xfId="62" applyNumberFormat="1" applyFont="1" applyFill="1" applyBorder="1" applyAlignment="1">
      <alignment horizontal="center" vertical="center"/>
    </xf>
    <xf numFmtId="182" fontId="51" fillId="24" borderId="0" xfId="0" applyNumberFormat="1" applyFont="1" applyFill="1">
      <alignment vertical="center"/>
    </xf>
    <xf numFmtId="182" fontId="69" fillId="24" borderId="0" xfId="59" applyNumberFormat="1" applyFont="1" applyFill="1"/>
    <xf numFmtId="182" fontId="56" fillId="24" borderId="0" xfId="59" applyNumberFormat="1" applyFont="1" applyFill="1"/>
    <xf numFmtId="178" fontId="78" fillId="0" borderId="0" xfId="58" applyNumberFormat="1" applyFont="1"/>
    <xf numFmtId="0" fontId="54" fillId="24" borderId="24" xfId="0" applyFont="1" applyFill="1" applyBorder="1">
      <alignment vertical="center"/>
    </xf>
    <xf numFmtId="0" fontId="69" fillId="0" borderId="128" xfId="0" applyFont="1" applyFill="1" applyBorder="1" applyAlignment="1">
      <alignment horizontal="center" vertical="top" wrapText="1"/>
    </xf>
    <xf numFmtId="0" fontId="87" fillId="0" borderId="126" xfId="0" applyFont="1" applyBorder="1" applyAlignment="1">
      <alignment horizontal="center" vertical="top" wrapText="1"/>
    </xf>
    <xf numFmtId="0" fontId="88" fillId="0" borderId="123" xfId="0" applyFont="1" applyBorder="1" applyAlignment="1">
      <alignment horizontal="center" vertical="top" wrapText="1"/>
    </xf>
    <xf numFmtId="0" fontId="69" fillId="0" borderId="126" xfId="0" applyFont="1" applyBorder="1" applyAlignment="1">
      <alignment horizontal="center" vertical="top" wrapText="1"/>
    </xf>
    <xf numFmtId="0" fontId="89" fillId="0" borderId="0" xfId="58" applyFont="1"/>
    <xf numFmtId="0" fontId="87" fillId="0" borderId="129" xfId="0" applyFont="1" applyBorder="1" applyAlignment="1">
      <alignment horizontal="center" vertical="top" wrapText="1"/>
    </xf>
    <xf numFmtId="0" fontId="88" fillId="0" borderId="130" xfId="0" applyFont="1" applyBorder="1" applyAlignment="1">
      <alignment horizontal="center" vertical="top" wrapText="1"/>
    </xf>
    <xf numFmtId="0" fontId="84" fillId="0" borderId="123" xfId="0" applyFont="1" applyBorder="1" applyAlignment="1">
      <alignment vertical="center" wrapText="1"/>
    </xf>
    <xf numFmtId="178" fontId="89" fillId="0" borderId="0" xfId="58" applyNumberFormat="1" applyFont="1"/>
    <xf numFmtId="0" fontId="89" fillId="0" borderId="0" xfId="58" applyFont="1" applyFill="1"/>
    <xf numFmtId="178" fontId="89" fillId="0" borderId="0" xfId="58" applyNumberFormat="1" applyFont="1" applyFill="1"/>
    <xf numFmtId="0" fontId="90" fillId="24" borderId="0" xfId="0" applyFont="1" applyFill="1">
      <alignment vertical="center"/>
    </xf>
    <xf numFmtId="182" fontId="90" fillId="24" borderId="0" xfId="0" applyNumberFormat="1" applyFont="1" applyFill="1">
      <alignment vertical="center"/>
    </xf>
    <xf numFmtId="182" fontId="92" fillId="24" borderId="0" xfId="0" applyNumberFormat="1" applyFont="1" applyFill="1">
      <alignment vertical="center"/>
    </xf>
    <xf numFmtId="182" fontId="91" fillId="24" borderId="0" xfId="0" applyNumberFormat="1" applyFont="1" applyFill="1">
      <alignment vertical="center"/>
    </xf>
    <xf numFmtId="14" fontId="54" fillId="24" borderId="0" xfId="0" applyNumberFormat="1" applyFont="1" applyFill="1">
      <alignment vertical="center"/>
    </xf>
    <xf numFmtId="182" fontId="93" fillId="24" borderId="0" xfId="0" applyNumberFormat="1" applyFont="1" applyFill="1" applyAlignment="1">
      <alignment vertical="center" wrapText="1"/>
    </xf>
    <xf numFmtId="182" fontId="92" fillId="24" borderId="0" xfId="0" applyNumberFormat="1" applyFont="1" applyFill="1" applyAlignment="1">
      <alignment vertical="center" wrapText="1"/>
    </xf>
    <xf numFmtId="14" fontId="90" fillId="24" borderId="0" xfId="0" applyNumberFormat="1" applyFont="1" applyFill="1">
      <alignment vertical="center"/>
    </xf>
    <xf numFmtId="182" fontId="93" fillId="24" borderId="0" xfId="0" applyNumberFormat="1" applyFont="1" applyFill="1">
      <alignment vertical="center"/>
    </xf>
    <xf numFmtId="0" fontId="94" fillId="24" borderId="0" xfId="0" applyFont="1" applyFill="1">
      <alignment vertical="center"/>
    </xf>
    <xf numFmtId="182" fontId="94" fillId="24" borderId="0" xfId="0" applyNumberFormat="1" applyFont="1" applyFill="1">
      <alignment vertical="center"/>
    </xf>
    <xf numFmtId="0" fontId="94" fillId="24" borderId="0" xfId="0" applyFont="1" applyFill="1" applyAlignment="1">
      <alignment horizontal="center" vertical="center"/>
    </xf>
    <xf numFmtId="6" fontId="54" fillId="0" borderId="24" xfId="62" applyFont="1" applyFill="1" applyBorder="1" applyAlignment="1">
      <alignment horizontal="center" vertical="center"/>
    </xf>
    <xf numFmtId="6" fontId="54" fillId="0" borderId="0" xfId="62" applyFont="1" applyFill="1" applyBorder="1" applyAlignment="1">
      <alignment horizontal="center" vertical="center"/>
    </xf>
    <xf numFmtId="0" fontId="66" fillId="24" borderId="0" xfId="0" applyFont="1" applyFill="1" applyAlignment="1">
      <alignment horizontal="center" vertical="center"/>
    </xf>
    <xf numFmtId="0" fontId="66" fillId="24" borderId="91" xfId="0" applyFont="1" applyFill="1" applyBorder="1" applyAlignment="1">
      <alignment horizontal="center" vertical="center"/>
    </xf>
    <xf numFmtId="0" fontId="51" fillId="24" borderId="23" xfId="0" applyFont="1" applyFill="1" applyBorder="1" applyAlignment="1">
      <alignment horizontal="center" vertical="center"/>
    </xf>
    <xf numFmtId="0" fontId="51" fillId="24" borderId="91" xfId="0" applyFont="1" applyFill="1" applyBorder="1" applyAlignment="1">
      <alignment horizontal="center" vertical="center"/>
    </xf>
    <xf numFmtId="0" fontId="54" fillId="24" borderId="0" xfId="0" applyFont="1" applyFill="1">
      <alignment vertical="center"/>
    </xf>
    <xf numFmtId="0" fontId="55" fillId="24" borderId="0" xfId="0" applyFont="1" applyFill="1">
      <alignment vertical="center"/>
    </xf>
    <xf numFmtId="179" fontId="54" fillId="24" borderId="0" xfId="0" applyNumberFormat="1" applyFont="1" applyFill="1" applyAlignment="1">
      <alignment horizontal="left" vertical="center"/>
    </xf>
    <xf numFmtId="0" fontId="53" fillId="24" borderId="0" xfId="0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49" fontId="54" fillId="24" borderId="0" xfId="0" applyNumberFormat="1" applyFont="1" applyFill="1">
      <alignment vertical="center"/>
    </xf>
    <xf numFmtId="0" fontId="54" fillId="24" borderId="0" xfId="0" applyFont="1" applyFill="1" applyAlignment="1">
      <alignment horizontal="center" vertical="center"/>
    </xf>
    <xf numFmtId="0" fontId="54" fillId="24" borderId="0" xfId="0" applyFont="1" applyFill="1" applyAlignment="1">
      <alignment horizontal="left" vertical="top" wrapText="1"/>
    </xf>
    <xf numFmtId="6" fontId="51" fillId="24" borderId="0" xfId="0" applyNumberFormat="1" applyFont="1" applyFill="1">
      <alignment vertical="center"/>
    </xf>
    <xf numFmtId="0" fontId="51" fillId="24" borderId="0" xfId="0" applyFont="1" applyFill="1">
      <alignment vertical="center"/>
    </xf>
    <xf numFmtId="6" fontId="54" fillId="24" borderId="24" xfId="62" applyFont="1" applyFill="1" applyBorder="1" applyAlignment="1">
      <alignment horizontal="center" vertical="center"/>
    </xf>
    <xf numFmtId="6" fontId="54" fillId="24" borderId="0" xfId="62" applyFont="1" applyFill="1" applyBorder="1" applyAlignment="1">
      <alignment horizontal="center" vertical="center"/>
    </xf>
    <xf numFmtId="6" fontId="54" fillId="0" borderId="99" xfId="62" applyFont="1" applyFill="1" applyBorder="1" applyAlignment="1">
      <alignment horizontal="center" vertical="center"/>
    </xf>
    <xf numFmtId="6" fontId="54" fillId="0" borderId="98" xfId="62" applyFont="1" applyFill="1" applyBorder="1" applyAlignment="1">
      <alignment horizontal="center" vertical="center"/>
    </xf>
    <xf numFmtId="0" fontId="90" fillId="24" borderId="0" xfId="0" applyFont="1" applyFill="1" applyAlignment="1">
      <alignment horizontal="center" vertical="center"/>
    </xf>
    <xf numFmtId="6" fontId="54" fillId="0" borderId="24" xfId="62" applyFont="1" applyBorder="1" applyAlignment="1">
      <alignment horizontal="center" vertical="center"/>
    </xf>
    <xf numFmtId="6" fontId="54" fillId="0" borderId="0" xfId="62" applyFont="1" applyAlignment="1">
      <alignment horizontal="center" vertical="center"/>
    </xf>
    <xf numFmtId="6" fontId="54" fillId="0" borderId="0" xfId="62" applyFont="1" applyBorder="1" applyAlignment="1">
      <alignment horizontal="center" vertical="center"/>
    </xf>
    <xf numFmtId="0" fontId="68" fillId="0" borderId="0" xfId="58" applyFont="1" applyAlignment="1">
      <alignment horizontal="center" vertical="center"/>
    </xf>
    <xf numFmtId="0" fontId="58" fillId="0" borderId="91" xfId="58" applyFont="1" applyFill="1" applyBorder="1" applyAlignment="1">
      <alignment horizontal="center"/>
    </xf>
    <xf numFmtId="0" fontId="58" fillId="0" borderId="91" xfId="58" applyFont="1" applyBorder="1" applyAlignment="1">
      <alignment horizontal="center"/>
    </xf>
  </cellXfs>
  <cellStyles count="2636">
    <cellStyle name="??_x000c_鞜_x0007__x000d_槉U_x0001_??_x0007__x0001__x0001_" xfId="5" xr:uid="{00000000-0005-0000-0000-000000000000}"/>
    <cellStyle name="20% - Акцент1" xfId="6" xr:uid="{00000000-0005-0000-0000-000001000000}"/>
    <cellStyle name="20% - Акцент1 2" xfId="76" xr:uid="{00000000-0005-0000-0000-000002000000}"/>
    <cellStyle name="20% - Акцент2" xfId="7" xr:uid="{00000000-0005-0000-0000-000003000000}"/>
    <cellStyle name="20% - Акцент2 2" xfId="77" xr:uid="{00000000-0005-0000-0000-000004000000}"/>
    <cellStyle name="20% - Акцент3" xfId="8" xr:uid="{00000000-0005-0000-0000-000005000000}"/>
    <cellStyle name="20% - Акцент3 2" xfId="78" xr:uid="{00000000-0005-0000-0000-000006000000}"/>
    <cellStyle name="20% - Акцент4" xfId="9" xr:uid="{00000000-0005-0000-0000-000007000000}"/>
    <cellStyle name="20% - Акцент4 2" xfId="79" xr:uid="{00000000-0005-0000-0000-000008000000}"/>
    <cellStyle name="20% - Акцент5" xfId="10" xr:uid="{00000000-0005-0000-0000-000009000000}"/>
    <cellStyle name="20% - Акцент5 2" xfId="80" xr:uid="{00000000-0005-0000-0000-00000A000000}"/>
    <cellStyle name="20% - Акцент6" xfId="11" xr:uid="{00000000-0005-0000-0000-00000B000000}"/>
    <cellStyle name="20% - Акцент6 2" xfId="81" xr:uid="{00000000-0005-0000-0000-00000C000000}"/>
    <cellStyle name="40% - Акцент1" xfId="12" xr:uid="{00000000-0005-0000-0000-00000D000000}"/>
    <cellStyle name="40% - Акцент1 2" xfId="82" xr:uid="{00000000-0005-0000-0000-00000E000000}"/>
    <cellStyle name="40% - Акцент2" xfId="13" xr:uid="{00000000-0005-0000-0000-00000F000000}"/>
    <cellStyle name="40% - Акцент2 2" xfId="83" xr:uid="{00000000-0005-0000-0000-000010000000}"/>
    <cellStyle name="40% - Акцент3" xfId="14" xr:uid="{00000000-0005-0000-0000-000011000000}"/>
    <cellStyle name="40% - Акцент3 2" xfId="84" xr:uid="{00000000-0005-0000-0000-000012000000}"/>
    <cellStyle name="40% - Акцент4" xfId="15" xr:uid="{00000000-0005-0000-0000-000013000000}"/>
    <cellStyle name="40% - Акцент4 2" xfId="85" xr:uid="{00000000-0005-0000-0000-000014000000}"/>
    <cellStyle name="40% - Акцент5" xfId="16" xr:uid="{00000000-0005-0000-0000-000015000000}"/>
    <cellStyle name="40% - Акцент5 2" xfId="86" xr:uid="{00000000-0005-0000-0000-000016000000}"/>
    <cellStyle name="40% - Акцент6" xfId="17" xr:uid="{00000000-0005-0000-0000-000017000000}"/>
    <cellStyle name="40% - Акцент6 2" xfId="87" xr:uid="{00000000-0005-0000-0000-000018000000}"/>
    <cellStyle name="60% - Акцент1" xfId="18" xr:uid="{00000000-0005-0000-0000-000019000000}"/>
    <cellStyle name="60% - Акцент1 2" xfId="88" xr:uid="{00000000-0005-0000-0000-00001A000000}"/>
    <cellStyle name="60% - Акцент2" xfId="19" xr:uid="{00000000-0005-0000-0000-00001B000000}"/>
    <cellStyle name="60% - Акцент2 2" xfId="89" xr:uid="{00000000-0005-0000-0000-00001C000000}"/>
    <cellStyle name="60% - Акцент3" xfId="20" xr:uid="{00000000-0005-0000-0000-00001D000000}"/>
    <cellStyle name="60% - Акцент3 2" xfId="90" xr:uid="{00000000-0005-0000-0000-00001E000000}"/>
    <cellStyle name="60% - Акцент4" xfId="21" xr:uid="{00000000-0005-0000-0000-00001F000000}"/>
    <cellStyle name="60% - Акцент4 2" xfId="91" xr:uid="{00000000-0005-0000-0000-000020000000}"/>
    <cellStyle name="60% - Акцент5" xfId="22" xr:uid="{00000000-0005-0000-0000-000021000000}"/>
    <cellStyle name="60% - Акцент5 2" xfId="92" xr:uid="{00000000-0005-0000-0000-000022000000}"/>
    <cellStyle name="60% - Акцент6" xfId="23" xr:uid="{00000000-0005-0000-0000-000023000000}"/>
    <cellStyle name="60% - Акцент6 2" xfId="93" xr:uid="{00000000-0005-0000-0000-000024000000}"/>
    <cellStyle name="Excel Built-in Normal" xfId="61" xr:uid="{00000000-0005-0000-0000-000025000000}"/>
    <cellStyle name="Акцент1" xfId="24" xr:uid="{00000000-0005-0000-0000-000026000000}"/>
    <cellStyle name="Акцент1 2" xfId="94" xr:uid="{00000000-0005-0000-0000-000027000000}"/>
    <cellStyle name="Акцент2" xfId="25" xr:uid="{00000000-0005-0000-0000-000028000000}"/>
    <cellStyle name="Акцент2 2" xfId="95" xr:uid="{00000000-0005-0000-0000-000029000000}"/>
    <cellStyle name="Акцент3" xfId="26" xr:uid="{00000000-0005-0000-0000-00002A000000}"/>
    <cellStyle name="Акцент3 2" xfId="96" xr:uid="{00000000-0005-0000-0000-00002B000000}"/>
    <cellStyle name="Акцент4" xfId="27" xr:uid="{00000000-0005-0000-0000-00002C000000}"/>
    <cellStyle name="Акцент4 2" xfId="97" xr:uid="{00000000-0005-0000-0000-00002D000000}"/>
    <cellStyle name="Акцент5" xfId="28" xr:uid="{00000000-0005-0000-0000-00002E000000}"/>
    <cellStyle name="Акцент5 2" xfId="98" xr:uid="{00000000-0005-0000-0000-00002F000000}"/>
    <cellStyle name="Акцент6" xfId="29" xr:uid="{00000000-0005-0000-0000-000030000000}"/>
    <cellStyle name="Акцент6 2" xfId="99" xr:uid="{00000000-0005-0000-0000-000031000000}"/>
    <cellStyle name="Ввод " xfId="30" xr:uid="{00000000-0005-0000-0000-000032000000}"/>
    <cellStyle name="Ввод  2" xfId="100" xr:uid="{00000000-0005-0000-0000-000033000000}"/>
    <cellStyle name="Ввод  2 10" xfId="476" xr:uid="{00000000-0005-0000-0000-000034000000}"/>
    <cellStyle name="Ввод  2 10 2" xfId="1839" xr:uid="{D0F01487-2241-46F0-A74E-CFCCD650A20B}"/>
    <cellStyle name="Ввод  2 10 3" xfId="1065" xr:uid="{5ABD6D91-2744-4CCB-88C2-5C1A51EEF830}"/>
    <cellStyle name="Ввод  2 11" xfId="489" xr:uid="{00000000-0005-0000-0000-000035000000}"/>
    <cellStyle name="Ввод  2 11 2" xfId="1852" xr:uid="{0972C27C-0B64-488B-B99A-8FDA13137767}"/>
    <cellStyle name="Ввод  2 11 3" xfId="1078" xr:uid="{0BF0E404-0883-4410-90DB-81B56F70FD5E}"/>
    <cellStyle name="Ввод  2 12" xfId="481" xr:uid="{00000000-0005-0000-0000-000036000000}"/>
    <cellStyle name="Ввод  2 12 2" xfId="1844" xr:uid="{3A7BD873-D4BC-45B1-BF2A-DE97A0B6DEEB}"/>
    <cellStyle name="Ввод  2 12 3" xfId="1070" xr:uid="{6F16D91A-73B0-4CD1-B42C-BBD4CA305CB5}"/>
    <cellStyle name="Ввод  2 13" xfId="452" xr:uid="{00000000-0005-0000-0000-000037000000}"/>
    <cellStyle name="Ввод  2 13 2" xfId="1815" xr:uid="{05ED3589-BC84-4115-A0B6-6F9D1B139D52}"/>
    <cellStyle name="Ввод  2 13 3" xfId="1041" xr:uid="{1805D780-92F1-45EA-83E8-36DFE7DF2B2D}"/>
    <cellStyle name="Ввод  2 14" xfId="1565" xr:uid="{B7876113-5814-49F1-98CC-217C15918EB9}"/>
    <cellStyle name="Ввод  2 15" xfId="2252" xr:uid="{1B8D6BA6-E1AD-4B4B-8B87-E73026BB6724}"/>
    <cellStyle name="Ввод  2 16" xfId="2190" xr:uid="{93EEC274-2220-4A2C-BF67-FB2D9390BA1E}"/>
    <cellStyle name="Ввод  2 2" xfId="140" xr:uid="{00000000-0005-0000-0000-000038000000}"/>
    <cellStyle name="Ввод  2 2 10" xfId="647" xr:uid="{00000000-0005-0000-0000-000039000000}"/>
    <cellStyle name="Ввод  2 2 10 2" xfId="2010" xr:uid="{E07C08EA-0893-4211-B0BA-5E58D305E5BF}"/>
    <cellStyle name="Ввод  2 2 10 3" xfId="1236" xr:uid="{1B639887-5AA5-4A06-AE49-048025F19BB9}"/>
    <cellStyle name="Ввод  2 2 11" xfId="682" xr:uid="{00000000-0005-0000-0000-00003A000000}"/>
    <cellStyle name="Ввод  2 2 11 2" xfId="2045" xr:uid="{D67F8C39-5B55-4085-B5ED-655C80B4B26E}"/>
    <cellStyle name="Ввод  2 2 11 3" xfId="1271" xr:uid="{00A9C680-7E92-41A0-A488-59E4911D3B4A}"/>
    <cellStyle name="Ввод  2 2 12" xfId="715" xr:uid="{00000000-0005-0000-0000-00003B000000}"/>
    <cellStyle name="Ввод  2 2 12 2" xfId="2078" xr:uid="{0DB957C7-C98B-44F8-954F-B48E1E8A89C6}"/>
    <cellStyle name="Ввод  2 2 12 3" xfId="1304" xr:uid="{996C72CF-F2E1-4744-B448-8C3EB1B509D8}"/>
    <cellStyle name="Ввод  2 2 13" xfId="1614" xr:uid="{41AEF5A1-1634-431D-842E-0A870BD45B13}"/>
    <cellStyle name="Ввод  2 2 14" xfId="2186" xr:uid="{2027198A-EDA1-4BEA-A62B-89A60AD4CD26}"/>
    <cellStyle name="Ввод  2 2 15" xfId="2406" xr:uid="{1962EC06-78F7-4587-8933-6C0ECE3A739F}"/>
    <cellStyle name="Ввод  2 2 2" xfId="170" xr:uid="{00000000-0005-0000-0000-00003C000000}"/>
    <cellStyle name="Ввод  2 2 2 10" xfId="2278" xr:uid="{B3609AC3-C743-4FC3-AA37-D19A93ABE4AF}"/>
    <cellStyle name="Ввод  2 2 2 11" xfId="2436" xr:uid="{103ACB04-3E8B-476C-955D-B3206EFEAD2E}"/>
    <cellStyle name="Ввод  2 2 2 2" xfId="245" xr:uid="{00000000-0005-0000-0000-00003D000000}"/>
    <cellStyle name="Ввод  2 2 2 2 2" xfId="1439" xr:uid="{FFDFD018-E332-4E2C-973F-5A4AEA84D8EA}"/>
    <cellStyle name="Ввод  2 2 2 2 3" xfId="1578" xr:uid="{A7F9D947-B429-44F7-8507-59BDBB4CDDB5}"/>
    <cellStyle name="Ввод  2 2 2 2 4" xfId="834" xr:uid="{8A752F8A-A51C-4359-8AC3-147701E63BE3}"/>
    <cellStyle name="Ввод  2 2 2 2 5" xfId="2309" xr:uid="{8D5172EC-F37A-438A-95A5-59233FA3F33D}"/>
    <cellStyle name="Ввод  2 2 2 2 6" xfId="2521" xr:uid="{3D6F3A6D-0843-456E-8220-6D143884826C}"/>
    <cellStyle name="Ввод  2 2 2 3" xfId="325" xr:uid="{00000000-0005-0000-0000-00003E000000}"/>
    <cellStyle name="Ввод  2 2 2 3 2" xfId="1515" xr:uid="{C0B96D92-A704-44B7-8BCE-DC463A94B74B}"/>
    <cellStyle name="Ввод  2 2 2 3 3" xfId="1688" xr:uid="{D983A22E-4980-40F8-85AE-DA4097D70ABA}"/>
    <cellStyle name="Ввод  2 2 2 3 4" xfId="914" xr:uid="{0CEF2762-7BFF-42C4-8CC7-F5565DE55316}"/>
    <cellStyle name="Ввод  2 2 2 3 5" xfId="2221" xr:uid="{0F4FC777-0AB9-409B-9465-FA3E18290892}"/>
    <cellStyle name="Ввод  2 2 2 3 6" xfId="2596" xr:uid="{EB848682-9FAC-4A89-BDCE-0925994EA6A7}"/>
    <cellStyle name="Ввод  2 2 2 4" xfId="405" xr:uid="{00000000-0005-0000-0000-00003F000000}"/>
    <cellStyle name="Ввод  2 2 2 4 2" xfId="1768" xr:uid="{C2B1C85E-B923-4DC7-BEC1-DF92D8A85788}"/>
    <cellStyle name="Ввод  2 2 2 4 3" xfId="994" xr:uid="{98CC991E-2225-4047-93D9-F901395E1062}"/>
    <cellStyle name="Ввод  2 2 2 5" xfId="526" xr:uid="{00000000-0005-0000-0000-000040000000}"/>
    <cellStyle name="Ввод  2 2 2 5 2" xfId="1889" xr:uid="{3CE16DD5-BEE8-4064-82BF-CBAD1EC86E38}"/>
    <cellStyle name="Ввод  2 2 2 5 3" xfId="1115" xr:uid="{711CABC6-26D0-46C0-9EC8-5993017AF038}"/>
    <cellStyle name="Ввод  2 2 2 6" xfId="602" xr:uid="{00000000-0005-0000-0000-000041000000}"/>
    <cellStyle name="Ввод  2 2 2 6 2" xfId="1965" xr:uid="{05CBE3C0-4A96-4F43-9DB0-2BDBCE171A81}"/>
    <cellStyle name="Ввод  2 2 2 6 3" xfId="1191" xr:uid="{00FE51E8-4D61-4998-9984-E525F5C11B63}"/>
    <cellStyle name="Ввод  2 2 2 7" xfId="487" xr:uid="{00000000-0005-0000-0000-000042000000}"/>
    <cellStyle name="Ввод  2 2 2 7 2" xfId="1850" xr:uid="{18DCADE4-318F-48D4-B002-8B8C2642C88C}"/>
    <cellStyle name="Ввод  2 2 2 7 3" xfId="1076" xr:uid="{B196C3DE-522A-419B-A2B0-FAAE86B6C6F5}"/>
    <cellStyle name="Ввод  2 2 2 8" xfId="745" xr:uid="{00000000-0005-0000-0000-000043000000}"/>
    <cellStyle name="Ввод  2 2 2 8 2" xfId="2108" xr:uid="{8BEBC4BC-DA53-45DD-95DC-CC1BB6045B5D}"/>
    <cellStyle name="Ввод  2 2 2 9" xfId="1588" xr:uid="{57E22F70-0E4B-4FBA-859B-223B35AB855D}"/>
    <cellStyle name="Ввод  2 2 3" xfId="185" xr:uid="{00000000-0005-0000-0000-000044000000}"/>
    <cellStyle name="Ввод  2 2 3 10" xfId="2236" xr:uid="{E92A297F-95F9-422E-9261-B81005916060}"/>
    <cellStyle name="Ввод  2 2 3 11" xfId="2451" xr:uid="{F1C0C6D7-817E-4EEE-89BD-D4E842EE5110}"/>
    <cellStyle name="Ввод  2 2 3 2" xfId="260" xr:uid="{00000000-0005-0000-0000-000045000000}"/>
    <cellStyle name="Ввод  2 2 3 2 2" xfId="1454" xr:uid="{700BBB7B-15CE-4BE9-9A91-6669A3EB28A1}"/>
    <cellStyle name="Ввод  2 2 3 2 3" xfId="1583" xr:uid="{0BEDC5A9-3AFE-4645-87BB-98604E45D749}"/>
    <cellStyle name="Ввод  2 2 3 2 4" xfId="849" xr:uid="{DE2BCC28-BD8F-43BE-AC8E-0978F916889E}"/>
    <cellStyle name="Ввод  2 2 3 2 5" xfId="2346" xr:uid="{E69A8ECC-3CFC-4073-A7FC-DEFDAD28DD7D}"/>
    <cellStyle name="Ввод  2 2 3 2 6" xfId="2536" xr:uid="{CB3AAE54-9153-4779-9F1A-5698A88E937F}"/>
    <cellStyle name="Ввод  2 2 3 3" xfId="340" xr:uid="{00000000-0005-0000-0000-000046000000}"/>
    <cellStyle name="Ввод  2 2 3 3 2" xfId="1530" xr:uid="{CA53858F-961E-465E-99B5-E80570E6D4E1}"/>
    <cellStyle name="Ввод  2 2 3 3 3" xfId="1703" xr:uid="{806D4A01-A828-4636-A10D-0131967F68E3}"/>
    <cellStyle name="Ввод  2 2 3 3 4" xfId="929" xr:uid="{82F38B2E-36A2-4D8C-9227-F6D83E0794A1}"/>
    <cellStyle name="Ввод  2 2 3 3 5" xfId="2164" xr:uid="{5BA2E4B8-9026-4F0E-96F7-2356BB933AD3}"/>
    <cellStyle name="Ввод  2 2 3 3 6" xfId="2611" xr:uid="{12121AEC-5658-4C52-959A-8F46EFC08929}"/>
    <cellStyle name="Ввод  2 2 3 4" xfId="420" xr:uid="{00000000-0005-0000-0000-000047000000}"/>
    <cellStyle name="Ввод  2 2 3 4 2" xfId="1783" xr:uid="{6C6F45BB-B05E-4A00-B8F3-19A438646BEF}"/>
    <cellStyle name="Ввод  2 2 3 4 3" xfId="1009" xr:uid="{1BE40705-DC3C-4281-A8DF-7F891908E403}"/>
    <cellStyle name="Ввод  2 2 3 5" xfId="541" xr:uid="{00000000-0005-0000-0000-000048000000}"/>
    <cellStyle name="Ввод  2 2 3 5 2" xfId="1904" xr:uid="{0FF0C019-1CD6-4092-98EB-21814E4E4358}"/>
    <cellStyle name="Ввод  2 2 3 5 3" xfId="1130" xr:uid="{CCB23DDD-8814-4845-B3D3-09ED86277D32}"/>
    <cellStyle name="Ввод  2 2 3 6" xfId="617" xr:uid="{00000000-0005-0000-0000-000049000000}"/>
    <cellStyle name="Ввод  2 2 3 6 2" xfId="1980" xr:uid="{445187BC-A090-42E4-A66E-CA960955F1EA}"/>
    <cellStyle name="Ввод  2 2 3 6 3" xfId="1206" xr:uid="{20091B7C-D702-4763-87FC-13C145E94C5D}"/>
    <cellStyle name="Ввод  2 2 3 7" xfId="457" xr:uid="{00000000-0005-0000-0000-00004A000000}"/>
    <cellStyle name="Ввод  2 2 3 7 2" xfId="1820" xr:uid="{F33CD833-F8F2-442E-8304-7E5ED0954593}"/>
    <cellStyle name="Ввод  2 2 3 7 3" xfId="1046" xr:uid="{CF137231-DAD6-4101-91EA-D42F49C661A1}"/>
    <cellStyle name="Ввод  2 2 3 8" xfId="760" xr:uid="{00000000-0005-0000-0000-00004B000000}"/>
    <cellStyle name="Ввод  2 2 3 8 2" xfId="2123" xr:uid="{DE76AFE4-861F-48C0-9C74-BF5C7C642675}"/>
    <cellStyle name="Ввод  2 2 3 9" xfId="1623" xr:uid="{42CD351C-E1EA-4BB9-ADF9-F3FBD97298AC}"/>
    <cellStyle name="Ввод  2 2 4" xfId="200" xr:uid="{00000000-0005-0000-0000-00004C000000}"/>
    <cellStyle name="Ввод  2 2 4 10" xfId="2302" xr:uid="{0D4C22A8-5AFF-4599-A7AD-5A9E8D3D05AE}"/>
    <cellStyle name="Ввод  2 2 4 11" xfId="2466" xr:uid="{294695F0-5D45-4CBE-B125-B3EED46DD629}"/>
    <cellStyle name="Ввод  2 2 4 2" xfId="275" xr:uid="{00000000-0005-0000-0000-00004D000000}"/>
    <cellStyle name="Ввод  2 2 4 2 2" xfId="1469" xr:uid="{CB160A9B-45CF-467D-9D64-6E5CCB610A9F}"/>
    <cellStyle name="Ввод  2 2 4 2 3" xfId="1324" xr:uid="{1FCAE71C-8842-4F98-9CC2-6C20C6C7B5F2}"/>
    <cellStyle name="Ввод  2 2 4 2 4" xfId="864" xr:uid="{84C8BEB4-B26A-45E4-B989-168C25088783}"/>
    <cellStyle name="Ввод  2 2 4 2 5" xfId="2177" xr:uid="{DD082D75-6E4C-4FAA-9B7A-B3B22CB62BE2}"/>
    <cellStyle name="Ввод  2 2 4 2 6" xfId="2551" xr:uid="{70D0C4EB-108D-4095-B65D-287F2A4F096C}"/>
    <cellStyle name="Ввод  2 2 4 3" xfId="355" xr:uid="{00000000-0005-0000-0000-00004E000000}"/>
    <cellStyle name="Ввод  2 2 4 3 2" xfId="1545" xr:uid="{B820DCBB-E3B7-489F-BD72-F9A7103961F5}"/>
    <cellStyle name="Ввод  2 2 4 3 3" xfId="1718" xr:uid="{7CA2E58C-E5D1-47C6-917C-586A5223F59E}"/>
    <cellStyle name="Ввод  2 2 4 3 4" xfId="944" xr:uid="{AF2FFD65-31F7-4E53-8C2B-9DDC29A49B8D}"/>
    <cellStyle name="Ввод  2 2 4 3 5" xfId="2387" xr:uid="{4248E2F2-6ED9-4433-BA65-43F9089488C6}"/>
    <cellStyle name="Ввод  2 2 4 3 6" xfId="2626" xr:uid="{1B758DFE-28F2-44E0-9DBA-D2FD60F53AD6}"/>
    <cellStyle name="Ввод  2 2 4 4" xfId="435" xr:uid="{00000000-0005-0000-0000-00004F000000}"/>
    <cellStyle name="Ввод  2 2 4 4 2" xfId="1798" xr:uid="{90A18291-6984-4728-9417-8DB87628F749}"/>
    <cellStyle name="Ввод  2 2 4 4 3" xfId="1024" xr:uid="{FB66F859-B90A-4CCB-807F-B9F3368B9705}"/>
    <cellStyle name="Ввод  2 2 4 5" xfId="556" xr:uid="{00000000-0005-0000-0000-000050000000}"/>
    <cellStyle name="Ввод  2 2 4 5 2" xfId="1919" xr:uid="{617C8E97-E015-49F4-B949-7559F51C3DDA}"/>
    <cellStyle name="Ввод  2 2 4 5 3" xfId="1145" xr:uid="{5F1365D5-2082-4E8B-9888-BC72FB496C25}"/>
    <cellStyle name="Ввод  2 2 4 6" xfId="632" xr:uid="{00000000-0005-0000-0000-000051000000}"/>
    <cellStyle name="Ввод  2 2 4 6 2" xfId="1995" xr:uid="{19ED92DC-F0E1-44DC-9D48-6B2644DF381E}"/>
    <cellStyle name="Ввод  2 2 4 6 3" xfId="1221" xr:uid="{6B0C5318-D8A8-404F-BD98-FC3B4C6DDD16}"/>
    <cellStyle name="Ввод  2 2 4 7" xfId="700" xr:uid="{00000000-0005-0000-0000-000052000000}"/>
    <cellStyle name="Ввод  2 2 4 7 2" xfId="2063" xr:uid="{8D6095F6-CA94-4854-80B5-58D7CABF7A57}"/>
    <cellStyle name="Ввод  2 2 4 7 3" xfId="1289" xr:uid="{D50E6338-1290-41F4-AD21-C024C179DC92}"/>
    <cellStyle name="Ввод  2 2 4 8" xfId="775" xr:uid="{00000000-0005-0000-0000-000053000000}"/>
    <cellStyle name="Ввод  2 2 4 8 2" xfId="2138" xr:uid="{D7BB12FC-FB25-4DCD-8DE9-9541D75802C0}"/>
    <cellStyle name="Ввод  2 2 4 9" xfId="1563" xr:uid="{FC63C06D-F492-4CB5-96A2-06CE454D6F9A}"/>
    <cellStyle name="Ввод  2 2 5" xfId="215" xr:uid="{00000000-0005-0000-0000-000054000000}"/>
    <cellStyle name="Ввод  2 2 5 2" xfId="1409" xr:uid="{7DC758B6-709C-4144-AD8A-3F94747AA271}"/>
    <cellStyle name="Ввод  2 2 5 3" xfId="1585" xr:uid="{47CCE864-B529-4537-9359-CD6482942019}"/>
    <cellStyle name="Ввод  2 2 5 4" xfId="804" xr:uid="{DA8FE4D5-D19F-46D7-BD4D-F77D706DCE79}"/>
    <cellStyle name="Ввод  2 2 5 5" xfId="2331" xr:uid="{1C9E494D-9734-4517-B1BE-8BC6F7CF22B0}"/>
    <cellStyle name="Ввод  2 2 5 6" xfId="2491" xr:uid="{2D36C6F7-DDBF-4982-A9CD-29C4A5FB0E14}"/>
    <cellStyle name="Ввод  2 2 6" xfId="295" xr:uid="{00000000-0005-0000-0000-000055000000}"/>
    <cellStyle name="Ввод  2 2 6 2" xfId="1485" xr:uid="{0AF92642-60DF-43D9-87A8-BCFA5A9EFECD}"/>
    <cellStyle name="Ввод  2 2 6 3" xfId="1386" xr:uid="{703A39FE-AEC2-4E37-8B60-8C434C992E9B}"/>
    <cellStyle name="Ввод  2 2 6 4" xfId="884" xr:uid="{01014DCD-9069-4D4C-9397-394E7FBE0676}"/>
    <cellStyle name="Ввод  2 2 6 5" xfId="2248" xr:uid="{CA36E951-5D98-48B5-89B4-C9A18C536679}"/>
    <cellStyle name="Ввод  2 2 6 6" xfId="2566" xr:uid="{AE32893D-232F-4D3E-86B4-F3CECDCECCC8}"/>
    <cellStyle name="Ввод  2 2 7" xfId="375" xr:uid="{00000000-0005-0000-0000-000056000000}"/>
    <cellStyle name="Ввод  2 2 7 2" xfId="1738" xr:uid="{4D68C6F9-C5DA-4A67-A86A-5BC97FFE3A5B}"/>
    <cellStyle name="Ввод  2 2 7 3" xfId="964" xr:uid="{E5261E2D-BA00-4EC1-9814-65D1FA487E2F}"/>
    <cellStyle name="Ввод  2 2 8" xfId="496" xr:uid="{00000000-0005-0000-0000-000057000000}"/>
    <cellStyle name="Ввод  2 2 8 2" xfId="1859" xr:uid="{02B000A0-D03C-4B30-89E8-211A0D513C0F}"/>
    <cellStyle name="Ввод  2 2 8 3" xfId="1085" xr:uid="{1BE80130-22A3-47F9-A39E-576CF87A1146}"/>
    <cellStyle name="Ввод  2 2 9" xfId="572" xr:uid="{00000000-0005-0000-0000-000058000000}"/>
    <cellStyle name="Ввод  2 2 9 2" xfId="1935" xr:uid="{5FC20DE4-4D9B-4701-8EB8-E3C9D32C29DD}"/>
    <cellStyle name="Ввод  2 2 9 3" xfId="1161" xr:uid="{825C73C0-4981-4BB2-8D1C-68F405FF3843}"/>
    <cellStyle name="Ввод  2 3" xfId="158" xr:uid="{00000000-0005-0000-0000-000059000000}"/>
    <cellStyle name="Ввод  2 3 10" xfId="2251" xr:uid="{B1AF8433-493A-410D-8F56-551E0A833435}"/>
    <cellStyle name="Ввод  2 3 11" xfId="2424" xr:uid="{546E9357-4E43-4F53-9FAB-B292F2249D44}"/>
    <cellStyle name="Ввод  2 3 2" xfId="233" xr:uid="{00000000-0005-0000-0000-00005A000000}"/>
    <cellStyle name="Ввод  2 3 2 2" xfId="1427" xr:uid="{2454A515-C2B1-46F2-9E9A-8EC936471BF5}"/>
    <cellStyle name="Ввод  2 3 2 3" xfId="1622" xr:uid="{7A5BC04F-03B3-4CE6-9C0F-8C5BC8D17DEC}"/>
    <cellStyle name="Ввод  2 3 2 4" xfId="822" xr:uid="{39ED2453-BE3C-474F-A69B-D6C6A4AF28B9}"/>
    <cellStyle name="Ввод  2 3 2 5" xfId="2363" xr:uid="{25A1E267-D425-4B16-9E1E-270E9BB235C2}"/>
    <cellStyle name="Ввод  2 3 2 6" xfId="2509" xr:uid="{957C58A2-89DE-40A4-83B7-1FAA15474A11}"/>
    <cellStyle name="Ввод  2 3 3" xfId="313" xr:uid="{00000000-0005-0000-0000-00005B000000}"/>
    <cellStyle name="Ввод  2 3 3 2" xfId="1503" xr:uid="{B9E5EE14-5488-40AE-8167-405BF402C651}"/>
    <cellStyle name="Ввод  2 3 3 3" xfId="1676" xr:uid="{EA20AD18-620B-4B95-902F-C17BD5305C2E}"/>
    <cellStyle name="Ввод  2 3 3 4" xfId="902" xr:uid="{972892EC-A93D-4E05-81A7-D339A93BD84D}"/>
    <cellStyle name="Ввод  2 3 3 5" xfId="2283" xr:uid="{AF149B89-CC3D-4626-B579-6082B930EC37}"/>
    <cellStyle name="Ввод  2 3 3 6" xfId="2584" xr:uid="{D59171D9-7087-48D3-A595-987E374AB85F}"/>
    <cellStyle name="Ввод  2 3 4" xfId="393" xr:uid="{00000000-0005-0000-0000-00005C000000}"/>
    <cellStyle name="Ввод  2 3 4 2" xfId="1756" xr:uid="{08F2E561-9BE8-4B8C-949B-5FE398D6A434}"/>
    <cellStyle name="Ввод  2 3 4 3" xfId="982" xr:uid="{BD293E9F-025E-4203-8C1A-4587B44A9B9C}"/>
    <cellStyle name="Ввод  2 3 5" xfId="514" xr:uid="{00000000-0005-0000-0000-00005D000000}"/>
    <cellStyle name="Ввод  2 3 5 2" xfId="1877" xr:uid="{0F73BD74-0FEF-47ED-86F6-912EC5662FA2}"/>
    <cellStyle name="Ввод  2 3 5 3" xfId="1103" xr:uid="{A7164928-9BDA-4FF6-A2C7-254281C642AF}"/>
    <cellStyle name="Ввод  2 3 6" xfId="590" xr:uid="{00000000-0005-0000-0000-00005E000000}"/>
    <cellStyle name="Ввод  2 3 6 2" xfId="1953" xr:uid="{E067AF58-69D9-4A2E-B8AD-BCC8A1CAF48A}"/>
    <cellStyle name="Ввод  2 3 6 3" xfId="1179" xr:uid="{393C349A-1D82-42B4-98C7-2C58EE801C73}"/>
    <cellStyle name="Ввод  2 3 7" xfId="660" xr:uid="{00000000-0005-0000-0000-00005F000000}"/>
    <cellStyle name="Ввод  2 3 7 2" xfId="2023" xr:uid="{36B6587E-1307-4304-B876-1AB503C47033}"/>
    <cellStyle name="Ввод  2 3 7 3" xfId="1249" xr:uid="{3092D408-86CB-446B-A030-B25E11F8CBCD}"/>
    <cellStyle name="Ввод  2 3 8" xfId="733" xr:uid="{00000000-0005-0000-0000-000060000000}"/>
    <cellStyle name="Ввод  2 3 8 2" xfId="2096" xr:uid="{4B1BC838-448B-4EB0-98B8-B7CD991B0FD0}"/>
    <cellStyle name="Ввод  2 3 9" xfId="1328" xr:uid="{452A03A3-694D-4DA2-8D5A-50D439244640}"/>
    <cellStyle name="Ввод  2 4" xfId="151" xr:uid="{00000000-0005-0000-0000-000061000000}"/>
    <cellStyle name="Ввод  2 4 10" xfId="2353" xr:uid="{9CE2B35B-3107-44D2-A749-661C2642BD95}"/>
    <cellStyle name="Ввод  2 4 11" xfId="2417" xr:uid="{B08333D3-F129-401C-AEBE-EC86F4E64C48}"/>
    <cellStyle name="Ввод  2 4 2" xfId="226" xr:uid="{00000000-0005-0000-0000-000062000000}"/>
    <cellStyle name="Ввод  2 4 2 2" xfId="1420" xr:uid="{F204D55A-712A-4FF1-92BE-A9717141238F}"/>
    <cellStyle name="Ввод  2 4 2 3" xfId="1605" xr:uid="{60EDFFBE-50BB-4AD7-967B-6385D236C29B}"/>
    <cellStyle name="Ввод  2 4 2 4" xfId="815" xr:uid="{87E941C7-FA32-4F4C-A6AF-62FD51F12407}"/>
    <cellStyle name="Ввод  2 4 2 5" xfId="2198" xr:uid="{9166D6F5-C842-4EEC-A72C-E43FF55CAD64}"/>
    <cellStyle name="Ввод  2 4 2 6" xfId="2502" xr:uid="{237B1450-BB43-4825-81A9-AB37B6A75C51}"/>
    <cellStyle name="Ввод  2 4 3" xfId="306" xr:uid="{00000000-0005-0000-0000-000063000000}"/>
    <cellStyle name="Ввод  2 4 3 2" xfId="1496" xr:uid="{5E471C4A-29B0-4C14-B619-79B7B2442655}"/>
    <cellStyle name="Ввод  2 4 3 3" xfId="1384" xr:uid="{38710E2A-D803-4465-AB20-65C5512E0F6C}"/>
    <cellStyle name="Ввод  2 4 3 4" xfId="895" xr:uid="{A15CD77B-895E-4043-9BBC-EEDFE9AF4EEB}"/>
    <cellStyle name="Ввод  2 4 3 5" xfId="2341" xr:uid="{DA2B70AF-91EC-4025-8601-D1AC7129C061}"/>
    <cellStyle name="Ввод  2 4 3 6" xfId="2577" xr:uid="{22466EBD-B0E6-4383-9809-9584E77F40AA}"/>
    <cellStyle name="Ввод  2 4 4" xfId="386" xr:uid="{00000000-0005-0000-0000-000064000000}"/>
    <cellStyle name="Ввод  2 4 4 2" xfId="1749" xr:uid="{32AA5E67-9F3A-4B44-B39D-D715A2EB9224}"/>
    <cellStyle name="Ввод  2 4 4 3" xfId="975" xr:uid="{67D5DD85-2452-4990-BB98-E212AF338675}"/>
    <cellStyle name="Ввод  2 4 5" xfId="507" xr:uid="{00000000-0005-0000-0000-000065000000}"/>
    <cellStyle name="Ввод  2 4 5 2" xfId="1870" xr:uid="{8026F3BF-565B-40A9-8F90-DDA2A671A705}"/>
    <cellStyle name="Ввод  2 4 5 3" xfId="1096" xr:uid="{6A79532D-67A1-4D8A-AF50-F360AB760E54}"/>
    <cellStyle name="Ввод  2 4 6" xfId="583" xr:uid="{00000000-0005-0000-0000-000066000000}"/>
    <cellStyle name="Ввод  2 4 6 2" xfId="1946" xr:uid="{0665079D-81D6-44B2-92D4-F813AFFD74B5}"/>
    <cellStyle name="Ввод  2 4 6 3" xfId="1172" xr:uid="{DD1C8DD4-97A4-469E-A5A5-FCAEC55A74DF}"/>
    <cellStyle name="Ввод  2 4 7" xfId="670" xr:uid="{00000000-0005-0000-0000-000067000000}"/>
    <cellStyle name="Ввод  2 4 7 2" xfId="2033" xr:uid="{5A06C37D-E42A-4C80-9C2F-48D61ABB5733}"/>
    <cellStyle name="Ввод  2 4 7 3" xfId="1259" xr:uid="{FE31DB2E-7DE9-4669-A0A6-84B5976497ED}"/>
    <cellStyle name="Ввод  2 4 8" xfId="726" xr:uid="{00000000-0005-0000-0000-000068000000}"/>
    <cellStyle name="Ввод  2 4 8 2" xfId="2089" xr:uid="{1A24D808-2219-4EE3-8FF9-BB94D756E7FE}"/>
    <cellStyle name="Ввод  2 4 9" xfId="1621" xr:uid="{DF8126DD-8C33-426E-B328-43EBDBA802BE}"/>
    <cellStyle name="Ввод  2 5" xfId="154" xr:uid="{00000000-0005-0000-0000-000069000000}"/>
    <cellStyle name="Ввод  2 5 10" xfId="2336" xr:uid="{BBE07EA9-9B8B-4890-9742-BB90BFBCFDBA}"/>
    <cellStyle name="Ввод  2 5 11" xfId="2420" xr:uid="{52F100CA-1768-4BBA-9397-5058D9529E80}"/>
    <cellStyle name="Ввод  2 5 2" xfId="229" xr:uid="{00000000-0005-0000-0000-00006A000000}"/>
    <cellStyle name="Ввод  2 5 2 2" xfId="1423" xr:uid="{53A46ED4-3A0A-4446-B7BD-BFF6EE9EF437}"/>
    <cellStyle name="Ввод  2 5 2 3" xfId="1595" xr:uid="{26DF0A66-20D1-48F6-8BAF-458847E59C68}"/>
    <cellStyle name="Ввод  2 5 2 4" xfId="818" xr:uid="{79CD2C6B-ABEF-4685-8DDC-7E4DC950E005}"/>
    <cellStyle name="Ввод  2 5 2 5" xfId="2264" xr:uid="{66226433-B0E3-44FD-B32D-1253528780D2}"/>
    <cellStyle name="Ввод  2 5 2 6" xfId="2505" xr:uid="{0352DFC0-B27B-4084-80EF-E1D73EB3D8BC}"/>
    <cellStyle name="Ввод  2 5 3" xfId="309" xr:uid="{00000000-0005-0000-0000-00006B000000}"/>
    <cellStyle name="Ввод  2 5 3 2" xfId="1499" xr:uid="{B77421D4-5CA6-419E-B287-34D68AC26B89}"/>
    <cellStyle name="Ввод  2 5 3 3" xfId="1672" xr:uid="{2C41A286-F527-490A-B83D-AF9108A87C63}"/>
    <cellStyle name="Ввод  2 5 3 4" xfId="898" xr:uid="{CBFF6B6D-6877-4CD7-ADE5-76425D7F7590}"/>
    <cellStyle name="Ввод  2 5 3 5" xfId="2338" xr:uid="{0696D23E-76E4-486B-9516-7C221DFFBE54}"/>
    <cellStyle name="Ввод  2 5 3 6" xfId="2580" xr:uid="{5E6ADE34-D00A-4543-9CF6-DE309C7C03FF}"/>
    <cellStyle name="Ввод  2 5 4" xfId="389" xr:uid="{00000000-0005-0000-0000-00006C000000}"/>
    <cellStyle name="Ввод  2 5 4 2" xfId="1752" xr:uid="{33A0B134-C351-402C-80D4-1FE3EB6E6542}"/>
    <cellStyle name="Ввод  2 5 4 3" xfId="978" xr:uid="{04C240FF-ED26-4B37-9AC3-80334581B3DD}"/>
    <cellStyle name="Ввод  2 5 5" xfId="510" xr:uid="{00000000-0005-0000-0000-00006D000000}"/>
    <cellStyle name="Ввод  2 5 5 2" xfId="1873" xr:uid="{3E987C61-1D8F-4F8F-AF03-7AD1679B1BCA}"/>
    <cellStyle name="Ввод  2 5 5 3" xfId="1099" xr:uid="{F97356E2-5D04-46FC-BB10-F0F317C8112C}"/>
    <cellStyle name="Ввод  2 5 6" xfId="586" xr:uid="{00000000-0005-0000-0000-00006E000000}"/>
    <cellStyle name="Ввод  2 5 6 2" xfId="1949" xr:uid="{0D1BE0CE-8A19-4890-8A74-1B742CA3F55A}"/>
    <cellStyle name="Ввод  2 5 6 3" xfId="1175" xr:uid="{6C9704A1-70F3-4127-9E7C-52F68248BBC1}"/>
    <cellStyle name="Ввод  2 5 7" xfId="667" xr:uid="{00000000-0005-0000-0000-00006F000000}"/>
    <cellStyle name="Ввод  2 5 7 2" xfId="2030" xr:uid="{7B712445-C37F-4E15-9151-FD094DF0AC33}"/>
    <cellStyle name="Ввод  2 5 7 3" xfId="1256" xr:uid="{770E9652-BC20-4553-AAE6-4A4C88593A31}"/>
    <cellStyle name="Ввод  2 5 8" xfId="729" xr:uid="{00000000-0005-0000-0000-000070000000}"/>
    <cellStyle name="Ввод  2 5 8 2" xfId="2092" xr:uid="{375035B6-8F8D-49C4-8DF4-ADDE85B6EC36}"/>
    <cellStyle name="Ввод  2 5 9" xfId="1610" xr:uid="{C2F62CB3-27E6-4749-8EEB-69250F354309}"/>
    <cellStyle name="Ввод  2 6" xfId="130" xr:uid="{00000000-0005-0000-0000-000071000000}"/>
    <cellStyle name="Ввод  2 6 2" xfId="1398" xr:uid="{90DA3B89-6378-4E8F-B220-DB3E6BA14538}"/>
    <cellStyle name="Ввод  2 6 3" xfId="1331" xr:uid="{59C3B445-134A-40FE-A58B-BA527FAD6BE9}"/>
    <cellStyle name="Ввод  2 6 4" xfId="797" xr:uid="{16669175-BC3B-4C87-B598-A3B276E7016D}"/>
    <cellStyle name="Ввод  2 6 5" xfId="2256" xr:uid="{9E93F50C-A1C4-4359-84C4-E96AD655B00F}"/>
    <cellStyle name="Ввод  2 6 6" xfId="2481" xr:uid="{ED29E945-82B7-44BA-83CF-FAFAD60DBE51}"/>
    <cellStyle name="Ввод  2 7" xfId="285" xr:uid="{00000000-0005-0000-0000-000072000000}"/>
    <cellStyle name="Ввод  2 7 2" xfId="1397" xr:uid="{17947750-AFF3-4DED-AFE2-C0F91CFE1527}"/>
    <cellStyle name="Ввод  2 7 3" xfId="1338" xr:uid="{AB3F3FA6-FE32-48D5-8DFE-60499EC0906D}"/>
    <cellStyle name="Ввод  2 7 4" xfId="874" xr:uid="{EA11FE57-B949-47BA-A426-C998C5430A20}"/>
    <cellStyle name="Ввод  2 7 5" xfId="2193" xr:uid="{1CB7A41C-3274-4928-B434-DCEE3CD8B996}"/>
    <cellStyle name="Ввод  2 7 6" xfId="2480" xr:uid="{0C197396-24C4-4BA5-9220-91D38E3F4F7E}"/>
    <cellStyle name="Ввод  2 8" xfId="365" xr:uid="{00000000-0005-0000-0000-000073000000}"/>
    <cellStyle name="Ввод  2 8 2" xfId="1728" xr:uid="{11197F5D-CBA9-4B47-91CE-F6982637778D}"/>
    <cellStyle name="Ввод  2 8 3" xfId="954" xr:uid="{9CC21F4D-EBE5-4383-B117-0E74CB58672C}"/>
    <cellStyle name="Ввод  2 9" xfId="477" xr:uid="{00000000-0005-0000-0000-000074000000}"/>
    <cellStyle name="Ввод  2 9 2" xfId="1840" xr:uid="{3E2ED8F8-FE3C-4645-BE2D-057A072B56D3}"/>
    <cellStyle name="Ввод  2 9 3" xfId="1066" xr:uid="{87DD82BB-F5BD-4256-99CA-801A4B04F58F}"/>
    <cellStyle name="Ввод  3" xfId="134" xr:uid="{00000000-0005-0000-0000-000075000000}"/>
    <cellStyle name="Ввод  3 10" xfId="567" xr:uid="{00000000-0005-0000-0000-000076000000}"/>
    <cellStyle name="Ввод  3 10 2" xfId="1930" xr:uid="{33873DF1-FB6B-4756-B174-172B740CD0AC}"/>
    <cellStyle name="Ввод  3 10 3" xfId="1156" xr:uid="{ED3EBBE2-DA11-438C-A808-9212E0F716C0}"/>
    <cellStyle name="Ввод  3 11" xfId="642" xr:uid="{00000000-0005-0000-0000-000077000000}"/>
    <cellStyle name="Ввод  3 11 2" xfId="2005" xr:uid="{696031AC-3A16-4008-ACC1-8AE38036BDE5}"/>
    <cellStyle name="Ввод  3 11 3" xfId="1231" xr:uid="{0D4BFCED-7E95-42DB-A4DD-0184C723CD3C}"/>
    <cellStyle name="Ввод  3 12" xfId="666" xr:uid="{00000000-0005-0000-0000-000078000000}"/>
    <cellStyle name="Ввод  3 12 2" xfId="2029" xr:uid="{C83AA4BD-2195-4259-AEF1-E1629BE3D466}"/>
    <cellStyle name="Ввод  3 12 3" xfId="1255" xr:uid="{D344FB97-5ED6-482C-99C8-268CA88BB180}"/>
    <cellStyle name="Ввод  3 13" xfId="710" xr:uid="{00000000-0005-0000-0000-000079000000}"/>
    <cellStyle name="Ввод  3 13 2" xfId="2073" xr:uid="{92900DFA-8987-4B5C-AC63-9EF9138886EA}"/>
    <cellStyle name="Ввод  3 13 3" xfId="1299" xr:uid="{A08F8C15-B421-4718-8A23-F303CB0E669D}"/>
    <cellStyle name="Ввод  3 14" xfId="1346" xr:uid="{F647F26F-2F05-4C2D-BA74-071749C63010}"/>
    <cellStyle name="Ввод  3 15" xfId="2200" xr:uid="{1B2FBEEB-FA78-4C6C-9245-B076737D06A0}"/>
    <cellStyle name="Ввод  3 16" xfId="2401" xr:uid="{5B228630-8469-405E-8645-A4B555B7C573}"/>
    <cellStyle name="Ввод  3 2" xfId="145" xr:uid="{00000000-0005-0000-0000-00007A000000}"/>
    <cellStyle name="Ввод  3 2 10" xfId="652" xr:uid="{00000000-0005-0000-0000-00007B000000}"/>
    <cellStyle name="Ввод  3 2 10 2" xfId="2015" xr:uid="{DF9D0560-BEE5-4A20-AB57-FD474CD515C0}"/>
    <cellStyle name="Ввод  3 2 10 3" xfId="1241" xr:uid="{F453BDF0-B63D-4650-89FF-E0B58804B262}"/>
    <cellStyle name="Ввод  3 2 11" xfId="673" xr:uid="{00000000-0005-0000-0000-00007C000000}"/>
    <cellStyle name="Ввод  3 2 11 2" xfId="2036" xr:uid="{3327FA33-4997-449C-9EE7-A081972B15EE}"/>
    <cellStyle name="Ввод  3 2 11 3" xfId="1262" xr:uid="{B393130B-2FDD-46A4-9C3B-8526064CEE78}"/>
    <cellStyle name="Ввод  3 2 12" xfId="720" xr:uid="{00000000-0005-0000-0000-00007D000000}"/>
    <cellStyle name="Ввод  3 2 12 2" xfId="2083" xr:uid="{FF052CA1-24F9-477A-AA97-FBDA133C29B8}"/>
    <cellStyle name="Ввод  3 2 12 3" xfId="1309" xr:uid="{D5655E93-A86E-418B-B604-16BD7CE80869}"/>
    <cellStyle name="Ввод  3 2 13" xfId="1642" xr:uid="{F0B6BC8D-35EF-480F-87EE-FA4175EF115A}"/>
    <cellStyle name="Ввод  3 2 14" xfId="2377" xr:uid="{576D1C3F-F3EB-4418-B8E9-A913EC67D3DE}"/>
    <cellStyle name="Ввод  3 2 15" xfId="2411" xr:uid="{B4E380F3-53E9-4980-9B39-336F379DDD3F}"/>
    <cellStyle name="Ввод  3 2 2" xfId="175" xr:uid="{00000000-0005-0000-0000-00007E000000}"/>
    <cellStyle name="Ввод  3 2 2 10" xfId="2349" xr:uid="{F4CE15B1-B86C-43FA-8C8C-2A66CE754352}"/>
    <cellStyle name="Ввод  3 2 2 11" xfId="2441" xr:uid="{5785A59C-EAD6-43AA-A5BD-3530CB571028}"/>
    <cellStyle name="Ввод  3 2 2 2" xfId="250" xr:uid="{00000000-0005-0000-0000-00007F000000}"/>
    <cellStyle name="Ввод  3 2 2 2 2" xfId="1444" xr:uid="{FF102FE3-0786-47DA-AA10-2ED2421D8486}"/>
    <cellStyle name="Ввод  3 2 2 2 3" xfId="1608" xr:uid="{94B4A3D9-F51F-4ABC-AF89-4C4303A4FABB}"/>
    <cellStyle name="Ввод  3 2 2 2 4" xfId="839" xr:uid="{FE7B9381-C9DD-43DD-A479-FCD8FA12C609}"/>
    <cellStyle name="Ввод  3 2 2 2 5" xfId="2202" xr:uid="{CAEF6AD4-07DE-41C2-A42B-913A099646C6}"/>
    <cellStyle name="Ввод  3 2 2 2 6" xfId="2526" xr:uid="{B06E652B-2147-45AE-82FE-40731C2562BD}"/>
    <cellStyle name="Ввод  3 2 2 3" xfId="330" xr:uid="{00000000-0005-0000-0000-000080000000}"/>
    <cellStyle name="Ввод  3 2 2 3 2" xfId="1520" xr:uid="{33C39B46-C5C3-474C-B9EE-6DEC04450593}"/>
    <cellStyle name="Ввод  3 2 2 3 3" xfId="1693" xr:uid="{FE03FD72-82A1-44E9-90FB-0891E6777C7A}"/>
    <cellStyle name="Ввод  3 2 2 3 4" xfId="919" xr:uid="{411F9A47-8D8F-4EE8-98A8-22F0F746B085}"/>
    <cellStyle name="Ввод  3 2 2 3 5" xfId="2173" xr:uid="{FDC2D9CB-694B-4CD2-9845-872987F0749A}"/>
    <cellStyle name="Ввод  3 2 2 3 6" xfId="2601" xr:uid="{63CB5034-DBEA-4234-9CCB-DEED7575CE11}"/>
    <cellStyle name="Ввод  3 2 2 4" xfId="410" xr:uid="{00000000-0005-0000-0000-000081000000}"/>
    <cellStyle name="Ввод  3 2 2 4 2" xfId="1773" xr:uid="{A6E99F2F-1426-496C-9270-1EBF1C91DC83}"/>
    <cellStyle name="Ввод  3 2 2 4 3" xfId="999" xr:uid="{0182E0C2-DFDA-4B35-AADC-CE86D92030DB}"/>
    <cellStyle name="Ввод  3 2 2 5" xfId="531" xr:uid="{00000000-0005-0000-0000-000082000000}"/>
    <cellStyle name="Ввод  3 2 2 5 2" xfId="1894" xr:uid="{1B30E77F-21D6-4830-8991-FF24C7C796F1}"/>
    <cellStyle name="Ввод  3 2 2 5 3" xfId="1120" xr:uid="{AE8AEBED-CA8C-4047-9F13-A14F79BBB061}"/>
    <cellStyle name="Ввод  3 2 2 6" xfId="607" xr:uid="{00000000-0005-0000-0000-000083000000}"/>
    <cellStyle name="Ввод  3 2 2 6 2" xfId="1970" xr:uid="{9E3E4389-ED39-45D5-B83D-B5A0641C5F2C}"/>
    <cellStyle name="Ввод  3 2 2 6 3" xfId="1196" xr:uid="{53AABA64-22C7-40CA-A71A-2D9FAE8DAE09}"/>
    <cellStyle name="Ввод  3 2 2 7" xfId="484" xr:uid="{00000000-0005-0000-0000-000084000000}"/>
    <cellStyle name="Ввод  3 2 2 7 2" xfId="1847" xr:uid="{F530141F-D42C-40AC-9ACA-D38E18796F47}"/>
    <cellStyle name="Ввод  3 2 2 7 3" xfId="1073" xr:uid="{F142DFFC-6282-4A72-B6A4-B184E1972CDA}"/>
    <cellStyle name="Ввод  3 2 2 8" xfId="750" xr:uid="{00000000-0005-0000-0000-000085000000}"/>
    <cellStyle name="Ввод  3 2 2 8 2" xfId="2113" xr:uid="{157B5181-3094-497A-9FC1-06A30B54436D}"/>
    <cellStyle name="Ввод  3 2 2 9" xfId="1618" xr:uid="{77EA0D21-6892-4628-996E-186271705F88}"/>
    <cellStyle name="Ввод  3 2 3" xfId="190" xr:uid="{00000000-0005-0000-0000-000086000000}"/>
    <cellStyle name="Ввод  3 2 3 10" xfId="2183" xr:uid="{40B0A0A5-A7E3-4148-9AC0-E7C6504C9586}"/>
    <cellStyle name="Ввод  3 2 3 11" xfId="2456" xr:uid="{CE6AB4DD-F13F-4475-8CDD-59B0FAF069C6}"/>
    <cellStyle name="Ввод  3 2 3 2" xfId="265" xr:uid="{00000000-0005-0000-0000-000087000000}"/>
    <cellStyle name="Ввод  3 2 3 2 2" xfId="1459" xr:uid="{41708E95-937F-45E1-945C-49BD9C257C5C}"/>
    <cellStyle name="Ввод  3 2 3 2 3" xfId="1636" xr:uid="{2179B7CA-D3A0-4CF2-8C02-E71B3EF5B441}"/>
    <cellStyle name="Ввод  3 2 3 2 4" xfId="854" xr:uid="{DC504B27-7EEA-40BD-9C31-4C2505F4C8E5}"/>
    <cellStyle name="Ввод  3 2 3 2 5" xfId="2379" xr:uid="{00E7992C-0857-4671-8345-EA9108B03F75}"/>
    <cellStyle name="Ввод  3 2 3 2 6" xfId="2541" xr:uid="{A84D7ABE-64F9-4016-B638-4C43C640D3AB}"/>
    <cellStyle name="Ввод  3 2 3 3" xfId="345" xr:uid="{00000000-0005-0000-0000-000088000000}"/>
    <cellStyle name="Ввод  3 2 3 3 2" xfId="1535" xr:uid="{982E1417-32FA-4BF5-8A62-46DA3FE717F5}"/>
    <cellStyle name="Ввод  3 2 3 3 3" xfId="1708" xr:uid="{66A0DFD1-85F5-4803-8F1A-9AD244F30D93}"/>
    <cellStyle name="Ввод  3 2 3 3 4" xfId="934" xr:uid="{4E818DD5-1472-462C-8D81-06BEA7C795BF}"/>
    <cellStyle name="Ввод  3 2 3 3 5" xfId="2159" xr:uid="{69EB9C25-D6EF-4BB3-A9D6-D3F45D49297E}"/>
    <cellStyle name="Ввод  3 2 3 3 6" xfId="2616" xr:uid="{BBDFE51E-BE15-48AB-86FD-312E120C6895}"/>
    <cellStyle name="Ввод  3 2 3 4" xfId="425" xr:uid="{00000000-0005-0000-0000-000089000000}"/>
    <cellStyle name="Ввод  3 2 3 4 2" xfId="1788" xr:uid="{6E6A5577-33F0-4EBC-A21C-813D59B23593}"/>
    <cellStyle name="Ввод  3 2 3 4 3" xfId="1014" xr:uid="{3197D3DC-7D8D-47CF-BB3D-DF0DA2BFF707}"/>
    <cellStyle name="Ввод  3 2 3 5" xfId="546" xr:uid="{00000000-0005-0000-0000-00008A000000}"/>
    <cellStyle name="Ввод  3 2 3 5 2" xfId="1909" xr:uid="{3F08142F-6054-4A87-8C5C-3B1D7FB0F36B}"/>
    <cellStyle name="Ввод  3 2 3 5 3" xfId="1135" xr:uid="{9AC59401-378A-4AA3-B27E-91CC0BA4DB31}"/>
    <cellStyle name="Ввод  3 2 3 6" xfId="622" xr:uid="{00000000-0005-0000-0000-00008B000000}"/>
    <cellStyle name="Ввод  3 2 3 6 2" xfId="1985" xr:uid="{508B9792-6C97-4D1B-9A71-4EFD6EA4FE01}"/>
    <cellStyle name="Ввод  3 2 3 6 3" xfId="1211" xr:uid="{C262F2BB-F4F4-48CD-8F5D-9A6990188986}"/>
    <cellStyle name="Ввод  3 2 3 7" xfId="690" xr:uid="{00000000-0005-0000-0000-00008C000000}"/>
    <cellStyle name="Ввод  3 2 3 7 2" xfId="2053" xr:uid="{B091EE5A-80ED-4C10-99DD-F9104706D154}"/>
    <cellStyle name="Ввод  3 2 3 7 3" xfId="1279" xr:uid="{FF6E2AF6-BD03-4896-8F43-8615923B4C0E}"/>
    <cellStyle name="Ввод  3 2 3 8" xfId="765" xr:uid="{00000000-0005-0000-0000-00008D000000}"/>
    <cellStyle name="Ввод  3 2 3 8 2" xfId="2128" xr:uid="{0104BE9E-41DA-4484-8F79-8298AE04FDC5}"/>
    <cellStyle name="Ввод  3 2 3 9" xfId="1651" xr:uid="{7BB07880-B41C-42F9-8B19-D152402AB080}"/>
    <cellStyle name="Ввод  3 2 4" xfId="205" xr:uid="{00000000-0005-0000-0000-00008E000000}"/>
    <cellStyle name="Ввод  3 2 4 10" xfId="2335" xr:uid="{5BA361C2-AED9-4F78-A4DB-30686FF68EC0}"/>
    <cellStyle name="Ввод  3 2 4 11" xfId="2471" xr:uid="{ABED7967-83A0-4224-89D5-9D134DF76A99}"/>
    <cellStyle name="Ввод  3 2 4 2" xfId="280" xr:uid="{00000000-0005-0000-0000-00008F000000}"/>
    <cellStyle name="Ввод  3 2 4 2 2" xfId="1474" xr:uid="{ADD75D7A-B515-4CD6-AAEF-5C1B00CEA4CF}"/>
    <cellStyle name="Ввод  3 2 4 2 3" xfId="1364" xr:uid="{DDD004E0-0117-4A61-87CE-80C22F885EDE}"/>
    <cellStyle name="Ввод  3 2 4 2 4" xfId="869" xr:uid="{A34C9ECA-5AAF-4040-A90B-4BC53D15CB3C}"/>
    <cellStyle name="Ввод  3 2 4 2 5" xfId="2240" xr:uid="{06CE5A89-3D25-4EBA-9F2E-2F1D0FEA405F}"/>
    <cellStyle name="Ввод  3 2 4 2 6" xfId="2556" xr:uid="{74BC9ED7-30AB-4044-A686-AE92613E3EE6}"/>
    <cellStyle name="Ввод  3 2 4 3" xfId="360" xr:uid="{00000000-0005-0000-0000-000090000000}"/>
    <cellStyle name="Ввод  3 2 4 3 2" xfId="1550" xr:uid="{C5E782F4-5DD8-409F-BAB3-DEDAF9B81F73}"/>
    <cellStyle name="Ввод  3 2 4 3 3" xfId="1723" xr:uid="{46FB3718-1079-4F5B-A7B9-11F6AAF4C39D}"/>
    <cellStyle name="Ввод  3 2 4 3 4" xfId="949" xr:uid="{0650A71F-4632-48F7-B494-BEB18849ACF7}"/>
    <cellStyle name="Ввод  3 2 4 3 5" xfId="2392" xr:uid="{E75D4A1A-D1A7-4AC7-A127-8115C9691110}"/>
    <cellStyle name="Ввод  3 2 4 3 6" xfId="2631" xr:uid="{EC46730D-A6B1-466B-8EFA-1D3688E591F6}"/>
    <cellStyle name="Ввод  3 2 4 4" xfId="440" xr:uid="{00000000-0005-0000-0000-000091000000}"/>
    <cellStyle name="Ввод  3 2 4 4 2" xfId="1803" xr:uid="{51CF74FF-C3AC-4952-8447-2B083DFF5F29}"/>
    <cellStyle name="Ввод  3 2 4 4 3" xfId="1029" xr:uid="{B8CBE08D-18E0-406D-8A8E-A84526E7AE97}"/>
    <cellStyle name="Ввод  3 2 4 5" xfId="561" xr:uid="{00000000-0005-0000-0000-000092000000}"/>
    <cellStyle name="Ввод  3 2 4 5 2" xfId="1924" xr:uid="{2587E7D3-D31C-49C6-BEAA-E8C8FCD926E6}"/>
    <cellStyle name="Ввод  3 2 4 5 3" xfId="1150" xr:uid="{E79CAC53-254B-439D-8A57-E03DC0938624}"/>
    <cellStyle name="Ввод  3 2 4 6" xfId="637" xr:uid="{00000000-0005-0000-0000-000093000000}"/>
    <cellStyle name="Ввод  3 2 4 6 2" xfId="2000" xr:uid="{A1EEACBE-7E2F-4F32-81F0-1D2B65F54315}"/>
    <cellStyle name="Ввод  3 2 4 6 3" xfId="1226" xr:uid="{C2D1DA88-4D87-4FE7-A07C-A3A71BD3C5F5}"/>
    <cellStyle name="Ввод  3 2 4 7" xfId="705" xr:uid="{00000000-0005-0000-0000-000094000000}"/>
    <cellStyle name="Ввод  3 2 4 7 2" xfId="2068" xr:uid="{418A54E3-DB0F-4FAF-A90F-4C8905ADF3CE}"/>
    <cellStyle name="Ввод  3 2 4 7 3" xfId="1294" xr:uid="{4B8FC00E-573B-4E06-9FB9-67B124881B2A}"/>
    <cellStyle name="Ввод  3 2 4 8" xfId="780" xr:uid="{00000000-0005-0000-0000-000095000000}"/>
    <cellStyle name="Ввод  3 2 4 8 2" xfId="2143" xr:uid="{69B28594-CE34-40ED-9F03-C90606E438A2}"/>
    <cellStyle name="Ввод  3 2 4 9" xfId="1599" xr:uid="{AFB8EFF3-6D53-492A-BFBA-D77856B905F9}"/>
    <cellStyle name="Ввод  3 2 5" xfId="220" xr:uid="{00000000-0005-0000-0000-000096000000}"/>
    <cellStyle name="Ввод  3 2 5 2" xfId="1414" xr:uid="{C6EFEFB2-8CDE-4F85-9650-0A2A87A2CB50}"/>
    <cellStyle name="Ввод  3 2 5 3" xfId="1626" xr:uid="{D9114119-6963-4A2E-89B6-E55D1CF1D2C2}"/>
    <cellStyle name="Ввод  3 2 5 4" xfId="809" xr:uid="{FAEB898C-E4FC-4CFC-A4EF-91D139AD23A5}"/>
    <cellStyle name="Ввод  3 2 5 5" xfId="2368" xr:uid="{DA2F0202-00FC-4217-B01A-2A2BEC8581FA}"/>
    <cellStyle name="Ввод  3 2 5 6" xfId="2496" xr:uid="{6A208207-5ED7-48B9-AA96-6ABF66EC1EE9}"/>
    <cellStyle name="Ввод  3 2 6" xfId="300" xr:uid="{00000000-0005-0000-0000-000097000000}"/>
    <cellStyle name="Ввод  3 2 6 2" xfId="1490" xr:uid="{56D5A27C-0456-48F1-A6E5-26FAE62E9068}"/>
    <cellStyle name="Ввод  3 2 6 3" xfId="1356" xr:uid="{3A091230-3F76-47AA-AD32-D6EF96231FE7}"/>
    <cellStyle name="Ввод  3 2 6 4" xfId="889" xr:uid="{868018D7-BCF3-452D-92FC-4C39BE0FB435}"/>
    <cellStyle name="Ввод  3 2 6 5" xfId="2295" xr:uid="{C623A221-42FD-4864-B979-233826256EFE}"/>
    <cellStyle name="Ввод  3 2 6 6" xfId="2571" xr:uid="{C1D666FE-89E2-456F-90E3-BE90BE61DDDE}"/>
    <cellStyle name="Ввод  3 2 7" xfId="380" xr:uid="{00000000-0005-0000-0000-000098000000}"/>
    <cellStyle name="Ввод  3 2 7 2" xfId="1743" xr:uid="{84538C21-8CCA-46DD-AC9C-DFDAE4D1994F}"/>
    <cellStyle name="Ввод  3 2 7 3" xfId="969" xr:uid="{1BB56DB9-050E-48F1-BC91-DCCEB58F2613}"/>
    <cellStyle name="Ввод  3 2 8" xfId="501" xr:uid="{00000000-0005-0000-0000-000099000000}"/>
    <cellStyle name="Ввод  3 2 8 2" xfId="1864" xr:uid="{D8A1467D-DA78-4910-A03F-8BC6F6309C42}"/>
    <cellStyle name="Ввод  3 2 8 3" xfId="1090" xr:uid="{1D4FC5AB-4794-4D23-B35C-B0F48CC41577}"/>
    <cellStyle name="Ввод  3 2 9" xfId="577" xr:uid="{00000000-0005-0000-0000-00009A000000}"/>
    <cellStyle name="Ввод  3 2 9 2" xfId="1940" xr:uid="{FE99F0CF-06BD-4569-8B6F-0E75B0346F19}"/>
    <cellStyle name="Ввод  3 2 9 3" xfId="1166" xr:uid="{0D147D71-9137-4C90-8084-2C23AF911B36}"/>
    <cellStyle name="Ввод  3 3" xfId="165" xr:uid="{00000000-0005-0000-0000-00009B000000}"/>
    <cellStyle name="Ввод  3 3 10" xfId="2204" xr:uid="{3AEF726C-FD80-4358-879C-A6D7A1F99B6A}"/>
    <cellStyle name="Ввод  3 3 11" xfId="2431" xr:uid="{1460E30A-B609-42B1-AA0E-C9E095AE37BE}"/>
    <cellStyle name="Ввод  3 3 2" xfId="240" xr:uid="{00000000-0005-0000-0000-00009C000000}"/>
    <cellStyle name="Ввод  3 3 2 2" xfId="1434" xr:uid="{4ED8DC91-17B2-4341-B922-1CC05C2F1A93}"/>
    <cellStyle name="Ввод  3 3 2 3" xfId="1327" xr:uid="{C7D42B41-0946-431B-92C5-AE900F384F48}"/>
    <cellStyle name="Ввод  3 3 2 4" xfId="829" xr:uid="{B2EF71C3-E98B-495F-BBDB-57C33983E8AD}"/>
    <cellStyle name="Ввод  3 3 2 5" xfId="2273" xr:uid="{9DC8164F-972E-4B8C-8058-CCB57A91D5BA}"/>
    <cellStyle name="Ввод  3 3 2 6" xfId="2516" xr:uid="{2340E872-60CD-4EED-B5F4-65C249C44B80}"/>
    <cellStyle name="Ввод  3 3 3" xfId="320" xr:uid="{00000000-0005-0000-0000-00009D000000}"/>
    <cellStyle name="Ввод  3 3 3 2" xfId="1510" xr:uid="{C6FB2B43-066A-4B18-AD3A-0DD622D62CBD}"/>
    <cellStyle name="Ввод  3 3 3 3" xfId="1683" xr:uid="{95789A87-0B46-4641-A61E-A01A56D85D66}"/>
    <cellStyle name="Ввод  3 3 3 4" xfId="909" xr:uid="{D09CED5F-2307-4764-AFEF-1493570A739D}"/>
    <cellStyle name="Ввод  3 3 3 5" xfId="2366" xr:uid="{4A7BF5AE-11A6-48F0-811D-8ED2A8D83473}"/>
    <cellStyle name="Ввод  3 3 3 6" xfId="2591" xr:uid="{F7A8AD4F-E093-4E15-9539-1B55F8669115}"/>
    <cellStyle name="Ввод  3 3 4" xfId="400" xr:uid="{00000000-0005-0000-0000-00009E000000}"/>
    <cellStyle name="Ввод  3 3 4 2" xfId="1763" xr:uid="{FFC0638A-AECF-4AA3-8EB7-DD5C8DA29560}"/>
    <cellStyle name="Ввод  3 3 4 3" xfId="989" xr:uid="{46A970A8-9265-4080-ACC3-22CDE97D123F}"/>
    <cellStyle name="Ввод  3 3 5" xfId="521" xr:uid="{00000000-0005-0000-0000-00009F000000}"/>
    <cellStyle name="Ввод  3 3 5 2" xfId="1884" xr:uid="{47DA90F5-AC66-448D-A5F5-046C51AFC1D6}"/>
    <cellStyle name="Ввод  3 3 5 3" xfId="1110" xr:uid="{2FA8D262-C524-4850-A962-B9132537671E}"/>
    <cellStyle name="Ввод  3 3 6" xfId="597" xr:uid="{00000000-0005-0000-0000-0000A0000000}"/>
    <cellStyle name="Ввод  3 3 6 2" xfId="1960" xr:uid="{4C06BE0B-1348-4352-B7B2-0E3A86EF7D4F}"/>
    <cellStyle name="Ввод  3 3 6 3" xfId="1186" xr:uid="{73A28CCF-CEB5-4F01-8F39-FB74A09E2C42}"/>
    <cellStyle name="Ввод  3 3 7" xfId="473" xr:uid="{00000000-0005-0000-0000-0000A1000000}"/>
    <cellStyle name="Ввод  3 3 7 2" xfId="1836" xr:uid="{B7D1D07A-263B-4279-8FAF-13CFA8737F53}"/>
    <cellStyle name="Ввод  3 3 7 3" xfId="1062" xr:uid="{AA8B3C0E-C5DA-4512-9B19-87F91A5EA3C8}"/>
    <cellStyle name="Ввод  3 3 8" xfId="740" xr:uid="{00000000-0005-0000-0000-0000A2000000}"/>
    <cellStyle name="Ввод  3 3 8 2" xfId="2103" xr:uid="{ACEEF2D2-F544-4A63-B6FE-691D762B81C8}"/>
    <cellStyle name="Ввод  3 3 9" xfId="1358" xr:uid="{401C9967-1C22-4BFD-8349-EA47948C3F52}"/>
    <cellStyle name="Ввод  3 4" xfId="180" xr:uid="{00000000-0005-0000-0000-0000A3000000}"/>
    <cellStyle name="Ввод  3 4 10" xfId="2381" xr:uid="{AA131D9B-EB1E-498D-8B21-89DF8B0C26E8}"/>
    <cellStyle name="Ввод  3 4 11" xfId="2446" xr:uid="{E916C91F-E382-40C8-8CCD-6D3F42F57C0A}"/>
    <cellStyle name="Ввод  3 4 2" xfId="255" xr:uid="{00000000-0005-0000-0000-0000A4000000}"/>
    <cellStyle name="Ввод  3 4 2 2" xfId="1449" xr:uid="{4A899706-E30E-4E1E-A2FE-C2C79D80689A}"/>
    <cellStyle name="Ввод  3 4 2 3" xfId="1357" xr:uid="{470789A0-113B-42EB-9F97-F7194F91498A}"/>
    <cellStyle name="Ввод  3 4 2 4" xfId="844" xr:uid="{35F6BCC1-FA3B-458F-81CE-B64D5593F727}"/>
    <cellStyle name="Ввод  3 4 2 5" xfId="2276" xr:uid="{8D583518-FEFA-40DE-AC7F-081BC1CF06E6}"/>
    <cellStyle name="Ввод  3 4 2 6" xfId="2531" xr:uid="{5A263E5F-086D-4775-8ED4-58A7B816BA9A}"/>
    <cellStyle name="Ввод  3 4 3" xfId="335" xr:uid="{00000000-0005-0000-0000-0000A5000000}"/>
    <cellStyle name="Ввод  3 4 3 2" xfId="1525" xr:uid="{DEB47648-96C2-4356-A8CB-72C82AF82C72}"/>
    <cellStyle name="Ввод  3 4 3 3" xfId="1698" xr:uid="{7C2FE337-4465-45BF-938A-21F47A36575C}"/>
    <cellStyle name="Ввод  3 4 3 4" xfId="924" xr:uid="{C63C992F-F213-46F3-B6D5-F51D3864960B}"/>
    <cellStyle name="Ввод  3 4 3 5" xfId="2169" xr:uid="{5474CCEC-0498-4DF8-85BC-170E1C202078}"/>
    <cellStyle name="Ввод  3 4 3 6" xfId="2606" xr:uid="{3AA8D273-9AA2-4A67-87E0-2E8EA1637E17}"/>
    <cellStyle name="Ввод  3 4 4" xfId="415" xr:uid="{00000000-0005-0000-0000-0000A6000000}"/>
    <cellStyle name="Ввод  3 4 4 2" xfId="1778" xr:uid="{38E245AF-A0B3-4ED4-AABE-365E34DAF5E1}"/>
    <cellStyle name="Ввод  3 4 4 3" xfId="1004" xr:uid="{8A27BD59-6C1B-4455-A054-07E5EDF60B31}"/>
    <cellStyle name="Ввод  3 4 5" xfId="536" xr:uid="{00000000-0005-0000-0000-0000A7000000}"/>
    <cellStyle name="Ввод  3 4 5 2" xfId="1899" xr:uid="{5814C3B7-73A1-4111-9AC5-029C15F5105A}"/>
    <cellStyle name="Ввод  3 4 5 3" xfId="1125" xr:uid="{F10F5936-4C9A-4849-BA89-BCDCF1DCCB9E}"/>
    <cellStyle name="Ввод  3 4 6" xfId="612" xr:uid="{00000000-0005-0000-0000-0000A8000000}"/>
    <cellStyle name="Ввод  3 4 6 2" xfId="1975" xr:uid="{773AD9FB-7901-4B27-B177-843E001F7E6C}"/>
    <cellStyle name="Ввод  3 4 6 3" xfId="1201" xr:uid="{A3DE5C57-96C8-4287-A1EC-A0865006799E}"/>
    <cellStyle name="Ввод  3 4 7" xfId="461" xr:uid="{00000000-0005-0000-0000-0000A9000000}"/>
    <cellStyle name="Ввод  3 4 7 2" xfId="1824" xr:uid="{B6DA3FC4-7577-4231-90EA-4AF67D64D909}"/>
    <cellStyle name="Ввод  3 4 7 3" xfId="1050" xr:uid="{DBCB3CE6-244E-40DA-AFC9-5A730BC5C3BD}"/>
    <cellStyle name="Ввод  3 4 8" xfId="755" xr:uid="{00000000-0005-0000-0000-0000AA000000}"/>
    <cellStyle name="Ввод  3 4 8 2" xfId="2118" xr:uid="{425BCDBC-269D-4179-99B1-451C7D857138}"/>
    <cellStyle name="Ввод  3 4 9" xfId="1645" xr:uid="{FA366A72-82D7-4F1F-A556-7C754C9B5095}"/>
    <cellStyle name="Ввод  3 5" xfId="195" xr:uid="{00000000-0005-0000-0000-0000AB000000}"/>
    <cellStyle name="Ввод  3 5 10" xfId="2265" xr:uid="{6FB2F3CB-151D-4828-8E29-352BAB28F17E}"/>
    <cellStyle name="Ввод  3 5 11" xfId="2461" xr:uid="{DFB1A220-2B66-4A6F-838E-4264BEBD5548}"/>
    <cellStyle name="Ввод  3 5 2" xfId="270" xr:uid="{00000000-0005-0000-0000-0000AC000000}"/>
    <cellStyle name="Ввод  3 5 2 2" xfId="1464" xr:uid="{758693CC-D742-49CD-AB42-40030A138572}"/>
    <cellStyle name="Ввод  3 5 2 3" xfId="1664" xr:uid="{FA0C91B3-49EC-4AC8-95D5-479DB1B2847A}"/>
    <cellStyle name="Ввод  3 5 2 4" xfId="859" xr:uid="{78603495-B122-4BCE-B703-5EE0712DF1F2}"/>
    <cellStyle name="Ввод  3 5 2 5" xfId="2234" xr:uid="{C41AF98B-8E2E-4BFF-8204-B9EBC7E50DBA}"/>
    <cellStyle name="Ввод  3 5 2 6" xfId="2546" xr:uid="{74DBC078-5EF2-4A7A-8AD9-A626752D3EA9}"/>
    <cellStyle name="Ввод  3 5 3" xfId="350" xr:uid="{00000000-0005-0000-0000-0000AD000000}"/>
    <cellStyle name="Ввод  3 5 3 2" xfId="1540" xr:uid="{B7212F90-AECC-4822-AA7D-BE1099E5BE5A}"/>
    <cellStyle name="Ввод  3 5 3 3" xfId="1713" xr:uid="{D0AF374D-835A-4C3A-B964-B7CA28E5598B}"/>
    <cellStyle name="Ввод  3 5 3 4" xfId="939" xr:uid="{120E73A4-BBBF-442C-B7AF-67A9AE689FBA}"/>
    <cellStyle name="Ввод  3 5 3 5" xfId="2154" xr:uid="{0E011BC0-CEE0-4FE3-96DA-9EA119782F7E}"/>
    <cellStyle name="Ввод  3 5 3 6" xfId="2621" xr:uid="{2CF02343-8E25-4A57-8BCC-B6252A92B876}"/>
    <cellStyle name="Ввод  3 5 4" xfId="430" xr:uid="{00000000-0005-0000-0000-0000AE000000}"/>
    <cellStyle name="Ввод  3 5 4 2" xfId="1793" xr:uid="{3BDB6CCA-8BA6-414E-B4C0-3AAE84EDCE5C}"/>
    <cellStyle name="Ввод  3 5 4 3" xfId="1019" xr:uid="{025DFB5D-2E06-4975-9E2B-A7FF3A0652F0}"/>
    <cellStyle name="Ввод  3 5 5" xfId="551" xr:uid="{00000000-0005-0000-0000-0000AF000000}"/>
    <cellStyle name="Ввод  3 5 5 2" xfId="1914" xr:uid="{C16189F2-202A-4911-9B66-68A21DC1E579}"/>
    <cellStyle name="Ввод  3 5 5 3" xfId="1140" xr:uid="{8674295F-07FB-4F30-BAC0-BD688F39F90D}"/>
    <cellStyle name="Ввод  3 5 6" xfId="627" xr:uid="{00000000-0005-0000-0000-0000B0000000}"/>
    <cellStyle name="Ввод  3 5 6 2" xfId="1990" xr:uid="{D8B88167-D221-4FF7-B467-084671554959}"/>
    <cellStyle name="Ввод  3 5 6 3" xfId="1216" xr:uid="{190F748F-5499-418E-97F4-8E89E5B9012B}"/>
    <cellStyle name="Ввод  3 5 7" xfId="695" xr:uid="{00000000-0005-0000-0000-0000B1000000}"/>
    <cellStyle name="Ввод  3 5 7 2" xfId="2058" xr:uid="{653344C5-616B-4F76-A239-C69A9D323CD5}"/>
    <cellStyle name="Ввод  3 5 7 3" xfId="1284" xr:uid="{C21C8C4D-8558-45C8-A2FB-BBBB8C227E12}"/>
    <cellStyle name="Ввод  3 5 8" xfId="770" xr:uid="{00000000-0005-0000-0000-0000B2000000}"/>
    <cellStyle name="Ввод  3 5 8 2" xfId="2133" xr:uid="{971A82C8-E409-40EC-A460-5A5F12BE7A81}"/>
    <cellStyle name="Ввод  3 5 9" xfId="1366" xr:uid="{0B96807C-391B-4CBE-9573-A2B25391C76C}"/>
    <cellStyle name="Ввод  3 6" xfId="210" xr:uid="{00000000-0005-0000-0000-0000B3000000}"/>
    <cellStyle name="Ввод  3 6 2" xfId="1403" xr:uid="{475CDBB2-2B25-44D7-88BB-80ABE3FEC171}"/>
    <cellStyle name="Ввод  3 6 3" xfId="1570" xr:uid="{9D34F401-FC35-46D6-86C1-04A3161F8B16}"/>
    <cellStyle name="Ввод  3 6 4" xfId="799" xr:uid="{187DEFE6-4B99-4751-9F21-64888485A375}"/>
    <cellStyle name="Ввод  3 6 5" xfId="2343" xr:uid="{B0660D2A-CA20-4321-A619-D5FCE684531F}"/>
    <cellStyle name="Ввод  3 6 6" xfId="2486" xr:uid="{1EF01CAF-F21C-45FE-B342-CFFEA56FFA96}"/>
    <cellStyle name="Ввод  3 7" xfId="290" xr:uid="{00000000-0005-0000-0000-0000B4000000}"/>
    <cellStyle name="Ввод  3 7 2" xfId="1480" xr:uid="{E4AC71E8-1257-4CFB-B9E6-A9700E08D666}"/>
    <cellStyle name="Ввод  3 7 3" xfId="1341" xr:uid="{AAD3BBE6-6E6F-4C7D-910D-26F822471547}"/>
    <cellStyle name="Ввод  3 7 4" xfId="879" xr:uid="{BC718E0C-65E8-4DF3-A4CA-485BC7D14514}"/>
    <cellStyle name="Ввод  3 7 5" xfId="2217" xr:uid="{D3B5E009-521D-4FFA-9F66-C3C29FD5FDDC}"/>
    <cellStyle name="Ввод  3 7 6" xfId="2561" xr:uid="{DEEFFEC0-67E5-415E-AB00-AD1F1D18D42C}"/>
    <cellStyle name="Ввод  3 8" xfId="370" xr:uid="{00000000-0005-0000-0000-0000B5000000}"/>
    <cellStyle name="Ввод  3 8 2" xfId="1733" xr:uid="{01244C2F-BE14-480A-85EC-2AA75BD0FD86}"/>
    <cellStyle name="Ввод  3 8 3" xfId="959" xr:uid="{57DB815F-2AE9-47EB-82B8-70D40FA4A03A}"/>
    <cellStyle name="Ввод  3 9" xfId="491" xr:uid="{00000000-0005-0000-0000-0000B6000000}"/>
    <cellStyle name="Ввод  3 9 2" xfId="1854" xr:uid="{51CC255F-E17F-4DAE-B594-3F8A3AF5E1A5}"/>
    <cellStyle name="Ввод  3 9 3" xfId="1080" xr:uid="{EF281EDA-F713-4616-BBAE-13108EC8BEC2}"/>
    <cellStyle name="Ввод  4" xfId="1663" xr:uid="{4EAB40BA-7FC8-4ADF-9F42-743452FC7B2F}"/>
    <cellStyle name="Ввод  5" xfId="785" xr:uid="{1176F9E9-DE0A-4A99-8536-76D97F6C5A70}"/>
    <cellStyle name="Вывод" xfId="31" xr:uid="{00000000-0005-0000-0000-0000B7000000}"/>
    <cellStyle name="Вывод 2" xfId="101" xr:uid="{00000000-0005-0000-0000-0000B8000000}"/>
    <cellStyle name="Вывод 2 10" xfId="475" xr:uid="{00000000-0005-0000-0000-0000B9000000}"/>
    <cellStyle name="Вывод 2 10 2" xfId="1838" xr:uid="{FA212BF3-0F16-4C39-BA63-4DA2296E0D3B}"/>
    <cellStyle name="Вывод 2 10 3" xfId="1064" xr:uid="{AF48DF1A-4B25-4291-AFF0-68200247FB49}"/>
    <cellStyle name="Вывод 2 11" xfId="447" xr:uid="{00000000-0005-0000-0000-0000BA000000}"/>
    <cellStyle name="Вывод 2 11 2" xfId="1810" xr:uid="{7BFAC6D8-6CA7-43D5-9CA1-156D5CA7841F}"/>
    <cellStyle name="Вывод 2 11 3" xfId="1036" xr:uid="{67CE7E65-754E-45F8-8EB0-C6FFD6E71861}"/>
    <cellStyle name="Вывод 2 12" xfId="453" xr:uid="{00000000-0005-0000-0000-0000BB000000}"/>
    <cellStyle name="Вывод 2 12 2" xfId="1816" xr:uid="{A73E9156-5057-45CA-A08A-CDB70870E5DC}"/>
    <cellStyle name="Вывод 2 12 3" xfId="1042" xr:uid="{3DEB2F9A-C22C-4C39-8E92-1CAA8102FA42}"/>
    <cellStyle name="Вывод 2 13" xfId="451" xr:uid="{00000000-0005-0000-0000-0000BC000000}"/>
    <cellStyle name="Вывод 2 13 2" xfId="1814" xr:uid="{5F72AFA2-3AD1-49D0-A087-A549D05007C6}"/>
    <cellStyle name="Вывод 2 13 3" xfId="1040" xr:uid="{0B9FE5E4-F9D3-4DA0-8CFD-0C3896DD5159}"/>
    <cellStyle name="Вывод 2 14" xfId="1659" xr:uid="{44C60316-AD31-4782-A726-91A887FD4C59}"/>
    <cellStyle name="Вывод 2 15" xfId="2373" xr:uid="{9BB9BFE1-6874-47F7-838E-12C21CD1D7F3}"/>
    <cellStyle name="Вывод 2 16" xfId="2397" xr:uid="{6AE27550-0A81-41F2-8C8D-0426FEDDC48B}"/>
    <cellStyle name="Вывод 2 2" xfId="141" xr:uid="{00000000-0005-0000-0000-0000BD000000}"/>
    <cellStyle name="Вывод 2 2 10" xfId="648" xr:uid="{00000000-0005-0000-0000-0000BE000000}"/>
    <cellStyle name="Вывод 2 2 10 2" xfId="2011" xr:uid="{32881464-575B-4F98-B1F8-71E86B72E9AF}"/>
    <cellStyle name="Вывод 2 2 10 3" xfId="1237" xr:uid="{94CC7A24-6C53-4207-9DE7-EFA3B1CE68C6}"/>
    <cellStyle name="Вывод 2 2 11" xfId="675" xr:uid="{00000000-0005-0000-0000-0000BF000000}"/>
    <cellStyle name="Вывод 2 2 11 2" xfId="2038" xr:uid="{8F09823E-9B9E-4B97-838D-0137466FD455}"/>
    <cellStyle name="Вывод 2 2 11 3" xfId="1264" xr:uid="{6FA7614B-8093-49C0-A935-15D3DE2BF0C2}"/>
    <cellStyle name="Вывод 2 2 12" xfId="716" xr:uid="{00000000-0005-0000-0000-0000C0000000}"/>
    <cellStyle name="Вывод 2 2 12 2" xfId="2079" xr:uid="{AEAB7052-D195-48AD-9F16-F0EC765B29A4}"/>
    <cellStyle name="Вывод 2 2 12 3" xfId="1305" xr:uid="{EA12E445-507A-4C03-B197-C99BDFC02C14}"/>
    <cellStyle name="Вывод 2 2 13" xfId="1557" xr:uid="{B77010D3-6EC8-4E8C-A07B-A932E9FF0262}"/>
    <cellStyle name="Вывод 2 2 14" xfId="2185" xr:uid="{D56BCCD4-0B45-427F-9F62-201460D01D54}"/>
    <cellStyle name="Вывод 2 2 15" xfId="2407" xr:uid="{B5646797-AD68-415D-BD57-B0FB93EF47BD}"/>
    <cellStyle name="Вывод 2 2 2" xfId="171" xr:uid="{00000000-0005-0000-0000-0000C1000000}"/>
    <cellStyle name="Вывод 2 2 2 10" xfId="2208" xr:uid="{4C5C9635-3FAF-4071-BD73-6581007DD179}"/>
    <cellStyle name="Вывод 2 2 2 11" xfId="2437" xr:uid="{F78D7428-FAA7-4F6C-B161-70C42F6B6F69}"/>
    <cellStyle name="Вывод 2 2 2 2" xfId="246" xr:uid="{00000000-0005-0000-0000-0000C2000000}"/>
    <cellStyle name="Вывод 2 2 2 2 2" xfId="1440" xr:uid="{5749817C-E16F-4D27-8E66-FACA2E53536E}"/>
    <cellStyle name="Вывод 2 2 2 2 3" xfId="1667" xr:uid="{AD093AEC-CF19-4987-9939-2E8E704A6BA0}"/>
    <cellStyle name="Вывод 2 2 2 2 4" xfId="835" xr:uid="{378658F5-41D7-4583-A869-F5018F06B5F9}"/>
    <cellStyle name="Вывод 2 2 2 2 5" xfId="2238" xr:uid="{435BB3B8-7B6C-41C2-A9E1-53E7946B23BF}"/>
    <cellStyle name="Вывод 2 2 2 2 6" xfId="2522" xr:uid="{BAD514C8-A249-4AD7-B04C-7FADD8806DA5}"/>
    <cellStyle name="Вывод 2 2 2 3" xfId="326" xr:uid="{00000000-0005-0000-0000-0000C3000000}"/>
    <cellStyle name="Вывод 2 2 2 3 2" xfId="1516" xr:uid="{91AF9F09-ADFE-4C5C-A11D-95E8CC6C59B2}"/>
    <cellStyle name="Вывод 2 2 2 3 3" xfId="1689" xr:uid="{8CAD4268-24FA-42F0-8D7C-C11CF688D00A}"/>
    <cellStyle name="Вывод 2 2 2 3 4" xfId="915" xr:uid="{25F19592-D888-41C0-95A5-3D0835337D57}"/>
    <cellStyle name="Вывод 2 2 2 3 5" xfId="2196" xr:uid="{C84F5A1D-53F9-4767-AD05-DCCD20CCA5E6}"/>
    <cellStyle name="Вывод 2 2 2 3 6" xfId="2597" xr:uid="{11C78750-F45D-443A-87A0-94A3D418482A}"/>
    <cellStyle name="Вывод 2 2 2 4" xfId="406" xr:uid="{00000000-0005-0000-0000-0000C4000000}"/>
    <cellStyle name="Вывод 2 2 2 4 2" xfId="1769" xr:uid="{A87C2CA1-147D-488E-A3A4-226EE2522E48}"/>
    <cellStyle name="Вывод 2 2 2 4 3" xfId="995" xr:uid="{B7BA9C6F-5EA6-49E3-80F1-66A38E7704EC}"/>
    <cellStyle name="Вывод 2 2 2 5" xfId="527" xr:uid="{00000000-0005-0000-0000-0000C5000000}"/>
    <cellStyle name="Вывод 2 2 2 5 2" xfId="1890" xr:uid="{377511F3-29CF-4E2A-85D5-F616D46087E6}"/>
    <cellStyle name="Вывод 2 2 2 5 3" xfId="1116" xr:uid="{20C36C33-F047-4BDA-8CF0-91ACFD8BA35B}"/>
    <cellStyle name="Вывод 2 2 2 6" xfId="603" xr:uid="{00000000-0005-0000-0000-0000C6000000}"/>
    <cellStyle name="Вывод 2 2 2 6 2" xfId="1966" xr:uid="{9F415092-652B-40CA-B405-2703AD3D7CA9}"/>
    <cellStyle name="Вывод 2 2 2 6 3" xfId="1192" xr:uid="{7575FB20-7398-40CC-8279-C942EF0F5864}"/>
    <cellStyle name="Вывод 2 2 2 7" xfId="468" xr:uid="{00000000-0005-0000-0000-0000C7000000}"/>
    <cellStyle name="Вывод 2 2 2 7 2" xfId="1831" xr:uid="{B58200F6-EE46-4758-8E3A-7126A49E4A67}"/>
    <cellStyle name="Вывод 2 2 2 7 3" xfId="1057" xr:uid="{0279480A-24C4-4C86-B191-525847434C09}"/>
    <cellStyle name="Вывод 2 2 2 8" xfId="746" xr:uid="{00000000-0005-0000-0000-0000C8000000}"/>
    <cellStyle name="Вывод 2 2 2 8 2" xfId="2109" xr:uid="{242F5785-9DA2-4AAD-AF89-D6392642B526}"/>
    <cellStyle name="Вывод 2 2 2 9" xfId="1344" xr:uid="{A0733A08-2A0F-47E0-8DD3-301239201CA0}"/>
    <cellStyle name="Вывод 2 2 3" xfId="186" xr:uid="{00000000-0005-0000-0000-0000C9000000}"/>
    <cellStyle name="Вывод 2 2 3 10" xfId="2357" xr:uid="{AFE4164B-70E1-49E4-845E-6046C0501FA4}"/>
    <cellStyle name="Вывод 2 2 3 11" xfId="2452" xr:uid="{6091F371-F4C4-4D13-8B63-E8135367FCF5}"/>
    <cellStyle name="Вывод 2 2 3 2" xfId="261" xr:uid="{00000000-0005-0000-0000-0000CA000000}"/>
    <cellStyle name="Вывод 2 2 3 2 2" xfId="1455" xr:uid="{253D3CD9-1EF9-4E24-B931-2D7EF7A6FE93}"/>
    <cellStyle name="Вывод 2 2 3 2 3" xfId="1374" xr:uid="{7BA88813-D412-4E78-AB8F-13DD56FD34DA}"/>
    <cellStyle name="Вывод 2 2 3 2 4" xfId="850" xr:uid="{25B262D7-6F8F-4D04-9FD6-A7AD2990D198}"/>
    <cellStyle name="Вывод 2 2 3 2 5" xfId="2284" xr:uid="{7C69D318-D9E8-467C-9F53-6B438576D225}"/>
    <cellStyle name="Вывод 2 2 3 2 6" xfId="2537" xr:uid="{3C7BEE31-5F68-47F2-8BD1-62C961EC890C}"/>
    <cellStyle name="Вывод 2 2 3 3" xfId="341" xr:uid="{00000000-0005-0000-0000-0000CB000000}"/>
    <cellStyle name="Вывод 2 2 3 3 2" xfId="1531" xr:uid="{E571F819-47E1-4F90-8117-F17E95A06E2A}"/>
    <cellStyle name="Вывод 2 2 3 3 3" xfId="1704" xr:uid="{34026B85-B173-4F37-9DC3-0EBE4D32AFD4}"/>
    <cellStyle name="Вывод 2 2 3 3 4" xfId="930" xr:uid="{3246E11E-BC7A-4DD8-ABB5-79D69302599C}"/>
    <cellStyle name="Вывод 2 2 3 3 5" xfId="2163" xr:uid="{576F3677-D508-41D3-8238-A56F01EA287E}"/>
    <cellStyle name="Вывод 2 2 3 3 6" xfId="2612" xr:uid="{740D28A3-3FDD-4043-96B5-9D83FCA94554}"/>
    <cellStyle name="Вывод 2 2 3 4" xfId="421" xr:uid="{00000000-0005-0000-0000-0000CC000000}"/>
    <cellStyle name="Вывод 2 2 3 4 2" xfId="1784" xr:uid="{34C94008-F482-41D1-AE90-7352E4E7D4D6}"/>
    <cellStyle name="Вывод 2 2 3 4 3" xfId="1010" xr:uid="{7BCCA0DF-6520-4270-8EF8-DA4F474E589C}"/>
    <cellStyle name="Вывод 2 2 3 5" xfId="542" xr:uid="{00000000-0005-0000-0000-0000CD000000}"/>
    <cellStyle name="Вывод 2 2 3 5 2" xfId="1905" xr:uid="{E1C2B935-4A48-4D24-AB96-BD4971BA1D94}"/>
    <cellStyle name="Вывод 2 2 3 5 3" xfId="1131" xr:uid="{3B16EF3C-400D-4E56-A137-A30C91307543}"/>
    <cellStyle name="Вывод 2 2 3 6" xfId="618" xr:uid="{00000000-0005-0000-0000-0000CE000000}"/>
    <cellStyle name="Вывод 2 2 3 6 2" xfId="1981" xr:uid="{25E1B0FC-BDE3-4A66-9EF1-1D166D528B0C}"/>
    <cellStyle name="Вывод 2 2 3 6 3" xfId="1207" xr:uid="{D3CB1AE3-C68E-4280-BE01-984E4C1C39BD}"/>
    <cellStyle name="Вывод 2 2 3 7" xfId="448" xr:uid="{00000000-0005-0000-0000-0000CF000000}"/>
    <cellStyle name="Вывод 2 2 3 7 2" xfId="1811" xr:uid="{B7A0F7E7-0BA5-4AFF-A279-467F9B0DD62F}"/>
    <cellStyle name="Вывод 2 2 3 7 3" xfId="1037" xr:uid="{7628A762-19D3-4AD1-8D6B-B7C64E4B6381}"/>
    <cellStyle name="Вывод 2 2 3 8" xfId="761" xr:uid="{00000000-0005-0000-0000-0000D0000000}"/>
    <cellStyle name="Вывод 2 2 3 8 2" xfId="2124" xr:uid="{1DE3C41C-5218-43A3-A4D9-8E8B3BB01A25}"/>
    <cellStyle name="Вывод 2 2 3 9" xfId="1573" xr:uid="{7FC9BD96-37D3-4B69-817D-D5779E41D6E1}"/>
    <cellStyle name="Вывод 2 2 4" xfId="201" xr:uid="{00000000-0005-0000-0000-0000D1000000}"/>
    <cellStyle name="Вывод 2 2 4 10" xfId="2231" xr:uid="{2E8304DE-A75E-4426-88AD-7B2A63075E4B}"/>
    <cellStyle name="Вывод 2 2 4 11" xfId="2467" xr:uid="{C7AB7314-10D9-456D-BC98-84CCCDE03AAB}"/>
    <cellStyle name="Вывод 2 2 4 2" xfId="276" xr:uid="{00000000-0005-0000-0000-0000D2000000}"/>
    <cellStyle name="Вывод 2 2 4 2 2" xfId="1470" xr:uid="{CB010F43-544A-4F04-BC8B-D8BEFCC32C14}"/>
    <cellStyle name="Вывод 2 2 4 2 3" xfId="1643" xr:uid="{936C9C53-338A-4D02-A27B-192F8FAB3863}"/>
    <cellStyle name="Вывод 2 2 4 2 4" xfId="865" xr:uid="{BC1E60B6-947D-4F69-8A36-DD1BB33868FA}"/>
    <cellStyle name="Вывод 2 2 4 2 5" xfId="2325" xr:uid="{1ABD454B-6E7F-4AFE-B8F0-46A81FB30DD2}"/>
    <cellStyle name="Вывод 2 2 4 2 6" xfId="2552" xr:uid="{745E6F9C-2D60-45AB-9AB3-7BFFD56B28E9}"/>
    <cellStyle name="Вывод 2 2 4 3" xfId="356" xr:uid="{00000000-0005-0000-0000-0000D3000000}"/>
    <cellStyle name="Вывод 2 2 4 3 2" xfId="1546" xr:uid="{1DCCEF7F-9484-4754-A693-2B35FA6A20E0}"/>
    <cellStyle name="Вывод 2 2 4 3 3" xfId="1719" xr:uid="{1442949F-9A7B-43FA-B01B-9A56A6E16461}"/>
    <cellStyle name="Вывод 2 2 4 3 4" xfId="945" xr:uid="{24270B70-E45F-405A-8A38-64B899ED774A}"/>
    <cellStyle name="Вывод 2 2 4 3 5" xfId="2388" xr:uid="{40BB52AF-CC9E-4EA6-B5F1-43A97883D16A}"/>
    <cellStyle name="Вывод 2 2 4 3 6" xfId="2627" xr:uid="{4A58B13B-A3E9-4D45-9F92-9C9F57FC992E}"/>
    <cellStyle name="Вывод 2 2 4 4" xfId="436" xr:uid="{00000000-0005-0000-0000-0000D4000000}"/>
    <cellStyle name="Вывод 2 2 4 4 2" xfId="1799" xr:uid="{36331A13-89CC-404F-8FA4-5A7BD89A8666}"/>
    <cellStyle name="Вывод 2 2 4 4 3" xfId="1025" xr:uid="{387B1B50-AB14-49AE-8F21-068B89C354EA}"/>
    <cellStyle name="Вывод 2 2 4 5" xfId="557" xr:uid="{00000000-0005-0000-0000-0000D5000000}"/>
    <cellStyle name="Вывод 2 2 4 5 2" xfId="1920" xr:uid="{218B273D-55AF-4E40-A05B-8957DDA035AB}"/>
    <cellStyle name="Вывод 2 2 4 5 3" xfId="1146" xr:uid="{B6E2FE41-FBFA-4F27-A49C-4F54BC54FFB3}"/>
    <cellStyle name="Вывод 2 2 4 6" xfId="633" xr:uid="{00000000-0005-0000-0000-0000D6000000}"/>
    <cellStyle name="Вывод 2 2 4 6 2" xfId="1996" xr:uid="{CCDC4331-031B-4A1B-8CE6-DCBF67FC1DCC}"/>
    <cellStyle name="Вывод 2 2 4 6 3" xfId="1222" xr:uid="{C0C9034F-436F-4031-A6A8-B9691CCBC394}"/>
    <cellStyle name="Вывод 2 2 4 7" xfId="701" xr:uid="{00000000-0005-0000-0000-0000D7000000}"/>
    <cellStyle name="Вывод 2 2 4 7 2" xfId="2064" xr:uid="{BCC014B6-2879-4384-BAE2-4B4C2D40B71B}"/>
    <cellStyle name="Вывод 2 2 4 7 3" xfId="1290" xr:uid="{F7B7F3C1-96EE-41C5-9DEC-7DE0B99CB76E}"/>
    <cellStyle name="Вывод 2 2 4 8" xfId="776" xr:uid="{00000000-0005-0000-0000-0000D8000000}"/>
    <cellStyle name="Вывод 2 2 4 8 2" xfId="2139" xr:uid="{E5ABDDB3-B36A-4CAE-81D3-1041C2642EC5}"/>
    <cellStyle name="Вывод 2 2 4 9" xfId="1657" xr:uid="{023C00E8-BF7E-4A48-B141-7B981C4CF550}"/>
    <cellStyle name="Вывод 2 2 5" xfId="216" xr:uid="{00000000-0005-0000-0000-0000D9000000}"/>
    <cellStyle name="Вывод 2 2 5 2" xfId="1410" xr:uid="{56B6DD43-E5FF-42C8-9727-94358AA15B85}"/>
    <cellStyle name="Вывод 2 2 5 3" xfId="1379" xr:uid="{5AD3DCCE-5A8B-4C24-8313-67A3AC4F295F}"/>
    <cellStyle name="Вывод 2 2 5 4" xfId="805" xr:uid="{8DD1DB2B-53BF-4E78-A264-63D6DF1A7434}"/>
    <cellStyle name="Вывод 2 2 5 5" xfId="2270" xr:uid="{E514996F-A505-4C33-B43B-9E306522A1A0}"/>
    <cellStyle name="Вывод 2 2 5 6" xfId="2492" xr:uid="{0882010C-6D66-4645-859A-E76D73C3797B}"/>
    <cellStyle name="Вывод 2 2 6" xfId="296" xr:uid="{00000000-0005-0000-0000-0000DA000000}"/>
    <cellStyle name="Вывод 2 2 6 2" xfId="1486" xr:uid="{21FB66A7-E5CF-428B-A6A1-122931CBD468}"/>
    <cellStyle name="Вывод 2 2 6 3" xfId="1363" xr:uid="{27351ED7-A456-47FC-AABA-52800EBD8EF1}"/>
    <cellStyle name="Вывод 2 2 6 4" xfId="885" xr:uid="{CE79FA6F-F918-48CB-BC02-391480CFFD32}"/>
    <cellStyle name="Вывод 2 2 6 5" xfId="2370" xr:uid="{F8B7B2E7-D502-4BCE-8550-86C2262B0A8B}"/>
    <cellStyle name="Вывод 2 2 6 6" xfId="2567" xr:uid="{8355F9BB-18E8-463B-96B3-4BED2D33AB11}"/>
    <cellStyle name="Вывод 2 2 7" xfId="376" xr:uid="{00000000-0005-0000-0000-0000DB000000}"/>
    <cellStyle name="Вывод 2 2 7 2" xfId="1739" xr:uid="{1EE160CE-316A-4282-9C39-5A2E1BBC2967}"/>
    <cellStyle name="Вывод 2 2 7 3" xfId="965" xr:uid="{ED12CBB5-A60C-4A34-BACD-D6783E381BFD}"/>
    <cellStyle name="Вывод 2 2 8" xfId="497" xr:uid="{00000000-0005-0000-0000-0000DC000000}"/>
    <cellStyle name="Вывод 2 2 8 2" xfId="1860" xr:uid="{315CDE00-FE68-447A-BFF9-C79250D0A816}"/>
    <cellStyle name="Вывод 2 2 8 3" xfId="1086" xr:uid="{02045853-BFBE-4774-BFE5-A79C0B14AAAC}"/>
    <cellStyle name="Вывод 2 2 9" xfId="573" xr:uid="{00000000-0005-0000-0000-0000DD000000}"/>
    <cellStyle name="Вывод 2 2 9 2" xfId="1936" xr:uid="{B25CB22D-EEC5-46FA-827A-4782166A19D6}"/>
    <cellStyle name="Вывод 2 2 9 3" xfId="1162" xr:uid="{AD91DCA5-BB94-47EF-84FC-AF570BED2B41}"/>
    <cellStyle name="Вывод 2 3" xfId="159" xr:uid="{00000000-0005-0000-0000-0000DE000000}"/>
    <cellStyle name="Вывод 2 3 10" xfId="2372" xr:uid="{E71155D7-69E1-448E-A6C0-BA261AA1D704}"/>
    <cellStyle name="Вывод 2 3 11" xfId="2425" xr:uid="{CEE79938-1EF0-4102-ADF6-7FAAAB8B0E73}"/>
    <cellStyle name="Вывод 2 3 2" xfId="234" xr:uid="{00000000-0005-0000-0000-0000DF000000}"/>
    <cellStyle name="Вывод 2 3 2 2" xfId="1428" xr:uid="{3CAA113F-8E67-4E02-9ACB-2114EDAB1D15}"/>
    <cellStyle name="Вывод 2 3 2 3" xfId="1572" xr:uid="{04B22D5D-F49F-432D-9311-87C8F1208394}"/>
    <cellStyle name="Вывод 2 3 2 4" xfId="823" xr:uid="{B8768376-CE0D-4BA1-AC3C-6E41A87F4D88}"/>
    <cellStyle name="Вывод 2 3 2 5" xfId="2301" xr:uid="{16FC35B5-CF1B-4D68-BBB7-A6C855B190D3}"/>
    <cellStyle name="Вывод 2 3 2 6" xfId="2510" xr:uid="{0F807E8E-09C7-4934-ACAE-10A2246B8FBB}"/>
    <cellStyle name="Вывод 2 3 3" xfId="314" xr:uid="{00000000-0005-0000-0000-0000E0000000}"/>
    <cellStyle name="Вывод 2 3 3 2" xfId="1504" xr:uid="{A19DF929-EA0A-456D-A0F1-915365A1032A}"/>
    <cellStyle name="Вывод 2 3 3 3" xfId="1677" xr:uid="{E84EE024-EB57-4934-AD49-01A8A274547F}"/>
    <cellStyle name="Вывод 2 3 3 4" xfId="903" xr:uid="{5636A6B5-FF3A-4A2F-AFB4-AD5E9D9EE1F0}"/>
    <cellStyle name="Вывод 2 3 3 5" xfId="2213" xr:uid="{4BC86773-AD94-4AFC-8E95-B2DB19791058}"/>
    <cellStyle name="Вывод 2 3 3 6" xfId="2585" xr:uid="{646C63F8-5410-4D52-AFCE-8F54BB7182EF}"/>
    <cellStyle name="Вывод 2 3 4" xfId="394" xr:uid="{00000000-0005-0000-0000-0000E1000000}"/>
    <cellStyle name="Вывод 2 3 4 2" xfId="1757" xr:uid="{E7AC7C2C-5B8D-4F19-92C2-67690FF733B7}"/>
    <cellStyle name="Вывод 2 3 4 3" xfId="983" xr:uid="{28BB6DFE-E11B-4EF4-A755-53298D35291E}"/>
    <cellStyle name="Вывод 2 3 5" xfId="515" xr:uid="{00000000-0005-0000-0000-0000E2000000}"/>
    <cellStyle name="Вывод 2 3 5 2" xfId="1878" xr:uid="{C5B8BEB2-1278-417F-8A42-131777456A41}"/>
    <cellStyle name="Вывод 2 3 5 3" xfId="1104" xr:uid="{43B77F05-C382-4BD1-933B-08779077568B}"/>
    <cellStyle name="Вывод 2 3 6" xfId="591" xr:uid="{00000000-0005-0000-0000-0000E3000000}"/>
    <cellStyle name="Вывод 2 3 6 2" xfId="1954" xr:uid="{E9A5C4E2-44BD-409F-A443-5ECCA01FDA11}"/>
    <cellStyle name="Вывод 2 3 6 3" xfId="1180" xr:uid="{E5FABEC3-ED6F-4F92-9D84-A76E609162D8}"/>
    <cellStyle name="Вывод 2 3 7" xfId="658" xr:uid="{00000000-0005-0000-0000-0000E4000000}"/>
    <cellStyle name="Вывод 2 3 7 2" xfId="2021" xr:uid="{04F47AA7-334D-4FEA-A091-0C9B5191712C}"/>
    <cellStyle name="Вывод 2 3 7 3" xfId="1247" xr:uid="{106D46C9-7BE8-4BA8-8662-D2E85300B1B5}"/>
    <cellStyle name="Вывод 2 3 8" xfId="734" xr:uid="{00000000-0005-0000-0000-0000E5000000}"/>
    <cellStyle name="Вывод 2 3 8 2" xfId="2097" xr:uid="{F79F7C76-80C1-4D9D-BE72-B067149BA06E}"/>
    <cellStyle name="Вывод 2 3 9" xfId="1361" xr:uid="{231CFF97-7F02-49B0-A7C8-0B9F4157D79F}"/>
    <cellStyle name="Вывод 2 4" xfId="157" xr:uid="{00000000-0005-0000-0000-0000E6000000}"/>
    <cellStyle name="Вывод 2 4 10" xfId="2323" xr:uid="{EC945FD7-516B-4036-97D8-E4805F6B24CC}"/>
    <cellStyle name="Вывод 2 4 11" xfId="2423" xr:uid="{119AD20A-5D64-4241-A6F3-F2DD6BA5623E}"/>
    <cellStyle name="Вывод 2 4 2" xfId="232" xr:uid="{00000000-0005-0000-0000-0000E7000000}"/>
    <cellStyle name="Вывод 2 4 2 2" xfId="1426" xr:uid="{B8D1A5E8-3FD0-42D5-ABB6-3E0B8634FB14}"/>
    <cellStyle name="Вывод 2 4 2 3" xfId="1389" xr:uid="{50C5548F-3B26-4C7A-9D11-A4B07A52465B}"/>
    <cellStyle name="Вывод 2 4 2 4" xfId="821" xr:uid="{D9158D2A-F5CE-44DE-A2E7-0F1A90518A5C}"/>
    <cellStyle name="Вывод 2 4 2 5" xfId="2241" xr:uid="{229A61AB-8120-4E7A-ABEA-118995542B15}"/>
    <cellStyle name="Вывод 2 4 2 6" xfId="2508" xr:uid="{544DC873-3DDC-43AD-81B2-8ABAB85C6C2B}"/>
    <cellStyle name="Вывод 2 4 3" xfId="312" xr:uid="{00000000-0005-0000-0000-0000E8000000}"/>
    <cellStyle name="Вывод 2 4 3 2" xfId="1502" xr:uid="{E567E034-DB7F-429B-A3C3-98F0E6E735A5}"/>
    <cellStyle name="Вывод 2 4 3 3" xfId="1675" xr:uid="{503AD163-24E7-4EFE-A808-ACFAAA200FB6}"/>
    <cellStyle name="Вывод 2 4 3 4" xfId="901" xr:uid="{78D77E1B-662B-4ADF-A442-A0328FD121AF}"/>
    <cellStyle name="Вывод 2 4 3 5" xfId="2345" xr:uid="{39103796-4E4D-421A-B899-27A83E8A53AC}"/>
    <cellStyle name="Вывод 2 4 3 6" xfId="2583" xr:uid="{87CE4671-A36A-4B4B-BEA3-037CA1FB59F6}"/>
    <cellStyle name="Вывод 2 4 4" xfId="392" xr:uid="{00000000-0005-0000-0000-0000E9000000}"/>
    <cellStyle name="Вывод 2 4 4 2" xfId="1755" xr:uid="{ED8DE92B-62A0-41A2-B704-9AEBDCCAD363}"/>
    <cellStyle name="Вывод 2 4 4 3" xfId="981" xr:uid="{943E4964-7F60-4698-B984-54D2AF83B34B}"/>
    <cellStyle name="Вывод 2 4 5" xfId="513" xr:uid="{00000000-0005-0000-0000-0000EA000000}"/>
    <cellStyle name="Вывод 2 4 5 2" xfId="1876" xr:uid="{06B96C4F-7F3B-4BC1-B78C-1AC2F5BB698C}"/>
    <cellStyle name="Вывод 2 4 5 3" xfId="1102" xr:uid="{8B15CB03-19DE-4538-9214-54C3E5DE22D7}"/>
    <cellStyle name="Вывод 2 4 6" xfId="589" xr:uid="{00000000-0005-0000-0000-0000EB000000}"/>
    <cellStyle name="Вывод 2 4 6 2" xfId="1952" xr:uid="{31BCE52B-430A-4445-B1FE-D86FDB231BE9}"/>
    <cellStyle name="Вывод 2 4 6 3" xfId="1178" xr:uid="{B5A2D3F2-0AE4-4BEE-80AA-28C2769ACBAE}"/>
    <cellStyle name="Вывод 2 4 7" xfId="672" xr:uid="{00000000-0005-0000-0000-0000EC000000}"/>
    <cellStyle name="Вывод 2 4 7 2" xfId="2035" xr:uid="{5A180EE1-05E5-414F-8C02-88E0110BEEAB}"/>
    <cellStyle name="Вывод 2 4 7 3" xfId="1261" xr:uid="{91E0ABC7-0706-4977-8375-17621CD7B539}"/>
    <cellStyle name="Вывод 2 4 8" xfId="732" xr:uid="{00000000-0005-0000-0000-0000ED000000}"/>
    <cellStyle name="Вывод 2 4 8 2" xfId="2095" xr:uid="{2511A016-DA4A-4E27-AD20-4A9DB5BD5336}"/>
    <cellStyle name="Вывод 2 4 9" xfId="1600" xr:uid="{B8BE9137-97B2-49DD-B0B0-9B36F817BCE5}"/>
    <cellStyle name="Вывод 2 5" xfId="150" xr:uid="{00000000-0005-0000-0000-0000EE000000}"/>
    <cellStyle name="Вывод 2 5 10" xfId="2232" xr:uid="{4AF01E1A-B8C2-498B-8500-C59C96B56E24}"/>
    <cellStyle name="Вывод 2 5 11" xfId="2416" xr:uid="{E109A4A9-E233-4ACA-9EFB-937E14E2DC41}"/>
    <cellStyle name="Вывод 2 5 2" xfId="225" xr:uid="{00000000-0005-0000-0000-0000EF000000}"/>
    <cellStyle name="Вывод 2 5 2 2" xfId="1419" xr:uid="{37B3B2E7-2372-429D-8D18-0CE0E91CEA83}"/>
    <cellStyle name="Вывод 2 5 2 3" xfId="1654" xr:uid="{A0401C66-648E-43C8-978B-E73196FEC037}"/>
    <cellStyle name="Вывод 2 5 2 4" xfId="814" xr:uid="{00AFD059-CE6E-41AB-8ECB-8F068041A5DC}"/>
    <cellStyle name="Вывод 2 5 2 5" xfId="2223" xr:uid="{C73337B8-1164-48B2-A359-0C68B0C11E20}"/>
    <cellStyle name="Вывод 2 5 2 6" xfId="2501" xr:uid="{80658D0C-2848-4310-BDEE-1F996E3B5AAC}"/>
    <cellStyle name="Вывод 2 5 3" xfId="305" xr:uid="{00000000-0005-0000-0000-0000F0000000}"/>
    <cellStyle name="Вывод 2 5 3 2" xfId="1495" xr:uid="{70AFBE17-0BF1-490F-840F-CFC13B50519D}"/>
    <cellStyle name="Вывод 2 5 3 3" xfId="1376" xr:uid="{9250A643-0CD3-40A6-9067-425C9DFB1237}"/>
    <cellStyle name="Вывод 2 5 3 4" xfId="894" xr:uid="{F2226361-8113-4D5F-A6D8-A632BFE449AC}"/>
    <cellStyle name="Вывод 2 5 3 5" xfId="2259" xr:uid="{B827B6B9-EA8D-49B8-B36D-97988CE8C9D7}"/>
    <cellStyle name="Вывод 2 5 3 6" xfId="2576" xr:uid="{5C31EE4E-7DC9-41B7-A6BF-BEFFDB18EE9D}"/>
    <cellStyle name="Вывод 2 5 4" xfId="385" xr:uid="{00000000-0005-0000-0000-0000F1000000}"/>
    <cellStyle name="Вывод 2 5 4 2" xfId="1748" xr:uid="{963810C6-2C7B-4F02-BE7B-A6C4C6CC463B}"/>
    <cellStyle name="Вывод 2 5 4 3" xfId="974" xr:uid="{BB434B85-5911-4FD1-82A4-AC3C18D1726D}"/>
    <cellStyle name="Вывод 2 5 5" xfId="506" xr:uid="{00000000-0005-0000-0000-0000F2000000}"/>
    <cellStyle name="Вывод 2 5 5 2" xfId="1869" xr:uid="{31CFCBE3-B707-46BC-8F22-2BF202FF72A0}"/>
    <cellStyle name="Вывод 2 5 5 3" xfId="1095" xr:uid="{B0D33027-9E6E-4743-BA80-28461756403F}"/>
    <cellStyle name="Вывод 2 5 6" xfId="582" xr:uid="{00000000-0005-0000-0000-0000F3000000}"/>
    <cellStyle name="Вывод 2 5 6 2" xfId="1945" xr:uid="{57BEA8DC-A07D-4AD5-B98A-7C0871FE0D7B}"/>
    <cellStyle name="Вывод 2 5 6 3" xfId="1171" xr:uid="{33BFD07F-9C41-419F-9A54-614A064FB74F}"/>
    <cellStyle name="Вывод 2 5 7" xfId="677" xr:uid="{00000000-0005-0000-0000-0000F4000000}"/>
    <cellStyle name="Вывод 2 5 7 2" xfId="2040" xr:uid="{0B9B2513-1945-4FEF-A973-B5ADFC6068E4}"/>
    <cellStyle name="Вывод 2 5 7 3" xfId="1266" xr:uid="{0C155917-25E2-4F10-B7A1-76E0D5E6F297}"/>
    <cellStyle name="Вывод 2 5 8" xfId="725" xr:uid="{00000000-0005-0000-0000-0000F5000000}"/>
    <cellStyle name="Вывод 2 5 8 2" xfId="2088" xr:uid="{A366D0C5-5114-4896-8DBD-558975644F37}"/>
    <cellStyle name="Вывод 2 5 9" xfId="1669" xr:uid="{8E751022-8B09-4092-8E7D-A1005C322999}"/>
    <cellStyle name="Вывод 2 6" xfId="129" xr:uid="{00000000-0005-0000-0000-0000F6000000}"/>
    <cellStyle name="Вывод 2 6 2" xfId="1399" xr:uid="{5DA54122-910F-478A-A7BB-5D0775196CB6}"/>
    <cellStyle name="Вывод 2 6 3" xfId="1597" xr:uid="{9D2A0428-2A61-4F74-8AC6-6401B9715AFA}"/>
    <cellStyle name="Вывод 2 6 4" xfId="796" xr:uid="{61DBF6CF-B85B-402A-9F02-1CA9F7A16704}"/>
    <cellStyle name="Вывод 2 6 5" xfId="2261" xr:uid="{87DDE3E3-AE9D-4BCB-AE1B-DB26F1B43B56}"/>
    <cellStyle name="Вывод 2 6 6" xfId="2482" xr:uid="{FFFFAAB1-C9C4-4B6C-99EA-7503D0258CD7}"/>
    <cellStyle name="Вывод 2 7" xfId="286" xr:uid="{00000000-0005-0000-0000-0000F7000000}"/>
    <cellStyle name="Вывод 2 7 2" xfId="1396" xr:uid="{B0216E53-F45F-4E1C-9A7C-E574CC8F9D03}"/>
    <cellStyle name="Вывод 2 7 3" xfId="1339" xr:uid="{E06AB3D0-0A1C-400C-8A67-7B4BB9599B0C}"/>
    <cellStyle name="Вывод 2 7 4" xfId="875" xr:uid="{233D0A2A-C7CA-47B6-A63D-2A9A11723450}"/>
    <cellStyle name="Вывод 2 7 5" xfId="2203" xr:uid="{D005094E-E74E-4D3D-BE0E-AECDE003E93B}"/>
    <cellStyle name="Вывод 2 7 6" xfId="2479" xr:uid="{517B3CD2-9ED7-4726-A2A0-29F055735E77}"/>
    <cellStyle name="Вывод 2 8" xfId="366" xr:uid="{00000000-0005-0000-0000-0000F8000000}"/>
    <cellStyle name="Вывод 2 8 2" xfId="1729" xr:uid="{E61D3F64-11B0-4EBD-B0D1-0DAD07397109}"/>
    <cellStyle name="Вывод 2 8 3" xfId="955" xr:uid="{82114FB0-6A7B-47D4-B090-E823257814A5}"/>
    <cellStyle name="Вывод 2 9" xfId="478" xr:uid="{00000000-0005-0000-0000-0000F9000000}"/>
    <cellStyle name="Вывод 2 9 2" xfId="1841" xr:uid="{463CCA80-2841-440F-8453-2F3003D5099C}"/>
    <cellStyle name="Вывод 2 9 3" xfId="1067" xr:uid="{137A4421-108D-499F-AAAC-775ED0E5D176}"/>
    <cellStyle name="Вывод 3" xfId="135" xr:uid="{00000000-0005-0000-0000-0000FA000000}"/>
    <cellStyle name="Вывод 3 10" xfId="568" xr:uid="{00000000-0005-0000-0000-0000FB000000}"/>
    <cellStyle name="Вывод 3 10 2" xfId="1931" xr:uid="{CFF6B112-19D0-4E1C-94BC-6AF1D9BE7332}"/>
    <cellStyle name="Вывод 3 10 3" xfId="1157" xr:uid="{98CE78D3-D4A5-470A-A187-9E3112981B96}"/>
    <cellStyle name="Вывод 3 11" xfId="643" xr:uid="{00000000-0005-0000-0000-0000FC000000}"/>
    <cellStyle name="Вывод 3 11 2" xfId="2006" xr:uid="{B6CD37CC-CDAB-4D00-846F-A2CB20BEDAAA}"/>
    <cellStyle name="Вывод 3 11 3" xfId="1232" xr:uid="{713DE8C0-90C4-42A2-89A7-82DD2B6BC94D}"/>
    <cellStyle name="Вывод 3 12" xfId="661" xr:uid="{00000000-0005-0000-0000-0000FD000000}"/>
    <cellStyle name="Вывод 3 12 2" xfId="2024" xr:uid="{72E09321-548F-4EFC-8143-329CB321C803}"/>
    <cellStyle name="Вывод 3 12 3" xfId="1250" xr:uid="{5AB248DF-5B5D-4506-949F-F134614065CA}"/>
    <cellStyle name="Вывод 3 13" xfId="711" xr:uid="{00000000-0005-0000-0000-0000FE000000}"/>
    <cellStyle name="Вывод 3 13 2" xfId="2074" xr:uid="{7F941E7A-48F6-49E8-8B0D-A2E55F96C1B6}"/>
    <cellStyle name="Вывод 3 13 3" xfId="1300" xr:uid="{D8ACCD45-13C8-4CF0-932F-9BEF505F46A0}"/>
    <cellStyle name="Вывод 3 14" xfId="1355" xr:uid="{5CF68637-0D70-4F38-8F34-6B7B85797ECC}"/>
    <cellStyle name="Вывод 3 15" xfId="2189" xr:uid="{8ABFE6FC-35A6-4217-ADE6-734704C37812}"/>
    <cellStyle name="Вывод 3 16" xfId="2402" xr:uid="{B5C2F09C-8F0E-45E6-A5B6-41082EA7967E}"/>
    <cellStyle name="Вывод 3 2" xfId="146" xr:uid="{00000000-0005-0000-0000-0000FF000000}"/>
    <cellStyle name="Вывод 3 2 10" xfId="653" xr:uid="{00000000-0005-0000-0000-000000010000}"/>
    <cellStyle name="Вывод 3 2 10 2" xfId="2016" xr:uid="{41EE1C96-208D-488B-B5B5-590D3E15770B}"/>
    <cellStyle name="Вывод 3 2 10 3" xfId="1242" xr:uid="{33066874-2BEC-4D86-A956-68AC801554C1}"/>
    <cellStyle name="Вывод 3 2 11" xfId="657" xr:uid="{00000000-0005-0000-0000-000001010000}"/>
    <cellStyle name="Вывод 3 2 11 2" xfId="2020" xr:uid="{18518C6D-E7F0-4414-A741-ECA27871A5F5}"/>
    <cellStyle name="Вывод 3 2 11 3" xfId="1246" xr:uid="{E8DBE884-97B6-496F-8728-6E1EDAB900FD}"/>
    <cellStyle name="Вывод 3 2 12" xfId="721" xr:uid="{00000000-0005-0000-0000-000002010000}"/>
    <cellStyle name="Вывод 3 2 12 2" xfId="2084" xr:uid="{604074BA-3899-44E2-AC1D-C79F1D4C913A}"/>
    <cellStyle name="Вывод 3 2 12 3" xfId="1310" xr:uid="{2390A608-3515-4342-A103-F4CE36847336}"/>
    <cellStyle name="Вывод 3 2 13" xfId="1592" xr:uid="{89FD7B25-6974-44A0-8F1C-D0EBA8708DD7}"/>
    <cellStyle name="Вывод 3 2 14" xfId="2315" xr:uid="{C4332BC7-42B8-425C-A130-E3E4E60F5761}"/>
    <cellStyle name="Вывод 3 2 15" xfId="2412" xr:uid="{AA1C2AB2-A53E-467D-8718-AE7D8097C9B7}"/>
    <cellStyle name="Вывод 3 2 2" xfId="176" xr:uid="{00000000-0005-0000-0000-000003010000}"/>
    <cellStyle name="Вывод 3 2 2 10" xfId="2287" xr:uid="{834CDC3A-E255-485B-8591-0B88A27B0723}"/>
    <cellStyle name="Вывод 3 2 2 11" xfId="2442" xr:uid="{DC58BD0E-E23A-4A22-9ACD-36B6357BB4EE}"/>
    <cellStyle name="Вывод 3 2 2 2" xfId="251" xr:uid="{00000000-0005-0000-0000-000004010000}"/>
    <cellStyle name="Вывод 3 2 2 2 2" xfId="1445" xr:uid="{2B952035-ACE5-4540-B763-EA27446BD6D5}"/>
    <cellStyle name="Вывод 3 2 2 2 3" xfId="1320" xr:uid="{CB9CFF8B-88AA-4CCE-BC62-2261D6AC4D5B}"/>
    <cellStyle name="Вывод 3 2 2 2 4" xfId="840" xr:uid="{E5BA4D2A-71F1-4000-A6FF-25F52F9F2067}"/>
    <cellStyle name="Вывод 3 2 2 2 5" xfId="2192" xr:uid="{7C07AAD1-EAEB-4519-B5D3-F14A741C16E0}"/>
    <cellStyle name="Вывод 3 2 2 2 6" xfId="2527" xr:uid="{5BE2FC21-97F9-4C1E-AC4D-FFBEBD0BA6D7}"/>
    <cellStyle name="Вывод 3 2 2 3" xfId="331" xr:uid="{00000000-0005-0000-0000-000005010000}"/>
    <cellStyle name="Вывод 3 2 2 3 2" xfId="1521" xr:uid="{EA5E05CE-D6D6-4C7E-821B-2D7EEC78CB28}"/>
    <cellStyle name="Вывод 3 2 2 3 3" xfId="1694" xr:uid="{39A41E7B-124E-4203-B793-380F64AAE86E}"/>
    <cellStyle name="Вывод 3 2 2 3 4" xfId="920" xr:uid="{3E8D5EB0-D116-4967-89EA-7C564B5BA1B6}"/>
    <cellStyle name="Вывод 3 2 2 3 5" xfId="2172" xr:uid="{3505E932-A789-493A-AD60-D9383B146A87}"/>
    <cellStyle name="Вывод 3 2 2 3 6" xfId="2602" xr:uid="{BEB300A7-4AB7-451C-9808-05B3E7345B1D}"/>
    <cellStyle name="Вывод 3 2 2 4" xfId="411" xr:uid="{00000000-0005-0000-0000-000006010000}"/>
    <cellStyle name="Вывод 3 2 2 4 2" xfId="1774" xr:uid="{AB47ACA6-3438-4096-B5D4-F2AE0A5C1EAA}"/>
    <cellStyle name="Вывод 3 2 2 4 3" xfId="1000" xr:uid="{733FFA75-8A37-4FA7-8623-A7FC3A725084}"/>
    <cellStyle name="Вывод 3 2 2 5" xfId="532" xr:uid="{00000000-0005-0000-0000-000007010000}"/>
    <cellStyle name="Вывод 3 2 2 5 2" xfId="1895" xr:uid="{CCC586F8-31FF-4CBB-BACA-EB365BF633A1}"/>
    <cellStyle name="Вывод 3 2 2 5 3" xfId="1121" xr:uid="{B732E746-89F5-4FDD-A69A-54FFA8467B82}"/>
    <cellStyle name="Вывод 3 2 2 6" xfId="608" xr:uid="{00000000-0005-0000-0000-000008010000}"/>
    <cellStyle name="Вывод 3 2 2 6 2" xfId="1971" xr:uid="{97645A81-4603-499B-831C-AB87002E4EB1}"/>
    <cellStyle name="Вывод 3 2 2 6 3" xfId="1197" xr:uid="{D933B716-730E-4F95-A2F6-DAC13DE9D9D8}"/>
    <cellStyle name="Вывод 3 2 2 7" xfId="465" xr:uid="{00000000-0005-0000-0000-000009010000}"/>
    <cellStyle name="Вывод 3 2 2 7 2" xfId="1828" xr:uid="{892068B2-58A5-4B0D-AEDB-438E8ED766DD}"/>
    <cellStyle name="Вывод 3 2 2 7 3" xfId="1054" xr:uid="{24B3E3FD-C446-4FEE-8983-40D00E8AE6A4}"/>
    <cellStyle name="Вывод 3 2 2 8" xfId="751" xr:uid="{00000000-0005-0000-0000-00000A010000}"/>
    <cellStyle name="Вывод 3 2 2 8 2" xfId="2114" xr:uid="{58DA8712-562B-477F-9645-69D5A2E3176F}"/>
    <cellStyle name="Вывод 3 2 2 9" xfId="1561" xr:uid="{91E0F521-91A2-43A8-9637-AF734FD1A492}"/>
    <cellStyle name="Вывод 3 2 3" xfId="191" xr:uid="{00000000-0005-0000-0000-00000B010000}"/>
    <cellStyle name="Вывод 3 2 3 10" xfId="2182" xr:uid="{1C778C43-80DE-4A15-B0CF-DC82BFE6E7E9}"/>
    <cellStyle name="Вывод 3 2 3 11" xfId="2457" xr:uid="{3D5D2BD1-88AB-4EB3-9E74-BD6817E16C88}"/>
    <cellStyle name="Вывод 3 2 3 2" xfId="266" xr:uid="{00000000-0005-0000-0000-00000C010000}"/>
    <cellStyle name="Вывод 3 2 3 2 2" xfId="1460" xr:uid="{61B7586C-0D45-48BD-8943-92F98731419B}"/>
    <cellStyle name="Вывод 3 2 3 2 3" xfId="1586" xr:uid="{0B1CFCD2-C9E5-4B2E-9BC6-574D3F82F902}"/>
    <cellStyle name="Вывод 3 2 3 2 4" xfId="855" xr:uid="{7FE80599-ED1B-424F-AB2D-8F2C979A575C}"/>
    <cellStyle name="Вывод 3 2 3 2 5" xfId="2317" xr:uid="{EA0600F0-48B1-47A8-8E48-C23B234084B7}"/>
    <cellStyle name="Вывод 3 2 3 2 6" xfId="2542" xr:uid="{E4BCF5F4-EB08-49DB-B8C8-147BA6124584}"/>
    <cellStyle name="Вывод 3 2 3 3" xfId="346" xr:uid="{00000000-0005-0000-0000-00000D010000}"/>
    <cellStyle name="Вывод 3 2 3 3 2" xfId="1536" xr:uid="{8E1373EE-0B48-4C75-B7C2-219D50402BE5}"/>
    <cellStyle name="Вывод 3 2 3 3 3" xfId="1709" xr:uid="{2D409C39-71BF-477E-A928-BB788CECE91D}"/>
    <cellStyle name="Вывод 3 2 3 3 4" xfId="935" xr:uid="{B7F8068F-DD3A-4A64-8AA4-CE64D1F0DCA4}"/>
    <cellStyle name="Вывод 3 2 3 3 5" xfId="2158" xr:uid="{615C1CE6-7119-472A-B911-C48AFA136279}"/>
    <cellStyle name="Вывод 3 2 3 3 6" xfId="2617" xr:uid="{44235D16-54A8-4027-920C-09E1834FE228}"/>
    <cellStyle name="Вывод 3 2 3 4" xfId="426" xr:uid="{00000000-0005-0000-0000-00000E010000}"/>
    <cellStyle name="Вывод 3 2 3 4 2" xfId="1789" xr:uid="{D7D40E25-8C2C-4AD4-AF96-C1BBE342E296}"/>
    <cellStyle name="Вывод 3 2 3 4 3" xfId="1015" xr:uid="{AEBC77F2-3365-467C-878D-36CB323FB2F3}"/>
    <cellStyle name="Вывод 3 2 3 5" xfId="547" xr:uid="{00000000-0005-0000-0000-00000F010000}"/>
    <cellStyle name="Вывод 3 2 3 5 2" xfId="1910" xr:uid="{E3427C6D-827D-4D99-A2E8-8343B2684EC7}"/>
    <cellStyle name="Вывод 3 2 3 5 3" xfId="1136" xr:uid="{DFF18056-A370-451A-BE57-E58103B1EB40}"/>
    <cellStyle name="Вывод 3 2 3 6" xfId="623" xr:uid="{00000000-0005-0000-0000-000010010000}"/>
    <cellStyle name="Вывод 3 2 3 6 2" xfId="1986" xr:uid="{B79567A2-3F36-40A7-BEC9-248D224F8EB6}"/>
    <cellStyle name="Вывод 3 2 3 6 3" xfId="1212" xr:uid="{063F228A-2C17-4ADC-913C-1E058F3D733C}"/>
    <cellStyle name="Вывод 3 2 3 7" xfId="691" xr:uid="{00000000-0005-0000-0000-000011010000}"/>
    <cellStyle name="Вывод 3 2 3 7 2" xfId="2054" xr:uid="{7E1C297E-F522-4AE3-9C40-E54CF3771C88}"/>
    <cellStyle name="Вывод 3 2 3 7 3" xfId="1280" xr:uid="{0961F58F-3577-43FE-872D-8CE2031B53CB}"/>
    <cellStyle name="Вывод 3 2 3 8" xfId="766" xr:uid="{00000000-0005-0000-0000-000012010000}"/>
    <cellStyle name="Вывод 3 2 3 8 2" xfId="2129" xr:uid="{A2548F1C-F159-44DA-91C7-A2145420CA9C}"/>
    <cellStyle name="Вывод 3 2 3 9" xfId="1602" xr:uid="{850BDAFF-B89D-431A-9A32-1FA5FECACC29}"/>
    <cellStyle name="Вывод 3 2 4" xfId="206" xr:uid="{00000000-0005-0000-0000-000013010000}"/>
    <cellStyle name="Вывод 3 2 4 10" xfId="2274" xr:uid="{65CDA0D9-4F58-4F33-8F7A-0D338999740C}"/>
    <cellStyle name="Вывод 3 2 4 11" xfId="2472" xr:uid="{6B1203E3-8749-4757-845E-AFE8AB589FFE}"/>
    <cellStyle name="Вывод 3 2 4 2" xfId="281" xr:uid="{00000000-0005-0000-0000-000014010000}"/>
    <cellStyle name="Вывод 3 2 4 2 2" xfId="1475" xr:uid="{43836881-B857-4DEB-8324-9E1CEF13B701}"/>
    <cellStyle name="Вывод 3 2 4 2 3" xfId="1375" xr:uid="{BB61E3D8-B67B-4C85-85FD-E56714A42032}"/>
    <cellStyle name="Вывод 3 2 4 2 4" xfId="870" xr:uid="{03E8C487-9591-4DFE-AB6E-8F255A71C613}"/>
    <cellStyle name="Вывод 3 2 4 2 5" xfId="2362" xr:uid="{18CCB39B-897A-4810-A7AA-A04A1DD3EB6F}"/>
    <cellStyle name="Вывод 3 2 4 2 6" xfId="2557" xr:uid="{7D43D843-EE3C-4F02-B4E1-3D2C9F54510B}"/>
    <cellStyle name="Вывод 3 2 4 3" xfId="361" xr:uid="{00000000-0005-0000-0000-000015010000}"/>
    <cellStyle name="Вывод 3 2 4 3 2" xfId="1551" xr:uid="{B523BD0A-F1C8-48D8-918A-0DD64B6498AB}"/>
    <cellStyle name="Вывод 3 2 4 3 3" xfId="1724" xr:uid="{2A92F0AA-1257-4683-B5AA-E9C28C39C87E}"/>
    <cellStyle name="Вывод 3 2 4 3 4" xfId="950" xr:uid="{C2D29A30-30F9-450B-834F-023640878BE3}"/>
    <cellStyle name="Вывод 3 2 4 3 5" xfId="2393" xr:uid="{4CC1B1E4-534A-4D5D-BC32-2E78EED33D9E}"/>
    <cellStyle name="Вывод 3 2 4 3 6" xfId="2632" xr:uid="{93DA6473-6CB0-4ACE-AF56-6F343DE32F32}"/>
    <cellStyle name="Вывод 3 2 4 4" xfId="441" xr:uid="{00000000-0005-0000-0000-000016010000}"/>
    <cellStyle name="Вывод 3 2 4 4 2" xfId="1804" xr:uid="{7D336FA2-A72F-4E99-BA25-3EB52E81FC0A}"/>
    <cellStyle name="Вывод 3 2 4 4 3" xfId="1030" xr:uid="{5DE9643E-7F4B-4AC7-8278-3AB43CF0343A}"/>
    <cellStyle name="Вывод 3 2 4 5" xfId="562" xr:uid="{00000000-0005-0000-0000-000017010000}"/>
    <cellStyle name="Вывод 3 2 4 5 2" xfId="1925" xr:uid="{7F9BCAD8-EF07-42CA-AA40-881485602B17}"/>
    <cellStyle name="Вывод 3 2 4 5 3" xfId="1151" xr:uid="{BC2B4716-2E41-4EF8-ABD4-9DAFF07F825A}"/>
    <cellStyle name="Вывод 3 2 4 6" xfId="638" xr:uid="{00000000-0005-0000-0000-000018010000}"/>
    <cellStyle name="Вывод 3 2 4 6 2" xfId="2001" xr:uid="{F61D810D-293D-4CDB-90D6-BB32276D256E}"/>
    <cellStyle name="Вывод 3 2 4 6 3" xfId="1227" xr:uid="{39E1D8C5-3E85-45BA-BFF2-74F2E1A44F0C}"/>
    <cellStyle name="Вывод 3 2 4 7" xfId="706" xr:uid="{00000000-0005-0000-0000-000019010000}"/>
    <cellStyle name="Вывод 3 2 4 7 2" xfId="2069" xr:uid="{7EC2CC3C-F97A-4DE5-81D3-7D71581DC983}"/>
    <cellStyle name="Вывод 3 2 4 7 3" xfId="1295" xr:uid="{17C53600-C6E4-4F2F-9791-C22DCF491FC2}"/>
    <cellStyle name="Вывод 3 2 4 8" xfId="781" xr:uid="{00000000-0005-0000-0000-00001A010000}"/>
    <cellStyle name="Вывод 3 2 4 8 2" xfId="2144" xr:uid="{EA18C545-C45D-4851-8CCE-AEC7EEC71CD1}"/>
    <cellStyle name="Вывод 3 2 4 9" xfId="1329" xr:uid="{CC4A505D-60CA-49BC-86BC-A20BDDCBDE9F}"/>
    <cellStyle name="Вывод 3 2 5" xfId="221" xr:uid="{00000000-0005-0000-0000-00001B010000}"/>
    <cellStyle name="Вывод 3 2 5 2" xfId="1415" xr:uid="{03DB2A44-FAAC-4445-AA94-5E95EE15CFC9}"/>
    <cellStyle name="Вывод 3 2 5 3" xfId="1576" xr:uid="{9BD7F226-F3CE-4561-8DB4-7E71E2E467CB}"/>
    <cellStyle name="Вывод 3 2 5 4" xfId="810" xr:uid="{35CFD48C-23CD-4A6A-8052-EBD1BDE6A2A1}"/>
    <cellStyle name="Вывод 3 2 5 5" xfId="2306" xr:uid="{09DE384D-DE80-4BCB-B8C0-7CA2D58AA9B5}"/>
    <cellStyle name="Вывод 3 2 5 6" xfId="2497" xr:uid="{78F9F34C-F5A4-447D-9EF6-2B88691E52D0}"/>
    <cellStyle name="Вывод 3 2 6" xfId="301" xr:uid="{00000000-0005-0000-0000-00001C010000}"/>
    <cellStyle name="Вывод 3 2 6 2" xfId="1491" xr:uid="{088B6B3D-CC3F-4B7B-B18C-6A644DDAA121}"/>
    <cellStyle name="Вывод 3 2 6 3" xfId="1373" xr:uid="{9374230A-6645-4351-8873-BFE905C0DDA8}"/>
    <cellStyle name="Вывод 3 2 6 4" xfId="890" xr:uid="{4307F582-E56A-40AA-92CB-6C36BE2F9A4E}"/>
    <cellStyle name="Вывод 3 2 6 5" xfId="2225" xr:uid="{9B0AD045-22D7-48DF-873B-5217DEFD856B}"/>
    <cellStyle name="Вывод 3 2 6 6" xfId="2572" xr:uid="{9F7D6311-1DF3-4EAF-9764-DDE616DE700C}"/>
    <cellStyle name="Вывод 3 2 7" xfId="381" xr:uid="{00000000-0005-0000-0000-00001D010000}"/>
    <cellStyle name="Вывод 3 2 7 2" xfId="1744" xr:uid="{05EACB88-B09C-40EE-B369-3B5EB6CD5D66}"/>
    <cellStyle name="Вывод 3 2 7 3" xfId="970" xr:uid="{E6A566EC-1F11-49F7-82F5-23170E730BB3}"/>
    <cellStyle name="Вывод 3 2 8" xfId="502" xr:uid="{00000000-0005-0000-0000-00001E010000}"/>
    <cellStyle name="Вывод 3 2 8 2" xfId="1865" xr:uid="{A45ABFEB-C355-405A-A2AF-3C330F235C85}"/>
    <cellStyle name="Вывод 3 2 8 3" xfId="1091" xr:uid="{B3EAFFFA-42EC-45DC-A4D4-FC2EE32DACAE}"/>
    <cellStyle name="Вывод 3 2 9" xfId="578" xr:uid="{00000000-0005-0000-0000-00001F010000}"/>
    <cellStyle name="Вывод 3 2 9 2" xfId="1941" xr:uid="{C93AEA44-136A-4F95-A50D-26D111994E1B}"/>
    <cellStyle name="Вывод 3 2 9 3" xfId="1167" xr:uid="{56BEC66B-E687-494A-BEB9-8AC57EE7DE56}"/>
    <cellStyle name="Вывод 3 3" xfId="166" xr:uid="{00000000-0005-0000-0000-000020010000}"/>
    <cellStyle name="Вывод 3 3 10" xfId="2194" xr:uid="{A5DC4C1F-7EA6-43C2-AFAB-1228E205C652}"/>
    <cellStyle name="Вывод 3 3 11" xfId="2432" xr:uid="{67262BEB-98BB-4A09-B028-7F8076828892}"/>
    <cellStyle name="Вывод 3 3 2" xfId="241" xr:uid="{00000000-0005-0000-0000-000021010000}"/>
    <cellStyle name="Вывод 3 3 2 2" xfId="1435" xr:uid="{05490A7E-F67E-45BB-8870-4A5717F5CAA4}"/>
    <cellStyle name="Вывод 3 3 2 3" xfId="1640" xr:uid="{29D66137-2CBA-44B6-89FD-4C3FA5E2D2A5}"/>
    <cellStyle name="Вывод 3 3 2 4" xfId="830" xr:uid="{8ED6290B-86C7-44FD-80D9-909D3BDA3FA7}"/>
    <cellStyle name="Вывод 3 3 2 5" xfId="2383" xr:uid="{B515AE85-0721-4BCD-9436-A8590E0A1BE7}"/>
    <cellStyle name="Вывод 3 3 2 6" xfId="2517" xr:uid="{D245BF54-EACD-4B4F-AF56-CE097E2BE983}"/>
    <cellStyle name="Вывод 3 3 3" xfId="321" xr:uid="{00000000-0005-0000-0000-000022010000}"/>
    <cellStyle name="Вывод 3 3 3 2" xfId="1511" xr:uid="{AAD7D4C4-F4C6-4DFC-94B6-98B82C0DAB11}"/>
    <cellStyle name="Вывод 3 3 3 3" xfId="1684" xr:uid="{BDF93CE1-45B3-437D-ACC7-CA4F9961105B}"/>
    <cellStyle name="Вывод 3 3 3 4" xfId="910" xr:uid="{8A0F95F5-08E7-461B-B61C-230DB22C36CD}"/>
    <cellStyle name="Вывод 3 3 3 5" xfId="2304" xr:uid="{39926DA7-A9CA-406D-9F7C-39F591E20C87}"/>
    <cellStyle name="Вывод 3 3 3 6" xfId="2592" xr:uid="{3D38A2FD-9012-47F9-98E6-DEA43D8D635D}"/>
    <cellStyle name="Вывод 3 3 4" xfId="401" xr:uid="{00000000-0005-0000-0000-000023010000}"/>
    <cellStyle name="Вывод 3 3 4 2" xfId="1764" xr:uid="{5BB4D0D0-D3A3-4FF3-AF05-4CB219E84779}"/>
    <cellStyle name="Вывод 3 3 4 3" xfId="990" xr:uid="{546B6BBE-8810-4097-A894-1C7DA67E7A07}"/>
    <cellStyle name="Вывод 3 3 5" xfId="522" xr:uid="{00000000-0005-0000-0000-000024010000}"/>
    <cellStyle name="Вывод 3 3 5 2" xfId="1885" xr:uid="{6A828E8E-973B-46C3-B597-CA93E86806F6}"/>
    <cellStyle name="Вывод 3 3 5 3" xfId="1111" xr:uid="{BB34F01A-6961-4449-9D6D-68890A8F231F}"/>
    <cellStyle name="Вывод 3 3 6" xfId="598" xr:uid="{00000000-0005-0000-0000-000025010000}"/>
    <cellStyle name="Вывод 3 3 6 2" xfId="1961" xr:uid="{607A1951-1AA0-48C1-8145-06E769160B76}"/>
    <cellStyle name="Вывод 3 3 6 3" xfId="1187" xr:uid="{0873804A-2A6F-4F30-920F-D59604D14F93}"/>
    <cellStyle name="Вывод 3 3 7" xfId="472" xr:uid="{00000000-0005-0000-0000-000026010000}"/>
    <cellStyle name="Вывод 3 3 7 2" xfId="1835" xr:uid="{52A139BC-F01C-4E11-803F-CB1BA7E4ACE9}"/>
    <cellStyle name="Вывод 3 3 7 3" xfId="1061" xr:uid="{862928CE-062E-4807-9FAE-033098BC59F3}"/>
    <cellStyle name="Вывод 3 3 8" xfId="741" xr:uid="{00000000-0005-0000-0000-000027010000}"/>
    <cellStyle name="Вывод 3 3 8 2" xfId="2104" xr:uid="{9B104D82-8E55-4C30-8690-DAC20C1FF6FC}"/>
    <cellStyle name="Вывод 3 3 9" xfId="1634" xr:uid="{16DBAADF-CA2C-497B-B738-80E251D3C9BF}"/>
    <cellStyle name="Вывод 3 4" xfId="181" xr:uid="{00000000-0005-0000-0000-000028010000}"/>
    <cellStyle name="Вывод 3 4 10" xfId="2319" xr:uid="{353600F8-4B1D-46E8-8DCC-31B89C777ACC}"/>
    <cellStyle name="Вывод 3 4 11" xfId="2447" xr:uid="{D892CF6E-5699-4E60-B31F-4981B1A98559}"/>
    <cellStyle name="Вывод 3 4 2" xfId="256" xr:uid="{00000000-0005-0000-0000-000029010000}"/>
    <cellStyle name="Вывод 3 4 2 2" xfId="1450" xr:uid="{D8BBA1C8-3D2D-4454-A664-3EF893B27DA7}"/>
    <cellStyle name="Вывод 3 4 2 3" xfId="1368" xr:uid="{5C859362-EA7E-4B75-B336-3DF053E16DAD}"/>
    <cellStyle name="Вывод 3 4 2 4" xfId="845" xr:uid="{0CEAFC67-AAAC-45EE-B6D0-4BA80DAE1F02}"/>
    <cellStyle name="Вывод 3 4 2 5" xfId="2206" xr:uid="{1603CB4E-8460-455F-B94F-86C8C8054902}"/>
    <cellStyle name="Вывод 3 4 2 6" xfId="2532" xr:uid="{9AB37842-D8FF-4E1B-B162-BD50AB328C21}"/>
    <cellStyle name="Вывод 3 4 3" xfId="336" xr:uid="{00000000-0005-0000-0000-00002A010000}"/>
    <cellStyle name="Вывод 3 4 3 2" xfId="1526" xr:uid="{CEF485CB-B1C1-4D9B-AC32-DCBA0F0D1FA4}"/>
    <cellStyle name="Вывод 3 4 3 3" xfId="1699" xr:uid="{3DE28F53-5A9D-4B14-AE13-F193BAC7C9EC}"/>
    <cellStyle name="Вывод 3 4 3 4" xfId="925" xr:uid="{5355E76B-4354-413D-A56D-814838856263}"/>
    <cellStyle name="Вывод 3 4 3 5" xfId="2168" xr:uid="{EE430494-FF90-4910-956B-67D41B608370}"/>
    <cellStyle name="Вывод 3 4 3 6" xfId="2607" xr:uid="{51D8A0A6-AB1E-4568-A57E-B3DAD7B6D086}"/>
    <cellStyle name="Вывод 3 4 4" xfId="416" xr:uid="{00000000-0005-0000-0000-00002B010000}"/>
    <cellStyle name="Вывод 3 4 4 2" xfId="1779" xr:uid="{25EA1771-2461-4841-87EB-ED242A4756E2}"/>
    <cellStyle name="Вывод 3 4 4 3" xfId="1005" xr:uid="{58D881B0-78E4-4CED-B820-A9A91B8A8966}"/>
    <cellStyle name="Вывод 3 4 5" xfId="537" xr:uid="{00000000-0005-0000-0000-00002C010000}"/>
    <cellStyle name="Вывод 3 4 5 2" xfId="1900" xr:uid="{B0367636-60DB-403D-AD22-F83DE48B3F54}"/>
    <cellStyle name="Вывод 3 4 5 3" xfId="1126" xr:uid="{6E25C119-2753-4C0E-A9C6-0A00B60B37B8}"/>
    <cellStyle name="Вывод 3 4 6" xfId="613" xr:uid="{00000000-0005-0000-0000-00002D010000}"/>
    <cellStyle name="Вывод 3 4 6 2" xfId="1976" xr:uid="{382439B1-7E47-4CB2-AC4B-7BA7C31240AC}"/>
    <cellStyle name="Вывод 3 4 6 3" xfId="1202" xr:uid="{5B26063D-0785-4F89-80A7-F0696AA2960E}"/>
    <cellStyle name="Вывод 3 4 7" xfId="488" xr:uid="{00000000-0005-0000-0000-00002E010000}"/>
    <cellStyle name="Вывод 3 4 7 2" xfId="1851" xr:uid="{1B49F8E5-DA58-4258-BC75-0496EE4DA28E}"/>
    <cellStyle name="Вывод 3 4 7 3" xfId="1077" xr:uid="{BB95C769-31A1-487C-90DA-0CF6A5C69302}"/>
    <cellStyle name="Вывод 3 4 8" xfId="756" xr:uid="{00000000-0005-0000-0000-00002F010000}"/>
    <cellStyle name="Вывод 3 4 8 2" xfId="2119" xr:uid="{F9135424-7B4F-4DDC-A756-878DA41CCA59}"/>
    <cellStyle name="Вывод 3 4 9" xfId="1596" xr:uid="{2FF79C95-340B-4424-AA7C-EB5CE200EA43}"/>
    <cellStyle name="Вывод 3 5" xfId="196" xr:uid="{00000000-0005-0000-0000-000030010000}"/>
    <cellStyle name="Вывод 3 5 10" xfId="2376" xr:uid="{E27D8A25-3151-42DD-88FF-AC0159C55993}"/>
    <cellStyle name="Вывод 3 5 11" xfId="2462" xr:uid="{6B230599-9B2D-467A-A9A0-9C10200FB5F9}"/>
    <cellStyle name="Вывод 3 5 2" xfId="271" xr:uid="{00000000-0005-0000-0000-000031010000}"/>
    <cellStyle name="Вывод 3 5 2 2" xfId="1465" xr:uid="{D28965E9-6AAE-4D38-990B-8A0BC424D5A4}"/>
    <cellStyle name="Вывод 3 5 2 3" xfId="1616" xr:uid="{B7AD0D07-AEE5-49A0-8BC0-076FFA27BF11}"/>
    <cellStyle name="Вывод 3 5 2 4" xfId="860" xr:uid="{D70508F0-362F-485A-9283-5DED06F6FC08}"/>
    <cellStyle name="Вывод 3 5 2 5" xfId="2355" xr:uid="{86B93957-9675-4B3C-84C5-06DB5BA34D77}"/>
    <cellStyle name="Вывод 3 5 2 6" xfId="2547" xr:uid="{851016CA-53D9-40C8-8EC1-00C59A6B79FB}"/>
    <cellStyle name="Вывод 3 5 3" xfId="351" xr:uid="{00000000-0005-0000-0000-000032010000}"/>
    <cellStyle name="Вывод 3 5 3 2" xfId="1541" xr:uid="{A808D9FB-465A-4DAF-9CB2-23925BA201C8}"/>
    <cellStyle name="Вывод 3 5 3 3" xfId="1714" xr:uid="{7BD8BAB1-00CD-47C0-96F0-377F84BBA6A4}"/>
    <cellStyle name="Вывод 3 5 3 4" xfId="940" xr:uid="{FA305822-32C2-48A4-8639-2E58EDC4F86A}"/>
    <cellStyle name="Вывод 3 5 3 5" xfId="2153" xr:uid="{968C8F72-AB5A-4598-B5BB-3612EDC5097F}"/>
    <cellStyle name="Вывод 3 5 3 6" xfId="2622" xr:uid="{DAB2F732-0DD4-4C09-BFF1-F3869A0D8FDF}"/>
    <cellStyle name="Вывод 3 5 4" xfId="431" xr:uid="{00000000-0005-0000-0000-000033010000}"/>
    <cellStyle name="Вывод 3 5 4 2" xfId="1794" xr:uid="{FE525E3D-C708-4A9C-9B88-A4EBBF549B98}"/>
    <cellStyle name="Вывод 3 5 4 3" xfId="1020" xr:uid="{83ECC145-CB92-45CB-9666-F92B94E30288}"/>
    <cellStyle name="Вывод 3 5 5" xfId="552" xr:uid="{00000000-0005-0000-0000-000034010000}"/>
    <cellStyle name="Вывод 3 5 5 2" xfId="1915" xr:uid="{7C749252-F738-4392-956B-1F78513D6A70}"/>
    <cellStyle name="Вывод 3 5 5 3" xfId="1141" xr:uid="{BC604E0C-9E79-4F7D-92B7-8173439DA745}"/>
    <cellStyle name="Вывод 3 5 6" xfId="628" xr:uid="{00000000-0005-0000-0000-000035010000}"/>
    <cellStyle name="Вывод 3 5 6 2" xfId="1991" xr:uid="{34A0B1A2-F9D1-42D8-B501-9561DF248955}"/>
    <cellStyle name="Вывод 3 5 6 3" xfId="1217" xr:uid="{CDE827C9-7B73-4169-95E6-F2C3A889B331}"/>
    <cellStyle name="Вывод 3 5 7" xfId="696" xr:uid="{00000000-0005-0000-0000-000036010000}"/>
    <cellStyle name="Вывод 3 5 7 2" xfId="2059" xr:uid="{1A8079B0-690B-4F1F-8D78-E7091DE1BDCB}"/>
    <cellStyle name="Вывод 3 5 7 3" xfId="1285" xr:uid="{7C5ACA5F-C96D-496C-B16F-61271A1E6A64}"/>
    <cellStyle name="Вывод 3 5 8" xfId="771" xr:uid="{00000000-0005-0000-0000-000037010000}"/>
    <cellStyle name="Вывод 3 5 8 2" xfId="2134" xr:uid="{AC590E11-997C-4A38-BE5C-9C9F8F697C57}"/>
    <cellStyle name="Вывод 3 5 9" xfId="1629" xr:uid="{8C355C68-87ED-416D-A621-E070DF4ECD98}"/>
    <cellStyle name="Вывод 3 6" xfId="211" xr:uid="{00000000-0005-0000-0000-000038010000}"/>
    <cellStyle name="Вывод 3 6 2" xfId="1404" xr:uid="{B4B24B1E-888D-4CDD-AD72-3484A1493752}"/>
    <cellStyle name="Вывод 3 6 3" xfId="1631" xr:uid="{DDE58DC0-8755-43E2-9ED5-3C4FBF5C0992}"/>
    <cellStyle name="Вывод 3 6 4" xfId="800" xr:uid="{B7B55545-7504-4FC4-BA68-CD6618C52A37}"/>
    <cellStyle name="Вывод 3 6 5" xfId="2281" xr:uid="{CE7F3098-B2DE-4F61-ADDC-5BB198E2DAA3}"/>
    <cellStyle name="Вывод 3 6 6" xfId="2487" xr:uid="{0EC13E0B-1ECA-4D2A-99E2-2A8FE2D9ADD3}"/>
    <cellStyle name="Вывод 3 7" xfId="291" xr:uid="{00000000-0005-0000-0000-000039010000}"/>
    <cellStyle name="Вывод 3 7 2" xfId="1481" xr:uid="{374440DF-2C91-40F7-83C5-683CB6571191}"/>
    <cellStyle name="Вывод 3 7 3" xfId="1342" xr:uid="{9E29A9D0-0BBD-46C4-9CD4-555EA1C4E671}"/>
    <cellStyle name="Вывод 3 7 4" xfId="880" xr:uid="{A91B7ED4-EF94-4F63-86EA-BB9DA6E10856}"/>
    <cellStyle name="Вывод 3 7 5" xfId="2333" xr:uid="{B9009CAA-0CD9-475F-89A2-86B031BCC976}"/>
    <cellStyle name="Вывод 3 7 6" xfId="2562" xr:uid="{DB99B9F9-97F5-4CE5-8821-32ED6ECB4505}"/>
    <cellStyle name="Вывод 3 8" xfId="371" xr:uid="{00000000-0005-0000-0000-00003A010000}"/>
    <cellStyle name="Вывод 3 8 2" xfId="1734" xr:uid="{7C5B4195-C9F2-450D-8DF6-0141AFFAEE98}"/>
    <cellStyle name="Вывод 3 8 3" xfId="960" xr:uid="{B968815A-1C74-4649-9EBD-02829595AC18}"/>
    <cellStyle name="Вывод 3 9" xfId="492" xr:uid="{00000000-0005-0000-0000-00003B010000}"/>
    <cellStyle name="Вывод 3 9 2" xfId="1855" xr:uid="{0A150939-1012-408E-A2D6-CAC2B4199DA4}"/>
    <cellStyle name="Вывод 3 9 3" xfId="1081" xr:uid="{76718154-9C0A-4B96-AF84-01C07987DA77}"/>
    <cellStyle name="Вывод 4" xfId="1615" xr:uid="{E5AA7873-ACA7-4C17-B4D2-B283A343221A}"/>
    <cellStyle name="Вывод 5" xfId="786" xr:uid="{9ABB8D15-A007-4C48-BEF9-386D2D659C05}"/>
    <cellStyle name="Вычисление" xfId="32" xr:uid="{00000000-0005-0000-0000-00003C010000}"/>
    <cellStyle name="Вычисление 2" xfId="102" xr:uid="{00000000-0005-0000-0000-00003D010000}"/>
    <cellStyle name="Вычисление 2 10" xfId="474" xr:uid="{00000000-0005-0000-0000-00003E010000}"/>
    <cellStyle name="Вычисление 2 10 2" xfId="1837" xr:uid="{6571749D-5B83-4EDA-AE0B-A7F44198FF32}"/>
    <cellStyle name="Вычисление 2 10 3" xfId="1063" xr:uid="{A7FBCC8C-515B-4602-87F0-147968A90B99}"/>
    <cellStyle name="Вычисление 2 11" xfId="446" xr:uid="{00000000-0005-0000-0000-00003F010000}"/>
    <cellStyle name="Вычисление 2 11 2" xfId="1809" xr:uid="{1F0F715A-085F-4B4E-9668-110B6170C8B4}"/>
    <cellStyle name="Вычисление 2 11 3" xfId="1035" xr:uid="{50C43668-B94F-44E5-B6B3-5A590928F226}"/>
    <cellStyle name="Вычисление 2 12" xfId="445" xr:uid="{00000000-0005-0000-0000-000040010000}"/>
    <cellStyle name="Вычисление 2 12 2" xfId="1808" xr:uid="{41D8C8EF-AB43-4D0B-867E-924382A253FC}"/>
    <cellStyle name="Вычисление 2 12 3" xfId="1034" xr:uid="{2F1DC758-E94E-4D9E-947F-5F6A02500EDE}"/>
    <cellStyle name="Вычисление 2 13" xfId="671" xr:uid="{00000000-0005-0000-0000-000041010000}"/>
    <cellStyle name="Вычисление 2 13 2" xfId="2034" xr:uid="{D28EEE98-B87A-48CF-9F3C-1620D331D77C}"/>
    <cellStyle name="Вычисление 2 13 3" xfId="1260" xr:uid="{A5E201FE-986C-45FB-A99A-E8D18B6DF3A8}"/>
    <cellStyle name="Вычисление 2 14" xfId="1611" xr:uid="{898B167A-7D94-425E-A6FC-5824BE273EC6}"/>
    <cellStyle name="Вычисление 2 15" xfId="2311" xr:uid="{DD332868-8306-4D94-AF44-56FC5AE9A44D}"/>
    <cellStyle name="Вычисление 2 16" xfId="2398" xr:uid="{5A8D4988-BB47-4CBC-899F-F646452233E1}"/>
    <cellStyle name="Вычисление 2 2" xfId="142" xr:uid="{00000000-0005-0000-0000-000042010000}"/>
    <cellStyle name="Вычисление 2 2 10" xfId="649" xr:uid="{00000000-0005-0000-0000-000043010000}"/>
    <cellStyle name="Вычисление 2 2 10 2" xfId="2012" xr:uid="{7FC5E6CD-26B7-4C19-B0BB-EB6B8221FAE8}"/>
    <cellStyle name="Вычисление 2 2 10 3" xfId="1238" xr:uid="{B831F33D-8497-40A8-87C9-B99E911CEF59}"/>
    <cellStyle name="Вычисление 2 2 11" xfId="668" xr:uid="{00000000-0005-0000-0000-000044010000}"/>
    <cellStyle name="Вычисление 2 2 11 2" xfId="2031" xr:uid="{D014F667-35D3-4737-A3DF-3BBB63068B13}"/>
    <cellStyle name="Вычисление 2 2 11 3" xfId="1257" xr:uid="{DD0B7826-B567-465C-9CCA-3B652AEDCD49}"/>
    <cellStyle name="Вычисление 2 2 12" xfId="717" xr:uid="{00000000-0005-0000-0000-000045010000}"/>
    <cellStyle name="Вычисление 2 2 12 2" xfId="2080" xr:uid="{A4D3099D-F025-4844-B581-9276E8564B58}"/>
    <cellStyle name="Вычисление 2 2 12 3" xfId="1306" xr:uid="{D83269F2-5FEA-4B7B-ACBE-4DA669CF22A0}"/>
    <cellStyle name="Вычисление 2 2 13" xfId="1652" xr:uid="{76094B80-E8C2-4BBE-B202-4B7D65A20B47}"/>
    <cellStyle name="Вычисление 2 2 14" xfId="2184" xr:uid="{B72904F3-4D81-4456-AA09-109E8CB7E826}"/>
    <cellStyle name="Вычисление 2 2 15" xfId="2408" xr:uid="{C498F126-0A2A-46EF-91DB-305B9CBB290B}"/>
    <cellStyle name="Вычисление 2 2 2" xfId="172" xr:uid="{00000000-0005-0000-0000-000046010000}"/>
    <cellStyle name="Вычисление 2 2 2 10" xfId="2340" xr:uid="{1EC7CAE0-63A7-4DCA-8C31-11921C8859EA}"/>
    <cellStyle name="Вычисление 2 2 2 11" xfId="2438" xr:uid="{4B144262-C947-4C1C-A2E2-E9E64ECDBDF1}"/>
    <cellStyle name="Вычисление 2 2 2 2" xfId="247" xr:uid="{00000000-0005-0000-0000-000047010000}"/>
    <cellStyle name="Вычисление 2 2 2 2 2" xfId="1441" xr:uid="{F6415D55-9E91-4580-8D27-1CD1C08F4624}"/>
    <cellStyle name="Вычисление 2 2 2 2 3" xfId="1619" xr:uid="{D36238C6-5AE0-47BB-B963-E85B9EA79BBF}"/>
    <cellStyle name="Вычисление 2 2 2 2 4" xfId="836" xr:uid="{64ED8A4F-347F-46AE-B4ED-6B0EB016A0F6}"/>
    <cellStyle name="Вычисление 2 2 2 2 5" xfId="2359" xr:uid="{7C674999-FE35-4F64-8ED1-36286774B367}"/>
    <cellStyle name="Вычисление 2 2 2 2 6" xfId="2523" xr:uid="{929245EC-40D3-4429-8700-B97AD0EBFDDF}"/>
    <cellStyle name="Вычисление 2 2 2 3" xfId="327" xr:uid="{00000000-0005-0000-0000-000048010000}"/>
    <cellStyle name="Вычисление 2 2 2 3 2" xfId="1517" xr:uid="{A3FB6FED-790C-4938-81DD-2B75F4FDDF6E}"/>
    <cellStyle name="Вычисление 2 2 2 3 3" xfId="1690" xr:uid="{248901F7-97A2-40D0-9CED-4B28134873FB}"/>
    <cellStyle name="Вычисление 2 2 2 3 4" xfId="916" xr:uid="{731A8EF2-FBDF-4036-A39C-A318AAA681B7}"/>
    <cellStyle name="Вычисление 2 2 2 3 5" xfId="2176" xr:uid="{D49F8678-36AF-4B90-B62C-69E6887C5C66}"/>
    <cellStyle name="Вычисление 2 2 2 3 6" xfId="2598" xr:uid="{873489A6-0B21-4683-BBA9-C2476CB8115D}"/>
    <cellStyle name="Вычисление 2 2 2 4" xfId="407" xr:uid="{00000000-0005-0000-0000-000049010000}"/>
    <cellStyle name="Вычисление 2 2 2 4 2" xfId="1770" xr:uid="{B4699866-0457-418A-8E51-133FF446636C}"/>
    <cellStyle name="Вычисление 2 2 2 4 3" xfId="996" xr:uid="{CD2554EE-2C18-433A-B50F-AE031A8C6054}"/>
    <cellStyle name="Вычисление 2 2 2 5" xfId="528" xr:uid="{00000000-0005-0000-0000-00004A010000}"/>
    <cellStyle name="Вычисление 2 2 2 5 2" xfId="1891" xr:uid="{CABEAF51-B21C-408B-9596-9E72AF261FCE}"/>
    <cellStyle name="Вычисление 2 2 2 5 3" xfId="1117" xr:uid="{C6DAEEF8-8FE2-40D3-9181-F70F53CA7A90}"/>
    <cellStyle name="Вычисление 2 2 2 6" xfId="604" xr:uid="{00000000-0005-0000-0000-00004B010000}"/>
    <cellStyle name="Вычисление 2 2 2 6 2" xfId="1967" xr:uid="{100DF885-5284-4D61-A787-D554C1BEE928}"/>
    <cellStyle name="Вычисление 2 2 2 6 3" xfId="1193" xr:uid="{AD9A4844-F33F-4395-B49F-FD4C40C36DEE}"/>
    <cellStyle name="Вычисление 2 2 2 7" xfId="467" xr:uid="{00000000-0005-0000-0000-00004C010000}"/>
    <cellStyle name="Вычисление 2 2 2 7 2" xfId="1830" xr:uid="{785DE79C-4FB2-4017-901A-1ECA1B95DB2B}"/>
    <cellStyle name="Вычисление 2 2 2 7 3" xfId="1056" xr:uid="{E5889473-91C5-460D-A52A-5CDBA2F6CA75}"/>
    <cellStyle name="Вычисление 2 2 2 8" xfId="747" xr:uid="{00000000-0005-0000-0000-00004D010000}"/>
    <cellStyle name="Вычисление 2 2 2 8 2" xfId="2110" xr:uid="{E1AD7FB8-36BB-451B-AB03-8EBF20F4A103}"/>
    <cellStyle name="Вычисление 2 2 2 9" xfId="1627" xr:uid="{4C043500-7661-4BFF-AE49-62EFBEFA2A0F}"/>
    <cellStyle name="Вычисление 2 2 3" xfId="187" xr:uid="{00000000-0005-0000-0000-00004E010000}"/>
    <cellStyle name="Вычисление 2 2 3 10" xfId="2294" xr:uid="{3851ECFB-E11A-4D7C-B489-584E53789540}"/>
    <cellStyle name="Вычисление 2 2 3 11" xfId="2453" xr:uid="{D55DA0C4-C386-44A6-8F14-889AE95E697C}"/>
    <cellStyle name="Вычисление 2 2 3 2" xfId="262" xr:uid="{00000000-0005-0000-0000-00004F010000}"/>
    <cellStyle name="Вычисление 2 2 3 2 2" xfId="1456" xr:uid="{885A501B-A267-43B0-B389-7F22493E58CA}"/>
    <cellStyle name="Вычисление 2 2 3 2 3" xfId="1632" xr:uid="{8BC5ED26-02DF-4C01-960B-7B6C3D75DFC1}"/>
    <cellStyle name="Вычисление 2 2 3 2 4" xfId="851" xr:uid="{1E6207FF-D922-427B-9755-C712FD256DEB}"/>
    <cellStyle name="Вычисление 2 2 3 2 5" xfId="2214" xr:uid="{F5C63BE8-FAE4-462C-931B-8807BC0833D5}"/>
    <cellStyle name="Вычисление 2 2 3 2 6" xfId="2538" xr:uid="{522D881C-87AA-4824-9DC6-38FDDDF92424}"/>
    <cellStyle name="Вычисление 2 2 3 3" xfId="342" xr:uid="{00000000-0005-0000-0000-000050010000}"/>
    <cellStyle name="Вычисление 2 2 3 3 2" xfId="1532" xr:uid="{47F2E590-2EAC-4939-9C8C-8F6FF13BD321}"/>
    <cellStyle name="Вычисление 2 2 3 3 3" xfId="1705" xr:uid="{95347E07-E01D-4425-AA60-A4705AEE4AC2}"/>
    <cellStyle name="Вычисление 2 2 3 3 4" xfId="931" xr:uid="{8340AF1C-CD3B-474C-A574-8D4FFAF3D801}"/>
    <cellStyle name="Вычисление 2 2 3 3 5" xfId="2162" xr:uid="{8A56C754-55B6-4088-BAC4-5682A6C9E72B}"/>
    <cellStyle name="Вычисление 2 2 3 3 6" xfId="2613" xr:uid="{08F70EF9-EDA0-4C00-840A-588E98BDE712}"/>
    <cellStyle name="Вычисление 2 2 3 4" xfId="422" xr:uid="{00000000-0005-0000-0000-000051010000}"/>
    <cellStyle name="Вычисление 2 2 3 4 2" xfId="1785" xr:uid="{BA514C45-06AD-4345-84C0-C74D673D15D7}"/>
    <cellStyle name="Вычисление 2 2 3 4 3" xfId="1011" xr:uid="{2C2364B9-EEED-4C6C-9F0C-E60CCD755E14}"/>
    <cellStyle name="Вычисление 2 2 3 5" xfId="543" xr:uid="{00000000-0005-0000-0000-000052010000}"/>
    <cellStyle name="Вычисление 2 2 3 5 2" xfId="1906" xr:uid="{A881B7B4-52F8-4F17-9783-99A31414969F}"/>
    <cellStyle name="Вычисление 2 2 3 5 3" xfId="1132" xr:uid="{F79CCEBF-61FF-4075-AE5B-D4C5CA60A479}"/>
    <cellStyle name="Вычисление 2 2 3 6" xfId="619" xr:uid="{00000000-0005-0000-0000-000053010000}"/>
    <cellStyle name="Вычисление 2 2 3 6 2" xfId="1982" xr:uid="{BA1B64C4-3FF0-4A32-82A2-F50AF5588D74}"/>
    <cellStyle name="Вычисление 2 2 3 6 3" xfId="1208" xr:uid="{A99487BA-B962-4CBA-97D5-27C78B3152B1}"/>
    <cellStyle name="Вычисление 2 2 3 7" xfId="455" xr:uid="{00000000-0005-0000-0000-000054010000}"/>
    <cellStyle name="Вычисление 2 2 3 7 2" xfId="1818" xr:uid="{73CB4D8C-FD90-432D-931F-54508CD4B0FC}"/>
    <cellStyle name="Вычисление 2 2 3 7 3" xfId="1044" xr:uid="{4205A607-C096-44E9-B5C7-4DF64A8735AC}"/>
    <cellStyle name="Вычисление 2 2 3 8" xfId="762" xr:uid="{00000000-0005-0000-0000-000055010000}"/>
    <cellStyle name="Вычисление 2 2 3 8 2" xfId="2125" xr:uid="{525B62F3-B754-443E-B895-5C417CFD1377}"/>
    <cellStyle name="Вычисление 2 2 3 9" xfId="1662" xr:uid="{D20B3C2B-9312-4A64-9CD5-D2B171F3676B}"/>
    <cellStyle name="Вычисление 2 2 4" xfId="202" xr:uid="{00000000-0005-0000-0000-000056010000}"/>
    <cellStyle name="Вычисление 2 2 4 10" xfId="2352" xr:uid="{77FD254B-61BC-4EA1-9066-7D9DD373BAA7}"/>
    <cellStyle name="Вычисление 2 2 4 11" xfId="2468" xr:uid="{A0DC014F-779F-42F7-8F13-7FD98B16D6C5}"/>
    <cellStyle name="Вычисление 2 2 4 2" xfId="277" xr:uid="{00000000-0005-0000-0000-000057010000}"/>
    <cellStyle name="Вычисление 2 2 4 2 2" xfId="1471" xr:uid="{B5EE0E25-16ED-4F8F-B5E7-F83C049F93CE}"/>
    <cellStyle name="Вычисление 2 2 4 2 3" xfId="1594" xr:uid="{6D9AFB0B-4C2E-4DB2-AC4A-F24ECDD5D3AE}"/>
    <cellStyle name="Вычисление 2 2 4 2 4" xfId="866" xr:uid="{5B48F94A-00C5-4BD8-B6C5-0474891DB2AE}"/>
    <cellStyle name="Вычисление 2 2 4 2 5" xfId="2263" xr:uid="{79F89F4F-8821-4383-9901-71CF74D7737C}"/>
    <cellStyle name="Вычисление 2 2 4 2 6" xfId="2553" xr:uid="{DF8279C7-16BB-45CD-AB0B-711E89071631}"/>
    <cellStyle name="Вычисление 2 2 4 3" xfId="357" xr:uid="{00000000-0005-0000-0000-000058010000}"/>
    <cellStyle name="Вычисление 2 2 4 3 2" xfId="1547" xr:uid="{35B05535-5A32-49ED-842D-C4B5CD319E8B}"/>
    <cellStyle name="Вычисление 2 2 4 3 3" xfId="1720" xr:uid="{96F5B4C0-5D69-40CF-A818-FC53EED3C529}"/>
    <cellStyle name="Вычисление 2 2 4 3 4" xfId="946" xr:uid="{D20BD55A-C599-4906-9831-4A9142EFFCF4}"/>
    <cellStyle name="Вычисление 2 2 4 3 5" xfId="2389" xr:uid="{F871C162-8C4D-4820-A02E-C416B1165CDF}"/>
    <cellStyle name="Вычисление 2 2 4 3 6" xfId="2628" xr:uid="{45345E91-AAE8-44E2-9AB3-162A44294C16}"/>
    <cellStyle name="Вычисление 2 2 4 4" xfId="437" xr:uid="{00000000-0005-0000-0000-000059010000}"/>
    <cellStyle name="Вычисление 2 2 4 4 2" xfId="1800" xr:uid="{D3CCACF1-B149-4DD7-B4B4-910450E8679A}"/>
    <cellStyle name="Вычисление 2 2 4 4 3" xfId="1026" xr:uid="{35595074-287A-4325-AEA7-69E71461E15C}"/>
    <cellStyle name="Вычисление 2 2 4 5" xfId="558" xr:uid="{00000000-0005-0000-0000-00005A010000}"/>
    <cellStyle name="Вычисление 2 2 4 5 2" xfId="1921" xr:uid="{7871C207-3F44-4427-BB92-5EB00B28D863}"/>
    <cellStyle name="Вычисление 2 2 4 5 3" xfId="1147" xr:uid="{644CA369-A88D-40A5-86D3-932808D2F499}"/>
    <cellStyle name="Вычисление 2 2 4 6" xfId="634" xr:uid="{00000000-0005-0000-0000-00005B010000}"/>
    <cellStyle name="Вычисление 2 2 4 6 2" xfId="1997" xr:uid="{3D878A52-C559-49CD-8874-7AB62439E533}"/>
    <cellStyle name="Вычисление 2 2 4 6 3" xfId="1223" xr:uid="{8F5495A6-C9F5-4CAF-B630-F061E4ED087A}"/>
    <cellStyle name="Вычисление 2 2 4 7" xfId="702" xr:uid="{00000000-0005-0000-0000-00005C010000}"/>
    <cellStyle name="Вычисление 2 2 4 7 2" xfId="2065" xr:uid="{AE645A22-6EDD-43AE-9A5C-FEB865AE9CC0}"/>
    <cellStyle name="Вычисление 2 2 4 7 3" xfId="1291" xr:uid="{12DA132F-2C1E-4760-A794-13822E509BB0}"/>
    <cellStyle name="Вычисление 2 2 4 8" xfId="777" xr:uid="{00000000-0005-0000-0000-00005D010000}"/>
    <cellStyle name="Вычисление 2 2 4 8 2" xfId="2140" xr:uid="{AC04B75C-03AA-4BD7-99DE-554E71AD3025}"/>
    <cellStyle name="Вычисление 2 2 4 9" xfId="1609" xr:uid="{0D19FA94-AE33-4079-AADC-93AD95E01890}"/>
    <cellStyle name="Вычисление 2 2 5" xfId="217" xr:uid="{00000000-0005-0000-0000-00005E010000}"/>
    <cellStyle name="Вычисление 2 2 5 2" xfId="1411" xr:uid="{DE801C0D-C5C9-4E57-8330-9F6337F9453A}"/>
    <cellStyle name="Вычисление 2 2 5 3" xfId="1637" xr:uid="{7A5DAECA-D148-4C9B-B3BC-239D94263F1F}"/>
    <cellStyle name="Вычисление 2 2 5 4" xfId="806" xr:uid="{97674706-EFF3-4CC5-A47D-3DAAA075A423}"/>
    <cellStyle name="Вычисление 2 2 5 5" xfId="2380" xr:uid="{85922CA2-DDA4-40DF-803E-74D6751A29BB}"/>
    <cellStyle name="Вычисление 2 2 5 6" xfId="2493" xr:uid="{2A7B6B9D-B15D-467C-AEAF-E7026FAEE855}"/>
    <cellStyle name="Вычисление 2 2 6" xfId="297" xr:uid="{00000000-0005-0000-0000-00005F010000}"/>
    <cellStyle name="Вычисление 2 2 6 2" xfId="1487" xr:uid="{C8CF145A-B5A0-418D-A835-DDC9F592C8D0}"/>
    <cellStyle name="Вычисление 2 2 6 3" xfId="1359" xr:uid="{94178F15-E823-49B5-83E6-C65C56D4015A}"/>
    <cellStyle name="Вычисление 2 2 6 4" xfId="886" xr:uid="{F8F2823B-839B-493C-AA64-F6A0CBC40D58}"/>
    <cellStyle name="Вычисление 2 2 6 5" xfId="2308" xr:uid="{2E92EF03-6B22-4049-B424-49E63557ACC6}"/>
    <cellStyle name="Вычисление 2 2 6 6" xfId="2568" xr:uid="{CD4A9C59-A13C-41F3-AAD6-867365840D5E}"/>
    <cellStyle name="Вычисление 2 2 7" xfId="377" xr:uid="{00000000-0005-0000-0000-000060010000}"/>
    <cellStyle name="Вычисление 2 2 7 2" xfId="1740" xr:uid="{809BEE36-691C-4E6E-BD25-25DAB84FE78C}"/>
    <cellStyle name="Вычисление 2 2 7 3" xfId="966" xr:uid="{23B5CF8B-1778-4361-BFE4-79698B2CB82E}"/>
    <cellStyle name="Вычисление 2 2 8" xfId="498" xr:uid="{00000000-0005-0000-0000-000061010000}"/>
    <cellStyle name="Вычисление 2 2 8 2" xfId="1861" xr:uid="{467C99A4-6F10-412C-96B2-6080DCCFEE7F}"/>
    <cellStyle name="Вычисление 2 2 8 3" xfId="1087" xr:uid="{61D217DC-7AA1-4C26-9AA0-353943198D55}"/>
    <cellStyle name="Вычисление 2 2 9" xfId="574" xr:uid="{00000000-0005-0000-0000-000062010000}"/>
    <cellStyle name="Вычисление 2 2 9 2" xfId="1937" xr:uid="{BE5BDDCD-A982-4DB3-B179-F0AE46AF9DBE}"/>
    <cellStyle name="Вычисление 2 2 9 3" xfId="1163" xr:uid="{9A8FAE19-4EE8-4E38-B522-47A573E03904}"/>
    <cellStyle name="Вычисление 2 3" xfId="160" xr:uid="{00000000-0005-0000-0000-000063010000}"/>
    <cellStyle name="Вычисление 2 3 10" xfId="2310" xr:uid="{81267222-0311-4BF1-9F8D-7AEF3804819B}"/>
    <cellStyle name="Вычисление 2 3 11" xfId="2426" xr:uid="{43DEED54-7F51-472B-82A5-1EB7E9D3AB9E}"/>
    <cellStyle name="Вычисление 2 3 2" xfId="235" xr:uid="{00000000-0005-0000-0000-000064010000}"/>
    <cellStyle name="Вычисление 2 3 2 2" xfId="1429" xr:uid="{1D4AFA41-B41E-4F80-B798-10310E95EC91}"/>
    <cellStyle name="Вычисление 2 3 2 3" xfId="1661" xr:uid="{17D0E3E9-E305-4B95-A635-0F3B84C62452}"/>
    <cellStyle name="Вычисление 2 3 2 4" xfId="824" xr:uid="{2DB9469C-390F-4CDB-9DE8-4ABD3B14BBBD}"/>
    <cellStyle name="Вычисление 2 3 2 5" xfId="2230" xr:uid="{AFCF641F-7CA2-4022-B172-00F7AD02F547}"/>
    <cellStyle name="Вычисление 2 3 2 6" xfId="2511" xr:uid="{23F1AE3C-0A41-46E1-B63A-13F7B4427773}"/>
    <cellStyle name="Вычисление 2 3 3" xfId="315" xr:uid="{00000000-0005-0000-0000-000065010000}"/>
    <cellStyle name="Вычисление 2 3 3 2" xfId="1505" xr:uid="{6CFB729C-3848-4BAF-A97D-D237CF4CF092}"/>
    <cellStyle name="Вычисление 2 3 3 3" xfId="1678" xr:uid="{FC596920-87F9-467E-9E33-E5B1632BA779}"/>
    <cellStyle name="Вычисление 2 3 3 4" xfId="904" xr:uid="{63633D7D-EF52-47DC-85F0-8892E1936FBF}"/>
    <cellStyle name="Вычисление 2 3 3 5" xfId="2329" xr:uid="{79AB0498-5F9C-4B98-B8E7-BF15E12437BB}"/>
    <cellStyle name="Вычисление 2 3 3 6" xfId="2586" xr:uid="{D3B5C74C-0FD5-49CC-8CD2-EDA4210966D6}"/>
    <cellStyle name="Вычисление 2 3 4" xfId="395" xr:uid="{00000000-0005-0000-0000-000066010000}"/>
    <cellStyle name="Вычисление 2 3 4 2" xfId="1758" xr:uid="{771B752B-3CBB-4A1F-9383-9BBC3C2DF1C9}"/>
    <cellStyle name="Вычисление 2 3 4 3" xfId="984" xr:uid="{8125CA1E-4F33-4E42-BBAD-B09972D74890}"/>
    <cellStyle name="Вычисление 2 3 5" xfId="516" xr:uid="{00000000-0005-0000-0000-000067010000}"/>
    <cellStyle name="Вычисление 2 3 5 2" xfId="1879" xr:uid="{32F51453-20C4-4069-8881-B75DC85A7A15}"/>
    <cellStyle name="Вычисление 2 3 5 3" xfId="1105" xr:uid="{9AB2B3EC-6103-4FF1-9DA5-D90BDF99E472}"/>
    <cellStyle name="Вычисление 2 3 6" xfId="592" xr:uid="{00000000-0005-0000-0000-000068010000}"/>
    <cellStyle name="Вычисление 2 3 6 2" xfId="1955" xr:uid="{365B34E2-ECAF-4ECC-BD69-C740706EB3BB}"/>
    <cellStyle name="Вычисление 2 3 6 3" xfId="1181" xr:uid="{ABEF0828-7228-4194-BCF8-65856F0CC6EF}"/>
    <cellStyle name="Вычисление 2 3 7" xfId="663" xr:uid="{00000000-0005-0000-0000-000069010000}"/>
    <cellStyle name="Вычисление 2 3 7 2" xfId="2026" xr:uid="{76129A48-C4CD-42B8-8CF7-A3862CD7BD93}"/>
    <cellStyle name="Вычисление 2 3 7 3" xfId="1252" xr:uid="{8D31CC75-31D8-45F5-86D2-678FF73FE0D8}"/>
    <cellStyle name="Вычисление 2 3 8" xfId="735" xr:uid="{00000000-0005-0000-0000-00006A010000}"/>
    <cellStyle name="Вычисление 2 3 8 2" xfId="2098" xr:uid="{7AFE5C1F-66BE-4916-9436-38B61F71E35B}"/>
    <cellStyle name="Вычисление 2 3 9" xfId="1335" xr:uid="{33B96ADA-6439-4EA4-93F0-2AFFDE776932}"/>
    <cellStyle name="Вычисление 2 4" xfId="156" xr:uid="{00000000-0005-0000-0000-00006B010000}"/>
    <cellStyle name="Вычисление 2 4 10" xfId="2385" xr:uid="{B1F6EA2A-9656-493C-ABE6-D68A0D6E4004}"/>
    <cellStyle name="Вычисление 2 4 11" xfId="2422" xr:uid="{3DC51FFF-C8A2-40CF-9E64-193C6D6415FF}"/>
    <cellStyle name="Вычисление 2 4 2" xfId="231" xr:uid="{00000000-0005-0000-0000-00006C010000}"/>
    <cellStyle name="Вычисление 2 4 2 2" xfId="1425" xr:uid="{6ED8D10D-2E2B-41BC-BC4F-696A23493555}"/>
    <cellStyle name="Вычисление 2 4 2 3" xfId="1380" xr:uid="{CF3AF16B-8E53-4A09-9E57-F8817C6032F3}"/>
    <cellStyle name="Вычисление 2 4 2 4" xfId="820" xr:uid="{DE58ADAF-1652-41FC-977E-B629A7F0A151}"/>
    <cellStyle name="Вычисление 2 4 2 5" xfId="2313" xr:uid="{E1833BF1-A4AC-4D76-8F7D-D9BEE5A06654}"/>
    <cellStyle name="Вычисление 2 4 2 6" xfId="2507" xr:uid="{580E68FD-6011-4DF5-BF9F-52940716AE60}"/>
    <cellStyle name="Вычисление 2 4 3" xfId="311" xr:uid="{00000000-0005-0000-0000-00006D010000}"/>
    <cellStyle name="Вычисление 2 4 3 2" xfId="1501" xr:uid="{B7C3AB13-2426-4534-ABBF-C185395EBDA3}"/>
    <cellStyle name="Вычисление 2 4 3 3" xfId="1674" xr:uid="{689D6FEE-8EFD-4B75-87F9-63EDF6C9E1A5}"/>
    <cellStyle name="Вычисление 2 4 3 4" xfId="900" xr:uid="{50B258F9-E6BB-4ADE-9721-72392F14F31B}"/>
    <cellStyle name="Вычисление 2 4 3 5" xfId="2207" xr:uid="{13F08956-F250-4B71-9145-2BB657A55D5E}"/>
    <cellStyle name="Вычисление 2 4 3 6" xfId="2582" xr:uid="{0AB1ED98-AE4B-4818-91A5-BB86827BC7B2}"/>
    <cellStyle name="Вычисление 2 4 4" xfId="391" xr:uid="{00000000-0005-0000-0000-00006E010000}"/>
    <cellStyle name="Вычисление 2 4 4 2" xfId="1754" xr:uid="{5C2EA922-B06F-455C-B57C-03F851CE3FA1}"/>
    <cellStyle name="Вычисление 2 4 4 3" xfId="980" xr:uid="{385E67F7-6FB0-4755-87C7-30575C209708}"/>
    <cellStyle name="Вычисление 2 4 5" xfId="512" xr:uid="{00000000-0005-0000-0000-00006F010000}"/>
    <cellStyle name="Вычисление 2 4 5 2" xfId="1875" xr:uid="{3618B106-43AD-4431-8DE0-94486271D3DE}"/>
    <cellStyle name="Вычисление 2 4 5 3" xfId="1101" xr:uid="{01F978DB-8BA0-4E40-B746-5237CB8A3F05}"/>
    <cellStyle name="Вычисление 2 4 6" xfId="588" xr:uid="{00000000-0005-0000-0000-000070010000}"/>
    <cellStyle name="Вычисление 2 4 6 2" xfId="1951" xr:uid="{E80F4B0F-5D82-440A-81F5-F172CCF1748B}"/>
    <cellStyle name="Вычисление 2 4 6 3" xfId="1177" xr:uid="{C2BEAE08-72FD-4C63-A624-998FD81DCABE}"/>
    <cellStyle name="Вычисление 2 4 7" xfId="679" xr:uid="{00000000-0005-0000-0000-000071010000}"/>
    <cellStyle name="Вычисление 2 4 7 2" xfId="2042" xr:uid="{908CDD27-38E6-4012-8F17-5D731B0C68C9}"/>
    <cellStyle name="Вычисление 2 4 7 3" xfId="1268" xr:uid="{CC259146-D69C-4A5E-A4D0-239506E66503}"/>
    <cellStyle name="Вычисление 2 4 8" xfId="731" xr:uid="{00000000-0005-0000-0000-000072010000}"/>
    <cellStyle name="Вычисление 2 4 8 2" xfId="2094" xr:uid="{EB5039BA-8EF5-40E7-BA3F-58A090A9CDB9}"/>
    <cellStyle name="Вычисление 2 4 9" xfId="1649" xr:uid="{8E877084-D050-44FA-AE50-988D8A6BB632}"/>
    <cellStyle name="Вычисление 2 5" xfId="161" xr:uid="{00000000-0005-0000-0000-000073010000}"/>
    <cellStyle name="Вычисление 2 5 10" xfId="2239" xr:uid="{6A373B53-8DBF-410E-AAEE-454A1B7D549E}"/>
    <cellStyle name="Вычисление 2 5 11" xfId="2427" xr:uid="{ABED6AF0-9BE0-4ADE-BEF1-A09299EB7E29}"/>
    <cellStyle name="Вычисление 2 5 2" xfId="236" xr:uid="{00000000-0005-0000-0000-000074010000}"/>
    <cellStyle name="Вычисление 2 5 2 2" xfId="1430" xr:uid="{F4A9371B-FEB3-401D-A422-63BE7FC9D53F}"/>
    <cellStyle name="Вычисление 2 5 2 3" xfId="1612" xr:uid="{059CF432-6857-4B40-8D7F-9739AD775CF2}"/>
    <cellStyle name="Вычисление 2 5 2 4" xfId="825" xr:uid="{1D248654-A0C9-492C-B4D3-7321072568BF}"/>
    <cellStyle name="Вычисление 2 5 2 5" xfId="2351" xr:uid="{921D2B3D-80FF-4F43-AD23-ACA0DA5CD8BD}"/>
    <cellStyle name="Вычисление 2 5 2 6" xfId="2512" xr:uid="{A469C677-FD05-452B-B099-49F206859D15}"/>
    <cellStyle name="Вычисление 2 5 3" xfId="316" xr:uid="{00000000-0005-0000-0000-000075010000}"/>
    <cellStyle name="Вычисление 2 5 3 2" xfId="1506" xr:uid="{7604D955-7366-48BC-9F61-7F19075D5A39}"/>
    <cellStyle name="Вычисление 2 5 3 3" xfId="1679" xr:uid="{79481FF1-2B1E-4340-A479-3CFD37DE8B79}"/>
    <cellStyle name="Вычисление 2 5 3 4" xfId="905" xr:uid="{EE6E1005-1A7A-4D01-832C-DF3FE1137285}"/>
    <cellStyle name="Вычисление 2 5 3 5" xfId="2268" xr:uid="{C9201C5D-45C1-4596-BD73-620254789FA4}"/>
    <cellStyle name="Вычисление 2 5 3 6" xfId="2587" xr:uid="{189D4DD2-3437-4186-98D8-5D5A0CADB480}"/>
    <cellStyle name="Вычисление 2 5 4" xfId="396" xr:uid="{00000000-0005-0000-0000-000076010000}"/>
    <cellStyle name="Вычисление 2 5 4 2" xfId="1759" xr:uid="{1D3BE3F9-C7E0-4E22-AFAA-4DDE62E08FE3}"/>
    <cellStyle name="Вычисление 2 5 4 3" xfId="985" xr:uid="{18E7211F-5AED-47BC-8C81-E766EF4C2B3C}"/>
    <cellStyle name="Вычисление 2 5 5" xfId="517" xr:uid="{00000000-0005-0000-0000-000077010000}"/>
    <cellStyle name="Вычисление 2 5 5 2" xfId="1880" xr:uid="{11C109E3-8C69-4582-B8D6-E5004F765CAC}"/>
    <cellStyle name="Вычисление 2 5 5 3" xfId="1106" xr:uid="{6BB8C3FE-5919-42E7-9A0B-26D2DA53E885}"/>
    <cellStyle name="Вычисление 2 5 6" xfId="593" xr:uid="{00000000-0005-0000-0000-000078010000}"/>
    <cellStyle name="Вычисление 2 5 6 2" xfId="1956" xr:uid="{FAF3D52A-82B1-4EA2-9055-423E0FF36B43}"/>
    <cellStyle name="Вычисление 2 5 6 3" xfId="1182" xr:uid="{027972AB-DB86-4A1E-822C-68E4D40D18FC}"/>
    <cellStyle name="Вычисление 2 5 7" xfId="685" xr:uid="{00000000-0005-0000-0000-000079010000}"/>
    <cellStyle name="Вычисление 2 5 7 2" xfId="2048" xr:uid="{8B5B2149-3CC3-41C5-8D16-E8A877376DBE}"/>
    <cellStyle name="Вычисление 2 5 7 3" xfId="1274" xr:uid="{CE5C1A13-BFDC-4C9E-9098-65385A175332}"/>
    <cellStyle name="Вычисление 2 5 8" xfId="736" xr:uid="{00000000-0005-0000-0000-00007A010000}"/>
    <cellStyle name="Вычисление 2 5 8 2" xfId="2099" xr:uid="{CCCED6C0-3832-4ACD-BEB1-2DDC9CA86BAC}"/>
    <cellStyle name="Вычисление 2 5 9" xfId="1566" xr:uid="{24CC15F9-1F65-43A6-BAA0-EEFB465621F2}"/>
    <cellStyle name="Вычисление 2 6" xfId="128" xr:uid="{00000000-0005-0000-0000-00007B010000}"/>
    <cellStyle name="Вычисление 2 6 2" xfId="1400" xr:uid="{3965CA04-9033-4216-A492-006B7D96AFE9}"/>
    <cellStyle name="Вычисление 2 6 3" xfId="1646" xr:uid="{BAD4C140-9436-4C44-B5CD-169F92732ECC}"/>
    <cellStyle name="Вычисление 2 6 4" xfId="795" xr:uid="{E7927A42-3148-4254-8DD0-FD2EAB578A2E}"/>
    <cellStyle name="Вычисление 2 6 5" xfId="2348" xr:uid="{5ED5453E-1EDE-490E-A3AD-DEFEE398A444}"/>
    <cellStyle name="Вычисление 2 6 6" xfId="2483" xr:uid="{D57BB690-7D20-42B7-87E6-F1D9B24C9E25}"/>
    <cellStyle name="Вычисление 2 7" xfId="287" xr:uid="{00000000-0005-0000-0000-00007C010000}"/>
    <cellStyle name="Вычисление 2 7 2" xfId="1395" xr:uid="{CB63816E-DE35-45E8-82DC-76396B916938}"/>
    <cellStyle name="Вычисление 2 7 3" xfId="1343" xr:uid="{1D29C79C-B06E-4097-97F4-159C6BC06F7B}"/>
    <cellStyle name="Вычисление 2 7 4" xfId="876" xr:uid="{661D8C84-F614-4655-9270-F45CA990F4AD}"/>
    <cellStyle name="Вычисление 2 7 5" xfId="2227" xr:uid="{B6EF4434-D8FA-42C1-94B7-74119F9C7725}"/>
    <cellStyle name="Вычисление 2 7 6" xfId="2478" xr:uid="{AEE364E0-39F6-4888-8250-06B10ED9DFE4}"/>
    <cellStyle name="Вычисление 2 8" xfId="367" xr:uid="{00000000-0005-0000-0000-00007D010000}"/>
    <cellStyle name="Вычисление 2 8 2" xfId="1730" xr:uid="{3711015C-4B22-455B-AEBF-3E4E4B02B497}"/>
    <cellStyle name="Вычисление 2 8 3" xfId="956" xr:uid="{90658C86-EB07-4AA2-B465-796168DD3041}"/>
    <cellStyle name="Вычисление 2 9" xfId="479" xr:uid="{00000000-0005-0000-0000-00007E010000}"/>
    <cellStyle name="Вычисление 2 9 2" xfId="1842" xr:uid="{200AD4DF-C709-4F77-BFBF-87063AA2A143}"/>
    <cellStyle name="Вычисление 2 9 3" xfId="1068" xr:uid="{6B8FB6B5-2494-4809-931E-B15C17373D6E}"/>
    <cellStyle name="Вычисление 3" xfId="136" xr:uid="{00000000-0005-0000-0000-00007F010000}"/>
    <cellStyle name="Вычисление 3 10" xfId="569" xr:uid="{00000000-0005-0000-0000-000080010000}"/>
    <cellStyle name="Вычисление 3 10 2" xfId="1932" xr:uid="{94105937-6CB4-48D7-A391-33FF05A389DF}"/>
    <cellStyle name="Вычисление 3 10 3" xfId="1158" xr:uid="{3D5F95C2-E4DC-417C-8D94-C9AB4A14598F}"/>
    <cellStyle name="Вычисление 3 11" xfId="644" xr:uid="{00000000-0005-0000-0000-000081010000}"/>
    <cellStyle name="Вычисление 3 11 2" xfId="2007" xr:uid="{8F123A6E-730F-428C-A05E-296ED97CD257}"/>
    <cellStyle name="Вычисление 3 11 3" xfId="1233" xr:uid="{6B15A3A4-AC03-4010-8C4B-9E8D3C86FBD2}"/>
    <cellStyle name="Вычисление 3 12" xfId="665" xr:uid="{00000000-0005-0000-0000-000082010000}"/>
    <cellStyle name="Вычисление 3 12 2" xfId="2028" xr:uid="{AA1DD29C-2782-421B-9172-402BD24DE998}"/>
    <cellStyle name="Вычисление 3 12 3" xfId="1254" xr:uid="{C11AFB45-FEB8-4788-A79B-48DFEA8E3C6B}"/>
    <cellStyle name="Вычисление 3 13" xfId="712" xr:uid="{00000000-0005-0000-0000-000083010000}"/>
    <cellStyle name="Вычисление 3 13 2" xfId="2075" xr:uid="{45DC0AC5-8681-4EE7-948E-80CB5A6FF782}"/>
    <cellStyle name="Вычисление 3 13 3" xfId="1301" xr:uid="{AB69B6C0-8F3B-4F36-9155-57EDAEA919F4}"/>
    <cellStyle name="Вычисление 3 14" xfId="1372" xr:uid="{F111D468-ED75-4A63-B7F4-0C98E682B3A4}"/>
    <cellStyle name="Вычисление 3 15" xfId="2188" xr:uid="{9E69FC36-98B4-4E4F-A23A-DB0033564EE0}"/>
    <cellStyle name="Вычисление 3 16" xfId="2403" xr:uid="{2C9434E9-9DB7-48DA-856D-56E007777EA7}"/>
    <cellStyle name="Вычисление 3 2" xfId="147" xr:uid="{00000000-0005-0000-0000-000084010000}"/>
    <cellStyle name="Вычисление 3 2 10" xfId="654" xr:uid="{00000000-0005-0000-0000-000085010000}"/>
    <cellStyle name="Вычисление 3 2 10 2" xfId="2017" xr:uid="{903BE53F-6EB7-462B-BE05-980689A03FA9}"/>
    <cellStyle name="Вычисление 3 2 10 3" xfId="1243" xr:uid="{1DC0B00C-B057-4830-9013-D4C9D61891CD}"/>
    <cellStyle name="Вычисление 3 2 11" xfId="662" xr:uid="{00000000-0005-0000-0000-000086010000}"/>
    <cellStyle name="Вычисление 3 2 11 2" xfId="2025" xr:uid="{A43BA2E3-0A4D-4A0D-90F9-D7FF1E42A478}"/>
    <cellStyle name="Вычисление 3 2 11 3" xfId="1251" xr:uid="{30CAAAB7-FD3F-4D84-A3C2-946B85C3197F}"/>
    <cellStyle name="Вычисление 3 2 12" xfId="722" xr:uid="{00000000-0005-0000-0000-000087010000}"/>
    <cellStyle name="Вычисление 3 2 12 2" xfId="2085" xr:uid="{531D1FCD-70DD-47F4-9FBA-30DDB370D99E}"/>
    <cellStyle name="Вычисление 3 2 12 3" xfId="1311" xr:uid="{3CEEFEB6-513D-4070-81A8-E83639548A90}"/>
    <cellStyle name="Вычисление 3 2 13" xfId="1349" xr:uid="{16991154-2BC1-4974-A53E-50C8CA41955E}"/>
    <cellStyle name="Вычисление 3 2 14" xfId="2243" xr:uid="{6CC05804-AF2A-43F6-9BCD-2655BD884D0E}"/>
    <cellStyle name="Вычисление 3 2 15" xfId="2413" xr:uid="{F9259AB8-9E30-4654-BEFD-BF4A09B60FF8}"/>
    <cellStyle name="Вычисление 3 2 2" xfId="177" xr:uid="{00000000-0005-0000-0000-000088010000}"/>
    <cellStyle name="Вычисление 3 2 2 10" xfId="2216" xr:uid="{1857421D-E32F-4FA1-9369-8DA86738D4D1}"/>
    <cellStyle name="Вычисление 3 2 2 11" xfId="2443" xr:uid="{BBFAE4CF-70A3-4AF6-B10E-8D78DA78ED79}"/>
    <cellStyle name="Вычисление 3 2 2 2" xfId="252" xr:uid="{00000000-0005-0000-0000-000089010000}"/>
    <cellStyle name="Вычисление 3 2 2 2 2" xfId="1446" xr:uid="{493847F5-C733-4315-A2B1-9B17AF9E66DC}"/>
    <cellStyle name="Вычисление 3 2 2 2 3" xfId="1647" xr:uid="{63FEB536-4550-4566-ACB5-7E12D6941693}"/>
    <cellStyle name="Вычисление 3 2 2 2 4" xfId="841" xr:uid="{10A482C5-2341-4FFA-AD26-CDA93A39964E}"/>
    <cellStyle name="Вычисление 3 2 2 2 5" xfId="2257" xr:uid="{6CD072FF-13E2-419E-AE2F-7BE7F01C3ED3}"/>
    <cellStyle name="Вычисление 3 2 2 2 6" xfId="2528" xr:uid="{D41D7A77-3374-40C1-94FB-941B0FC3AECC}"/>
    <cellStyle name="Вычисление 3 2 2 3" xfId="332" xr:uid="{00000000-0005-0000-0000-00008A010000}"/>
    <cellStyle name="Вычисление 3 2 2 3 2" xfId="1522" xr:uid="{6F9C06B3-D828-46BF-8C03-55CFA42320D5}"/>
    <cellStyle name="Вычисление 3 2 2 3 3" xfId="1695" xr:uid="{5192A5C0-D12D-4280-9EAD-722BD3B8F8D6}"/>
    <cellStyle name="Вычисление 3 2 2 3 4" xfId="921" xr:uid="{642468DB-3B56-44E4-A58C-758F2F4CADA8}"/>
    <cellStyle name="Вычисление 3 2 2 3 5" xfId="2171" xr:uid="{AB986E05-865B-4C2A-9E9A-F0A970758EA4}"/>
    <cellStyle name="Вычисление 3 2 2 3 6" xfId="2603" xr:uid="{61DA5CB2-3C55-44E0-82DE-B3F270F40A15}"/>
    <cellStyle name="Вычисление 3 2 2 4" xfId="412" xr:uid="{00000000-0005-0000-0000-00008B010000}"/>
    <cellStyle name="Вычисление 3 2 2 4 2" xfId="1775" xr:uid="{E449DBAE-39B5-4D98-9F5C-E90672B42B63}"/>
    <cellStyle name="Вычисление 3 2 2 4 3" xfId="1001" xr:uid="{F4CA67D3-324C-4032-876C-2E9D70BB07DF}"/>
    <cellStyle name="Вычисление 3 2 2 5" xfId="533" xr:uid="{00000000-0005-0000-0000-00008C010000}"/>
    <cellStyle name="Вычисление 3 2 2 5 2" xfId="1896" xr:uid="{F6D5C968-B945-47C4-BCA2-AF74F2E9E0C7}"/>
    <cellStyle name="Вычисление 3 2 2 5 3" xfId="1122" xr:uid="{033D7E2A-0CD2-4E13-B25F-A86416DDEFCF}"/>
    <cellStyle name="Вычисление 3 2 2 6" xfId="609" xr:uid="{00000000-0005-0000-0000-00008D010000}"/>
    <cellStyle name="Вычисление 3 2 2 6 2" xfId="1972" xr:uid="{9FE623E4-E7B4-4493-A66C-C5C46C01FC33}"/>
    <cellStyle name="Вычисление 3 2 2 6 3" xfId="1198" xr:uid="{C921EE3A-8EBC-41EF-B6B6-E8E2DEC5D89B}"/>
    <cellStyle name="Вычисление 3 2 2 7" xfId="464" xr:uid="{00000000-0005-0000-0000-00008E010000}"/>
    <cellStyle name="Вычисление 3 2 2 7 2" xfId="1827" xr:uid="{D5489CBF-7878-4BFD-BF66-C6C287DDDDE6}"/>
    <cellStyle name="Вычисление 3 2 2 7 3" xfId="1053" xr:uid="{8B83C040-BFE5-495E-BD93-C122A269A560}"/>
    <cellStyle name="Вычисление 3 2 2 8" xfId="752" xr:uid="{00000000-0005-0000-0000-00008F010000}"/>
    <cellStyle name="Вычисление 3 2 2 8 2" xfId="2115" xr:uid="{347846E9-1C99-42D8-B248-49D59ACCB79C}"/>
    <cellStyle name="Вычисление 3 2 2 9" xfId="1655" xr:uid="{B4F141CD-BD72-4C8C-A541-54457162ED4F}"/>
    <cellStyle name="Вычисление 3 2 3" xfId="192" xr:uid="{00000000-0005-0000-0000-000090010000}"/>
    <cellStyle name="Вычисление 3 2 3 10" xfId="2180" xr:uid="{B32A3C32-0DCC-479E-8963-390DBB067025}"/>
    <cellStyle name="Вычисление 3 2 3 11" xfId="2458" xr:uid="{AFF9BA62-ABBD-4892-90BA-D30C38E3D1F1}"/>
    <cellStyle name="Вычисление 3 2 3 2" xfId="267" xr:uid="{00000000-0005-0000-0000-000091010000}"/>
    <cellStyle name="Вычисление 3 2 3 2 2" xfId="1461" xr:uid="{08A8068B-0445-4D65-A1BC-0197E448B8ED}"/>
    <cellStyle name="Вычисление 3 2 3 2 3" xfId="1370" xr:uid="{873C76F9-1B8A-495A-83DB-322A81A07C08}"/>
    <cellStyle name="Вычисление 3 2 3 2 4" xfId="856" xr:uid="{C6EC4E04-E671-40DA-9FC9-AE2AADA02277}"/>
    <cellStyle name="Вычисление 3 2 3 2 5" xfId="2245" xr:uid="{31BB7791-E000-4E09-BDC1-66380C45142B}"/>
    <cellStyle name="Вычисление 3 2 3 2 6" xfId="2543" xr:uid="{2065D652-CA2D-42F7-B034-3F9CD20EEDF5}"/>
    <cellStyle name="Вычисление 3 2 3 3" xfId="347" xr:uid="{00000000-0005-0000-0000-000092010000}"/>
    <cellStyle name="Вычисление 3 2 3 3 2" xfId="1537" xr:uid="{E18DFE8D-4007-4B7F-9B73-2CC056B31099}"/>
    <cellStyle name="Вычисление 3 2 3 3 3" xfId="1710" xr:uid="{099B37B9-F387-44DA-826D-3CBBCA19D0E6}"/>
    <cellStyle name="Вычисление 3 2 3 3 4" xfId="936" xr:uid="{D341D4D0-9B4B-45C0-A3A4-DBBE3E4B92E1}"/>
    <cellStyle name="Вычисление 3 2 3 3 5" xfId="2157" xr:uid="{460A77CB-951B-4C57-A5D0-047BADFD9E95}"/>
    <cellStyle name="Вычисление 3 2 3 3 6" xfId="2618" xr:uid="{EE33A781-6231-4F45-9440-1FE94D02E7B9}"/>
    <cellStyle name="Вычисление 3 2 3 4" xfId="427" xr:uid="{00000000-0005-0000-0000-000093010000}"/>
    <cellStyle name="Вычисление 3 2 3 4 2" xfId="1790" xr:uid="{D73BA115-F350-4239-B65E-9D87CC76D04F}"/>
    <cellStyle name="Вычисление 3 2 3 4 3" xfId="1016" xr:uid="{EA7424AA-F456-4AF1-83E9-F1F3EF30D26E}"/>
    <cellStyle name="Вычисление 3 2 3 5" xfId="548" xr:uid="{00000000-0005-0000-0000-000094010000}"/>
    <cellStyle name="Вычисление 3 2 3 5 2" xfId="1911" xr:uid="{BF00B1B4-0E19-419B-AEC8-C1BA275D6532}"/>
    <cellStyle name="Вычисление 3 2 3 5 3" xfId="1137" xr:uid="{4F04D430-A1F2-419A-A7D1-F80760A5E09A}"/>
    <cellStyle name="Вычисление 3 2 3 6" xfId="624" xr:uid="{00000000-0005-0000-0000-000095010000}"/>
    <cellStyle name="Вычисление 3 2 3 6 2" xfId="1987" xr:uid="{7BA852C1-C273-4C0E-BF88-AE80197EC345}"/>
    <cellStyle name="Вычисление 3 2 3 6 3" xfId="1213" xr:uid="{A9BAD6C4-BD43-4899-8031-5F5D662BD558}"/>
    <cellStyle name="Вычисление 3 2 3 7" xfId="692" xr:uid="{00000000-0005-0000-0000-000096010000}"/>
    <cellStyle name="Вычисление 3 2 3 7 2" xfId="2055" xr:uid="{D4CDD25F-63C4-4F4C-B09C-4AE9FED19B5C}"/>
    <cellStyle name="Вычисление 3 2 3 7 3" xfId="1281" xr:uid="{E76650C9-0835-47C2-B132-A5EF62891350}"/>
    <cellStyle name="Вычисление 3 2 3 8" xfId="767" xr:uid="{00000000-0005-0000-0000-000097010000}"/>
    <cellStyle name="Вычисление 3 2 3 8 2" xfId="2130" xr:uid="{96C25CAF-5547-4345-88E7-609C8C28CBBD}"/>
    <cellStyle name="Вычисление 3 2 3 9" xfId="1326" xr:uid="{37A0ADE8-546B-44FF-A4BF-0FFEC35A744C}"/>
    <cellStyle name="Вычисление 3 2 4" xfId="207" xr:uid="{00000000-0005-0000-0000-000098010000}"/>
    <cellStyle name="Вычисление 3 2 4 10" xfId="2384" xr:uid="{14DF65C2-70F2-4B78-96D0-CC0910882A74}"/>
    <cellStyle name="Вычисление 3 2 4 11" xfId="2473" xr:uid="{B7106705-5FD5-4948-8397-D498E2FDE11C}"/>
    <cellStyle name="Вычисление 3 2 4 2" xfId="282" xr:uid="{00000000-0005-0000-0000-000099010000}"/>
    <cellStyle name="Вычисление 3 2 4 2 2" xfId="1476" xr:uid="{AADCA90A-8228-4182-916C-EB50BFFE43C6}"/>
    <cellStyle name="Вычисление 3 2 4 2 3" xfId="1383" xr:uid="{98C3D77C-B788-4870-A946-1265827E7DC7}"/>
    <cellStyle name="Вычисление 3 2 4 2 4" xfId="871" xr:uid="{F9D17F12-DBF2-4763-9D85-5D7675E5280C}"/>
    <cellStyle name="Вычисление 3 2 4 2 5" xfId="2300" xr:uid="{1018DC41-280E-4237-9383-F22BBCB69FCC}"/>
    <cellStyle name="Вычисление 3 2 4 2 6" xfId="2558" xr:uid="{D95C357D-21CC-472A-8FB9-398559494E13}"/>
    <cellStyle name="Вычисление 3 2 4 3" xfId="362" xr:uid="{00000000-0005-0000-0000-00009A010000}"/>
    <cellStyle name="Вычисление 3 2 4 3 2" xfId="1552" xr:uid="{4A15C851-CF74-45A2-9AEE-2BE990E37E70}"/>
    <cellStyle name="Вычисление 3 2 4 3 3" xfId="1725" xr:uid="{471A8589-97EF-432E-921F-6A7B58352B4F}"/>
    <cellStyle name="Вычисление 3 2 4 3 4" xfId="951" xr:uid="{73CAB8B8-1D9E-4089-A8A8-42C66687AE15}"/>
    <cellStyle name="Вычисление 3 2 4 3 5" xfId="2394" xr:uid="{3F6E9790-D1C1-42DD-9C9A-B586D4C014E4}"/>
    <cellStyle name="Вычисление 3 2 4 3 6" xfId="2633" xr:uid="{3F8AE347-84CC-4A03-80AC-C2B6A33C59CE}"/>
    <cellStyle name="Вычисление 3 2 4 4" xfId="442" xr:uid="{00000000-0005-0000-0000-00009B010000}"/>
    <cellStyle name="Вычисление 3 2 4 4 2" xfId="1805" xr:uid="{D223F899-E100-49D1-BED1-87A18F42EAFE}"/>
    <cellStyle name="Вычисление 3 2 4 4 3" xfId="1031" xr:uid="{C1185534-A24F-4C26-9B13-39D0F712D037}"/>
    <cellStyle name="Вычисление 3 2 4 5" xfId="563" xr:uid="{00000000-0005-0000-0000-00009C010000}"/>
    <cellStyle name="Вычисление 3 2 4 5 2" xfId="1926" xr:uid="{A9602DB4-121F-41EF-AB68-368FD8A2C7D0}"/>
    <cellStyle name="Вычисление 3 2 4 5 3" xfId="1152" xr:uid="{2C1A1522-D34B-40CA-B63B-5AA4542E8AA1}"/>
    <cellStyle name="Вычисление 3 2 4 6" xfId="639" xr:uid="{00000000-0005-0000-0000-00009D010000}"/>
    <cellStyle name="Вычисление 3 2 4 6 2" xfId="2002" xr:uid="{AE855C66-0476-478E-A9F0-F5C52CBF2EBD}"/>
    <cellStyle name="Вычисление 3 2 4 6 3" xfId="1228" xr:uid="{C2211ABB-63DB-4763-B635-BB97DBC68A2E}"/>
    <cellStyle name="Вычисление 3 2 4 7" xfId="707" xr:uid="{00000000-0005-0000-0000-00009E010000}"/>
    <cellStyle name="Вычисление 3 2 4 7 2" xfId="2070" xr:uid="{FADC8144-8CDD-4B66-83C6-132DB7D9148E}"/>
    <cellStyle name="Вычисление 3 2 4 7 3" xfId="1296" xr:uid="{2D4AABC8-EAD2-435D-8BFA-421225B67A72}"/>
    <cellStyle name="Вычисление 3 2 4 8" xfId="782" xr:uid="{00000000-0005-0000-0000-00009F010000}"/>
    <cellStyle name="Вычисление 3 2 4 8 2" xfId="2145" xr:uid="{4F725F48-295A-40C1-B669-C2F407E750E2}"/>
    <cellStyle name="Вычисление 3 2 4 9" xfId="1360" xr:uid="{2E3E4EB5-4374-495F-98D3-92F911DB904B}"/>
    <cellStyle name="Вычисление 3 2 5" xfId="222" xr:uid="{00000000-0005-0000-0000-0000A0010000}"/>
    <cellStyle name="Вычисление 3 2 5 2" xfId="1416" xr:uid="{8C255320-C091-4663-85D1-461440EC0B19}"/>
    <cellStyle name="Вычисление 3 2 5 3" xfId="1665" xr:uid="{93BC1888-45F8-4D9C-9CB9-21B9CF70B701}"/>
    <cellStyle name="Вычисление 3 2 5 4" xfId="811" xr:uid="{9D8D56D5-C00F-4281-9069-B8D233EF3A80}"/>
    <cellStyle name="Вычисление 3 2 5 5" xfId="2235" xr:uid="{9917E0CD-A102-4BF1-8AFE-4C8F5AE5A5D9}"/>
    <cellStyle name="Вычисление 3 2 5 6" xfId="2498" xr:uid="{0F01C439-FEB5-498E-B559-C661D729909A}"/>
    <cellStyle name="Вычисление 3 2 6" xfId="302" xr:uid="{00000000-0005-0000-0000-0000A1010000}"/>
    <cellStyle name="Вычисление 3 2 6 2" xfId="1492" xr:uid="{D397AF14-8556-401B-991C-1CECAAAFC137}"/>
    <cellStyle name="Вычисление 3 2 6 3" xfId="1382" xr:uid="{8317EBEF-D1FF-4A89-9423-E5008A199142}"/>
    <cellStyle name="Вычисление 3 2 6 4" xfId="891" xr:uid="{0AD2895A-E7C5-4B02-9A3F-B204BDD4B8D0}"/>
    <cellStyle name="Вычисление 3 2 6 5" xfId="2201" xr:uid="{F3379335-4FA7-4D7B-8257-D456821045C1}"/>
    <cellStyle name="Вычисление 3 2 6 6" xfId="2573" xr:uid="{4D5DBE06-6D2E-4193-B127-217276C9D3C7}"/>
    <cellStyle name="Вычисление 3 2 7" xfId="382" xr:uid="{00000000-0005-0000-0000-0000A2010000}"/>
    <cellStyle name="Вычисление 3 2 7 2" xfId="1745" xr:uid="{21002C26-FC79-48BD-BEBE-63F4FF914999}"/>
    <cellStyle name="Вычисление 3 2 7 3" xfId="971" xr:uid="{30FE46F2-DE52-4115-A162-B7B94FA4B758}"/>
    <cellStyle name="Вычисление 3 2 8" xfId="503" xr:uid="{00000000-0005-0000-0000-0000A3010000}"/>
    <cellStyle name="Вычисление 3 2 8 2" xfId="1866" xr:uid="{C14A5BFB-8B59-4D4E-BC67-AEF7E9FFB9B9}"/>
    <cellStyle name="Вычисление 3 2 8 3" xfId="1092" xr:uid="{FF069547-2588-4ED4-95E2-979071A568DB}"/>
    <cellStyle name="Вычисление 3 2 9" xfId="579" xr:uid="{00000000-0005-0000-0000-0000A4010000}"/>
    <cellStyle name="Вычисление 3 2 9 2" xfId="1942" xr:uid="{26EE5EA4-B042-4A4B-8ED4-E911FE5CA468}"/>
    <cellStyle name="Вычисление 3 2 9 3" xfId="1168" xr:uid="{BD1F170B-7CAD-44C7-8CA1-C5D51ABCBA25}"/>
    <cellStyle name="Вычисление 3 3" xfId="167" xr:uid="{00000000-0005-0000-0000-0000A5010000}"/>
    <cellStyle name="Вычисление 3 3 10" xfId="2255" xr:uid="{34805AD4-F200-44C0-B49C-67430D3779DD}"/>
    <cellStyle name="Вычисление 3 3 11" xfId="2433" xr:uid="{0B6163AD-3B35-452B-A76E-9FAC586D5B57}"/>
    <cellStyle name="Вычисление 3 3 2" xfId="242" xr:uid="{00000000-0005-0000-0000-0000A6010000}"/>
    <cellStyle name="Вычисление 3 3 2 2" xfId="1436" xr:uid="{65FA7743-9AAB-4688-A861-286B2F60C1C3}"/>
    <cellStyle name="Вычисление 3 3 2 3" xfId="1590" xr:uid="{740D7540-9CB2-4E04-98C8-0EE07CBD0B14}"/>
    <cellStyle name="Вычисление 3 3 2 4" xfId="831" xr:uid="{B5DEFCBB-A46D-4DB0-94EB-2D1BD1F46312}"/>
    <cellStyle name="Вычисление 3 3 2 5" xfId="2321" xr:uid="{2A4B7C69-D3E6-4ABD-B120-902DF060B067}"/>
    <cellStyle name="Вычисление 3 3 2 6" xfId="2518" xr:uid="{DFDA2EEC-9A21-45AB-A95D-352F4EE565C1}"/>
    <cellStyle name="Вычисление 3 3 3" xfId="322" xr:uid="{00000000-0005-0000-0000-0000A7010000}"/>
    <cellStyle name="Вычисление 3 3 3 2" xfId="1512" xr:uid="{B74AAA77-96D8-4AF2-BD2C-DE8A40F7FDF6}"/>
    <cellStyle name="Вычисление 3 3 3 3" xfId="1685" xr:uid="{E4BF95E8-18C3-42B0-966A-D92B2D04A516}"/>
    <cellStyle name="Вычисление 3 3 3 4" xfId="911" xr:uid="{0F912857-A61B-4580-9810-0AA558538CD5}"/>
    <cellStyle name="Вычисление 3 3 3 5" xfId="2233" xr:uid="{0317B75A-C697-41F4-9A4A-6F731A5D95F4}"/>
    <cellStyle name="Вычисление 3 3 3 6" xfId="2593" xr:uid="{93AAC74E-9871-431C-A09A-4710EB175951}"/>
    <cellStyle name="Вычисление 3 3 4" xfId="402" xr:uid="{00000000-0005-0000-0000-0000A8010000}"/>
    <cellStyle name="Вычисление 3 3 4 2" xfId="1765" xr:uid="{0BEC0194-66ED-4AC8-A170-D98E26DF1C6A}"/>
    <cellStyle name="Вычисление 3 3 4 3" xfId="991" xr:uid="{E8B969C2-7158-4B2D-9619-D590880F3DBB}"/>
    <cellStyle name="Вычисление 3 3 5" xfId="523" xr:uid="{00000000-0005-0000-0000-0000A9010000}"/>
    <cellStyle name="Вычисление 3 3 5 2" xfId="1886" xr:uid="{E532B053-4E11-495A-B929-1D988DADD8A1}"/>
    <cellStyle name="Вычисление 3 3 5 3" xfId="1112" xr:uid="{32A67E06-3786-4C7E-8525-CFE9AFA15899}"/>
    <cellStyle name="Вычисление 3 3 6" xfId="599" xr:uid="{00000000-0005-0000-0000-0000AA010000}"/>
    <cellStyle name="Вычисление 3 3 6 2" xfId="1962" xr:uid="{68EF9098-F5E9-4F66-BACA-C5EB5C5113E2}"/>
    <cellStyle name="Вычисление 3 3 6 3" xfId="1188" xr:uid="{99BDABF5-F043-4EA3-909E-C803091BEAF3}"/>
    <cellStyle name="Вычисление 3 3 7" xfId="471" xr:uid="{00000000-0005-0000-0000-0000AB010000}"/>
    <cellStyle name="Вычисление 3 3 7 2" xfId="1834" xr:uid="{64A88128-6743-4B33-BAEB-BF4A6AD1C1EA}"/>
    <cellStyle name="Вычисление 3 3 7 3" xfId="1060" xr:uid="{89355852-A7A8-4924-B6FD-81DE5E72728C}"/>
    <cellStyle name="Вычисление 3 3 8" xfId="742" xr:uid="{00000000-0005-0000-0000-0000AC010000}"/>
    <cellStyle name="Вычисление 3 3 8 2" xfId="2105" xr:uid="{D5D22CDF-1408-454D-BBB8-28AA73D0019E}"/>
    <cellStyle name="Вычисление 3 3 9" xfId="1584" xr:uid="{CFFC6422-06E5-4F51-B191-4076A29DF278}"/>
    <cellStyle name="Вычисление 3 4" xfId="182" xr:uid="{00000000-0005-0000-0000-0000AD010000}"/>
    <cellStyle name="Вычисление 3 4 10" xfId="2247" xr:uid="{125FEE79-1E00-42E3-BA99-B8B4BC7B7813}"/>
    <cellStyle name="Вычисление 3 4 11" xfId="2448" xr:uid="{A404F6AA-5EA6-4D28-976F-1A113812881D}"/>
    <cellStyle name="Вычисление 3 4 2" xfId="257" xr:uid="{00000000-0005-0000-0000-0000AE010000}"/>
    <cellStyle name="Вычисление 3 4 2 2" xfId="1451" xr:uid="{88390A91-3467-406C-87A8-6B92CE4C0893}"/>
    <cellStyle name="Вычисление 3 4 2 3" xfId="1568" xr:uid="{36769FA1-D356-4DCF-92DA-530760C068CC}"/>
    <cellStyle name="Вычисление 3 4 2 4" xfId="846" xr:uid="{61F75F84-C055-4FF0-82D7-909563BAE175}"/>
    <cellStyle name="Вычисление 3 4 2 5" xfId="2344" xr:uid="{B4B8E6E8-3024-45DC-9AD2-4318BE1FBE26}"/>
    <cellStyle name="Вычисление 3 4 2 6" xfId="2533" xr:uid="{15EB389B-CAEE-454D-9E8B-D4F92084871C}"/>
    <cellStyle name="Вычисление 3 4 3" xfId="337" xr:uid="{00000000-0005-0000-0000-0000AF010000}"/>
    <cellStyle name="Вычисление 3 4 3 2" xfId="1527" xr:uid="{4CFB6F13-BD33-4946-8693-8C55E24B00C0}"/>
    <cellStyle name="Вычисление 3 4 3 3" xfId="1700" xr:uid="{08F250D5-2112-4EA2-9916-FE9B5C373EC4}"/>
    <cellStyle name="Вычисление 3 4 3 4" xfId="926" xr:uid="{BFB1CFD5-7289-4733-9ADB-54ACDF4AAA2E}"/>
    <cellStyle name="Вычисление 3 4 3 5" xfId="2167" xr:uid="{EC2B41B5-2D03-4536-A659-044934421BD5}"/>
    <cellStyle name="Вычисление 3 4 3 6" xfId="2608" xr:uid="{2C79C1B1-2DCA-4553-98F3-1D621C12E9E6}"/>
    <cellStyle name="Вычисление 3 4 4" xfId="417" xr:uid="{00000000-0005-0000-0000-0000B0010000}"/>
    <cellStyle name="Вычисление 3 4 4 2" xfId="1780" xr:uid="{D80774C5-429F-452E-BEFB-B14896B9D008}"/>
    <cellStyle name="Вычисление 3 4 4 3" xfId="1006" xr:uid="{562955EA-3B5F-47FF-A1DF-52D40D9ADC94}"/>
    <cellStyle name="Вычисление 3 4 5" xfId="538" xr:uid="{00000000-0005-0000-0000-0000B1010000}"/>
    <cellStyle name="Вычисление 3 4 5 2" xfId="1901" xr:uid="{D57742FB-5D21-42DB-B047-8F048A2C3961}"/>
    <cellStyle name="Вычисление 3 4 5 3" xfId="1127" xr:uid="{0C41078B-118A-4495-9794-A3AC3F830EE1}"/>
    <cellStyle name="Вычисление 3 4 6" xfId="614" xr:uid="{00000000-0005-0000-0000-0000B2010000}"/>
    <cellStyle name="Вычисление 3 4 6 2" xfId="1977" xr:uid="{1148A2F6-A843-42ED-BEE0-E2EC3808C2A8}"/>
    <cellStyle name="Вычисление 3 4 6 3" xfId="1203" xr:uid="{59D61A8A-58F6-43D7-B623-38E9E11EA6E0}"/>
    <cellStyle name="Вычисление 3 4 7" xfId="460" xr:uid="{00000000-0005-0000-0000-0000B3010000}"/>
    <cellStyle name="Вычисление 3 4 7 2" xfId="1823" xr:uid="{AEF92A94-F3AC-41BF-86B2-B12CF6A84B0C}"/>
    <cellStyle name="Вычисление 3 4 7 3" xfId="1049" xr:uid="{0103649B-A0A2-4F3C-9174-EF0AF7EFE548}"/>
    <cellStyle name="Вычисление 3 4 8" xfId="757" xr:uid="{00000000-0005-0000-0000-0000B4010000}"/>
    <cellStyle name="Вычисление 3 4 8 2" xfId="2120" xr:uid="{C20C625A-31DF-4F39-A808-4CF330DDD876}"/>
    <cellStyle name="Вычисление 3 4 9" xfId="1332" xr:uid="{5F77F8F6-C591-4138-B30A-ACC91C9B9C84}"/>
    <cellStyle name="Вычисление 3 5" xfId="197" xr:uid="{00000000-0005-0000-0000-0000B5010000}"/>
    <cellStyle name="Вычисление 3 5 10" xfId="2314" xr:uid="{72627ABD-DD7F-4936-816C-3F35CC75B690}"/>
    <cellStyle name="Вычисление 3 5 11" xfId="2463" xr:uid="{21C4FB40-5A0F-4A4B-9EDB-1163C9CD7381}"/>
    <cellStyle name="Вычисление 3 5 2" xfId="272" xr:uid="{00000000-0005-0000-0000-0000B6010000}"/>
    <cellStyle name="Вычисление 3 5 2 2" xfId="1466" xr:uid="{CB1B4D97-0185-4B5A-8968-C5B2F24C709B}"/>
    <cellStyle name="Вычисление 3 5 2 3" xfId="1559" xr:uid="{B82E6945-2264-4607-9975-EBA2ECDCCD16}"/>
    <cellStyle name="Вычисление 3 5 2 4" xfId="861" xr:uid="{A1D8F880-DB9C-4BC1-A35F-D8577BDEC2AD}"/>
    <cellStyle name="Вычисление 3 5 2 5" xfId="2292" xr:uid="{7CA7FECA-4668-4077-B845-695FB32AB946}"/>
    <cellStyle name="Вычисление 3 5 2 6" xfId="2548" xr:uid="{CB6932E7-F384-4393-9B27-BD98D17EFE6B}"/>
    <cellStyle name="Вычисление 3 5 3" xfId="352" xr:uid="{00000000-0005-0000-0000-0000B7010000}"/>
    <cellStyle name="Вычисление 3 5 3 2" xfId="1542" xr:uid="{933B9654-D179-4145-9090-11F75C49D1FA}"/>
    <cellStyle name="Вычисление 3 5 3 3" xfId="1715" xr:uid="{4F570E3A-4977-4104-932E-2D54B88E5333}"/>
    <cellStyle name="Вычисление 3 5 3 4" xfId="941" xr:uid="{3477802D-F7BC-4C77-B103-905AC09AAF02}"/>
    <cellStyle name="Вычисление 3 5 3 5" xfId="2152" xr:uid="{C8371672-1CCD-417D-958D-1B57E6865E84}"/>
    <cellStyle name="Вычисление 3 5 3 6" xfId="2623" xr:uid="{4A5AE4C8-7FAB-46CA-A32E-1E0B23F7572E}"/>
    <cellStyle name="Вычисление 3 5 4" xfId="432" xr:uid="{00000000-0005-0000-0000-0000B8010000}"/>
    <cellStyle name="Вычисление 3 5 4 2" xfId="1795" xr:uid="{1333D64C-EAE2-4FE1-91DA-1FC697A58B1E}"/>
    <cellStyle name="Вычисление 3 5 4 3" xfId="1021" xr:uid="{43F29AAB-F59C-4905-94DE-169B72B84912}"/>
    <cellStyle name="Вычисление 3 5 5" xfId="553" xr:uid="{00000000-0005-0000-0000-0000B9010000}"/>
    <cellStyle name="Вычисление 3 5 5 2" xfId="1916" xr:uid="{EF1562B7-E0F1-418B-A1C9-B6CDA2882AF4}"/>
    <cellStyle name="Вычисление 3 5 5 3" xfId="1142" xr:uid="{AE89ED01-3480-4756-822F-4E499A3DDF99}"/>
    <cellStyle name="Вычисление 3 5 6" xfId="629" xr:uid="{00000000-0005-0000-0000-0000BA010000}"/>
    <cellStyle name="Вычисление 3 5 6 2" xfId="1992" xr:uid="{81350E92-D049-498F-BD12-5C9BAFA98E36}"/>
    <cellStyle name="Вычисление 3 5 6 3" xfId="1218" xr:uid="{0FFB48B7-EC44-4F72-84E4-A7FF2DD0265F}"/>
    <cellStyle name="Вычисление 3 5 7" xfId="697" xr:uid="{00000000-0005-0000-0000-0000BB010000}"/>
    <cellStyle name="Вычисление 3 5 7 2" xfId="2060" xr:uid="{3FE1C6BB-E8E7-4772-B905-0BCE14CCEA0C}"/>
    <cellStyle name="Вычисление 3 5 7 3" xfId="1286" xr:uid="{25847F34-C075-45CE-A4EA-93F31726545A}"/>
    <cellStyle name="Вычисление 3 5 8" xfId="772" xr:uid="{00000000-0005-0000-0000-0000BC010000}"/>
    <cellStyle name="Вычисление 3 5 8 2" xfId="2135" xr:uid="{1FBB2EEC-7663-4EA5-844F-5D2F01232D71}"/>
    <cellStyle name="Вычисление 3 5 9" xfId="1579" xr:uid="{21A7FF54-EFB9-4D7A-85BB-06C79484ABF8}"/>
    <cellStyle name="Вычисление 3 6" xfId="212" xr:uid="{00000000-0005-0000-0000-0000BD010000}"/>
    <cellStyle name="Вычисление 3 6 2" xfId="1405" xr:uid="{6F33366A-CB70-4A76-93EC-9B9F174AEF2B}"/>
    <cellStyle name="Вычисление 3 6 3" xfId="1581" xr:uid="{20A17A07-0E79-4F35-93C7-F010861E656A}"/>
    <cellStyle name="Вычисление 3 6 4" xfId="801" xr:uid="{1F09CF4B-FDA2-4BC8-91A8-3AA586691AED}"/>
    <cellStyle name="Вычисление 3 6 5" xfId="2211" xr:uid="{3494A20E-6E20-4D8F-8740-D19F4DBE9B6F}"/>
    <cellStyle name="Вычисление 3 6 6" xfId="2488" xr:uid="{26648CDC-F9AD-46BE-9D13-159FF6F121FE}"/>
    <cellStyle name="Вычисление 3 7" xfId="292" xr:uid="{00000000-0005-0000-0000-0000BE010000}"/>
    <cellStyle name="Вычисление 3 7 2" xfId="1482" xr:uid="{6B12CF3E-FF3A-45C4-9567-6F093025DB74}"/>
    <cellStyle name="Вычисление 3 7 3" xfId="1352" xr:uid="{0FD956EC-FFD6-431F-96D4-1CB8F9B9BD80}"/>
    <cellStyle name="Вычисление 3 7 4" xfId="881" xr:uid="{A37B293F-A14E-4964-8339-8C2F8E661AAD}"/>
    <cellStyle name="Вычисление 3 7 5" xfId="2272" xr:uid="{2132563C-43FE-4528-92C7-2ABEEAC7D0D0}"/>
    <cellStyle name="Вычисление 3 7 6" xfId="2563" xr:uid="{0999E4BC-81C0-4CEA-A627-851ED7282AEC}"/>
    <cellStyle name="Вычисление 3 8" xfId="372" xr:uid="{00000000-0005-0000-0000-0000BF010000}"/>
    <cellStyle name="Вычисление 3 8 2" xfId="1735" xr:uid="{A2103C1F-05BC-4EF0-9603-F77C6C3F8220}"/>
    <cellStyle name="Вычисление 3 8 3" xfId="961" xr:uid="{B29D4D32-AC27-4D3E-9D9D-E816DC92309D}"/>
    <cellStyle name="Вычисление 3 9" xfId="493" xr:uid="{00000000-0005-0000-0000-0000C0010000}"/>
    <cellStyle name="Вычисление 3 9 2" xfId="1856" xr:uid="{D9D440E5-6CA2-4441-A185-61BD530EF970}"/>
    <cellStyle name="Вычисление 3 9 3" xfId="1082" xr:uid="{53565E51-A9DF-4E69-9C9E-6F4644B32F4D}"/>
    <cellStyle name="Вычисление 4" xfId="1558" xr:uid="{14F65D2A-4DAA-48CE-B429-3EB38CD2D580}"/>
    <cellStyle name="Вычисление 5" xfId="787" xr:uid="{661D1A6B-235B-4D4F-A07B-2BBA1877B855}"/>
    <cellStyle name="Заголовок 1" xfId="33" xr:uid="{00000000-0005-0000-0000-0000C2010000}"/>
    <cellStyle name="Заголовок 1 2" xfId="103" xr:uid="{00000000-0005-0000-0000-0000C3010000}"/>
    <cellStyle name="Заголовок 2" xfId="34" xr:uid="{00000000-0005-0000-0000-0000C4010000}"/>
    <cellStyle name="Заголовок 2 2" xfId="104" xr:uid="{00000000-0005-0000-0000-0000C5010000}"/>
    <cellStyle name="Заголовок 3" xfId="35" xr:uid="{00000000-0005-0000-0000-0000C6010000}"/>
    <cellStyle name="Заголовок 3 2" xfId="105" xr:uid="{00000000-0005-0000-0000-0000C7010000}"/>
    <cellStyle name="Заголовок 3 2 2" xfId="2181" xr:uid="{92CB66EC-32E4-4296-8055-22DC2A486707}"/>
    <cellStyle name="Заголовок 3 2 3" xfId="2299" xr:uid="{60D24762-4C65-47EB-A8D7-EA74C938A79C}"/>
    <cellStyle name="Заголовок 4" xfId="36" xr:uid="{00000000-0005-0000-0000-0000C8010000}"/>
    <cellStyle name="Заголовок 4 2" xfId="106" xr:uid="{00000000-0005-0000-0000-0000C9010000}"/>
    <cellStyle name="Итог" xfId="37" xr:uid="{00000000-0005-0000-0000-0000CA010000}"/>
    <cellStyle name="Итог 2" xfId="107" xr:uid="{00000000-0005-0000-0000-0000CB010000}"/>
    <cellStyle name="Итог 2 10" xfId="470" xr:uid="{00000000-0005-0000-0000-0000CC010000}"/>
    <cellStyle name="Итог 2 10 2" xfId="1833" xr:uid="{63F1DE4D-25F0-4A1D-AA07-E9858BCA78DC}"/>
    <cellStyle name="Итог 2 10 3" xfId="1059" xr:uid="{C795274E-1345-471E-9816-D7723334CA65}"/>
    <cellStyle name="Итог 2 11" xfId="485" xr:uid="{00000000-0005-0000-0000-0000CD010000}"/>
    <cellStyle name="Итог 2 11 2" xfId="1848" xr:uid="{8F6C80B2-64E0-47EC-8182-D38BD361AF01}"/>
    <cellStyle name="Итог 2 11 3" xfId="1074" xr:uid="{A3661ACD-809D-481E-AEEE-F1705F339A99}"/>
    <cellStyle name="Итог 2 12" xfId="683" xr:uid="{00000000-0005-0000-0000-0000CE010000}"/>
    <cellStyle name="Итог 2 12 2" xfId="2046" xr:uid="{BD6059DD-0FE0-404A-B940-5C11B4BCFFBC}"/>
    <cellStyle name="Итог 2 12 3" xfId="1272" xr:uid="{2F324577-550E-41D6-82C2-703F6CC43078}"/>
    <cellStyle name="Итог 2 13" xfId="566" xr:uid="{00000000-0005-0000-0000-0000CF010000}"/>
    <cellStyle name="Итог 2 13 2" xfId="1929" xr:uid="{5B63E82D-1AE3-414A-8F29-160AC2061918}"/>
    <cellStyle name="Итог 2 13 3" xfId="1155" xr:uid="{D924CF08-9A27-4BD8-B885-D7D78A739CC7}"/>
    <cellStyle name="Итог 2 14" xfId="1385" xr:uid="{3F240801-9515-4908-BC26-F40EE0194F23}"/>
    <cellStyle name="Итог 2 15" xfId="2205" xr:uid="{5B3959CA-AA18-45C8-AC9B-0E6F4CBED088}"/>
    <cellStyle name="Итог 2 16" xfId="2399" xr:uid="{C18952A1-8EDC-4313-8B00-91A662A65995}"/>
    <cellStyle name="Итог 2 2" xfId="143" xr:uid="{00000000-0005-0000-0000-0000D0010000}"/>
    <cellStyle name="Итог 2 2 10" xfId="650" xr:uid="{00000000-0005-0000-0000-0000D1010000}"/>
    <cellStyle name="Итог 2 2 10 2" xfId="2013" xr:uid="{DEB9EE70-FDB2-44C7-A47A-43500D65CFEF}"/>
    <cellStyle name="Итог 2 2 10 3" xfId="1239" xr:uid="{5AC0FF41-51FB-4EAF-AE67-25C7B0FCB845}"/>
    <cellStyle name="Итог 2 2 11" xfId="689" xr:uid="{00000000-0005-0000-0000-0000D2010000}"/>
    <cellStyle name="Итог 2 2 11 2" xfId="2052" xr:uid="{8BA1EA8B-8248-4895-B683-6D28BB100C8C}"/>
    <cellStyle name="Итог 2 2 11 3" xfId="1278" xr:uid="{C711E61A-97AE-4FDC-9FE2-BDA1634E1505}"/>
    <cellStyle name="Итог 2 2 12" xfId="718" xr:uid="{00000000-0005-0000-0000-0000D3010000}"/>
    <cellStyle name="Итог 2 2 12 2" xfId="2081" xr:uid="{DA58E1EA-BDF2-47BC-8D3F-E7C01D31B888}"/>
    <cellStyle name="Итог 2 2 12 3" xfId="1307" xr:uid="{F95E13C1-6DD5-4951-B1D9-AD6380E213D3}"/>
    <cellStyle name="Итог 2 2 13" xfId="1603" xr:uid="{CCD82E2D-460A-47C2-828E-97554B36F68F}"/>
    <cellStyle name="Итог 2 2 14" xfId="2328" xr:uid="{8158A3E9-D583-4992-9DA9-6E719C917677}"/>
    <cellStyle name="Итог 2 2 15" xfId="2409" xr:uid="{2D11483A-C6CF-4027-B41F-1C54DE1D791F}"/>
    <cellStyle name="Итог 2 2 2" xfId="173" xr:uid="{00000000-0005-0000-0000-0000D4010000}"/>
    <cellStyle name="Итог 2 2 2 10" xfId="2279" xr:uid="{405060C1-E8E8-46EF-A622-ABFB186A99A0}"/>
    <cellStyle name="Итог 2 2 2 11" xfId="2439" xr:uid="{01105065-1C3D-4541-9561-2125EF79B57A}"/>
    <cellStyle name="Итог 2 2 2 2" xfId="248" xr:uid="{00000000-0005-0000-0000-0000D5010000}"/>
    <cellStyle name="Итог 2 2 2 2 2" xfId="1442" xr:uid="{77BDA044-DDA8-4ADE-91AD-E8B79CEAC4EF}"/>
    <cellStyle name="Итог 2 2 2 2 3" xfId="1562" xr:uid="{DD1751D4-7F3F-42C9-88A1-A2E48DCF94DF}"/>
    <cellStyle name="Итог 2 2 2 2 4" xfId="837" xr:uid="{7A3CD878-C978-4F06-9663-3C5C920F15C9}"/>
    <cellStyle name="Итог 2 2 2 2 5" xfId="2296" xr:uid="{647315AC-B766-4B3F-8476-E21F8FD60A1C}"/>
    <cellStyle name="Итог 2 2 2 2 6" xfId="2524" xr:uid="{B689BA67-9308-43EC-87A0-423B45BC5C35}"/>
    <cellStyle name="Итог 2 2 2 3" xfId="328" xr:uid="{00000000-0005-0000-0000-0000D6010000}"/>
    <cellStyle name="Итог 2 2 2 3 2" xfId="1518" xr:uid="{4FFD6232-7BF0-4E83-BCE1-D956D00E6F3F}"/>
    <cellStyle name="Итог 2 2 2 3 3" xfId="1691" xr:uid="{1457F60B-927A-4305-940E-6CC8B467340C}"/>
    <cellStyle name="Итог 2 2 2 3 4" xfId="917" xr:uid="{E568BAC2-6ABC-4FAE-AD60-566E32A5A282}"/>
    <cellStyle name="Итог 2 2 2 3 5" xfId="2175" xr:uid="{2B414B00-F1D1-4826-9B27-2AE466BB249B}"/>
    <cellStyle name="Итог 2 2 2 3 6" xfId="2599" xr:uid="{541435F4-E59D-4185-BC15-7B2168AF5407}"/>
    <cellStyle name="Итог 2 2 2 4" xfId="408" xr:uid="{00000000-0005-0000-0000-0000D7010000}"/>
    <cellStyle name="Итог 2 2 2 4 2" xfId="1771" xr:uid="{C4E78F85-FD9A-49D7-A3C4-4181925122BC}"/>
    <cellStyle name="Итог 2 2 2 4 3" xfId="997" xr:uid="{44E9A7D2-55C8-4716-B085-A7DD864679CF}"/>
    <cellStyle name="Итог 2 2 2 5" xfId="529" xr:uid="{00000000-0005-0000-0000-0000D8010000}"/>
    <cellStyle name="Итог 2 2 2 5 2" xfId="1892" xr:uid="{0B5A0B56-EE30-4B5C-AC0C-2A56A0BA85A0}"/>
    <cellStyle name="Итог 2 2 2 5 3" xfId="1118" xr:uid="{BA474C34-F373-42A5-AEFF-6843FB6453D1}"/>
    <cellStyle name="Итог 2 2 2 6" xfId="605" xr:uid="{00000000-0005-0000-0000-0000D9010000}"/>
    <cellStyle name="Итог 2 2 2 6 2" xfId="1968" xr:uid="{48A5532C-B1ED-4622-ACF8-12CE939EAAED}"/>
    <cellStyle name="Итог 2 2 2 6 3" xfId="1194" xr:uid="{2F5B359F-3FC3-4894-93AD-47ED570B442C}"/>
    <cellStyle name="Итог 2 2 2 7" xfId="486" xr:uid="{00000000-0005-0000-0000-0000DA010000}"/>
    <cellStyle name="Итог 2 2 2 7 2" xfId="1849" xr:uid="{2E7E5BA8-1C43-41E3-A5FB-E4AF637CA2C9}"/>
    <cellStyle name="Итог 2 2 2 7 3" xfId="1075" xr:uid="{9FFAE8F2-0940-4621-875A-AE592CDA5B5C}"/>
    <cellStyle name="Итог 2 2 2 8" xfId="748" xr:uid="{00000000-0005-0000-0000-0000DB010000}"/>
    <cellStyle name="Итог 2 2 2 8 2" xfId="2111" xr:uid="{4E163A23-15D5-4657-837C-D256E9F3B14E}"/>
    <cellStyle name="Итог 2 2 2 9" xfId="1577" xr:uid="{08904BA6-FCD8-425B-A920-F64C0EFD91CE}"/>
    <cellStyle name="Итог 2 2 3" xfId="188" xr:uid="{00000000-0005-0000-0000-0000DC010000}"/>
    <cellStyle name="Итог 2 2 3 10" xfId="2224" xr:uid="{2C942EF9-4C04-488A-90EB-87E055EA3266}"/>
    <cellStyle name="Итог 2 2 3 11" xfId="2454" xr:uid="{26D031E6-B65F-454A-A167-C94F3ADDD8FF}"/>
    <cellStyle name="Итог 2 2 3 2" xfId="263" xr:uid="{00000000-0005-0000-0000-0000DD010000}"/>
    <cellStyle name="Итог 2 2 3 2 2" xfId="1457" xr:uid="{F4A8E2A5-10DA-4AC4-949E-12E6FC3377E4}"/>
    <cellStyle name="Итог 2 2 3 2 3" xfId="1582" xr:uid="{9329D952-D7D6-4740-A912-4526BE8D4A71}"/>
    <cellStyle name="Итог 2 2 3 2 4" xfId="852" xr:uid="{93B63B43-4598-4236-8465-FFFEA6E54FDB}"/>
    <cellStyle name="Итог 2 2 3 2 5" xfId="2330" xr:uid="{8010EB2E-BC03-4E4B-8FCB-B1F4FD15CC3C}"/>
    <cellStyle name="Итог 2 2 3 2 6" xfId="2539" xr:uid="{CA0083E3-71B8-47CF-9ECD-77AA916D85D3}"/>
    <cellStyle name="Итог 2 2 3 3" xfId="343" xr:uid="{00000000-0005-0000-0000-0000DE010000}"/>
    <cellStyle name="Итог 2 2 3 3 2" xfId="1533" xr:uid="{0996360E-A124-496F-9FBA-93925CDAF32E}"/>
    <cellStyle name="Итог 2 2 3 3 3" xfId="1706" xr:uid="{C9076C11-2E72-4AC5-BD03-0AE841B348AB}"/>
    <cellStyle name="Итог 2 2 3 3 4" xfId="932" xr:uid="{79527CA9-A8F8-4810-8CD5-AF673A00F1FC}"/>
    <cellStyle name="Итог 2 2 3 3 5" xfId="2161" xr:uid="{2C9D24EA-111B-4494-BB0A-47F60BA1B7DD}"/>
    <cellStyle name="Итог 2 2 3 3 6" xfId="2614" xr:uid="{51A3E483-1197-4434-834D-485CB81FCFEC}"/>
    <cellStyle name="Итог 2 2 3 4" xfId="423" xr:uid="{00000000-0005-0000-0000-0000DF010000}"/>
    <cellStyle name="Итог 2 2 3 4 2" xfId="1786" xr:uid="{6CE245CC-223E-40A0-84BB-2BE1AB8BC39C}"/>
    <cellStyle name="Итог 2 2 3 4 3" xfId="1012" xr:uid="{21E07AA4-469E-49CF-949C-3A3CB9A4BFFE}"/>
    <cellStyle name="Итог 2 2 3 5" xfId="544" xr:uid="{00000000-0005-0000-0000-0000E0010000}"/>
    <cellStyle name="Итог 2 2 3 5 2" xfId="1907" xr:uid="{76817D94-C798-4C11-A579-88701E0BB675}"/>
    <cellStyle name="Итог 2 2 3 5 3" xfId="1133" xr:uid="{C9D071C3-63C7-40F8-9968-464A711C76EA}"/>
    <cellStyle name="Итог 2 2 3 6" xfId="620" xr:uid="{00000000-0005-0000-0000-0000E1010000}"/>
    <cellStyle name="Итог 2 2 3 6 2" xfId="1983" xr:uid="{8C18F303-E786-42D4-90D4-9FFD2CD6EBE2}"/>
    <cellStyle name="Итог 2 2 3 6 3" xfId="1209" xr:uid="{4B8C4D2C-4455-4E6B-A0B7-71E073694B67}"/>
    <cellStyle name="Итог 2 2 3 7" xfId="456" xr:uid="{00000000-0005-0000-0000-0000E2010000}"/>
    <cellStyle name="Итог 2 2 3 7 2" xfId="1819" xr:uid="{3502A517-3950-43AC-95A8-1A768989381D}"/>
    <cellStyle name="Итог 2 2 3 7 3" xfId="1045" xr:uid="{7A9AB202-7564-416B-AEAE-371B08C8D498}"/>
    <cellStyle name="Итог 2 2 3 8" xfId="763" xr:uid="{00000000-0005-0000-0000-0000E3010000}"/>
    <cellStyle name="Итог 2 2 3 8 2" xfId="2126" xr:uid="{970F9608-B8A2-45D3-8E16-EDA6FC88E785}"/>
    <cellStyle name="Итог 2 2 3 9" xfId="1613" xr:uid="{D9E2DA16-497E-4299-922D-372BF3657ACC}"/>
    <cellStyle name="Итог 2 2 4" xfId="203" xr:uid="{00000000-0005-0000-0000-0000E4010000}"/>
    <cellStyle name="Итог 2 2 4 10" xfId="2289" xr:uid="{90E5A7A4-42B1-44D2-A827-BF1C49C5F9A8}"/>
    <cellStyle name="Итог 2 2 4 11" xfId="2469" xr:uid="{2B22F317-BAA8-4229-9170-F02644A3A4EF}"/>
    <cellStyle name="Итог 2 2 4 2" xfId="278" xr:uid="{00000000-0005-0000-0000-0000E5010000}"/>
    <cellStyle name="Итог 2 2 4 2 2" xfId="1472" xr:uid="{23C08AE9-F18A-4F0E-874D-607F26AD2FC5}"/>
    <cellStyle name="Итог 2 2 4 2 3" xfId="1334" xr:uid="{0F7E981D-3628-4230-97A1-09F2E054F3E9}"/>
    <cellStyle name="Итог 2 2 4 2 4" xfId="867" xr:uid="{093E178F-BDAB-4A3C-9107-C9D32771BB54}"/>
    <cellStyle name="Итог 2 2 4 2 5" xfId="2374" xr:uid="{3C63E661-DF13-4B22-88AB-204E351EA4D3}"/>
    <cellStyle name="Итог 2 2 4 2 6" xfId="2554" xr:uid="{8976015D-2DCB-4246-B63D-D5CBFA1F1C67}"/>
    <cellStyle name="Итог 2 2 4 3" xfId="358" xr:uid="{00000000-0005-0000-0000-0000E6010000}"/>
    <cellStyle name="Итог 2 2 4 3 2" xfId="1548" xr:uid="{06D2CBEA-DE10-4D9B-8EA1-25DAF81120EE}"/>
    <cellStyle name="Итог 2 2 4 3 3" xfId="1721" xr:uid="{4D569ABF-5978-4E8B-84A5-E65B0C0DB45E}"/>
    <cellStyle name="Итог 2 2 4 3 4" xfId="947" xr:uid="{7516AC7C-13B1-4E19-A1F4-4D12DB5306AA}"/>
    <cellStyle name="Итог 2 2 4 3 5" xfId="2390" xr:uid="{12845BF8-AF0D-4F0A-8583-19971DBB2114}"/>
    <cellStyle name="Итог 2 2 4 3 6" xfId="2629" xr:uid="{BFDB26A1-6301-4E26-A52F-7A9BC485E85C}"/>
    <cellStyle name="Итог 2 2 4 4" xfId="438" xr:uid="{00000000-0005-0000-0000-0000E7010000}"/>
    <cellStyle name="Итог 2 2 4 4 2" xfId="1801" xr:uid="{063D0D2F-5F3A-4FAA-869F-61EACFEC8270}"/>
    <cellStyle name="Итог 2 2 4 4 3" xfId="1027" xr:uid="{D62F5200-0ED6-4A40-9282-F8D93944051C}"/>
    <cellStyle name="Итог 2 2 4 5" xfId="559" xr:uid="{00000000-0005-0000-0000-0000E8010000}"/>
    <cellStyle name="Итог 2 2 4 5 2" xfId="1922" xr:uid="{438B75EE-CE6F-4073-BA4F-49DF47291FEE}"/>
    <cellStyle name="Итог 2 2 4 5 3" xfId="1148" xr:uid="{437B4B75-A878-4844-B76C-A7AAB3158EEA}"/>
    <cellStyle name="Итог 2 2 4 6" xfId="635" xr:uid="{00000000-0005-0000-0000-0000E9010000}"/>
    <cellStyle name="Итог 2 2 4 6 2" xfId="1998" xr:uid="{258F6981-5C5B-4EB4-9C35-4DFA9FD7D824}"/>
    <cellStyle name="Итог 2 2 4 6 3" xfId="1224" xr:uid="{AF66FFE5-2922-4797-9087-AF717F93A350}"/>
    <cellStyle name="Итог 2 2 4 7" xfId="703" xr:uid="{00000000-0005-0000-0000-0000EA010000}"/>
    <cellStyle name="Итог 2 2 4 7 2" xfId="2066" xr:uid="{10429925-4F62-4771-BD47-FEA839015967}"/>
    <cellStyle name="Итог 2 2 4 7 3" xfId="1292" xr:uid="{5438EACD-F658-4F83-B19E-EC843AA155FD}"/>
    <cellStyle name="Итог 2 2 4 8" xfId="778" xr:uid="{00000000-0005-0000-0000-0000EB010000}"/>
    <cellStyle name="Итог 2 2 4 8 2" xfId="2141" xr:uid="{B3B28EA4-BDD4-4FE4-96EC-6EF801C47556}"/>
    <cellStyle name="Итог 2 2 4 9" xfId="1319" xr:uid="{D540C151-B8F3-4A9F-852F-6C1A33CCF2A1}"/>
    <cellStyle name="Итог 2 2 5" xfId="218" xr:uid="{00000000-0005-0000-0000-0000EC010000}"/>
    <cellStyle name="Итог 2 2 5 2" xfId="1412" xr:uid="{B9B583DD-9F33-4841-A524-7BC6A76F73E1}"/>
    <cellStyle name="Итог 2 2 5 3" xfId="1587" xr:uid="{3DD83D39-04F3-4E42-A460-2D0EDF43B3D4}"/>
    <cellStyle name="Итог 2 2 5 4" xfId="807" xr:uid="{EDCA94CD-AA57-4D40-8AAA-9DB8DFE9BA3E}"/>
    <cellStyle name="Итог 2 2 5 5" xfId="2318" xr:uid="{9820392A-D49F-4C82-9B55-384A9AB79660}"/>
    <cellStyle name="Итог 2 2 5 6" xfId="2494" xr:uid="{8942E187-DBB7-4FCF-BA26-5A647355C0CD}"/>
    <cellStyle name="Итог 2 2 6" xfId="298" xr:uid="{00000000-0005-0000-0000-0000ED010000}"/>
    <cellStyle name="Итог 2 2 6 2" xfId="1488" xr:uid="{F5729895-775F-4F4B-9536-C1404A0AF963}"/>
    <cellStyle name="Итог 2 2 6 3" xfId="1362" xr:uid="{DC58D34A-FFF8-4F64-B695-2DACD4D434CB}"/>
    <cellStyle name="Итог 2 2 6 4" xfId="887" xr:uid="{3930962C-CF7D-4A80-A8E7-666861F51457}"/>
    <cellStyle name="Итог 2 2 6 5" xfId="2237" xr:uid="{16FEADDB-AA9D-427D-B18C-431201905104}"/>
    <cellStyle name="Итог 2 2 6 6" xfId="2569" xr:uid="{8E319E37-2DBA-453C-A72E-783B33033F94}"/>
    <cellStyle name="Итог 2 2 7" xfId="378" xr:uid="{00000000-0005-0000-0000-0000EE010000}"/>
    <cellStyle name="Итог 2 2 7 2" xfId="1741" xr:uid="{E99B5076-97C5-402A-AE77-243AC4F584D5}"/>
    <cellStyle name="Итог 2 2 7 3" xfId="967" xr:uid="{3EF2AD0D-0407-4B56-8F9B-FC9099F28F9F}"/>
    <cellStyle name="Итог 2 2 8" xfId="499" xr:uid="{00000000-0005-0000-0000-0000EF010000}"/>
    <cellStyle name="Итог 2 2 8 2" xfId="1862" xr:uid="{E4DD21F9-2A07-4182-B24F-85253D73D098}"/>
    <cellStyle name="Итог 2 2 8 3" xfId="1088" xr:uid="{B612D738-2CB4-4205-8B19-857070702A01}"/>
    <cellStyle name="Итог 2 2 9" xfId="575" xr:uid="{00000000-0005-0000-0000-0000F0010000}"/>
    <cellStyle name="Итог 2 2 9 2" xfId="1938" xr:uid="{58C107F3-A842-4F11-A6CD-70629705F529}"/>
    <cellStyle name="Итог 2 2 9 3" xfId="1164" xr:uid="{4FBCCCF1-7680-44AF-BACD-4EE0508EBC25}"/>
    <cellStyle name="Итог 2 3" xfId="162" xr:uid="{00000000-0005-0000-0000-0000F1010000}"/>
    <cellStyle name="Итог 2 3 10" xfId="2361" xr:uid="{851BDFBB-4CBF-46DD-9282-F87079527E90}"/>
    <cellStyle name="Итог 2 3 11" xfId="2428" xr:uid="{86B1F8AD-F973-4296-9514-991B0D2A9864}"/>
    <cellStyle name="Итог 2 3 2" xfId="237" xr:uid="{00000000-0005-0000-0000-0000F2010000}"/>
    <cellStyle name="Итог 2 3 2 2" xfId="1431" xr:uid="{14DB89B7-89AB-4006-B51A-D72DD4CD5386}"/>
    <cellStyle name="Итог 2 3 2 3" xfId="1555" xr:uid="{8AFA8D46-A4F2-406D-B1E3-AEF841B67624}"/>
    <cellStyle name="Итог 2 3 2 4" xfId="826" xr:uid="{FE8D1943-C884-4706-9E3B-5CF3D323D0C7}"/>
    <cellStyle name="Итог 2 3 2 5" xfId="2288" xr:uid="{9BC21586-6D9E-4826-B2F5-6006ECBFA826}"/>
    <cellStyle name="Итог 2 3 2 6" xfId="2513" xr:uid="{16674461-0D6D-4B76-AEA1-1EDB5367277E}"/>
    <cellStyle name="Итог 2 3 3" xfId="317" xr:uid="{00000000-0005-0000-0000-0000F3010000}"/>
    <cellStyle name="Итог 2 3 3 2" xfId="1507" xr:uid="{0FD4485C-D26C-45EB-8CC4-469DFDFE33D0}"/>
    <cellStyle name="Итог 2 3 3 3" xfId="1680" xr:uid="{E52FAFCC-B406-4E5D-B55B-9F3FA3C9D39B}"/>
    <cellStyle name="Итог 2 3 3 4" xfId="906" xr:uid="{ABFF2CBA-A91E-4788-BFA7-94C4428AC0D3}"/>
    <cellStyle name="Итог 2 3 3 5" xfId="2378" xr:uid="{E287BC3B-78D6-4721-9D61-4E979C53091C}"/>
    <cellStyle name="Итог 2 3 3 6" xfId="2588" xr:uid="{6D0A1772-F41A-4905-BDE6-70A60E67E3B0}"/>
    <cellStyle name="Итог 2 3 4" xfId="397" xr:uid="{00000000-0005-0000-0000-0000F4010000}"/>
    <cellStyle name="Итог 2 3 4 2" xfId="1760" xr:uid="{7192267C-2372-4CD9-AB5E-07BA32A16421}"/>
    <cellStyle name="Итог 2 3 4 3" xfId="986" xr:uid="{EB1B24BE-E000-41C7-B90B-19442C3D5A7D}"/>
    <cellStyle name="Итог 2 3 5" xfId="518" xr:uid="{00000000-0005-0000-0000-0000F5010000}"/>
    <cellStyle name="Итог 2 3 5 2" xfId="1881" xr:uid="{317F5F1C-CC43-4918-83F0-73A56092A9F2}"/>
    <cellStyle name="Итог 2 3 5 3" xfId="1107" xr:uid="{A9169019-848E-4758-92AD-D024D3C540DC}"/>
    <cellStyle name="Итог 2 3 6" xfId="594" xr:uid="{00000000-0005-0000-0000-0000F6010000}"/>
    <cellStyle name="Итог 2 3 6 2" xfId="1957" xr:uid="{7A0C21CB-AD3D-44B4-8C3B-5224E1CD5AF1}"/>
    <cellStyle name="Итог 2 3 6 3" xfId="1183" xr:uid="{50C2808A-ABEF-4821-85E0-67A3E687520F}"/>
    <cellStyle name="Итог 2 3 7" xfId="676" xr:uid="{00000000-0005-0000-0000-0000F7010000}"/>
    <cellStyle name="Итог 2 3 7 2" xfId="2039" xr:uid="{A276BC8D-2979-4E93-81D9-9918F405F956}"/>
    <cellStyle name="Итог 2 3 7 3" xfId="1265" xr:uid="{53ADC484-D267-4CC5-AACC-C0C3F2E07026}"/>
    <cellStyle name="Итог 2 3 8" xfId="737" xr:uid="{00000000-0005-0000-0000-0000F8010000}"/>
    <cellStyle name="Итог 2 3 8 2" xfId="2100" xr:uid="{6223127C-7352-43A8-BA63-6BE89A4FCBAD}"/>
    <cellStyle name="Итог 2 3 9" xfId="1571" xr:uid="{2A253E42-2350-4D53-BB61-25A333415F5E}"/>
    <cellStyle name="Итог 2 4" xfId="153" xr:uid="{00000000-0005-0000-0000-0000F9010000}"/>
    <cellStyle name="Итог 2 4 10" xfId="2220" xr:uid="{D4912C3D-F544-400C-AB4C-0741A491FA4B}"/>
    <cellStyle name="Итог 2 4 11" xfId="2419" xr:uid="{2B862943-7942-45B3-99FA-407A0F524A1D}"/>
    <cellStyle name="Итог 2 4 2" xfId="228" xr:uid="{00000000-0005-0000-0000-0000FA010000}"/>
    <cellStyle name="Итог 2 4 2 2" xfId="1422" xr:uid="{2190A913-87CE-49B6-970E-AECBB64FA8AC}"/>
    <cellStyle name="Итог 2 4 2 3" xfId="1644" xr:uid="{EC0EADF0-98C9-4A43-91BB-93CBE39B89D7}"/>
    <cellStyle name="Итог 2 4 2 4" xfId="817" xr:uid="{C06315AE-D869-4D5C-9D78-988B5FFFB21D}"/>
    <cellStyle name="Итог 2 4 2 5" xfId="2326" xr:uid="{7BD7165B-8438-45FA-A6D7-5870BBC78D31}"/>
    <cellStyle name="Итог 2 4 2 6" xfId="2504" xr:uid="{83CF6F47-28CF-44E1-B0DF-0377E710E7FA}"/>
    <cellStyle name="Итог 2 4 3" xfId="308" xr:uid="{00000000-0005-0000-0000-0000FB010000}"/>
    <cellStyle name="Итог 2 4 3 2" xfId="1498" xr:uid="{07EF341E-55CF-44E3-B9F3-D3097DE512AA}"/>
    <cellStyle name="Итог 2 4 3 3" xfId="1671" xr:uid="{150B9C1E-BBDC-44C9-BA9A-6D53A8C39281}"/>
    <cellStyle name="Итог 2 4 3 4" xfId="897" xr:uid="{D1EDA078-B67F-4AAE-B842-C744BC02DD45}"/>
    <cellStyle name="Итог 2 4 3 5" xfId="2210" xr:uid="{69B8BAB6-0FE8-440A-ADBD-4312EE567854}"/>
    <cellStyle name="Итог 2 4 3 6" xfId="2579" xr:uid="{48B0F09E-F6C7-4AB4-B80F-4AD3A7EFDBFF}"/>
    <cellStyle name="Итог 2 4 4" xfId="388" xr:uid="{00000000-0005-0000-0000-0000FC010000}"/>
    <cellStyle name="Итог 2 4 4 2" xfId="1751" xr:uid="{8F043132-7DDA-48BF-8AFD-C266ACC52CBC}"/>
    <cellStyle name="Итог 2 4 4 3" xfId="977" xr:uid="{B9E34B25-2844-4B05-A828-91C639B83F3C}"/>
    <cellStyle name="Итог 2 4 5" xfId="509" xr:uid="{00000000-0005-0000-0000-0000FD010000}"/>
    <cellStyle name="Итог 2 4 5 2" xfId="1872" xr:uid="{D9DF8F46-3968-43DD-B191-2FFD9EF744F1}"/>
    <cellStyle name="Итог 2 4 5 3" xfId="1098" xr:uid="{D20021F6-805C-424D-93BC-91A9B63AEBFF}"/>
    <cellStyle name="Итог 2 4 6" xfId="585" xr:uid="{00000000-0005-0000-0000-0000FE010000}"/>
    <cellStyle name="Итог 2 4 6 2" xfId="1948" xr:uid="{878B13F9-E118-48F3-BD74-E50AEDAC0F4C}"/>
    <cellStyle name="Итог 2 4 6 3" xfId="1174" xr:uid="{94CFE16B-3E72-49F1-87EA-D9FDA140B273}"/>
    <cellStyle name="Итог 2 4 7" xfId="674" xr:uid="{00000000-0005-0000-0000-0000FF010000}"/>
    <cellStyle name="Итог 2 4 7 2" xfId="2037" xr:uid="{25FC4DEA-2714-4943-9CA1-7CB399678004}"/>
    <cellStyle name="Итог 2 4 7 3" xfId="1263" xr:uid="{691CC138-2A0A-4087-BDF8-90F61625C70E}"/>
    <cellStyle name="Итог 2 4 8" xfId="728" xr:uid="{00000000-0005-0000-0000-000000020000}"/>
    <cellStyle name="Итог 2 4 8 2" xfId="2091" xr:uid="{6F796D50-795C-4E6B-B391-5EE913AD35BE}"/>
    <cellStyle name="Итог 2 4 9" xfId="1658" xr:uid="{F1D40F7E-3543-4178-9045-4212A2CD8CAD}"/>
    <cellStyle name="Итог 2 5" xfId="152" xr:uid="{00000000-0005-0000-0000-000001020000}"/>
    <cellStyle name="Итог 2 5 10" xfId="2290" xr:uid="{08776AED-5AB8-40F9-81B0-AA0489688190}"/>
    <cellStyle name="Итог 2 5 11" xfId="2418" xr:uid="{84813DC8-B22D-4DF3-BF2B-5C7D7E8155B8}"/>
    <cellStyle name="Итог 2 5 2" xfId="227" xr:uid="{00000000-0005-0000-0000-000002020000}"/>
    <cellStyle name="Итог 2 5 2 2" xfId="1421" xr:uid="{40A38FE2-DB09-4B11-BA34-7A6DEEA4B8D1}"/>
    <cellStyle name="Итог 2 5 2 3" xfId="1323" xr:uid="{228B9819-3318-4CC0-AA01-91F95290A88F}"/>
    <cellStyle name="Итог 2 5 2 4" xfId="816" xr:uid="{137EDEE9-9DF9-4175-9963-2626EB7CB6B0}"/>
    <cellStyle name="Итог 2 5 2 5" xfId="2178" xr:uid="{4000B51F-BFF7-485E-851C-5B2CA6BC41D6}"/>
    <cellStyle name="Итог 2 5 2 6" xfId="2503" xr:uid="{89046018-D96D-4FEC-B1F5-EEE5ABEF0A38}"/>
    <cellStyle name="Итог 2 5 3" xfId="307" xr:uid="{00000000-0005-0000-0000-000003020000}"/>
    <cellStyle name="Итог 2 5 3 2" xfId="1497" xr:uid="{DAE66977-2699-4D15-9EEF-8DBACCA06FF8}"/>
    <cellStyle name="Итог 2 5 3 3" xfId="1670" xr:uid="{A10DAEB3-2384-4D56-A881-9C40A50D1227}"/>
    <cellStyle name="Итог 2 5 3 4" xfId="896" xr:uid="{977269AC-B345-47A1-989A-3ED09559545F}"/>
    <cellStyle name="Итог 2 5 3 5" xfId="2280" xr:uid="{37133C8C-C47F-4712-818F-09258759E522}"/>
    <cellStyle name="Итог 2 5 3 6" xfId="2578" xr:uid="{1E16EAB9-D903-4110-ADAA-365D847C4D03}"/>
    <cellStyle name="Итог 2 5 4" xfId="387" xr:uid="{00000000-0005-0000-0000-000004020000}"/>
    <cellStyle name="Итог 2 5 4 2" xfId="1750" xr:uid="{B71B4647-6538-4E7E-B93B-0558C14C6443}"/>
    <cellStyle name="Итог 2 5 4 3" xfId="976" xr:uid="{455C583D-6E2D-4419-BC16-BBB3AD0A54D6}"/>
    <cellStyle name="Итог 2 5 5" xfId="508" xr:uid="{00000000-0005-0000-0000-000005020000}"/>
    <cellStyle name="Итог 2 5 5 2" xfId="1871" xr:uid="{FF02B79B-3971-4F74-A95B-7B95365A3B3E}"/>
    <cellStyle name="Итог 2 5 5 3" xfId="1097" xr:uid="{48F40503-543D-43B3-8FFB-3E2E1F43AE84}"/>
    <cellStyle name="Итог 2 5 6" xfId="584" xr:uid="{00000000-0005-0000-0000-000006020000}"/>
    <cellStyle name="Итог 2 5 6 2" xfId="1947" xr:uid="{A8D9D9A3-7BAE-49F2-ACF4-A4882A139A16}"/>
    <cellStyle name="Итог 2 5 6 3" xfId="1173" xr:uid="{BFDE2D38-145E-49E2-8AB8-45254DC14F12}"/>
    <cellStyle name="Итог 2 5 7" xfId="681" xr:uid="{00000000-0005-0000-0000-000007020000}"/>
    <cellStyle name="Итог 2 5 7 2" xfId="2044" xr:uid="{386803F1-8B5A-45A3-836A-60A87D2E8385}"/>
    <cellStyle name="Итог 2 5 7 3" xfId="1270" xr:uid="{E5BF2E91-5E00-4275-BEEE-87B887F5C92C}"/>
    <cellStyle name="Итог 2 5 8" xfId="727" xr:uid="{00000000-0005-0000-0000-000008020000}"/>
    <cellStyle name="Итог 2 5 8 2" xfId="2090" xr:uid="{74AED4A5-F07E-46E4-A2EC-A89790737604}"/>
    <cellStyle name="Итог 2 5 9" xfId="1564" xr:uid="{5A2E532B-A38F-4E06-9FB5-76BE3FCA3D75}"/>
    <cellStyle name="Итог 2 6" xfId="127" xr:uid="{00000000-0005-0000-0000-000009020000}"/>
    <cellStyle name="Итог 2 6 2" xfId="1401" xr:uid="{6DA96C9F-5232-4A99-9BC2-57DD97949523}"/>
    <cellStyle name="Итог 2 6 3" xfId="1321" xr:uid="{4DD00657-1FB1-408D-9E83-3F90217B92E2}"/>
    <cellStyle name="Итог 2 6 4" xfId="794" xr:uid="{58E56D8D-BDF0-4422-A26B-0CFA86E37C79}"/>
    <cellStyle name="Итог 2 6 5" xfId="2286" xr:uid="{8E0C4E1B-340C-4A63-BBAE-D0B7A359A97C}"/>
    <cellStyle name="Итог 2 6 6" xfId="2484" xr:uid="{430F76E7-0A06-4B35-B654-64CAFCF456B9}"/>
    <cellStyle name="Итог 2 7" xfId="288" xr:uid="{00000000-0005-0000-0000-00000A020000}"/>
    <cellStyle name="Итог 2 7 2" xfId="1394" xr:uid="{48D5904C-B537-49F6-9139-32D1746C4CF1}"/>
    <cellStyle name="Итог 2 7 3" xfId="1317" xr:uid="{3F673334-90F6-4D92-9C04-95B2812B33E2}"/>
    <cellStyle name="Итог 2 7 4" xfId="877" xr:uid="{5E5FC3EE-6D8B-4D61-9FF5-B3FAE4D193BE}"/>
    <cellStyle name="Итог 2 7 5" xfId="2297" xr:uid="{1E440D6B-CE92-4D9F-8435-7D9F8F0C60A7}"/>
    <cellStyle name="Итог 2 7 6" xfId="2477" xr:uid="{0D77B72C-503B-4134-B1D1-1A3BF95643EF}"/>
    <cellStyle name="Итог 2 8" xfId="368" xr:uid="{00000000-0005-0000-0000-00000B020000}"/>
    <cellStyle name="Итог 2 8 2" xfId="1731" xr:uid="{ACD6D33B-D3ED-46B7-A9CB-61678D0F56CF}"/>
    <cellStyle name="Итог 2 8 3" xfId="957" xr:uid="{C386E448-1B90-4B3A-813D-4285F94A5832}"/>
    <cellStyle name="Итог 2 9" xfId="480" xr:uid="{00000000-0005-0000-0000-00000C020000}"/>
    <cellStyle name="Итог 2 9 2" xfId="1843" xr:uid="{3C56482A-F8DE-47F5-B8C7-22838C682B91}"/>
    <cellStyle name="Итог 2 9 3" xfId="1069" xr:uid="{D98E4623-991A-4956-887E-35D99C5BF588}"/>
    <cellStyle name="Итог 3" xfId="137" xr:uid="{00000000-0005-0000-0000-00000D020000}"/>
    <cellStyle name="Итог 3 10" xfId="570" xr:uid="{00000000-0005-0000-0000-00000E020000}"/>
    <cellStyle name="Итог 3 10 2" xfId="1933" xr:uid="{342BA511-C537-4FBF-A2B3-A4E8A4B61B7D}"/>
    <cellStyle name="Итог 3 10 3" xfId="1159" xr:uid="{A9E7D30A-8899-450F-98B8-CFB5A1A2781B}"/>
    <cellStyle name="Итог 3 11" xfId="645" xr:uid="{00000000-0005-0000-0000-00000F020000}"/>
    <cellStyle name="Итог 3 11 2" xfId="2008" xr:uid="{0EBA7D5B-9BFA-4DC5-AD64-2DAEEE407D24}"/>
    <cellStyle name="Итог 3 11 3" xfId="1234" xr:uid="{8EC7F207-0DDD-482E-B1C2-EA59E67BF863}"/>
    <cellStyle name="Итог 3 12" xfId="687" xr:uid="{00000000-0005-0000-0000-000010020000}"/>
    <cellStyle name="Итог 3 12 2" xfId="2050" xr:uid="{36287559-13D1-451F-9DEA-8F91FD48BF7E}"/>
    <cellStyle name="Итог 3 12 3" xfId="1276" xr:uid="{D4B49405-D6A8-4085-A1DE-67753F089D1A}"/>
    <cellStyle name="Итог 3 13" xfId="713" xr:uid="{00000000-0005-0000-0000-000011020000}"/>
    <cellStyle name="Итог 3 13 2" xfId="2076" xr:uid="{15E369D3-F4E9-4740-954E-2148AC4E9896}"/>
    <cellStyle name="Итог 3 13 3" xfId="1302" xr:uid="{C6FAC4F4-92A1-426D-B852-135957070F4F}"/>
    <cellStyle name="Итог 3 14" xfId="1624" xr:uid="{CEBFE899-EFB5-450A-9E51-D146B83B0499}"/>
    <cellStyle name="Итог 3 15" xfId="2187" xr:uid="{021F4843-1870-4C41-8D20-09CBCC08DA95}"/>
    <cellStyle name="Итог 3 16" xfId="2404" xr:uid="{B0DD4F6A-4AAB-43F1-AB72-65ACEB764375}"/>
    <cellStyle name="Итог 3 2" xfId="148" xr:uid="{00000000-0005-0000-0000-000012020000}"/>
    <cellStyle name="Итог 3 2 10" xfId="655" xr:uid="{00000000-0005-0000-0000-000013020000}"/>
    <cellStyle name="Итог 3 2 10 2" xfId="2018" xr:uid="{3A580820-EBF6-4451-AFC4-697C134D3D29}"/>
    <cellStyle name="Итог 3 2 10 3" xfId="1244" xr:uid="{615DA3AB-B22C-40F6-B019-A8C0C34E7A79}"/>
    <cellStyle name="Итог 3 2 11" xfId="664" xr:uid="{00000000-0005-0000-0000-000014020000}"/>
    <cellStyle name="Итог 3 2 11 2" xfId="2027" xr:uid="{C98A6B10-6FCE-4D99-9C55-8318807AEB2D}"/>
    <cellStyle name="Итог 3 2 11 3" xfId="1253" xr:uid="{62DD094D-305E-447E-BD19-6A05C972EBF5}"/>
    <cellStyle name="Итог 3 2 12" xfId="723" xr:uid="{00000000-0005-0000-0000-000015020000}"/>
    <cellStyle name="Итог 3 2 12 2" xfId="2086" xr:uid="{74A93061-7D11-43B5-9293-AF35C91DC5D0}"/>
    <cellStyle name="Итог 3 2 12 3" xfId="1312" xr:uid="{4DF45746-614E-4E5A-8271-1C0B188D21FB}"/>
    <cellStyle name="Итог 3 2 13" xfId="1630" xr:uid="{54DD7AF5-F482-4AF3-9F1C-48638616D6BD}"/>
    <cellStyle name="Итог 3 2 14" xfId="2365" xr:uid="{AD59906F-27F1-414D-9D0A-5764FA982DCD}"/>
    <cellStyle name="Итог 3 2 15" xfId="2414" xr:uid="{E9174782-4F45-4445-9917-63FFA91F615C}"/>
    <cellStyle name="Итог 3 2 2" xfId="178" xr:uid="{00000000-0005-0000-0000-000016020000}"/>
    <cellStyle name="Итог 3 2 2 10" xfId="2332" xr:uid="{3767784A-E18F-4A30-89AC-0F94274834D0}"/>
    <cellStyle name="Итог 3 2 2 11" xfId="2444" xr:uid="{2CAFF069-DCB1-4365-97DF-7F3B64A4D128}"/>
    <cellStyle name="Итог 3 2 2 2" xfId="253" xr:uid="{00000000-0005-0000-0000-000017020000}"/>
    <cellStyle name="Итог 3 2 2 2 2" xfId="1447" xr:uid="{A45A6F04-0FB0-415D-8171-03DA28B6174D}"/>
    <cellStyle name="Итог 3 2 2 2 3" xfId="1598" xr:uid="{E4A8E840-978B-45A6-8012-479E33B0F060}"/>
    <cellStyle name="Итог 3 2 2 2 4" xfId="842" xr:uid="{3F44F311-E16D-4EC5-BD60-C80D717EC028}"/>
    <cellStyle name="Итог 3 2 2 2 5" xfId="2260" xr:uid="{CBDF24CF-B5F8-43BD-910D-9EEA8A99E8BF}"/>
    <cellStyle name="Итог 3 2 2 2 6" xfId="2529" xr:uid="{CA45F82A-DF70-4610-9C83-424CB3193A6C}"/>
    <cellStyle name="Итог 3 2 2 3" xfId="333" xr:uid="{00000000-0005-0000-0000-000018020000}"/>
    <cellStyle name="Итог 3 2 2 3 2" xfId="1523" xr:uid="{BB969DFE-103D-4D9A-A409-F103FA42396E}"/>
    <cellStyle name="Итог 3 2 2 3 3" xfId="1696" xr:uid="{9F465C8F-0082-46AB-BE56-AAB7CA5318B4}"/>
    <cellStyle name="Итог 3 2 2 3 4" xfId="922" xr:uid="{9D26FA5B-B629-4913-8576-4D222C44C321}"/>
    <cellStyle name="Итог 3 2 2 3 5" xfId="2170" xr:uid="{CC36D68D-0581-4A9A-B980-24F6B5922960}"/>
    <cellStyle name="Итог 3 2 2 3 6" xfId="2604" xr:uid="{794211A3-C191-45B1-BA3D-37F0BDF30E48}"/>
    <cellStyle name="Итог 3 2 2 4" xfId="413" xr:uid="{00000000-0005-0000-0000-000019020000}"/>
    <cellStyle name="Итог 3 2 2 4 2" xfId="1776" xr:uid="{ED879443-94F9-4A5F-80AA-A6D1D8F78D62}"/>
    <cellStyle name="Итог 3 2 2 4 3" xfId="1002" xr:uid="{764924DF-9A27-4803-9BB8-213BEB89B01B}"/>
    <cellStyle name="Итог 3 2 2 5" xfId="534" xr:uid="{00000000-0005-0000-0000-00001A020000}"/>
    <cellStyle name="Итог 3 2 2 5 2" xfId="1897" xr:uid="{A364AB2D-DCA1-4125-8D9A-7D98983D2A2F}"/>
    <cellStyle name="Итог 3 2 2 5 3" xfId="1123" xr:uid="{13D95570-BCF0-4059-BC19-BE0447AFEA65}"/>
    <cellStyle name="Итог 3 2 2 6" xfId="610" xr:uid="{00000000-0005-0000-0000-00001B020000}"/>
    <cellStyle name="Итог 3 2 2 6 2" xfId="1973" xr:uid="{87196BE3-9B07-411C-AD79-BA664A5A34D0}"/>
    <cellStyle name="Итог 3 2 2 6 3" xfId="1199" xr:uid="{8F68B57F-D329-41E3-B32F-B29EC3F54D0F}"/>
    <cellStyle name="Итог 3 2 2 7" xfId="450" xr:uid="{00000000-0005-0000-0000-00001C020000}"/>
    <cellStyle name="Итог 3 2 2 7 2" xfId="1813" xr:uid="{C6DA5FBD-BABB-483F-B46F-5499F3CA5D9E}"/>
    <cellStyle name="Итог 3 2 2 7 3" xfId="1039" xr:uid="{CB741D12-2E1F-426C-A8A5-D6B9B1EAFA52}"/>
    <cellStyle name="Итог 3 2 2 8" xfId="753" xr:uid="{00000000-0005-0000-0000-00001D020000}"/>
    <cellStyle name="Итог 3 2 2 8 2" xfId="2116" xr:uid="{8E4EE3ED-8A36-48CB-8A98-AC9F43A8826C}"/>
    <cellStyle name="Итог 3 2 2 9" xfId="1606" xr:uid="{9C3ABC0F-440D-412D-AC7F-42024669A719}"/>
    <cellStyle name="Итог 3 2 3" xfId="193" xr:uid="{00000000-0005-0000-0000-00001E020000}"/>
    <cellStyle name="Итог 3 2 3 10" xfId="2179" xr:uid="{FCE7480E-01E0-4D98-BB8E-C8CE873F87C4}"/>
    <cellStyle name="Итог 3 2 3 11" xfId="2459" xr:uid="{F913F21F-9CBA-407F-A87F-BE55F5AAF5E0}"/>
    <cellStyle name="Итог 3 2 3 2" xfId="268" xr:uid="{00000000-0005-0000-0000-00001F020000}"/>
    <cellStyle name="Итог 3 2 3 2 2" xfId="1462" xr:uid="{5963BDF4-3367-4489-9C17-E616B9C2AAC9}"/>
    <cellStyle name="Итог 3 2 3 2 3" xfId="1625" xr:uid="{F72E1D54-37B5-49E7-9E05-DB0EDCAACCDD}"/>
    <cellStyle name="Итог 3 2 3 2 4" xfId="857" xr:uid="{A3B36572-6E26-41F7-8CD0-DDAD36B0265F}"/>
    <cellStyle name="Итог 3 2 3 2 5" xfId="2367" xr:uid="{70A56DB6-B7B9-4F2C-8190-61EDB56EF18D}"/>
    <cellStyle name="Итог 3 2 3 2 6" xfId="2544" xr:uid="{49497863-AC07-4800-B761-6FFA90786329}"/>
    <cellStyle name="Итог 3 2 3 3" xfId="348" xr:uid="{00000000-0005-0000-0000-000020020000}"/>
    <cellStyle name="Итог 3 2 3 3 2" xfId="1538" xr:uid="{7B5E51FC-82DE-4446-8731-AD322DE4C069}"/>
    <cellStyle name="Итог 3 2 3 3 3" xfId="1711" xr:uid="{94D05CAD-7682-4241-8C8C-AF7FF3D3960D}"/>
    <cellStyle name="Итог 3 2 3 3 4" xfId="937" xr:uid="{A1BAEE1E-1934-46B5-84D0-303C8F371022}"/>
    <cellStyle name="Итог 3 2 3 3 5" xfId="2156" xr:uid="{12ABA000-1FC8-4C4B-8214-8B9872333D6E}"/>
    <cellStyle name="Итог 3 2 3 3 6" xfId="2619" xr:uid="{96B8458F-0265-4A90-A65E-7357EB6287FC}"/>
    <cellStyle name="Итог 3 2 3 4" xfId="428" xr:uid="{00000000-0005-0000-0000-000021020000}"/>
    <cellStyle name="Итог 3 2 3 4 2" xfId="1791" xr:uid="{70F407A9-A356-4DC4-A0BF-1746943B9ACB}"/>
    <cellStyle name="Итог 3 2 3 4 3" xfId="1017" xr:uid="{FD176D31-A27C-4D6F-BF4F-016DEDB6FE62}"/>
    <cellStyle name="Итог 3 2 3 5" xfId="549" xr:uid="{00000000-0005-0000-0000-000022020000}"/>
    <cellStyle name="Итог 3 2 3 5 2" xfId="1912" xr:uid="{F16D1A7D-E0F9-4225-9E89-F57011A7A08C}"/>
    <cellStyle name="Итог 3 2 3 5 3" xfId="1138" xr:uid="{2D630894-69EB-4F7D-8A7D-C1D62BDDF63F}"/>
    <cellStyle name="Итог 3 2 3 6" xfId="625" xr:uid="{00000000-0005-0000-0000-000023020000}"/>
    <cellStyle name="Итог 3 2 3 6 2" xfId="1988" xr:uid="{248CC12C-3B52-4082-B192-EC11E3146262}"/>
    <cellStyle name="Итог 3 2 3 6 3" xfId="1214" xr:uid="{8F2277FC-C957-4638-9473-8D38C929573A}"/>
    <cellStyle name="Итог 3 2 3 7" xfId="693" xr:uid="{00000000-0005-0000-0000-000024020000}"/>
    <cellStyle name="Итог 3 2 3 7 2" xfId="2056" xr:uid="{DAE82BA1-4233-4BF0-84E9-C9C4286F8562}"/>
    <cellStyle name="Итог 3 2 3 7 3" xfId="1282" xr:uid="{67C40FCF-EFD1-4A18-A614-A9AC428B0221}"/>
    <cellStyle name="Итог 3 2 3 8" xfId="768" xr:uid="{00000000-0005-0000-0000-000025020000}"/>
    <cellStyle name="Итог 3 2 3 8 2" xfId="2131" xr:uid="{6052A616-5CD5-4643-9059-89D7953832CC}"/>
    <cellStyle name="Итог 3 2 3 9" xfId="1641" xr:uid="{C712FCBF-EDED-40E0-9812-4309D1AFDDC9}"/>
    <cellStyle name="Итог 3 2 4" xfId="208" xr:uid="{00000000-0005-0000-0000-000026020000}"/>
    <cellStyle name="Итог 3 2 4 10" xfId="2322" xr:uid="{722D3948-8C27-4495-93A6-AC501CFB3999}"/>
    <cellStyle name="Итог 3 2 4 11" xfId="2474" xr:uid="{12CE8131-7A3D-47EA-AC11-BE5330AE9005}"/>
    <cellStyle name="Итог 3 2 4 2" xfId="283" xr:uid="{00000000-0005-0000-0000-000027020000}"/>
    <cellStyle name="Итог 3 2 4 2 2" xfId="1477" xr:uid="{4821ECBF-D548-4A7E-9D59-B782B9C91B16}"/>
    <cellStyle name="Итог 3 2 4 2 3" xfId="1336" xr:uid="{9EFF843A-8261-4C0C-9433-ACD9F49E2C2A}"/>
    <cellStyle name="Итог 3 2 4 2 4" xfId="872" xr:uid="{6BAA5933-6C85-46E8-A603-EE270F389DF0}"/>
    <cellStyle name="Итог 3 2 4 2 5" xfId="2229" xr:uid="{D09F3504-181C-443C-8183-358261A154F9}"/>
    <cellStyle name="Итог 3 2 4 2 6" xfId="2559" xr:uid="{CDE3402A-4242-4F1F-9FB7-1D66ACE9BBD0}"/>
    <cellStyle name="Итог 3 2 4 3" xfId="363" xr:uid="{00000000-0005-0000-0000-000028020000}"/>
    <cellStyle name="Итог 3 2 4 3 2" xfId="1553" xr:uid="{6898E4F7-6DDF-4453-8F43-D498FCFD9440}"/>
    <cellStyle name="Итог 3 2 4 3 3" xfId="1726" xr:uid="{09441702-144D-4C94-A8B8-0CABC17AE3A1}"/>
    <cellStyle name="Итог 3 2 4 3 4" xfId="952" xr:uid="{F4F3DA52-178B-442D-8AB0-B3EC1C98BE81}"/>
    <cellStyle name="Итог 3 2 4 3 5" xfId="2395" xr:uid="{EA3B18E4-A35D-43DD-AD8D-3A4E8D7CAA42}"/>
    <cellStyle name="Итог 3 2 4 3 6" xfId="2634" xr:uid="{6513CFC1-D737-4A4C-85E1-2934843779EE}"/>
    <cellStyle name="Итог 3 2 4 4" xfId="443" xr:uid="{00000000-0005-0000-0000-000029020000}"/>
    <cellStyle name="Итог 3 2 4 4 2" xfId="1806" xr:uid="{B6783054-55D6-4F5F-8F1F-6E1102549125}"/>
    <cellStyle name="Итог 3 2 4 4 3" xfId="1032" xr:uid="{69918955-C85A-4DA4-AD70-66CEA6E4ABE1}"/>
    <cellStyle name="Итог 3 2 4 5" xfId="564" xr:uid="{00000000-0005-0000-0000-00002A020000}"/>
    <cellStyle name="Итог 3 2 4 5 2" xfId="1927" xr:uid="{460E0888-076C-4128-95F2-45FD412C69E2}"/>
    <cellStyle name="Итог 3 2 4 5 3" xfId="1153" xr:uid="{BA712C10-CE47-4B5E-B946-3ED5898F58F0}"/>
    <cellStyle name="Итог 3 2 4 6" xfId="640" xr:uid="{00000000-0005-0000-0000-00002B020000}"/>
    <cellStyle name="Итог 3 2 4 6 2" xfId="2003" xr:uid="{491469E0-5B02-4DE2-B557-799ABFC3C5AA}"/>
    <cellStyle name="Итог 3 2 4 6 3" xfId="1229" xr:uid="{286528E7-5253-40EB-9BD9-FB50A716277D}"/>
    <cellStyle name="Итог 3 2 4 7" xfId="708" xr:uid="{00000000-0005-0000-0000-00002C020000}"/>
    <cellStyle name="Итог 3 2 4 7 2" xfId="2071" xr:uid="{D4B8D024-B741-444C-83E3-8B5C01D6A692}"/>
    <cellStyle name="Итог 3 2 4 7 3" xfId="1297" xr:uid="{D99E401B-865E-4135-9D36-A4E390C866A1}"/>
    <cellStyle name="Итог 3 2 4 8" xfId="783" xr:uid="{00000000-0005-0000-0000-00002D020000}"/>
    <cellStyle name="Итог 3 2 4 8 2" xfId="2146" xr:uid="{6835B1E1-15D3-472B-9553-6FDAB56ABA17}"/>
    <cellStyle name="Итог 3 2 4 9" xfId="1351" xr:uid="{36D64559-F1FB-4B6D-ADDE-54B366544358}"/>
    <cellStyle name="Итог 3 2 5" xfId="223" xr:uid="{00000000-0005-0000-0000-00002E020000}"/>
    <cellStyle name="Итог 3 2 5 2" xfId="1417" xr:uid="{7CFA3114-70C2-4B47-9051-391C63432FB0}"/>
    <cellStyle name="Итог 3 2 5 3" xfId="1617" xr:uid="{B9782891-5F13-4654-9C60-FA4EEE200A4D}"/>
    <cellStyle name="Итог 3 2 5 4" xfId="812" xr:uid="{189A40D4-C1AA-4D93-8499-1431059429C9}"/>
    <cellStyle name="Итог 3 2 5 5" xfId="2356" xr:uid="{E482BEE2-6C64-4BB3-9988-2A6B048EDA2C}"/>
    <cellStyle name="Итог 3 2 5 6" xfId="2499" xr:uid="{33D5CD11-5D75-4EE3-B5B8-51BC23525387}"/>
    <cellStyle name="Итог 3 2 6" xfId="303" xr:uid="{00000000-0005-0000-0000-00002F020000}"/>
    <cellStyle name="Итог 3 2 6 2" xfId="1493" xr:uid="{C00FFE48-FDE5-4F2E-8AE7-1FB2EA69FF42}"/>
    <cellStyle name="Итог 3 2 6 3" xfId="1390" xr:uid="{55EABD67-3F68-47D0-9CFA-0E302A57DD58}"/>
    <cellStyle name="Итог 3 2 6 4" xfId="892" xr:uid="{D87D08DA-8DFB-469D-B4B5-7A0D60720065}"/>
    <cellStyle name="Итог 3 2 6 5" xfId="2191" xr:uid="{2D5AD9FC-177A-4AA1-BB86-31D2048C47CE}"/>
    <cellStyle name="Итог 3 2 6 6" xfId="2574" xr:uid="{D618654C-B6DF-4AE2-B75F-66F969B8C9FA}"/>
    <cellStyle name="Итог 3 2 7" xfId="383" xr:uid="{00000000-0005-0000-0000-000030020000}"/>
    <cellStyle name="Итог 3 2 7 2" xfId="1746" xr:uid="{FEBD19E1-8A19-47F9-B2EE-25148D58AA65}"/>
    <cellStyle name="Итог 3 2 7 3" xfId="972" xr:uid="{9F798CA2-0D79-4B45-80EB-910D53E22C9C}"/>
    <cellStyle name="Итог 3 2 8" xfId="504" xr:uid="{00000000-0005-0000-0000-000031020000}"/>
    <cellStyle name="Итог 3 2 8 2" xfId="1867" xr:uid="{7775A732-6E62-46E0-A1E2-48601013C095}"/>
    <cellStyle name="Итог 3 2 8 3" xfId="1093" xr:uid="{5DBD66D3-5911-4E11-8069-3576FE558F31}"/>
    <cellStyle name="Итог 3 2 9" xfId="580" xr:uid="{00000000-0005-0000-0000-000032020000}"/>
    <cellStyle name="Итог 3 2 9 2" xfId="1943" xr:uid="{AEB53421-4204-4097-A6EB-415CDF8D20FA}"/>
    <cellStyle name="Итог 3 2 9 3" xfId="1169" xr:uid="{91EE8F19-FFBB-417F-9C86-4CA00903CAC0}"/>
    <cellStyle name="Итог 3 3" xfId="168" xr:uid="{00000000-0005-0000-0000-000033020000}"/>
    <cellStyle name="Итог 3 3 10" xfId="2262" xr:uid="{1A1B3676-7E87-48BD-8AD3-2C67AC5EADD4}"/>
    <cellStyle name="Итог 3 3 11" xfId="2434" xr:uid="{05F1EB4C-B4C3-4C23-9977-C5A28289763E}"/>
    <cellStyle name="Итог 3 3 2" xfId="243" xr:uid="{00000000-0005-0000-0000-000034020000}"/>
    <cellStyle name="Итог 3 3 2 2" xfId="1437" xr:uid="{A89882A9-7636-42B1-A500-CA234B9F3527}"/>
    <cellStyle name="Итог 3 3 2 3" xfId="1377" xr:uid="{F0E1692D-43BE-4D2B-9ECB-9543EFFAE5F1}"/>
    <cellStyle name="Итог 3 3 2 4" xfId="832" xr:uid="{E4B60409-7BB2-45DD-B215-A6C80190D992}"/>
    <cellStyle name="Итог 3 3 2 5" xfId="2249" xr:uid="{58AD960E-9A60-4E51-9998-DFFA43D6088F}"/>
    <cellStyle name="Итог 3 3 2 6" xfId="2519" xr:uid="{F379CBE6-E9CC-4BF0-9264-150128883F38}"/>
    <cellStyle name="Итог 3 3 3" xfId="323" xr:uid="{00000000-0005-0000-0000-000035020000}"/>
    <cellStyle name="Итог 3 3 3 2" xfId="1513" xr:uid="{EF1E0909-E7E9-4090-B077-96C6CC26D5F7}"/>
    <cellStyle name="Итог 3 3 3 3" xfId="1686" xr:uid="{323024F5-75C2-4E3C-84C1-09C8A51099F8}"/>
    <cellStyle name="Итог 3 3 3 4" xfId="912" xr:uid="{493382EE-E1B2-4636-84CA-9DEF76265823}"/>
    <cellStyle name="Итог 3 3 3 5" xfId="2354" xr:uid="{451C822C-2D7B-4E7D-8FDF-549CB002755F}"/>
    <cellStyle name="Итог 3 3 3 6" xfId="2594" xr:uid="{0F3EE5F0-4722-42C5-9078-037350287B03}"/>
    <cellStyle name="Итог 3 3 4" xfId="403" xr:uid="{00000000-0005-0000-0000-000036020000}"/>
    <cellStyle name="Итог 3 3 4 2" xfId="1766" xr:uid="{512AE72E-22EF-48FF-A597-486041E0CD07}"/>
    <cellStyle name="Итог 3 3 4 3" xfId="992" xr:uid="{747F2EEC-21E9-49EB-951D-87F0565DA4E7}"/>
    <cellStyle name="Итог 3 3 5" xfId="524" xr:uid="{00000000-0005-0000-0000-000037020000}"/>
    <cellStyle name="Итог 3 3 5 2" xfId="1887" xr:uid="{1329403E-A02D-4C73-83E0-FA533BD5743D}"/>
    <cellStyle name="Итог 3 3 5 3" xfId="1113" xr:uid="{053C112C-31A1-41E4-BCF2-D363278C3074}"/>
    <cellStyle name="Итог 3 3 6" xfId="600" xr:uid="{00000000-0005-0000-0000-000038020000}"/>
    <cellStyle name="Итог 3 3 6 2" xfId="1963" xr:uid="{CE65B926-D07B-494E-8CC4-5F81D55C1165}"/>
    <cellStyle name="Итог 3 3 6 3" xfId="1189" xr:uid="{DD196E6D-ABD5-4E93-BC3B-6333DDB3F484}"/>
    <cellStyle name="Итог 3 3 7" xfId="449" xr:uid="{00000000-0005-0000-0000-000039020000}"/>
    <cellStyle name="Итог 3 3 7 2" xfId="1812" xr:uid="{569C6753-6FB2-4151-BAE7-DE273B479A66}"/>
    <cellStyle name="Итог 3 3 7 3" xfId="1038" xr:uid="{C1744E53-F120-435C-AA4A-7E794922F2C4}"/>
    <cellStyle name="Итог 3 3 8" xfId="743" xr:uid="{00000000-0005-0000-0000-00003A020000}"/>
    <cellStyle name="Итог 3 3 8 2" xfId="2106" xr:uid="{F134CC07-866E-4787-973C-85DD501697A8}"/>
    <cellStyle name="Итог 3 3 9" xfId="1387" xr:uid="{019895C7-FF74-4EB6-ACB2-EF92B5881F59}"/>
    <cellStyle name="Итог 3 4" xfId="183" xr:uid="{00000000-0005-0000-0000-00003B020000}"/>
    <cellStyle name="Итог 3 4 10" xfId="2369" xr:uid="{E01A2CDC-B62B-414D-AB17-FFD84A4CCF38}"/>
    <cellStyle name="Итог 3 4 11" xfId="2449" xr:uid="{0958113E-9EB3-46CD-BE52-3F4631420200}"/>
    <cellStyle name="Итог 3 4 2" xfId="258" xr:uid="{00000000-0005-0000-0000-00003C020000}"/>
    <cellStyle name="Итог 3 4 2 2" xfId="1452" xr:uid="{9C38564A-D327-4B04-B252-E0C728B2FBB0}"/>
    <cellStyle name="Итог 3 4 2 3" xfId="1569" xr:uid="{15F14F6D-5F55-4A47-85B7-4909F23831DC}"/>
    <cellStyle name="Итог 3 4 2 4" xfId="847" xr:uid="{310919CA-D7EE-4A97-8E46-4DE26941C878}"/>
    <cellStyle name="Итог 3 4 2 5" xfId="2282" xr:uid="{67311ADB-744D-4ED9-9CFD-3EA429661C1F}"/>
    <cellStyle name="Итог 3 4 2 6" xfId="2534" xr:uid="{042A3B69-4E69-458E-927D-39D755124773}"/>
    <cellStyle name="Итог 3 4 3" xfId="338" xr:uid="{00000000-0005-0000-0000-00003D020000}"/>
    <cellStyle name="Итог 3 4 3 2" xfId="1528" xr:uid="{DA008416-2FE2-4032-ADA5-1B3A0212D16D}"/>
    <cellStyle name="Итог 3 4 3 3" xfId="1701" xr:uid="{36EDD598-DB12-4B6A-A151-D8EA85E65615}"/>
    <cellStyle name="Итог 3 4 3 4" xfId="927" xr:uid="{519FDBE7-C40A-4BFD-99A6-C7F0396402C5}"/>
    <cellStyle name="Итог 3 4 3 5" xfId="2166" xr:uid="{796B7BFD-57B0-433E-92EE-4F09F364155B}"/>
    <cellStyle name="Итог 3 4 3 6" xfId="2609" xr:uid="{69D8B018-3A5A-43B4-AC26-051F118B8FDF}"/>
    <cellStyle name="Итог 3 4 4" xfId="418" xr:uid="{00000000-0005-0000-0000-00003E020000}"/>
    <cellStyle name="Итог 3 4 4 2" xfId="1781" xr:uid="{37234257-B8B0-42CF-956D-AAA4AA2B68C5}"/>
    <cellStyle name="Итог 3 4 4 3" xfId="1007" xr:uid="{4C695327-F680-4683-BA0E-378BEA6C0DA7}"/>
    <cellStyle name="Итог 3 4 5" xfId="539" xr:uid="{00000000-0005-0000-0000-00003F020000}"/>
    <cellStyle name="Итог 3 4 5 2" xfId="1902" xr:uid="{2AA705A3-BF0D-4EAD-9AA8-823284FB6F66}"/>
    <cellStyle name="Итог 3 4 5 3" xfId="1128" xr:uid="{471999F7-F108-4188-98B6-8F6BF3DA0BEE}"/>
    <cellStyle name="Итог 3 4 6" xfId="615" xr:uid="{00000000-0005-0000-0000-000040020000}"/>
    <cellStyle name="Итог 3 4 6 2" xfId="1978" xr:uid="{85103454-0CD1-4B50-B184-D8BA2CB16406}"/>
    <cellStyle name="Итог 3 4 6 3" xfId="1204" xr:uid="{008B9342-CEF8-464D-9022-667190DF15A2}"/>
    <cellStyle name="Итог 3 4 7" xfId="459" xr:uid="{00000000-0005-0000-0000-000041020000}"/>
    <cellStyle name="Итог 3 4 7 2" xfId="1822" xr:uid="{29CEFC9B-1C21-471B-BC42-B81D331F7014}"/>
    <cellStyle name="Итог 3 4 7 3" xfId="1048" xr:uid="{1ABEB501-57BC-404D-82FA-4D872E7B619C}"/>
    <cellStyle name="Итог 3 4 8" xfId="758" xr:uid="{00000000-0005-0000-0000-000042020000}"/>
    <cellStyle name="Итог 3 4 8 2" xfId="2121" xr:uid="{7B39D33A-A723-47A0-A877-74FCEE177BFE}"/>
    <cellStyle name="Итог 3 4 9" xfId="1371" xr:uid="{A0B46822-5AD7-4A4A-BB53-09071B77CA77}"/>
    <cellStyle name="Итог 3 5" xfId="198" xr:uid="{00000000-0005-0000-0000-000043020000}"/>
    <cellStyle name="Итог 3 5 10" xfId="2242" xr:uid="{B4554B01-3497-4807-9857-BFED9A75B9DD}"/>
    <cellStyle name="Итог 3 5 11" xfId="2464" xr:uid="{DEEACE94-AF25-4006-A337-FF56197024CB}"/>
    <cellStyle name="Итог 3 5 2" xfId="273" xr:uid="{00000000-0005-0000-0000-000044020000}"/>
    <cellStyle name="Итог 3 5 2 2" xfId="1467" xr:uid="{001AFD8D-69AC-49B0-9537-9CE2121ACCA8}"/>
    <cellStyle name="Итог 3 5 2 3" xfId="1653" xr:uid="{FEAD6409-35F6-43B8-87A5-DEBAF9E864D7}"/>
    <cellStyle name="Итог 3 5 2 4" xfId="862" xr:uid="{A9FA75CA-EE9F-4AE3-AEDB-FEE34642EF41}"/>
    <cellStyle name="Итог 3 5 2 5" xfId="2222" xr:uid="{B6FF5DEF-8222-4E51-B85D-F5344AE5E79F}"/>
    <cellStyle name="Итог 3 5 2 6" xfId="2549" xr:uid="{1C47207C-9EA8-4532-86C4-B097188BC59A}"/>
    <cellStyle name="Итог 3 5 3" xfId="353" xr:uid="{00000000-0005-0000-0000-000045020000}"/>
    <cellStyle name="Итог 3 5 3 2" xfId="1543" xr:uid="{F1C3E6C1-2404-4D3C-971B-CFF58ACD5CF8}"/>
    <cellStyle name="Итог 3 5 3 3" xfId="1716" xr:uid="{8CD20FC1-F125-4135-9DA5-B34B1DA5B925}"/>
    <cellStyle name="Итог 3 5 3 4" xfId="942" xr:uid="{3520A153-C4E4-4F94-A0FF-61C5A55651EA}"/>
    <cellStyle name="Итог 3 5 3 5" xfId="2151" xr:uid="{CA2177B6-E959-42C7-878E-15B477757407}"/>
    <cellStyle name="Итог 3 5 3 6" xfId="2624" xr:uid="{57F81FBA-55A0-4F08-AFF8-294F5C0688EA}"/>
    <cellStyle name="Итог 3 5 4" xfId="433" xr:uid="{00000000-0005-0000-0000-000046020000}"/>
    <cellStyle name="Итог 3 5 4 2" xfId="1796" xr:uid="{DDADB4C2-6990-4735-8F94-7E7E8E320A34}"/>
    <cellStyle name="Итог 3 5 4 3" xfId="1022" xr:uid="{FDC6E119-B9B2-4E68-8B7E-AC2BA20BF360}"/>
    <cellStyle name="Итог 3 5 5" xfId="554" xr:uid="{00000000-0005-0000-0000-000047020000}"/>
    <cellStyle name="Итог 3 5 5 2" xfId="1917" xr:uid="{D2E34B33-0C97-486D-87A2-647CCA84BD7E}"/>
    <cellStyle name="Итог 3 5 5 3" xfId="1143" xr:uid="{F4807959-892F-4C97-96F8-106A15DB951B}"/>
    <cellStyle name="Итог 3 5 6" xfId="630" xr:uid="{00000000-0005-0000-0000-000048020000}"/>
    <cellStyle name="Итог 3 5 6 2" xfId="1993" xr:uid="{80C8BA68-B605-416F-B61B-DAA665D17C89}"/>
    <cellStyle name="Итог 3 5 6 3" xfId="1219" xr:uid="{3B359D58-4A92-435E-B005-C760DFBF5A38}"/>
    <cellStyle name="Итог 3 5 7" xfId="698" xr:uid="{00000000-0005-0000-0000-000049020000}"/>
    <cellStyle name="Итог 3 5 7 2" xfId="2061" xr:uid="{59AD3420-46BA-42B4-A749-2903D1DA2F93}"/>
    <cellStyle name="Итог 3 5 7 3" xfId="1287" xr:uid="{6876AFCB-557B-455A-A172-EA80EA8278D5}"/>
    <cellStyle name="Итог 3 5 8" xfId="773" xr:uid="{00000000-0005-0000-0000-00004A020000}"/>
    <cellStyle name="Итог 3 5 8 2" xfId="2136" xr:uid="{67326CAF-9489-4C60-8A46-B09B27518773}"/>
    <cellStyle name="Итог 3 5 9" xfId="1668" xr:uid="{E3C53943-68D3-4C0C-B948-96339852F03C}"/>
    <cellStyle name="Итог 3 6" xfId="213" xr:uid="{00000000-0005-0000-0000-00004B020000}"/>
    <cellStyle name="Итог 3 6 2" xfId="1406" xr:uid="{CAA1716F-B43E-4C19-83EA-888C9748625D}"/>
    <cellStyle name="Итог 3 6 3" xfId="1367" xr:uid="{97011B31-7020-4242-96C7-2D82C90D3008}"/>
    <cellStyle name="Итог 3 6 4" xfId="802" xr:uid="{CCCEF1C3-238B-4CA9-8D6A-C2F1984949B0}"/>
    <cellStyle name="Итог 3 6 5" xfId="2347" xr:uid="{B93682C6-F768-461C-BCAC-883E23DFC551}"/>
    <cellStyle name="Итог 3 6 6" xfId="2489" xr:uid="{C1E90550-A1E5-4EF5-B2DF-86B9E9E8731A}"/>
    <cellStyle name="Итог 3 7" xfId="293" xr:uid="{00000000-0005-0000-0000-00004C020000}"/>
    <cellStyle name="Итог 3 7 2" xfId="1483" xr:uid="{F0FD793E-50E0-4036-8A28-AA23B77243FE}"/>
    <cellStyle name="Итог 3 7 3" xfId="1369" xr:uid="{74D1353A-9BFF-43E2-8979-A03251B08DB6}"/>
    <cellStyle name="Итог 3 7 4" xfId="882" xr:uid="{73568435-B4E3-4DAE-8B0C-9443C3D366EB}"/>
    <cellStyle name="Итог 3 7 5" xfId="2382" xr:uid="{ED29500D-EE95-41E2-957B-7625BA6F1E98}"/>
    <cellStyle name="Итог 3 7 6" xfId="2564" xr:uid="{946586A9-83C3-450D-A8AB-9A771EE83523}"/>
    <cellStyle name="Итог 3 8" xfId="373" xr:uid="{00000000-0005-0000-0000-00004D020000}"/>
    <cellStyle name="Итог 3 8 2" xfId="1736" xr:uid="{A03043DD-E15E-4313-A788-4A178800F432}"/>
    <cellStyle name="Итог 3 8 3" xfId="962" xr:uid="{3D8BF792-69D7-4D59-852D-979B0F366869}"/>
    <cellStyle name="Итог 3 9" xfId="494" xr:uid="{00000000-0005-0000-0000-00004E020000}"/>
    <cellStyle name="Итог 3 9 2" xfId="1857" xr:uid="{94AADF74-1973-4B54-B909-CFF2E06BC4E5}"/>
    <cellStyle name="Итог 3 9 3" xfId="1083" xr:uid="{A53A680B-B29C-45DB-AFCE-D9C5F6692A82}"/>
    <cellStyle name="Итог 4" xfId="1593" xr:uid="{6FC0B768-9A6A-423D-9240-1F678B443EBC}"/>
    <cellStyle name="Итог 5" xfId="788" xr:uid="{AA60E748-C811-4F40-A61B-C5C0E7702C4C}"/>
    <cellStyle name="Контрольная ячейка" xfId="38" xr:uid="{00000000-0005-0000-0000-00004F020000}"/>
    <cellStyle name="Контрольная ячейка 2" xfId="108" xr:uid="{00000000-0005-0000-0000-000050020000}"/>
    <cellStyle name="Название" xfId="39" xr:uid="{00000000-0005-0000-0000-000051020000}"/>
    <cellStyle name="Название 2" xfId="109" xr:uid="{00000000-0005-0000-0000-000052020000}"/>
    <cellStyle name="Нейтральный" xfId="40" xr:uid="{00000000-0005-0000-0000-000053020000}"/>
    <cellStyle name="Нейтральный 2" xfId="110" xr:uid="{00000000-0005-0000-0000-000054020000}"/>
    <cellStyle name="Обычный 2" xfId="41" xr:uid="{00000000-0005-0000-0000-000056020000}"/>
    <cellStyle name="Обычный 2 2" xfId="111" xr:uid="{00000000-0005-0000-0000-000057020000}"/>
    <cellStyle name="Обычный 3" xfId="60" xr:uid="{00000000-0005-0000-0000-000058020000}"/>
    <cellStyle name="Обычный 3 2" xfId="125" xr:uid="{00000000-0005-0000-0000-000059020000}"/>
    <cellStyle name="Обычный 4" xfId="75" xr:uid="{00000000-0005-0000-0000-00005A020000}"/>
    <cellStyle name="Обычный 5" xfId="1391" xr:uid="{49CE9691-09DD-42CA-A30C-B53ADEA9488D}"/>
    <cellStyle name="Обычный 5 2" xfId="1479" xr:uid="{E5862241-B700-4E75-A819-F8590D050C0A}"/>
    <cellStyle name="Обычный 5 2 2" xfId="2324" xr:uid="{4F386B5F-A0CA-4CE8-923E-D07C1FC5954D}"/>
    <cellStyle name="Обычный 5 3" xfId="2253" xr:uid="{482B4395-4D32-46DC-9282-61EFE10385B8}"/>
    <cellStyle name="Плохой" xfId="42" xr:uid="{00000000-0005-0000-0000-00005B020000}"/>
    <cellStyle name="Плохой 2" xfId="112" xr:uid="{00000000-0005-0000-0000-00005C020000}"/>
    <cellStyle name="Пояснение" xfId="43" xr:uid="{00000000-0005-0000-0000-00005D020000}"/>
    <cellStyle name="Пояснение 2" xfId="113" xr:uid="{00000000-0005-0000-0000-00005E020000}"/>
    <cellStyle name="Примечание" xfId="44" xr:uid="{00000000-0005-0000-0000-00005F020000}"/>
    <cellStyle name="Примечание 2" xfId="131" xr:uid="{00000000-0005-0000-0000-000060020000}"/>
    <cellStyle name="Примечание 2 10" xfId="463" xr:uid="{00000000-0005-0000-0000-000061020000}"/>
    <cellStyle name="Примечание 2 10 2" xfId="1826" xr:uid="{3BC50EA7-D1AA-402D-9270-1EA066A687F0}"/>
    <cellStyle name="Примечание 2 10 3" xfId="1052" xr:uid="{9AAD8586-EE91-4EF0-870B-BB8AD479164C}"/>
    <cellStyle name="Примечание 2 11" xfId="482" xr:uid="{00000000-0005-0000-0000-000062020000}"/>
    <cellStyle name="Примечание 2 11 2" xfId="1845" xr:uid="{3EAB6A2C-CB99-4B5C-AC05-1A74D2140752}"/>
    <cellStyle name="Примечание 2 11 3" xfId="1071" xr:uid="{06760F1F-1371-4A0E-95FE-955CF9B5E877}"/>
    <cellStyle name="Примечание 2 12" xfId="659" xr:uid="{00000000-0005-0000-0000-000063020000}"/>
    <cellStyle name="Примечание 2 12 2" xfId="2022" xr:uid="{084E793A-792F-462A-8AAA-6B9AB4152E91}"/>
    <cellStyle name="Примечание 2 12 3" xfId="1248" xr:uid="{6F0FCF90-2BF8-485B-9495-101DDE15093A}"/>
    <cellStyle name="Примечание 2 13" xfId="684" xr:uid="{00000000-0005-0000-0000-000064020000}"/>
    <cellStyle name="Примечание 2 13 2" xfId="2047" xr:uid="{AA65F2D0-4853-4F3D-B91A-671F9D21E34F}"/>
    <cellStyle name="Примечание 2 13 3" xfId="1273" xr:uid="{601DCC44-FC1E-48BB-8AE7-A413D142F95C}"/>
    <cellStyle name="Примечание 2 14" xfId="1354" xr:uid="{EAC814CD-05CE-4387-8DD3-728BF5C19310}"/>
    <cellStyle name="Примечание 2 15" xfId="2342" xr:uid="{8A354831-05C8-4D9D-9FDC-C7DEBB9F6524}"/>
    <cellStyle name="Примечание 2 16" xfId="2400" xr:uid="{D2809887-AB60-480E-A28E-0B382C4086B5}"/>
    <cellStyle name="Примечание 2 2" xfId="144" xr:uid="{00000000-0005-0000-0000-000065020000}"/>
    <cellStyle name="Примечание 2 2 10" xfId="651" xr:uid="{00000000-0005-0000-0000-000066020000}"/>
    <cellStyle name="Примечание 2 2 10 2" xfId="2014" xr:uid="{BBB751B3-BB16-4D31-B9C3-6B8DCC9B70EF}"/>
    <cellStyle name="Примечание 2 2 10 3" xfId="1240" xr:uid="{EA1F76F1-9FFD-4924-985F-CEC3E2E05F94}"/>
    <cellStyle name="Примечание 2 2 11" xfId="680" xr:uid="{00000000-0005-0000-0000-000067020000}"/>
    <cellStyle name="Примечание 2 2 11 2" xfId="2043" xr:uid="{D2AEA401-0725-4A01-9148-5A0F41C0CFBE}"/>
    <cellStyle name="Примечание 2 2 11 3" xfId="1269" xr:uid="{27F93EC0-B566-4DF9-8129-374AB1F5AD95}"/>
    <cellStyle name="Примечание 2 2 12" xfId="719" xr:uid="{00000000-0005-0000-0000-000068020000}"/>
    <cellStyle name="Примечание 2 2 12 2" xfId="2082" xr:uid="{4512F96F-1462-4B3C-AEE7-152F3AB4F2D9}"/>
    <cellStyle name="Примечание 2 2 12 3" xfId="1308" xr:uid="{67557C25-EF38-46C1-BBC4-05260F2FAC41}"/>
    <cellStyle name="Примечание 2 2 13" xfId="1325" xr:uid="{81DEF7F2-E86C-4BCA-B68D-DDA0B9796EF1}"/>
    <cellStyle name="Примечание 2 2 14" xfId="2266" xr:uid="{991E9FD2-4CBB-4718-83F6-782666E1C40E}"/>
    <cellStyle name="Примечание 2 2 15" xfId="2410" xr:uid="{BE0708EA-C3C9-4964-A3EC-0634352A923A}"/>
    <cellStyle name="Примечание 2 2 2" xfId="174" xr:uid="{00000000-0005-0000-0000-000069020000}"/>
    <cellStyle name="Примечание 2 2 2 10" xfId="2209" xr:uid="{4D191209-0BFB-47E6-B662-2A98EBF37D10}"/>
    <cellStyle name="Примечание 2 2 2 11" xfId="2440" xr:uid="{32D03F24-B97C-4EAB-9A7D-7EDCF18079AF}"/>
    <cellStyle name="Примечание 2 2 2 2" xfId="249" xr:uid="{00000000-0005-0000-0000-00006A020000}"/>
    <cellStyle name="Примечание 2 2 2 2 2" xfId="1443" xr:uid="{93736336-EFF4-4CB1-838B-8EFEB2499A20}"/>
    <cellStyle name="Примечание 2 2 2 2 3" xfId="1656" xr:uid="{73255A82-5924-498E-B7C0-E560F21FF6A2}"/>
    <cellStyle name="Примечание 2 2 2 2 4" xfId="838" xr:uid="{57D52435-1AF4-4CC3-BECD-DBDCC479A91D}"/>
    <cellStyle name="Примечание 2 2 2 2 5" xfId="2226" xr:uid="{36F0301F-862F-446D-BB9F-96DEC263F3AD}"/>
    <cellStyle name="Примечание 2 2 2 2 6" xfId="2525" xr:uid="{61377998-07DB-4852-9E2A-13D9C8FEBC44}"/>
    <cellStyle name="Примечание 2 2 2 3" xfId="329" xr:uid="{00000000-0005-0000-0000-00006B020000}"/>
    <cellStyle name="Примечание 2 2 2 3 2" xfId="1519" xr:uid="{47648135-952C-45F3-8369-A07D3EC11CD4}"/>
    <cellStyle name="Примечание 2 2 2 3 3" xfId="1692" xr:uid="{993C4A5C-9AEA-400F-B100-4C57D965C11E}"/>
    <cellStyle name="Примечание 2 2 2 3 4" xfId="918" xr:uid="{6208DEC6-8395-46D5-B052-E508096EE176}"/>
    <cellStyle name="Примечание 2 2 2 3 5" xfId="2174" xr:uid="{BD53972C-1D9E-4E23-9CE2-42F6382AEEBC}"/>
    <cellStyle name="Примечание 2 2 2 3 6" xfId="2600" xr:uid="{50B3D43E-DCBD-4BC9-B808-19623B23E7FD}"/>
    <cellStyle name="Примечание 2 2 2 4" xfId="409" xr:uid="{00000000-0005-0000-0000-00006C020000}"/>
    <cellStyle name="Примечание 2 2 2 4 2" xfId="1772" xr:uid="{31B13123-BA10-42FB-BD02-59DA780DABD5}"/>
    <cellStyle name="Примечание 2 2 2 4 3" xfId="998" xr:uid="{D4EE1963-D405-4F80-BC69-CBF750DAB82C}"/>
    <cellStyle name="Примечание 2 2 2 5" xfId="530" xr:uid="{00000000-0005-0000-0000-00006D020000}"/>
    <cellStyle name="Примечание 2 2 2 5 2" xfId="1893" xr:uid="{6F44AAC3-48AA-4709-96BC-50E2CF77F2F7}"/>
    <cellStyle name="Примечание 2 2 2 5 3" xfId="1119" xr:uid="{E530ED46-9110-4536-8EF9-BCD08E4E61AB}"/>
    <cellStyle name="Примечание 2 2 2 6" xfId="606" xr:uid="{00000000-0005-0000-0000-00006E020000}"/>
    <cellStyle name="Примечание 2 2 2 6 2" xfId="1969" xr:uid="{559C00A8-FD91-436E-BF4A-03A70B9F0C5B}"/>
    <cellStyle name="Примечание 2 2 2 6 3" xfId="1195" xr:uid="{1B37EE21-AFE3-42C6-8CC1-408492C4E202}"/>
    <cellStyle name="Примечание 2 2 2 7" xfId="466" xr:uid="{00000000-0005-0000-0000-00006F020000}"/>
    <cellStyle name="Примечание 2 2 2 7 2" xfId="1829" xr:uid="{5AEE0510-90D8-442D-B73E-FDCA49BBB22F}"/>
    <cellStyle name="Примечание 2 2 2 7 3" xfId="1055" xr:uid="{472A0655-B26D-44A9-B675-E1C5C5395C07}"/>
    <cellStyle name="Примечание 2 2 2 8" xfId="749" xr:uid="{00000000-0005-0000-0000-000070020000}"/>
    <cellStyle name="Примечание 2 2 2 8 2" xfId="2112" xr:uid="{8B99BACD-E2E8-4178-A2A7-E7CD21EF1203}"/>
    <cellStyle name="Примечание 2 2 2 9" xfId="1666" xr:uid="{77B642C2-0634-4F09-8B95-8ABE5C170DC4}"/>
    <cellStyle name="Примечание 2 2 3" xfId="189" xr:uid="{00000000-0005-0000-0000-000071020000}"/>
    <cellStyle name="Примечание 2 2 3 10" xfId="2199" xr:uid="{E91F4381-BFA8-4A69-8B77-6F0AD6744AAB}"/>
    <cellStyle name="Примечание 2 2 3 11" xfId="2455" xr:uid="{0E01BA1F-E791-4F5F-962C-EE3D088B6108}"/>
    <cellStyle name="Примечание 2 2 3 2" xfId="264" xr:uid="{00000000-0005-0000-0000-000072020000}"/>
    <cellStyle name="Примечание 2 2 3 2 2" xfId="1458" xr:uid="{B9A5D413-47DF-4CFD-97F0-66D6FAD3C0BB}"/>
    <cellStyle name="Примечание 2 2 3 2 3" xfId="1350" xr:uid="{8F8C5D01-BCAF-4486-937B-0ED5CDC3B2C9}"/>
    <cellStyle name="Примечание 2 2 3 2 4" xfId="853" xr:uid="{66B8D2E2-E7FD-4F03-B4B6-7783B3DED632}"/>
    <cellStyle name="Примечание 2 2 3 2 5" xfId="2269" xr:uid="{6E84F2EC-BEB2-4E53-9958-EF4C8C7831DA}"/>
    <cellStyle name="Примечание 2 2 3 2 6" xfId="2540" xr:uid="{3EBEF88C-61CA-44EE-A8BE-36FCF6A3D2B1}"/>
    <cellStyle name="Примечание 2 2 3 3" xfId="344" xr:uid="{00000000-0005-0000-0000-000073020000}"/>
    <cellStyle name="Примечание 2 2 3 3 2" xfId="1534" xr:uid="{B0A53446-F3F2-49EC-8FBA-B2307570F35A}"/>
    <cellStyle name="Примечание 2 2 3 3 3" xfId="1707" xr:uid="{ABF0A444-28B3-40AE-BB00-6DC298DB1DC1}"/>
    <cellStyle name="Примечание 2 2 3 3 4" xfId="933" xr:uid="{2F514A5E-10A2-4159-BDA9-9DD00169E594}"/>
    <cellStyle name="Примечание 2 2 3 3 5" xfId="2160" xr:uid="{59FCDD4D-4D7E-4049-8313-D07A4E821565}"/>
    <cellStyle name="Примечание 2 2 3 3 6" xfId="2615" xr:uid="{239BA5D6-A92F-478B-975A-E46CB446C560}"/>
    <cellStyle name="Примечание 2 2 3 4" xfId="424" xr:uid="{00000000-0005-0000-0000-000074020000}"/>
    <cellStyle name="Примечание 2 2 3 4 2" xfId="1787" xr:uid="{8B0C194C-FE2C-4FD2-B416-DBA8ABE0366D}"/>
    <cellStyle name="Примечание 2 2 3 4 3" xfId="1013" xr:uid="{55D09569-19FC-4428-BD06-F78F6D4F9E47}"/>
    <cellStyle name="Примечание 2 2 3 5" xfId="545" xr:uid="{00000000-0005-0000-0000-000075020000}"/>
    <cellStyle name="Примечание 2 2 3 5 2" xfId="1908" xr:uid="{AA709C82-F1CE-4B40-A772-9FFAAC493000}"/>
    <cellStyle name="Примечание 2 2 3 5 3" xfId="1134" xr:uid="{BC5B0157-FED0-4CD8-B0E7-4778032AA987}"/>
    <cellStyle name="Примечание 2 2 3 6" xfId="621" xr:uid="{00000000-0005-0000-0000-000076020000}"/>
    <cellStyle name="Примечание 2 2 3 6 2" xfId="1984" xr:uid="{A8E1B0E7-A515-4F06-B30C-DF5F521C58E8}"/>
    <cellStyle name="Примечание 2 2 3 6 3" xfId="1210" xr:uid="{C7FDA1E6-04CD-40D6-B299-FC3CBF1907A2}"/>
    <cellStyle name="Примечание 2 2 3 7" xfId="454" xr:uid="{00000000-0005-0000-0000-000077020000}"/>
    <cellStyle name="Примечание 2 2 3 7 2" xfId="1817" xr:uid="{2262D4E1-8EDB-4B05-9062-359EC32CE158}"/>
    <cellStyle name="Примечание 2 2 3 7 3" xfId="1043" xr:uid="{97CFA620-D704-40BD-BE57-F36E2402B4E2}"/>
    <cellStyle name="Примечание 2 2 3 8" xfId="764" xr:uid="{00000000-0005-0000-0000-000078020000}"/>
    <cellStyle name="Примечание 2 2 3 8 2" xfId="2127" xr:uid="{DF2EE67D-935B-4F06-8480-03762B0511E3}"/>
    <cellStyle name="Примечание 2 2 3 9" xfId="1556" xr:uid="{982497C6-59B0-4BEA-9603-D9413B6D8B25}"/>
    <cellStyle name="Примечание 2 2 4" xfId="204" xr:uid="{00000000-0005-0000-0000-000079020000}"/>
    <cellStyle name="Примечание 2 2 4 10" xfId="2219" xr:uid="{9E356795-69C6-4A7D-9A94-79CDF54C7F1E}"/>
    <cellStyle name="Примечание 2 2 4 11" xfId="2470" xr:uid="{ABA4A87F-6DD9-45D8-A903-FA853396D61B}"/>
    <cellStyle name="Примечание 2 2 4 2" xfId="279" xr:uid="{00000000-0005-0000-0000-00007A020000}"/>
    <cellStyle name="Примечание 2 2 4 2 2" xfId="1473" xr:uid="{2BD6A513-B4F5-4F86-9D83-A501373F6DEB}"/>
    <cellStyle name="Примечание 2 2 4 2 3" xfId="1388" xr:uid="{7DC44985-6F07-452C-96AF-9FFC7D6F4AB8}"/>
    <cellStyle name="Примечание 2 2 4 2 4" xfId="868" xr:uid="{D5E2F37B-31B2-42F6-B8B2-0401C9C4E243}"/>
    <cellStyle name="Примечание 2 2 4 2 5" xfId="2312" xr:uid="{7FB2AC5A-21EA-427C-82F9-FE2800EFEDA0}"/>
    <cellStyle name="Примечание 2 2 4 2 6" xfId="2555" xr:uid="{2F8B7251-ACB1-4C23-B80F-E1B0DE295715}"/>
    <cellStyle name="Примечание 2 2 4 3" xfId="359" xr:uid="{00000000-0005-0000-0000-00007B020000}"/>
    <cellStyle name="Примечание 2 2 4 3 2" xfId="1549" xr:uid="{64E898E8-B07D-4C33-A4B5-3F143D209046}"/>
    <cellStyle name="Примечание 2 2 4 3 3" xfId="1722" xr:uid="{50CDA3E4-D1D8-4A2E-9EDB-B8A38FB47B14}"/>
    <cellStyle name="Примечание 2 2 4 3 4" xfId="948" xr:uid="{02C802E8-4FAB-4D67-8769-85AA8F841CE2}"/>
    <cellStyle name="Примечание 2 2 4 3 5" xfId="2391" xr:uid="{BDFAE68C-ABE0-4562-871F-61A23D4FE5ED}"/>
    <cellStyle name="Примечание 2 2 4 3 6" xfId="2630" xr:uid="{7A3448DB-DFD1-47A1-9B85-EDBAC3D93FF0}"/>
    <cellStyle name="Примечание 2 2 4 4" xfId="439" xr:uid="{00000000-0005-0000-0000-00007C020000}"/>
    <cellStyle name="Примечание 2 2 4 4 2" xfId="1802" xr:uid="{26D8A7CF-5E24-4238-BFA9-FB0B63C5C940}"/>
    <cellStyle name="Примечание 2 2 4 4 3" xfId="1028" xr:uid="{92ABDB5E-E284-4018-8240-D0B0469706CD}"/>
    <cellStyle name="Примечание 2 2 4 5" xfId="560" xr:uid="{00000000-0005-0000-0000-00007D020000}"/>
    <cellStyle name="Примечание 2 2 4 5 2" xfId="1923" xr:uid="{B66C2B2B-D853-44A4-8CB4-3ECD475C4835}"/>
    <cellStyle name="Примечание 2 2 4 5 3" xfId="1149" xr:uid="{81EF6E72-826F-494F-AC92-6DBD1525D5F0}"/>
    <cellStyle name="Примечание 2 2 4 6" xfId="636" xr:uid="{00000000-0005-0000-0000-00007E020000}"/>
    <cellStyle name="Примечание 2 2 4 6 2" xfId="1999" xr:uid="{496D0B0C-B4A0-4E78-8398-A8D0853CB5DC}"/>
    <cellStyle name="Примечание 2 2 4 6 3" xfId="1225" xr:uid="{71D7DFB0-5397-469C-B4E1-0D6EAA6A6A0E}"/>
    <cellStyle name="Примечание 2 2 4 7" xfId="704" xr:uid="{00000000-0005-0000-0000-00007F020000}"/>
    <cellStyle name="Примечание 2 2 4 7 2" xfId="2067" xr:uid="{00CFD806-8EA7-4B9A-B56B-48E7E28BB37A}"/>
    <cellStyle name="Примечание 2 2 4 7 3" xfId="1293" xr:uid="{6C3D305D-931E-49BD-AB2A-91895797F4AB}"/>
    <cellStyle name="Примечание 2 2 4 8" xfId="779" xr:uid="{00000000-0005-0000-0000-000080020000}"/>
    <cellStyle name="Примечание 2 2 4 8 2" xfId="2142" xr:uid="{55FB90CD-A8B3-413B-9530-405AE695C017}"/>
    <cellStyle name="Примечание 2 2 4 9" xfId="1648" xr:uid="{A3CDE2E1-5C4A-4C07-AA1E-F3D4C5B87FC4}"/>
    <cellStyle name="Примечание 2 2 5" xfId="219" xr:uid="{00000000-0005-0000-0000-000081020000}"/>
    <cellStyle name="Примечание 2 2 5 2" xfId="1413" xr:uid="{73B5E212-96A5-4688-B1D2-994C0FF33C14}"/>
    <cellStyle name="Примечание 2 2 5 3" xfId="1353" xr:uid="{E5588CCF-D664-48D1-AD00-E867B8432A09}"/>
    <cellStyle name="Примечание 2 2 5 4" xfId="808" xr:uid="{7D849A60-E41A-401F-ACBD-66DAB492C282}"/>
    <cellStyle name="Примечание 2 2 5 5" xfId="2246" xr:uid="{F561A677-FA6B-4EDF-9D41-9E8C015AA4EE}"/>
    <cellStyle name="Примечание 2 2 5 6" xfId="2495" xr:uid="{874AD1B2-AF3B-49A2-B5E2-FF91EA61F9D6}"/>
    <cellStyle name="Примечание 2 2 6" xfId="299" xr:uid="{00000000-0005-0000-0000-000082020000}"/>
    <cellStyle name="Примечание 2 2 6 2" xfId="1489" xr:uid="{BCDA4089-531B-4F3B-8905-813AD00285C5}"/>
    <cellStyle name="Примечание 2 2 6 3" xfId="1347" xr:uid="{421813F1-54B6-4C57-8A03-ADB09CAE8E76}"/>
    <cellStyle name="Примечание 2 2 6 4" xfId="888" xr:uid="{5E1F6C8F-6B0D-4887-B8D2-0795299038BF}"/>
    <cellStyle name="Примечание 2 2 6 5" xfId="2358" xr:uid="{DA09FDC2-5519-4297-B26E-915EC005F877}"/>
    <cellStyle name="Примечание 2 2 6 6" xfId="2570" xr:uid="{359D23B3-3FC3-4F18-A6A6-A4F7E87FD332}"/>
    <cellStyle name="Примечание 2 2 7" xfId="379" xr:uid="{00000000-0005-0000-0000-000083020000}"/>
    <cellStyle name="Примечание 2 2 7 2" xfId="1742" xr:uid="{1A238C76-789B-49AC-897A-282FDBA0FCE0}"/>
    <cellStyle name="Примечание 2 2 7 3" xfId="968" xr:uid="{38E30D64-5696-46AF-9DEB-2F69DDCE6428}"/>
    <cellStyle name="Примечание 2 2 8" xfId="500" xr:uid="{00000000-0005-0000-0000-000084020000}"/>
    <cellStyle name="Примечание 2 2 8 2" xfId="1863" xr:uid="{07BA9100-C32E-4CE1-B392-8D486DE57CBE}"/>
    <cellStyle name="Примечание 2 2 8 3" xfId="1089" xr:uid="{06A72DF3-2824-4927-9DC0-F6FA5C07B94A}"/>
    <cellStyle name="Примечание 2 2 9" xfId="576" xr:uid="{00000000-0005-0000-0000-000085020000}"/>
    <cellStyle name="Примечание 2 2 9 2" xfId="1939" xr:uid="{4615AF93-FB48-4CA4-8AC5-499278C4E7DF}"/>
    <cellStyle name="Примечание 2 2 9 3" xfId="1165" xr:uid="{603D8177-0109-43D8-90C1-7D79344ACC3C}"/>
    <cellStyle name="Примечание 2 3" xfId="164" xr:uid="{00000000-0005-0000-0000-000086020000}"/>
    <cellStyle name="Примечание 2 3 10" xfId="2228" xr:uid="{228BCE3A-8042-4382-8E8C-4C3479A48727}"/>
    <cellStyle name="Примечание 2 3 11" xfId="2430" xr:uid="{EE753A7E-7E3A-4B9C-AA7E-452193C3C961}"/>
    <cellStyle name="Примечание 2 3 2" xfId="239" xr:uid="{00000000-0005-0000-0000-000087020000}"/>
    <cellStyle name="Примечание 2 3 2 2" xfId="1433" xr:uid="{F4C00D88-0D50-487A-A457-1457F10A7B98}"/>
    <cellStyle name="Примечание 2 3 2 3" xfId="1601" xr:uid="{EF4E884A-E9DD-46B0-8B0A-7396B106FB5E}"/>
    <cellStyle name="Примечание 2 3 2 4" xfId="828" xr:uid="{92794F46-A144-4FDF-BA88-BE60D90DEE97}"/>
    <cellStyle name="Примечание 2 3 2 5" xfId="2334" xr:uid="{61FF8DF6-9918-432E-B1E3-A42711FE6C6C}"/>
    <cellStyle name="Примечание 2 3 2 6" xfId="2515" xr:uid="{F2AC254A-BF2E-4894-B169-91C316547AAF}"/>
    <cellStyle name="Примечание 2 3 3" xfId="319" xr:uid="{00000000-0005-0000-0000-000088020000}"/>
    <cellStyle name="Примечание 2 3 3 2" xfId="1509" xr:uid="{EBB80158-F141-4C28-9459-2405572E4439}"/>
    <cellStyle name="Примечание 2 3 3 3" xfId="1682" xr:uid="{DB69BF06-0F11-4055-AC44-2AB69F97DCD4}"/>
    <cellStyle name="Примечание 2 3 3 4" xfId="908" xr:uid="{1187717E-F031-42C4-95C6-622E32868249}"/>
    <cellStyle name="Примечание 2 3 3 5" xfId="2244" xr:uid="{FE73F9CD-D4B6-4893-8519-DADA9290A534}"/>
    <cellStyle name="Примечание 2 3 3 6" xfId="2590" xr:uid="{44929D9E-0377-4294-8B73-BEE8B3ED4CB6}"/>
    <cellStyle name="Примечание 2 3 4" xfId="399" xr:uid="{00000000-0005-0000-0000-000089020000}"/>
    <cellStyle name="Примечание 2 3 4 2" xfId="1762" xr:uid="{750DC093-58C7-474B-8186-23B6D67DD3A8}"/>
    <cellStyle name="Примечание 2 3 4 3" xfId="988" xr:uid="{D20D8C0A-A781-4056-87F6-28FEC7648616}"/>
    <cellStyle name="Примечание 2 3 5" xfId="520" xr:uid="{00000000-0005-0000-0000-00008A020000}"/>
    <cellStyle name="Примечание 2 3 5 2" xfId="1883" xr:uid="{E922C9F4-82B7-44A0-8F2D-78BAA8EBAFF4}"/>
    <cellStyle name="Примечание 2 3 5 3" xfId="1109" xr:uid="{C59D5BB2-F03A-4A37-9E38-A35DB7383BB9}"/>
    <cellStyle name="Примечание 2 3 6" xfId="596" xr:uid="{00000000-0005-0000-0000-00008B020000}"/>
    <cellStyle name="Примечание 2 3 6 2" xfId="1959" xr:uid="{F753386F-5196-4EFA-AD54-F337EE765004}"/>
    <cellStyle name="Примечание 2 3 6 3" xfId="1185" xr:uid="{AEFBE7F5-97AD-412A-9468-7BDB64562F99}"/>
    <cellStyle name="Примечание 2 3 7" xfId="490" xr:uid="{00000000-0005-0000-0000-00008C020000}"/>
    <cellStyle name="Примечание 2 3 7 2" xfId="1853" xr:uid="{D0140520-1B4B-4A8F-827B-43C0647C72F6}"/>
    <cellStyle name="Примечание 2 3 7 3" xfId="1079" xr:uid="{46D27140-CD6F-4AD2-9918-BFCE44B797E0}"/>
    <cellStyle name="Примечание 2 3 8" xfId="739" xr:uid="{00000000-0005-0000-0000-00008D020000}"/>
    <cellStyle name="Примечание 2 3 8 2" xfId="2102" xr:uid="{B70FCB5E-35BB-46DB-A8DF-1B1CAAAB577F}"/>
    <cellStyle name="Примечание 2 3 9" xfId="1589" xr:uid="{0B8B9720-0A67-4A50-AF4C-2B33CDC48326}"/>
    <cellStyle name="Примечание 2 4" xfId="155" xr:uid="{00000000-0005-0000-0000-00008E020000}"/>
    <cellStyle name="Примечание 2 4 10" xfId="2275" xr:uid="{C7DBF433-613B-44F8-A50B-EA3580996AB2}"/>
    <cellStyle name="Примечание 2 4 11" xfId="2421" xr:uid="{FA429CBF-3F77-4330-A535-93103B6857CA}"/>
    <cellStyle name="Примечание 2 4 2" xfId="230" xr:uid="{00000000-0005-0000-0000-00008F020000}"/>
    <cellStyle name="Примечание 2 4 2 2" xfId="1424" xr:uid="{953F0605-C3DB-4C17-8376-276E6B549140}"/>
    <cellStyle name="Примечание 2 4 2 3" xfId="1333" xr:uid="{6897C28F-74AF-489C-B63A-7CE61174D52E}"/>
    <cellStyle name="Примечание 2 4 2 4" xfId="819" xr:uid="{40C91476-3CC6-4F1E-8687-82C7585186DF}"/>
    <cellStyle name="Примечание 2 4 2 5" xfId="2375" xr:uid="{3F14CE65-3C50-427D-8FAC-F846D0649784}"/>
    <cellStyle name="Примечание 2 4 2 6" xfId="2506" xr:uid="{15633627-06F7-4034-9BAC-98534C4AFB91}"/>
    <cellStyle name="Примечание 2 4 3" xfId="310" xr:uid="{00000000-0005-0000-0000-000090020000}"/>
    <cellStyle name="Примечание 2 4 3 2" xfId="1500" xr:uid="{497CDC9F-D35F-447E-8665-82BA7EFF841B}"/>
    <cellStyle name="Примечание 2 4 3 3" xfId="1673" xr:uid="{7E5E8F6A-5A65-4F6E-BCB9-45197D277680}"/>
    <cellStyle name="Примечание 2 4 3 4" xfId="899" xr:uid="{C9D413FA-211E-430C-BD81-317A6AF1FD85}"/>
    <cellStyle name="Примечание 2 4 3 5" xfId="2277" xr:uid="{85B28362-12AA-4996-970B-6C9728D402F5}"/>
    <cellStyle name="Примечание 2 4 3 6" xfId="2581" xr:uid="{AD7F6E76-9212-4706-A3E4-8595E91F706F}"/>
    <cellStyle name="Примечание 2 4 4" xfId="390" xr:uid="{00000000-0005-0000-0000-000091020000}"/>
    <cellStyle name="Примечание 2 4 4 2" xfId="1753" xr:uid="{C20B7BF7-04DE-44B6-8038-272C1A041D6F}"/>
    <cellStyle name="Примечание 2 4 4 3" xfId="979" xr:uid="{5BA8EB5F-AD60-441A-9915-229E3214DAF1}"/>
    <cellStyle name="Примечание 2 4 5" xfId="511" xr:uid="{00000000-0005-0000-0000-000092020000}"/>
    <cellStyle name="Примечание 2 4 5 2" xfId="1874" xr:uid="{718AF742-A16D-45F1-803E-CCB5CAD778FD}"/>
    <cellStyle name="Примечание 2 4 5 3" xfId="1100" xr:uid="{DCB059F6-71DF-4993-B572-21DC7113B7A0}"/>
    <cellStyle name="Примечание 2 4 6" xfId="587" xr:uid="{00000000-0005-0000-0000-000093020000}"/>
    <cellStyle name="Примечание 2 4 6 2" xfId="1950" xr:uid="{2FD10EB2-8EB8-44FA-9205-D93FCBA1AAD5}"/>
    <cellStyle name="Примечание 2 4 6 3" xfId="1176" xr:uid="{F292834E-FB46-4AB1-BCB1-9B0B7201A947}"/>
    <cellStyle name="Примечание 2 4 7" xfId="688" xr:uid="{00000000-0005-0000-0000-000094020000}"/>
    <cellStyle name="Примечание 2 4 7 2" xfId="2051" xr:uid="{FA3187C5-A3E8-423B-9DAD-0A4EBD9CF102}"/>
    <cellStyle name="Примечание 2 4 7 3" xfId="1277" xr:uid="{743B4855-2363-4571-8A83-AEFD73052E21}"/>
    <cellStyle name="Примечание 2 4 8" xfId="730" xr:uid="{00000000-0005-0000-0000-000095020000}"/>
    <cellStyle name="Примечание 2 4 8 2" xfId="2093" xr:uid="{6FFB8B98-DD17-4CD9-ADA8-03D0BE36CE64}"/>
    <cellStyle name="Примечание 2 4 9" xfId="1318" xr:uid="{71D1E8BE-E3CE-4C3C-8837-CAEF216B344E}"/>
    <cellStyle name="Примечание 2 5" xfId="163" xr:uid="{00000000-0005-0000-0000-000096020000}"/>
    <cellStyle name="Примечание 2 5 10" xfId="2298" xr:uid="{C9FEE956-99A8-43E5-AA49-E33D906C0AAE}"/>
    <cellStyle name="Примечание 2 5 11" xfId="2429" xr:uid="{4298B4F7-6B8C-4C67-809E-1B4B080D7DEA}"/>
    <cellStyle name="Примечание 2 5 2" xfId="238" xr:uid="{00000000-0005-0000-0000-000097020000}"/>
    <cellStyle name="Примечание 2 5 2 2" xfId="1432" xr:uid="{825F71AA-0E37-4E9A-872C-29F2FDCA18D9}"/>
    <cellStyle name="Примечание 2 5 2 3" xfId="1650" xr:uid="{C41B8835-B8D7-422D-BB1F-5E1113B382A4}"/>
    <cellStyle name="Примечание 2 5 2 4" xfId="827" xr:uid="{A7E54E91-3EDA-4AFB-946F-805484654089}"/>
    <cellStyle name="Примечание 2 5 2 5" xfId="2218" xr:uid="{8916C93B-693F-4364-A00E-EDEA1FA5A46A}"/>
    <cellStyle name="Примечание 2 5 2 6" xfId="2514" xr:uid="{C7D6E3D5-1FFE-4745-9529-CCE7E8F1E95D}"/>
    <cellStyle name="Примечание 2 5 3" xfId="318" xr:uid="{00000000-0005-0000-0000-000098020000}"/>
    <cellStyle name="Примечание 2 5 3 2" xfId="1508" xr:uid="{F08DE1CF-35CE-43C7-873C-8C59F2273C8C}"/>
    <cellStyle name="Примечание 2 5 3 3" xfId="1681" xr:uid="{3D119360-E09E-45BB-A4F8-32BD43AC59E2}"/>
    <cellStyle name="Примечание 2 5 3 4" xfId="907" xr:uid="{5F7F6136-2024-408D-9841-FB4D59FBEE43}"/>
    <cellStyle name="Примечание 2 5 3 5" xfId="2316" xr:uid="{6254F847-310A-4A4D-821E-1E4442EE7322}"/>
    <cellStyle name="Примечание 2 5 3 6" xfId="2589" xr:uid="{042C2128-9228-4DEE-99C1-46D49B055A69}"/>
    <cellStyle name="Примечание 2 5 4" xfId="398" xr:uid="{00000000-0005-0000-0000-000099020000}"/>
    <cellStyle name="Примечание 2 5 4 2" xfId="1761" xr:uid="{C697A9DE-ADBD-4087-B6FC-E9B505A00AD7}"/>
    <cellStyle name="Примечание 2 5 4 3" xfId="987" xr:uid="{BA4AAC22-9200-4853-9F18-F52D7AC5ECC0}"/>
    <cellStyle name="Примечание 2 5 5" xfId="519" xr:uid="{00000000-0005-0000-0000-00009A020000}"/>
    <cellStyle name="Примечание 2 5 5 2" xfId="1882" xr:uid="{8D46E294-60DF-489C-A49B-6232E1066C26}"/>
    <cellStyle name="Примечание 2 5 5 3" xfId="1108" xr:uid="{579C5CAB-87B9-4B48-AA75-753C6CBD66E2}"/>
    <cellStyle name="Примечание 2 5 6" xfId="595" xr:uid="{00000000-0005-0000-0000-00009B020000}"/>
    <cellStyle name="Примечание 2 5 6 2" xfId="1958" xr:uid="{F378D8C7-CF94-495A-881C-CE8641E01C6C}"/>
    <cellStyle name="Примечание 2 5 6 3" xfId="1184" xr:uid="{A8E8F4CB-42F7-4D7D-AAF1-6A1128A735FB}"/>
    <cellStyle name="Примечание 2 5 7" xfId="669" xr:uid="{00000000-0005-0000-0000-00009C020000}"/>
    <cellStyle name="Примечание 2 5 7 2" xfId="2032" xr:uid="{44AF286B-C7E9-43B0-96F5-02F7187008DC}"/>
    <cellStyle name="Примечание 2 5 7 3" xfId="1258" xr:uid="{9CE85B25-CC6D-4B31-806A-4705E83C240F}"/>
    <cellStyle name="Примечание 2 5 8" xfId="738" xr:uid="{00000000-0005-0000-0000-00009D020000}"/>
    <cellStyle name="Примечание 2 5 8 2" xfId="2101" xr:uid="{627309EF-2129-428C-8590-C9691F828440}"/>
    <cellStyle name="Примечание 2 5 9" xfId="1639" xr:uid="{D0776B74-AF8E-4EA0-A99D-D4A821BBECD6}"/>
    <cellStyle name="Примечание 2 6" xfId="126" xr:uid="{00000000-0005-0000-0000-00009E020000}"/>
    <cellStyle name="Примечание 2 6 2" xfId="1402" xr:uid="{2C10330B-4E72-42FC-AD75-9BCBB4EDD3E7}"/>
    <cellStyle name="Примечание 2 6 3" xfId="1607" xr:uid="{8077B2E3-7981-4488-9D17-D68CB47E2B6B}"/>
    <cellStyle name="Примечание 2 6 4" xfId="793" xr:uid="{BFD1FD68-B31E-45FB-AB4F-3DA1409A057F}"/>
    <cellStyle name="Примечание 2 6 5" xfId="2215" xr:uid="{E004756E-C901-455B-83D9-520EDE60B50C}"/>
    <cellStyle name="Примечание 2 6 6" xfId="2485" xr:uid="{7264A1E0-C9E6-4994-954E-091C5C63D116}"/>
    <cellStyle name="Примечание 2 7" xfId="289" xr:uid="{00000000-0005-0000-0000-00009F020000}"/>
    <cellStyle name="Примечание 2 7 2" xfId="1393" xr:uid="{E6FB1284-8CEC-4C53-8220-A7D54C9F0CCD}"/>
    <cellStyle name="Примечание 2 7 3" xfId="1340" xr:uid="{EA2396F7-454A-423C-847E-82737E946872}"/>
    <cellStyle name="Примечание 2 7 4" xfId="878" xr:uid="{3E6C5088-612E-423E-8ACD-D3378CDFCC72}"/>
    <cellStyle name="Примечание 2 7 5" xfId="2360" xr:uid="{A5164A6A-55D5-4495-A34E-93184BEDE229}"/>
    <cellStyle name="Примечание 2 7 6" xfId="2476" xr:uid="{C6986CB7-3F4B-4E27-9C4D-0ADF4C21CC68}"/>
    <cellStyle name="Примечание 2 8" xfId="369" xr:uid="{00000000-0005-0000-0000-0000A0020000}"/>
    <cellStyle name="Примечание 2 8 2" xfId="1732" xr:uid="{FD6011D7-B50B-4B3F-803B-EC06525FCDD8}"/>
    <cellStyle name="Примечание 2 8 3" xfId="958" xr:uid="{E3EEB26E-9A67-47D6-AAAB-3AAB2744DB5D}"/>
    <cellStyle name="Примечание 2 9" xfId="483" xr:uid="{00000000-0005-0000-0000-0000A1020000}"/>
    <cellStyle name="Примечание 2 9 2" xfId="1846" xr:uid="{163A978F-0364-480F-9058-B9DDB7DE24BB}"/>
    <cellStyle name="Примечание 2 9 3" xfId="1072" xr:uid="{36B4676F-9FFB-4272-AD8D-A8C0CC77BCF2}"/>
    <cellStyle name="Примечание 3" xfId="138" xr:uid="{00000000-0005-0000-0000-0000A2020000}"/>
    <cellStyle name="Примечание 3 10" xfId="571" xr:uid="{00000000-0005-0000-0000-0000A3020000}"/>
    <cellStyle name="Примечание 3 10 2" xfId="1934" xr:uid="{5610CEB7-CD82-47EE-B2F0-08916F73CAD1}"/>
    <cellStyle name="Примечание 3 10 3" xfId="1160" xr:uid="{A1632C60-5426-4F3A-A4D8-AE0EBA6EFD92}"/>
    <cellStyle name="Примечание 3 11" xfId="646" xr:uid="{00000000-0005-0000-0000-0000A4020000}"/>
    <cellStyle name="Примечание 3 11 2" xfId="2009" xr:uid="{FBD749D2-C293-4B1E-AC7C-485DA119416A}"/>
    <cellStyle name="Примечание 3 11 3" xfId="1235" xr:uid="{E749CF82-C35B-485C-88E7-B8CCE1953118}"/>
    <cellStyle name="Примечание 3 12" xfId="678" xr:uid="{00000000-0005-0000-0000-0000A5020000}"/>
    <cellStyle name="Примечание 3 12 2" xfId="2041" xr:uid="{A1F68140-087B-44EE-97D4-FF028717EAD8}"/>
    <cellStyle name="Примечание 3 12 3" xfId="1267" xr:uid="{11295E28-B704-44C0-989D-2C55E706D26D}"/>
    <cellStyle name="Примечание 3 13" xfId="714" xr:uid="{00000000-0005-0000-0000-0000A6020000}"/>
    <cellStyle name="Примечание 3 13 2" xfId="2077" xr:uid="{2967DC88-6162-47DB-8B63-352365D3E010}"/>
    <cellStyle name="Примечание 3 13 3" xfId="1303" xr:uid="{FD8F93D5-A411-4A03-91C9-2FCA30792738}"/>
    <cellStyle name="Примечание 3 14" xfId="1574" xr:uid="{4D868630-64DC-471B-B5CE-569903AF82DD}"/>
    <cellStyle name="Примечание 3 15" xfId="2150" xr:uid="{AF9A7126-45A5-42CE-83AA-B6D84538E1EE}"/>
    <cellStyle name="Примечание 3 16" xfId="2405" xr:uid="{B566B3A6-C087-4609-AA51-005E9FCBF77E}"/>
    <cellStyle name="Примечание 3 2" xfId="149" xr:uid="{00000000-0005-0000-0000-0000A7020000}"/>
    <cellStyle name="Примечание 3 2 10" xfId="656" xr:uid="{00000000-0005-0000-0000-0000A8020000}"/>
    <cellStyle name="Примечание 3 2 10 2" xfId="2019" xr:uid="{69FDAF6A-964E-4FE5-A47E-3C1AE4CBA7AC}"/>
    <cellStyle name="Примечание 3 2 10 3" xfId="1245" xr:uid="{059D71B0-91F8-4D3C-8415-76A48C22203C}"/>
    <cellStyle name="Примечание 3 2 11" xfId="686" xr:uid="{00000000-0005-0000-0000-0000A9020000}"/>
    <cellStyle name="Примечание 3 2 11 2" xfId="2049" xr:uid="{14527C19-2770-4EC2-9E7F-65A939C7741A}"/>
    <cellStyle name="Примечание 3 2 11 3" xfId="1275" xr:uid="{A87BE249-C670-456A-8332-593D5D79399A}"/>
    <cellStyle name="Примечание 3 2 12" xfId="724" xr:uid="{00000000-0005-0000-0000-0000AA020000}"/>
    <cellStyle name="Примечание 3 2 12 2" xfId="2087" xr:uid="{669EC8B9-BC7B-42D2-B73B-D6B798971B45}"/>
    <cellStyle name="Примечание 3 2 12 3" xfId="1313" xr:uid="{F541A450-1B28-422D-BCB2-A1EBE2A85ED0}"/>
    <cellStyle name="Примечание 3 2 13" xfId="1580" xr:uid="{7E958557-E038-4029-99AA-0A7D0B59EB14}"/>
    <cellStyle name="Примечание 3 2 14" xfId="2303" xr:uid="{EC48D8DD-3041-4600-BB40-CBFEB4555251}"/>
    <cellStyle name="Примечание 3 2 15" xfId="2415" xr:uid="{AF31121A-CABE-4FC5-8F60-0A5A37AEA1A3}"/>
    <cellStyle name="Примечание 3 2 2" xfId="179" xr:uid="{00000000-0005-0000-0000-0000AB020000}"/>
    <cellStyle name="Примечание 3 2 2 10" xfId="2271" xr:uid="{30E7E3AD-BA08-4FFE-997E-AB5D8056BD43}"/>
    <cellStyle name="Примечание 3 2 2 11" xfId="2445" xr:uid="{CB9C4DAF-4D84-402D-894A-19F999D7D087}"/>
    <cellStyle name="Примечание 3 2 2 2" xfId="254" xr:uid="{00000000-0005-0000-0000-0000AC020000}"/>
    <cellStyle name="Примечание 3 2 2 2 2" xfId="1448" xr:uid="{C9913B20-A341-4DD1-AC9C-78A37722F016}"/>
    <cellStyle name="Примечание 3 2 2 2 3" xfId="1316" xr:uid="{F1BC92A8-4570-47B0-895C-D50228E171F0}"/>
    <cellStyle name="Примечание 3 2 2 2 4" xfId="843" xr:uid="{0BC53388-719E-4AAB-B018-1963046677F7}"/>
    <cellStyle name="Примечание 3 2 2 2 5" xfId="2337" xr:uid="{B381094C-2870-4DA8-82BF-F33BABFC67BD}"/>
    <cellStyle name="Примечание 3 2 2 2 6" xfId="2530" xr:uid="{869FDE8B-5D61-4F81-827F-DF6DD9DFEFBB}"/>
    <cellStyle name="Примечание 3 2 2 3" xfId="334" xr:uid="{00000000-0005-0000-0000-0000AD020000}"/>
    <cellStyle name="Примечание 3 2 2 3 2" xfId="1524" xr:uid="{CCE0BA2B-5C8F-455F-99CC-13041D9CD51E}"/>
    <cellStyle name="Примечание 3 2 2 3 3" xfId="1697" xr:uid="{081603D7-78E0-4ED6-A2F6-75E47509B204}"/>
    <cellStyle name="Примечание 3 2 2 3 4" xfId="923" xr:uid="{901E04B1-B42B-45BC-87B5-540F7F99FAE7}"/>
    <cellStyle name="Примечание 3 2 2 3 5" xfId="2149" xr:uid="{6336BF87-829B-4A33-A247-37E8FDBD9011}"/>
    <cellStyle name="Примечание 3 2 2 3 6" xfId="2605" xr:uid="{3B933381-07F2-46A1-8436-F3171341B0CA}"/>
    <cellStyle name="Примечание 3 2 2 4" xfId="414" xr:uid="{00000000-0005-0000-0000-0000AE020000}"/>
    <cellStyle name="Примечание 3 2 2 4 2" xfId="1777" xr:uid="{93F922A3-5D33-4E02-A52E-40CB0F6D55F6}"/>
    <cellStyle name="Примечание 3 2 2 4 3" xfId="1003" xr:uid="{02A366DC-6566-4967-9B41-5554FEA192DA}"/>
    <cellStyle name="Примечание 3 2 2 5" xfId="535" xr:uid="{00000000-0005-0000-0000-0000AF020000}"/>
    <cellStyle name="Примечание 3 2 2 5 2" xfId="1898" xr:uid="{575E16A2-0CAB-4BDD-AD2E-4D06649EA725}"/>
    <cellStyle name="Примечание 3 2 2 5 3" xfId="1124" xr:uid="{DD6D0D6F-13E0-4D67-91FD-2BAC32F1FC25}"/>
    <cellStyle name="Примечание 3 2 2 6" xfId="611" xr:uid="{00000000-0005-0000-0000-0000B0020000}"/>
    <cellStyle name="Примечание 3 2 2 6 2" xfId="1974" xr:uid="{28F6B880-BABF-40CC-B483-503CC5DB7DC8}"/>
    <cellStyle name="Примечание 3 2 2 6 3" xfId="1200" xr:uid="{E7AAECBF-F973-4EE9-9448-68207F096B2A}"/>
    <cellStyle name="Примечание 3 2 2 7" xfId="462" xr:uid="{00000000-0005-0000-0000-0000B1020000}"/>
    <cellStyle name="Примечание 3 2 2 7 2" xfId="1825" xr:uid="{48F154BD-9D0D-46B7-B24B-DC9BF5A7129B}"/>
    <cellStyle name="Примечание 3 2 2 7 3" xfId="1051" xr:uid="{CA1B976A-E2B2-4C16-8BB1-2D4B49AB67A6}"/>
    <cellStyle name="Примечание 3 2 2 8" xfId="754" xr:uid="{00000000-0005-0000-0000-0000B2020000}"/>
    <cellStyle name="Примечание 3 2 2 8 2" xfId="2117" xr:uid="{295A13CF-AF71-4BB6-8921-ACE1C8D3F5EF}"/>
    <cellStyle name="Примечание 3 2 2 9" xfId="1322" xr:uid="{47137B4C-D374-47E8-81E9-CF1FF344B964}"/>
    <cellStyle name="Примечание 3 2 3" xfId="194" xr:uid="{00000000-0005-0000-0000-0000B3020000}"/>
    <cellStyle name="Примечание 3 2 3 10" xfId="2327" xr:uid="{1327BE8C-BB6E-4BC3-8B88-33B594FF69E5}"/>
    <cellStyle name="Примечание 3 2 3 11" xfId="2460" xr:uid="{79E00F80-A5FA-4BBD-81C7-BB1AF842AE64}"/>
    <cellStyle name="Примечание 3 2 3 2" xfId="269" xr:uid="{00000000-0005-0000-0000-0000B4020000}"/>
    <cellStyle name="Примечание 3 2 3 2 2" xfId="1463" xr:uid="{BD9264D2-6A54-490D-9B96-BEB951D632F2}"/>
    <cellStyle name="Примечание 3 2 3 2 3" xfId="1575" xr:uid="{70C1AEA1-DDE3-40A4-8565-8E8F215EC6EB}"/>
    <cellStyle name="Примечание 3 2 3 2 4" xfId="858" xr:uid="{2FB1B70F-2507-473B-9358-E72F8E8D4F26}"/>
    <cellStyle name="Примечание 3 2 3 2 5" xfId="2305" xr:uid="{FA9E9D20-5C69-4088-89F7-7166EFE58985}"/>
    <cellStyle name="Примечание 3 2 3 2 6" xfId="2545" xr:uid="{F7DD0FD1-0540-4E90-9C84-2755DF192BFE}"/>
    <cellStyle name="Примечание 3 2 3 3" xfId="349" xr:uid="{00000000-0005-0000-0000-0000B5020000}"/>
    <cellStyle name="Примечание 3 2 3 3 2" xfId="1539" xr:uid="{F3B1B9A6-948D-4AAF-8D2C-6757D3DA59CC}"/>
    <cellStyle name="Примечание 3 2 3 3 3" xfId="1712" xr:uid="{A8CCBCFA-0E53-4E57-BF85-AB47A79CFF21}"/>
    <cellStyle name="Примечание 3 2 3 3 4" xfId="938" xr:uid="{AFA5696D-B9DA-431F-A10C-9F945685AD34}"/>
    <cellStyle name="Примечание 3 2 3 3 5" xfId="2155" xr:uid="{823FD904-4FDE-4E69-BBD9-B527CBE6737F}"/>
    <cellStyle name="Примечание 3 2 3 3 6" xfId="2620" xr:uid="{6A7A5FE8-4D72-4802-B37D-CE9074B8340B}"/>
    <cellStyle name="Примечание 3 2 3 4" xfId="429" xr:uid="{00000000-0005-0000-0000-0000B6020000}"/>
    <cellStyle name="Примечание 3 2 3 4 2" xfId="1792" xr:uid="{14D2EE13-D72D-42B1-9122-7A57855AFF64}"/>
    <cellStyle name="Примечание 3 2 3 4 3" xfId="1018" xr:uid="{5CD134A5-94E6-448B-A511-18429A77D431}"/>
    <cellStyle name="Примечание 3 2 3 5" xfId="550" xr:uid="{00000000-0005-0000-0000-0000B7020000}"/>
    <cellStyle name="Примечание 3 2 3 5 2" xfId="1913" xr:uid="{B629F2D6-71A9-4672-B7CE-3F400A179F1E}"/>
    <cellStyle name="Примечание 3 2 3 5 3" xfId="1139" xr:uid="{498B0644-8B5C-45E7-915E-9493FFC4FABB}"/>
    <cellStyle name="Примечание 3 2 3 6" xfId="626" xr:uid="{00000000-0005-0000-0000-0000B8020000}"/>
    <cellStyle name="Примечание 3 2 3 6 2" xfId="1989" xr:uid="{302BAE2E-0949-4440-94BE-9C5E7D940DCB}"/>
    <cellStyle name="Примечание 3 2 3 6 3" xfId="1215" xr:uid="{3D71ABB5-8EC1-4C74-9ADD-013A9513D5DF}"/>
    <cellStyle name="Примечание 3 2 3 7" xfId="694" xr:uid="{00000000-0005-0000-0000-0000B9020000}"/>
    <cellStyle name="Примечание 3 2 3 7 2" xfId="2057" xr:uid="{9E141259-8FA2-43AF-B105-5F14898C236B}"/>
    <cellStyle name="Примечание 3 2 3 7 3" xfId="1283" xr:uid="{6EF40B37-BF22-41C8-90AE-49D142CDDC30}"/>
    <cellStyle name="Примечание 3 2 3 8" xfId="769" xr:uid="{00000000-0005-0000-0000-0000BA020000}"/>
    <cellStyle name="Примечание 3 2 3 8 2" xfId="2132" xr:uid="{E839C253-8AEB-46B1-9A34-469BB9939462}"/>
    <cellStyle name="Примечание 3 2 3 9" xfId="1591" xr:uid="{7472A82C-9B41-4F3D-BD36-41271E22EA35}"/>
    <cellStyle name="Примечание 3 2 4" xfId="209" xr:uid="{00000000-0005-0000-0000-0000BB020000}"/>
    <cellStyle name="Примечание 3 2 4 10" xfId="2250" xr:uid="{97761688-F0DC-41BC-BFCD-E60A271AD01E}"/>
    <cellStyle name="Примечание 3 2 4 11" xfId="2475" xr:uid="{08BE2ED5-4552-4C46-A589-A62F1EFEFF65}"/>
    <cellStyle name="Примечание 3 2 4 2" xfId="284" xr:uid="{00000000-0005-0000-0000-0000BC020000}"/>
    <cellStyle name="Примечание 3 2 4 2 2" xfId="1478" xr:uid="{E16766B1-305C-49DC-9C39-F4552826F859}"/>
    <cellStyle name="Примечание 3 2 4 2 3" xfId="1337" xr:uid="{0E7B456C-8F24-4AB0-AF93-600F469D8841}"/>
    <cellStyle name="Примечание 3 2 4 2 4" xfId="873" xr:uid="{FD6B92B4-394D-4A10-9015-2F956ECE2FA9}"/>
    <cellStyle name="Примечание 3 2 4 2 5" xfId="2350" xr:uid="{9501A848-3245-4E1E-80AC-90757C605F31}"/>
    <cellStyle name="Примечание 3 2 4 2 6" xfId="2560" xr:uid="{7E575F3F-F81D-4952-B38D-43AEA7EB267C}"/>
    <cellStyle name="Примечание 3 2 4 3" xfId="364" xr:uid="{00000000-0005-0000-0000-0000BD020000}"/>
    <cellStyle name="Примечание 3 2 4 3 2" xfId="1554" xr:uid="{D75CED3E-DADD-4D35-BCA6-361C54EF13C9}"/>
    <cellStyle name="Примечание 3 2 4 3 3" xfId="1727" xr:uid="{850898EC-08CA-4592-80FE-A2C67B159C52}"/>
    <cellStyle name="Примечание 3 2 4 3 4" xfId="953" xr:uid="{C6EC6437-D23E-4591-9A8F-EFEE1CF6EE79}"/>
    <cellStyle name="Примечание 3 2 4 3 5" xfId="2396" xr:uid="{BA9F451C-288E-449A-842E-C2D4EFAF21CF}"/>
    <cellStyle name="Примечание 3 2 4 3 6" xfId="2635" xr:uid="{B26D2D68-D511-4D46-A22E-AFE52C03078F}"/>
    <cellStyle name="Примечание 3 2 4 4" xfId="444" xr:uid="{00000000-0005-0000-0000-0000BE020000}"/>
    <cellStyle name="Примечание 3 2 4 4 2" xfId="1807" xr:uid="{60EE53E6-B280-43D7-B218-C9BDD5B46EBB}"/>
    <cellStyle name="Примечание 3 2 4 4 3" xfId="1033" xr:uid="{1F6F2629-40AC-4F1F-9318-18A066CC375B}"/>
    <cellStyle name="Примечание 3 2 4 5" xfId="565" xr:uid="{00000000-0005-0000-0000-0000BF020000}"/>
    <cellStyle name="Примечание 3 2 4 5 2" xfId="1928" xr:uid="{BFAE94A2-0340-4A8E-97E3-A447EA22872D}"/>
    <cellStyle name="Примечание 3 2 4 5 3" xfId="1154" xr:uid="{1130CE86-39FA-4878-BC33-87ACA36F78BF}"/>
    <cellStyle name="Примечание 3 2 4 6" xfId="641" xr:uid="{00000000-0005-0000-0000-0000C0020000}"/>
    <cellStyle name="Примечание 3 2 4 6 2" xfId="2004" xr:uid="{AE1DD2FB-E7A5-49DA-873E-48CA9EF76D27}"/>
    <cellStyle name="Примечание 3 2 4 6 3" xfId="1230" xr:uid="{2266D6EE-19E4-4248-B6EA-7C3EC6A52DAE}"/>
    <cellStyle name="Примечание 3 2 4 7" xfId="709" xr:uid="{00000000-0005-0000-0000-0000C1020000}"/>
    <cellStyle name="Примечание 3 2 4 7 2" xfId="2072" xr:uid="{96D93689-181E-4AF3-8BC7-68D3E365E208}"/>
    <cellStyle name="Примечание 3 2 4 7 3" xfId="1298" xr:uid="{83834896-CD4B-4DDA-8EA3-FB294FEBBAD2}"/>
    <cellStyle name="Примечание 3 2 4 8" xfId="784" xr:uid="{00000000-0005-0000-0000-0000C2020000}"/>
    <cellStyle name="Примечание 3 2 4 8 2" xfId="2147" xr:uid="{3962C760-0AF9-4103-90D0-15AC029CB4DE}"/>
    <cellStyle name="Примечание 3 2 4 9" xfId="1567" xr:uid="{06989784-4F89-4D0B-AE01-05E21D642D93}"/>
    <cellStyle name="Примечание 3 2 5" xfId="224" xr:uid="{00000000-0005-0000-0000-0000C3020000}"/>
    <cellStyle name="Примечание 3 2 5 2" xfId="1418" xr:uid="{01F62D99-CA0C-4F57-A6DE-93990E52C62C}"/>
    <cellStyle name="Примечание 3 2 5 3" xfId="1560" xr:uid="{ACEF51FB-CB4F-4660-9806-CD09E8BA2BB3}"/>
    <cellStyle name="Примечание 3 2 5 4" xfId="813" xr:uid="{00104515-BAF1-4779-B419-F814D7CB7F44}"/>
    <cellStyle name="Примечание 3 2 5 5" xfId="2293" xr:uid="{529F64D9-D063-4F05-B4A1-51F7C46D6F09}"/>
    <cellStyle name="Примечание 3 2 5 6" xfId="2500" xr:uid="{6042E913-935B-4628-8471-CB84C77EBF3C}"/>
    <cellStyle name="Примечание 3 2 6" xfId="304" xr:uid="{00000000-0005-0000-0000-0000C4020000}"/>
    <cellStyle name="Примечание 3 2 6 2" xfId="1494" xr:uid="{54E3009C-E443-4D64-8412-CFCA88FC6D95}"/>
    <cellStyle name="Примечание 3 2 6 3" xfId="1365" xr:uid="{95F00FAF-2362-4997-B11E-2E53C3E0D0B9}"/>
    <cellStyle name="Примечание 3 2 6 4" xfId="893" xr:uid="{FD0DA64D-BECE-4A87-8565-D66350FE2C30}"/>
    <cellStyle name="Примечание 3 2 6 5" xfId="2258" xr:uid="{EC7A690B-6339-4F8E-A4D6-97077ECF07F5}"/>
    <cellStyle name="Примечание 3 2 6 6" xfId="2575" xr:uid="{3F1CF0F3-B934-45AA-AA2A-2A932E781C69}"/>
    <cellStyle name="Примечание 3 2 7" xfId="384" xr:uid="{00000000-0005-0000-0000-0000C5020000}"/>
    <cellStyle name="Примечание 3 2 7 2" xfId="1747" xr:uid="{DBE79D43-7BEF-4B99-B7F0-3B8B8854873D}"/>
    <cellStyle name="Примечание 3 2 7 3" xfId="973" xr:uid="{EA47ACBA-8637-4F9F-B554-B68751498FBB}"/>
    <cellStyle name="Примечание 3 2 8" xfId="505" xr:uid="{00000000-0005-0000-0000-0000C6020000}"/>
    <cellStyle name="Примечание 3 2 8 2" xfId="1868" xr:uid="{442E7ED0-67E7-418C-A6AB-FD1EC10D6CAA}"/>
    <cellStyle name="Примечание 3 2 8 3" xfId="1094" xr:uid="{1E9F02A0-F8B4-47D7-B2F0-2DA55E29DD4D}"/>
    <cellStyle name="Примечание 3 2 9" xfId="581" xr:uid="{00000000-0005-0000-0000-0000C7020000}"/>
    <cellStyle name="Примечание 3 2 9 2" xfId="1944" xr:uid="{3C1C3ACE-AEB3-4C81-9FDD-DD12A6BA052E}"/>
    <cellStyle name="Примечание 3 2 9 3" xfId="1170" xr:uid="{11E72819-F26B-4ECD-A4CE-8DD3468A4113}"/>
    <cellStyle name="Примечание 3 3" xfId="169" xr:uid="{00000000-0005-0000-0000-0000C8020000}"/>
    <cellStyle name="Примечание 3 3 10" xfId="2339" xr:uid="{43849424-FA22-4F87-9DBF-93BFB3B2EDE9}"/>
    <cellStyle name="Примечание 3 3 11" xfId="2435" xr:uid="{E15BFF81-BCB3-4BDA-84B6-F76CA9FF2F4F}"/>
    <cellStyle name="Примечание 3 3 2" xfId="244" xr:uid="{00000000-0005-0000-0000-0000C9020000}"/>
    <cellStyle name="Примечание 3 3 2 2" xfId="1438" xr:uid="{2F2F4933-44DB-4CBC-A7A6-94C7F5ECDE23}"/>
    <cellStyle name="Примечание 3 3 2 3" xfId="1628" xr:uid="{6FB689FF-CF65-4938-817D-B2433703ED5E}"/>
    <cellStyle name="Примечание 3 3 2 4" xfId="833" xr:uid="{CFCA78E3-738E-4CAB-9DE8-3FFBEB31006A}"/>
    <cellStyle name="Примечание 3 3 2 5" xfId="2371" xr:uid="{1F60D2E7-7428-4CEF-BBBC-F5E2F111A2B3}"/>
    <cellStyle name="Примечание 3 3 2 6" xfId="2520" xr:uid="{5E27074C-E4F9-4746-B4EB-DB911114C3B4}"/>
    <cellStyle name="Примечание 3 3 3" xfId="324" xr:uid="{00000000-0005-0000-0000-0000CA020000}"/>
    <cellStyle name="Примечание 3 3 3 2" xfId="1514" xr:uid="{7444A72A-7C9B-4771-94AF-E33295CB340E}"/>
    <cellStyle name="Примечание 3 3 3 3" xfId="1687" xr:uid="{145DD1A4-A0AF-44F6-A993-BBED1FCD24D2}"/>
    <cellStyle name="Примечание 3 3 3 4" xfId="913" xr:uid="{7FF3EE9B-BCB9-4E9B-9815-B431253D049C}"/>
    <cellStyle name="Примечание 3 3 3 5" xfId="2291" xr:uid="{53CAF073-77B9-4442-BE44-173A74322792}"/>
    <cellStyle name="Примечание 3 3 3 6" xfId="2595" xr:uid="{C8A9A1BA-BAC2-4B48-87A7-C27D9F655726}"/>
    <cellStyle name="Примечание 3 3 4" xfId="404" xr:uid="{00000000-0005-0000-0000-0000CB020000}"/>
    <cellStyle name="Примечание 3 3 4 2" xfId="1767" xr:uid="{E38A6BBD-F21D-4D11-B0B6-16DCA4FD928A}"/>
    <cellStyle name="Примечание 3 3 4 3" xfId="993" xr:uid="{8B1772E5-3CA9-4D1E-8FBE-45BC07FDD1BF}"/>
    <cellStyle name="Примечание 3 3 5" xfId="525" xr:uid="{00000000-0005-0000-0000-0000CC020000}"/>
    <cellStyle name="Примечание 3 3 5 2" xfId="1888" xr:uid="{D006F160-8A80-45E0-A755-84A91D569628}"/>
    <cellStyle name="Примечание 3 3 5 3" xfId="1114" xr:uid="{370E373E-DEB6-4748-8CF5-31EFEBE0D844}"/>
    <cellStyle name="Примечание 3 3 6" xfId="601" xr:uid="{00000000-0005-0000-0000-0000CD020000}"/>
    <cellStyle name="Примечание 3 3 6 2" xfId="1964" xr:uid="{808A436D-CDE0-43AC-A37D-4D860634205B}"/>
    <cellStyle name="Примечание 3 3 6 3" xfId="1190" xr:uid="{10DBD893-A2A1-439C-B9B3-EA6D493411D1}"/>
    <cellStyle name="Примечание 3 3 7" xfId="469" xr:uid="{00000000-0005-0000-0000-0000CE020000}"/>
    <cellStyle name="Примечание 3 3 7 2" xfId="1832" xr:uid="{3ED46C1F-E84E-4A67-9C97-EEADAD4C8F72}"/>
    <cellStyle name="Примечание 3 3 7 3" xfId="1058" xr:uid="{F60F8D71-77D2-4546-A1D0-75CB8A4DCDE6}"/>
    <cellStyle name="Примечание 3 3 8" xfId="744" xr:uid="{00000000-0005-0000-0000-0000CF020000}"/>
    <cellStyle name="Примечание 3 3 8 2" xfId="2107" xr:uid="{90BF4C85-8310-4064-8D5C-656A4E478E36}"/>
    <cellStyle name="Примечание 3 3 9" xfId="1638" xr:uid="{AF8B441B-0D7B-45FE-8BC7-5A4615335505}"/>
    <cellStyle name="Примечание 3 4" xfId="184" xr:uid="{00000000-0005-0000-0000-0000D0020000}"/>
    <cellStyle name="Примечание 3 4 10" xfId="2307" xr:uid="{35162A4A-6691-4CE5-A575-1599BE906ECA}"/>
    <cellStyle name="Примечание 3 4 11" xfId="2450" xr:uid="{16244541-AC2D-4CFB-AF6C-EE79758BC8B5}"/>
    <cellStyle name="Примечание 3 4 2" xfId="259" xr:uid="{00000000-0005-0000-0000-0000D1020000}"/>
    <cellStyle name="Примечание 3 4 2 2" xfId="1453" xr:uid="{C106C35B-F740-450B-A720-B2EEF109DBA4}"/>
    <cellStyle name="Примечание 3 4 2 3" xfId="1633" xr:uid="{A3742BBD-CE54-4227-838A-05BCCCABE872}"/>
    <cellStyle name="Примечание 3 4 2 4" xfId="848" xr:uid="{FE848CBA-2752-4660-8F49-0591D9A17DF5}"/>
    <cellStyle name="Примечание 3 4 2 5" xfId="2212" xr:uid="{F3A5AE58-53D1-4144-85F6-C351A71A55EB}"/>
    <cellStyle name="Примечание 3 4 2 6" xfId="2535" xr:uid="{FD08A2BC-F96C-4387-B41D-67C111360463}"/>
    <cellStyle name="Примечание 3 4 3" xfId="339" xr:uid="{00000000-0005-0000-0000-0000D2020000}"/>
    <cellStyle name="Примечание 3 4 3 2" xfId="1529" xr:uid="{505C070C-8BCE-41A5-9A04-0DEBFF58C464}"/>
    <cellStyle name="Примечание 3 4 3 3" xfId="1702" xr:uid="{28CABA41-E0FD-4729-B505-4089035111A2}"/>
    <cellStyle name="Примечание 3 4 3 4" xfId="928" xr:uid="{67D9437F-677E-4001-B87B-5DE68DF6376D}"/>
    <cellStyle name="Примечание 3 4 3 5" xfId="2165" xr:uid="{7CF035BF-FF21-494D-9CC8-CE08FBBD7EB9}"/>
    <cellStyle name="Примечание 3 4 3 6" xfId="2610" xr:uid="{13065B09-8950-413B-A47C-632400F86B0E}"/>
    <cellStyle name="Примечание 3 4 4" xfId="419" xr:uid="{00000000-0005-0000-0000-0000D3020000}"/>
    <cellStyle name="Примечание 3 4 4 2" xfId="1782" xr:uid="{FE7A9598-7A75-42C8-9903-FF5FF647A4B4}"/>
    <cellStyle name="Примечание 3 4 4 3" xfId="1008" xr:uid="{F1F571D1-DF52-4ABD-8A88-CF42BA2C720E}"/>
    <cellStyle name="Примечание 3 4 5" xfId="540" xr:uid="{00000000-0005-0000-0000-0000D4020000}"/>
    <cellStyle name="Примечание 3 4 5 2" xfId="1903" xr:uid="{902DBB75-C20B-4CE0-946E-59A712D39B76}"/>
    <cellStyle name="Примечание 3 4 5 3" xfId="1129" xr:uid="{5BFC0331-5145-4AEA-A265-F5DFC2988D86}"/>
    <cellStyle name="Примечание 3 4 6" xfId="616" xr:uid="{00000000-0005-0000-0000-0000D5020000}"/>
    <cellStyle name="Примечание 3 4 6 2" xfId="1979" xr:uid="{2E4C1256-BE8D-4219-8E7A-11BE0DBB3122}"/>
    <cellStyle name="Примечание 3 4 6 3" xfId="1205" xr:uid="{4261EF42-C920-491F-ACD2-85D70FCC1EC4}"/>
    <cellStyle name="Примечание 3 4 7" xfId="458" xr:uid="{00000000-0005-0000-0000-0000D6020000}"/>
    <cellStyle name="Примечание 3 4 7 2" xfId="1821" xr:uid="{6AF5679A-C711-4BEB-BF1B-64F821FFDA6C}"/>
    <cellStyle name="Примечание 3 4 7 3" xfId="1047" xr:uid="{B92D9392-C516-470D-9C27-F8B2A8652ADD}"/>
    <cellStyle name="Примечание 3 4 8" xfId="759" xr:uid="{00000000-0005-0000-0000-0000D7020000}"/>
    <cellStyle name="Примечание 3 4 8 2" xfId="2122" xr:uid="{6DFB717A-7FE7-47A4-9B69-035498316743}"/>
    <cellStyle name="Примечание 3 4 9" xfId="1381" xr:uid="{26A85606-0507-4516-AF1D-257C232BA640}"/>
    <cellStyle name="Примечание 3 5" xfId="199" xr:uid="{00000000-0005-0000-0000-0000D8020000}"/>
    <cellStyle name="Примечание 3 5 10" xfId="2364" xr:uid="{4A06FEA2-94BB-424E-98A7-44E152D26C39}"/>
    <cellStyle name="Примечание 3 5 11" xfId="2465" xr:uid="{D85ED1D6-C183-4168-8600-9761ED158422}"/>
    <cellStyle name="Примечание 3 5 2" xfId="274" xr:uid="{00000000-0005-0000-0000-0000D9020000}"/>
    <cellStyle name="Примечание 3 5 2 2" xfId="1468" xr:uid="{2D45C65E-9B19-4827-86A5-CA84BE513E9A}"/>
    <cellStyle name="Примечание 3 5 2 3" xfId="1604" xr:uid="{9A1CBA74-267F-482F-B13A-793DB4D5FFF9}"/>
    <cellStyle name="Примечание 3 5 2 4" xfId="863" xr:uid="{F1A38F60-B42C-4940-AE9A-2D8F76D264B4}"/>
    <cellStyle name="Примечание 3 5 2 5" xfId="2197" xr:uid="{412BC939-D73C-43D5-A878-32C94E546D51}"/>
    <cellStyle name="Примечание 3 5 2 6" xfId="2550" xr:uid="{54608296-E148-4DCA-AA54-D8BB4EA34464}"/>
    <cellStyle name="Примечание 3 5 3" xfId="354" xr:uid="{00000000-0005-0000-0000-0000DA020000}"/>
    <cellStyle name="Примечание 3 5 3 2" xfId="1544" xr:uid="{AED05D9E-50FF-4862-A5AF-FD985C3C8A0B}"/>
    <cellStyle name="Примечание 3 5 3 3" xfId="1717" xr:uid="{0E9F805A-C9F1-4BF9-9DCC-16FA2AA28047}"/>
    <cellStyle name="Примечание 3 5 3 4" xfId="943" xr:uid="{7AB6BCBC-6AED-4055-B84C-FE9AFE8E73E4}"/>
    <cellStyle name="Примечание 3 5 3 5" xfId="2386" xr:uid="{1720649C-4EEC-4872-8B57-50DE19B0FDCF}"/>
    <cellStyle name="Примечание 3 5 3 6" xfId="2625" xr:uid="{C58D319C-6E06-4A26-B067-F09734430885}"/>
    <cellStyle name="Примечание 3 5 4" xfId="434" xr:uid="{00000000-0005-0000-0000-0000DB020000}"/>
    <cellStyle name="Примечание 3 5 4 2" xfId="1797" xr:uid="{C143354F-B8F6-4FFE-A6D1-52FD00BAD076}"/>
    <cellStyle name="Примечание 3 5 4 3" xfId="1023" xr:uid="{1B2C4F57-6202-4860-9212-C673BF580D4C}"/>
    <cellStyle name="Примечание 3 5 5" xfId="555" xr:uid="{00000000-0005-0000-0000-0000DC020000}"/>
    <cellStyle name="Примечание 3 5 5 2" xfId="1918" xr:uid="{373578CC-6E94-48DD-BEEC-330D5E08D688}"/>
    <cellStyle name="Примечание 3 5 5 3" xfId="1144" xr:uid="{65C0F20E-9352-4623-B6B2-5FFDA49A2D26}"/>
    <cellStyle name="Примечание 3 5 6" xfId="631" xr:uid="{00000000-0005-0000-0000-0000DD020000}"/>
    <cellStyle name="Примечание 3 5 6 2" xfId="1994" xr:uid="{C27945B8-4891-470B-AF50-383FB74D3113}"/>
    <cellStyle name="Примечание 3 5 6 3" xfId="1220" xr:uid="{6A818C2F-CECA-42A4-99AC-FFE7E5F88CA3}"/>
    <cellStyle name="Примечание 3 5 7" xfId="699" xr:uid="{00000000-0005-0000-0000-0000DE020000}"/>
    <cellStyle name="Примечание 3 5 7 2" xfId="2062" xr:uid="{51E7B4AD-B141-412D-BC1C-483EF7ED1B83}"/>
    <cellStyle name="Примечание 3 5 7 3" xfId="1288" xr:uid="{3F421D21-2601-40BB-9092-ABD58D73418B}"/>
    <cellStyle name="Примечание 3 5 8" xfId="774" xr:uid="{00000000-0005-0000-0000-0000DF020000}"/>
    <cellStyle name="Примечание 3 5 8 2" xfId="2137" xr:uid="{F3F3156A-1B35-4D03-A83B-09C9D8CFDD6B}"/>
    <cellStyle name="Примечание 3 5 9" xfId="1620" xr:uid="{0D50DBDB-8DA7-455F-B22C-ADDDBA5D46C5}"/>
    <cellStyle name="Примечание 3 6" xfId="214" xr:uid="{00000000-0005-0000-0000-0000E0020000}"/>
    <cellStyle name="Примечание 3 6 2" xfId="1407" xr:uid="{84691DD8-7A93-42EF-9537-6358424E1F81}"/>
    <cellStyle name="Примечание 3 6 3" xfId="1635" xr:uid="{AA5B7A14-7BA8-4087-9B3E-481DA499F31F}"/>
    <cellStyle name="Примечание 3 6 4" xfId="803" xr:uid="{D77A1CD0-0F3A-4E86-AC64-E6ACDD3F0415}"/>
    <cellStyle name="Примечание 3 6 5" xfId="2285" xr:uid="{2B7CF4CC-0301-48A0-B75D-8077ACA55E14}"/>
    <cellStyle name="Примечание 3 6 6" xfId="2490" xr:uid="{15694535-3CBB-45B0-BBE4-75A0356FC0CA}"/>
    <cellStyle name="Примечание 3 7" xfId="294" xr:uid="{00000000-0005-0000-0000-0000E1020000}"/>
    <cellStyle name="Примечание 3 7 2" xfId="1484" xr:uid="{366B676E-8A22-4916-AB0F-E406C73F11EA}"/>
    <cellStyle name="Примечание 3 7 3" xfId="1378" xr:uid="{B5D5E0C2-D007-4F39-B589-1F809B69A1EE}"/>
    <cellStyle name="Примечание 3 7 4" xfId="883" xr:uid="{9CB352D5-C458-4BBC-B1BF-5ED30D89BAD6}"/>
    <cellStyle name="Примечание 3 7 5" xfId="2320" xr:uid="{0A35DB39-3E80-4A85-815F-DB53D6160E2B}"/>
    <cellStyle name="Примечание 3 7 6" xfId="2565" xr:uid="{EDC657F0-12B4-4E7D-9AEB-8BE1740DD8E3}"/>
    <cellStyle name="Примечание 3 8" xfId="374" xr:uid="{00000000-0005-0000-0000-0000E2020000}"/>
    <cellStyle name="Примечание 3 8 2" xfId="1737" xr:uid="{D60E3811-6228-4BCB-8344-94997C8548C2}"/>
    <cellStyle name="Примечание 3 8 3" xfId="963" xr:uid="{1D030D38-845A-4FC4-B043-C18E597D3D53}"/>
    <cellStyle name="Примечание 3 9" xfId="495" xr:uid="{00000000-0005-0000-0000-0000E3020000}"/>
    <cellStyle name="Примечание 3 9 2" xfId="1858" xr:uid="{F7022B32-0178-4BEC-B8DF-6664D9CD9ACF}"/>
    <cellStyle name="Примечание 3 9 3" xfId="1084" xr:uid="{CDEF6B53-8FD1-4115-8AF6-3E16ACF4794B}"/>
    <cellStyle name="Примечание 4" xfId="1660" xr:uid="{487587A0-FFFD-4257-ABDB-3C33DD5292B7}"/>
    <cellStyle name="Процентный 2" xfId="123" xr:uid="{00000000-0005-0000-0000-0000E5020000}"/>
    <cellStyle name="Связанная ячейка" xfId="45" xr:uid="{00000000-0005-0000-0000-0000E6020000}"/>
    <cellStyle name="Связанная ячейка 2" xfId="114" xr:uid="{00000000-0005-0000-0000-0000E7020000}"/>
    <cellStyle name="Текст предупреждения" xfId="46" xr:uid="{00000000-0005-0000-0000-0000E8020000}"/>
    <cellStyle name="Текст предупреждения 2" xfId="115" xr:uid="{00000000-0005-0000-0000-0000E9020000}"/>
    <cellStyle name="Финансовый [0] 2" xfId="124" xr:uid="{00000000-0005-0000-0000-0000EB020000}"/>
    <cellStyle name="Хороший" xfId="47" xr:uid="{00000000-0005-0000-0000-0000EC020000}"/>
    <cellStyle name="Хороший 2" xfId="116" xr:uid="{00000000-0005-0000-0000-0000ED020000}"/>
    <cellStyle name="パーセント" xfId="122" builtinId="5"/>
    <cellStyle name="パーセント 2" xfId="48" xr:uid="{00000000-0005-0000-0000-0000EE020000}"/>
    <cellStyle name="パーセント 3" xfId="49" xr:uid="{00000000-0005-0000-0000-0000EF020000}"/>
    <cellStyle name="パーセント 4" xfId="50" xr:uid="{00000000-0005-0000-0000-0000F0020000}"/>
    <cellStyle name="パーセント 5" xfId="64" xr:uid="{00000000-0005-0000-0000-0000F1020000}"/>
    <cellStyle name="パーセント 6" xfId="1315" xr:uid="{9E403508-6141-494B-A45D-56E75FCE47C6}"/>
    <cellStyle name="桁区切り 2" xfId="51" xr:uid="{00000000-0005-0000-0000-0000F2020000}"/>
    <cellStyle name="桁区切り 2 2" xfId="52" xr:uid="{00000000-0005-0000-0000-0000F3020000}"/>
    <cellStyle name="桁区切り 2 3" xfId="66" xr:uid="{00000000-0005-0000-0000-0000F4020000}"/>
    <cellStyle name="桁区切り 2 3 2" xfId="132" xr:uid="{00000000-0005-0000-0000-0000F5020000}"/>
    <cellStyle name="桁区切り 2 4" xfId="117" xr:uid="{00000000-0005-0000-0000-0000F6020000}"/>
    <cellStyle name="桁区切り 2_160901梱包サイズフォーマット" xfId="118" xr:uid="{00000000-0005-0000-0000-0000F7020000}"/>
    <cellStyle name="桁区切り 3" xfId="1" xr:uid="{00000000-0005-0000-0000-0000F8020000}"/>
    <cellStyle name="桁区切り 3 2" xfId="67" xr:uid="{00000000-0005-0000-0000-0000F9020000}"/>
    <cellStyle name="桁区切り 3_160901梱包サイズフォーマット" xfId="72" xr:uid="{00000000-0005-0000-0000-0000FA020000}"/>
    <cellStyle name="桁区切り 4" xfId="4" xr:uid="{00000000-0005-0000-0000-0000FB020000}"/>
    <cellStyle name="桁区切り 4 2" xfId="119" xr:uid="{00000000-0005-0000-0000-0000FC020000}"/>
    <cellStyle name="桁区切り 4_160901梱包サイズフォーマット" xfId="120" xr:uid="{00000000-0005-0000-0000-0000FD020000}"/>
    <cellStyle name="桁区切り 5" xfId="65" xr:uid="{00000000-0005-0000-0000-0000FE020000}"/>
    <cellStyle name="通貨" xfId="62" builtinId="7"/>
    <cellStyle name="通貨 2" xfId="53" xr:uid="{00000000-0005-0000-0000-00000B030000}"/>
    <cellStyle name="通貨 2 2" xfId="121" xr:uid="{00000000-0005-0000-0000-00000C030000}"/>
    <cellStyle name="通貨 3" xfId="68" xr:uid="{00000000-0005-0000-0000-00000D030000}"/>
    <cellStyle name="通貨 3 2" xfId="139" xr:uid="{00000000-0005-0000-0000-00000E030000}"/>
    <cellStyle name="通貨 3 2 2" xfId="1408" xr:uid="{1C60D275-1DA6-4620-9F2D-6283DD4E8B54}"/>
    <cellStyle name="通貨 3 2 3" xfId="798" xr:uid="{FA6DEBD3-E8C7-461F-9F02-ACEB69918563}"/>
    <cellStyle name="通貨 3 2 4" xfId="2267" xr:uid="{F7E8B3E2-3DE4-4487-8E3E-1DD4B7B9F7FD}"/>
    <cellStyle name="通貨 3 3" xfId="1348" xr:uid="{DA397365-82C8-4A82-B3B7-4CFE74F424B7}"/>
    <cellStyle name="通貨 3 4" xfId="2195" xr:uid="{E18FC0C6-FFF6-4820-8516-1877CBEA6C9D}"/>
    <cellStyle name="通貨 4" xfId="71" xr:uid="{00000000-0005-0000-0000-00000F030000}"/>
    <cellStyle name="通貨 4 2" xfId="74" xr:uid="{00000000-0005-0000-0000-000010030000}"/>
    <cellStyle name="通貨 4 2 2" xfId="1345" xr:uid="{3D67275C-752A-437E-8F4F-AB8177E3C077}"/>
    <cellStyle name="通貨 4 2 3" xfId="792" xr:uid="{63B43747-1BA0-4ABE-9081-9CE3CB523422}"/>
    <cellStyle name="通貨 4 3" xfId="1392" xr:uid="{1E044EE4-CAB8-4126-9753-22B3E29C91EF}"/>
    <cellStyle name="通貨 4 4" xfId="790" xr:uid="{7AE5334C-208B-4DD6-A1A2-224A5C45B34C}"/>
    <cellStyle name="通貨 4 5" xfId="2254" xr:uid="{D96326A6-043B-4872-999C-B9090DD1714A}"/>
    <cellStyle name="通貨 5" xfId="73" xr:uid="{00000000-0005-0000-0000-000011030000}"/>
    <cellStyle name="通貨 5 2" xfId="1330" xr:uid="{3C25EE99-7899-4CF4-9606-2626B0821459}"/>
    <cellStyle name="通貨 5 3" xfId="791" xr:uid="{91C23A0F-C735-407E-8D8F-662EE7F7EECF}"/>
    <cellStyle name="通貨 6" xfId="1314" xr:uid="{B7745CDF-FCC3-4164-A85A-E4A9A4EB5CB3}"/>
    <cellStyle name="通貨 7" xfId="789" xr:uid="{AE1F36F6-727D-4063-A91E-0B9D1C196238}"/>
    <cellStyle name="通貨 8" xfId="2148" xr:uid="{46E32CCD-E7B4-4B19-8B66-B6AE2F5FDFEF}"/>
    <cellStyle name="標準" xfId="0" builtinId="0"/>
    <cellStyle name="標準 2" xfId="54" xr:uid="{00000000-0005-0000-0000-0000FF020000}"/>
    <cellStyle name="標準 2 2" xfId="70" xr:uid="{00000000-0005-0000-0000-000000030000}"/>
    <cellStyle name="標準 2 2 2" xfId="133" xr:uid="{00000000-0005-0000-0000-000001030000}"/>
    <cellStyle name="標準 2 3" xfId="69" xr:uid="{00000000-0005-0000-0000-000002030000}"/>
    <cellStyle name="標準 22" xfId="63" xr:uid="{00000000-0005-0000-0000-000003030000}"/>
    <cellStyle name="標準 3" xfId="55" xr:uid="{00000000-0005-0000-0000-000004030000}"/>
    <cellStyle name="標準 4" xfId="2" xr:uid="{00000000-0005-0000-0000-000005030000}"/>
    <cellStyle name="標準 5" xfId="3" xr:uid="{00000000-0005-0000-0000-000006030000}"/>
    <cellStyle name="標準 6" xfId="56" xr:uid="{00000000-0005-0000-0000-000007030000}"/>
    <cellStyle name="標準_P.L. n I..V." xfId="57" xr:uid="{00000000-0005-0000-0000-000008030000}"/>
    <cellStyle name="標準_Приложение _ 2 А к контракту 0515" xfId="59" xr:uid="{00000000-0005-0000-0000-000009030000}"/>
    <cellStyle name="標準_モスクワ輸出０８０６" xfId="58" xr:uid="{00000000-0005-0000-0000-00000A030000}"/>
  </cellStyles>
  <dxfs count="0"/>
  <tableStyles count="0" defaultTableStyle="TableStyleMedium9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15875</xdr:colOff>
      <xdr:row>50</xdr:row>
      <xdr:rowOff>23812</xdr:rowOff>
    </xdr:from>
    <xdr:to>
      <xdr:col>9</xdr:col>
      <xdr:colOff>333375</xdr:colOff>
      <xdr:row>57</xdr:row>
      <xdr:rowOff>9308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AB426A-60A1-41B2-A260-BC991642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3375" y="9453562"/>
          <a:ext cx="2955925" cy="1357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1990618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2782584" y="639991"/>
          <a:ext cx="3202440" cy="1373987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5" name="Надпись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0306050" y="28575"/>
          <a:ext cx="844663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236B74D4-F9D5-42D0-8853-2938488F6288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0233" y="635924"/>
          <a:ext cx="1743721" cy="131127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8A6FDF05-79A7-4A26-9F11-2FD44738D8F8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2725400" y="28575"/>
          <a:ext cx="625588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</a:t>
          </a:r>
          <a:r>
            <a:rPr lang="ru-RU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DD975931-4D93-B842-A05A-19F4D206640B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57073F92-8F1F-C24E-AD8C-B74C43AD8C0B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</a:t>
          </a:r>
          <a:r>
            <a:rPr lang="ru-RU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92B6718C-CCD5-8549-A72E-8D0039E71442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017FCED9-C93A-9742-B983-6D6D89147DA6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</a:t>
          </a:r>
          <a:r>
            <a:rPr lang="ru-RU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8444A9B4-DA43-43BE-8067-88140C6EBA64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0233" y="635924"/>
          <a:ext cx="1743721" cy="131127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D592D548-3148-422D-8474-F38DA27A50A8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344525" y="28575"/>
          <a:ext cx="844663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</a:t>
          </a:r>
          <a:r>
            <a:rPr lang="ru-RU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DF6BCE-CDD7-4DAF-8C1C-5D9A02FB6B37}">
  <we:reference id="wa200005271" version="2.5.5.0" store="ja-JP" storeType="OMEX"/>
  <we:alternateReferences>
    <we:reference id="wa200005271" version="2.5.5.0" store="ja-JP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58"/>
  <sheetViews>
    <sheetView tabSelected="1" view="pageBreakPreview" topLeftCell="A10" zoomScaleNormal="100" zoomScaleSheetLayoutView="100" workbookViewId="0">
      <selection activeCell="S19" sqref="S19"/>
    </sheetView>
  </sheetViews>
  <sheetFormatPr defaultColWidth="9.375" defaultRowHeight="15"/>
  <cols>
    <col min="1" max="3" width="9.375" style="166"/>
    <col min="4" max="5" width="0" style="166" hidden="1" customWidth="1"/>
    <col min="6" max="7" width="9.375" style="166"/>
    <col min="8" max="8" width="15.875" style="166" bestFit="1" customWidth="1"/>
    <col min="9" max="10" width="9.375" style="166"/>
    <col min="11" max="11" width="14.25" style="198" hidden="1" customWidth="1"/>
    <col min="12" max="12" width="15.75" style="166" hidden="1" customWidth="1"/>
    <col min="13" max="13" width="11.75" style="166" hidden="1" customWidth="1"/>
    <col min="14" max="14" width="12.875" style="166" hidden="1" customWidth="1"/>
    <col min="15" max="15" width="12.75" style="166" hidden="1" customWidth="1"/>
    <col min="16" max="16" width="0" style="166" hidden="1" customWidth="1"/>
    <col min="17" max="17" width="10.5" style="228" hidden="1" customWidth="1"/>
    <col min="18" max="18" width="0" style="166" hidden="1" customWidth="1"/>
    <col min="19" max="19" width="14.75" style="166" customWidth="1"/>
    <col min="20" max="16384" width="9.375" style="166"/>
  </cols>
  <sheetData>
    <row r="1" spans="1:11" ht="37.5">
      <c r="G1" s="238" t="s">
        <v>0</v>
      </c>
      <c r="H1" s="238"/>
      <c r="I1" s="238"/>
      <c r="J1" s="238"/>
      <c r="K1" s="196"/>
    </row>
    <row r="2" spans="1:11" ht="38.25" thickBot="1">
      <c r="A2" s="10"/>
      <c r="B2" s="10"/>
      <c r="C2" s="10"/>
      <c r="D2" s="10"/>
      <c r="E2" s="10"/>
      <c r="F2" s="10"/>
      <c r="G2" s="239"/>
      <c r="H2" s="239"/>
      <c r="I2" s="239"/>
      <c r="J2" s="239"/>
      <c r="K2" s="197"/>
    </row>
    <row r="3" spans="1:11" ht="22.5">
      <c r="A3" s="243" t="s">
        <v>1</v>
      </c>
      <c r="B3" s="243"/>
      <c r="C3" s="243"/>
      <c r="D3" s="243"/>
      <c r="E3" s="11"/>
    </row>
    <row r="4" spans="1:11" ht="22.5">
      <c r="A4" s="243"/>
      <c r="B4" s="243"/>
      <c r="C4" s="243"/>
      <c r="D4" s="243"/>
      <c r="E4" s="11"/>
      <c r="G4" s="166" t="s">
        <v>2</v>
      </c>
      <c r="H4" s="244">
        <v>45895</v>
      </c>
      <c r="I4" s="244"/>
      <c r="J4" s="244"/>
      <c r="K4" s="199"/>
    </row>
    <row r="5" spans="1:11" ht="15" customHeight="1">
      <c r="A5" s="12" t="s">
        <v>49</v>
      </c>
      <c r="B5" s="12"/>
      <c r="C5" s="12"/>
      <c r="D5" s="12"/>
      <c r="E5" s="12"/>
    </row>
    <row r="6" spans="1:11" ht="15.75" customHeight="1">
      <c r="A6" s="166" t="s">
        <v>59</v>
      </c>
      <c r="E6" s="12"/>
      <c r="F6" s="12"/>
      <c r="G6" s="166" t="s">
        <v>3</v>
      </c>
      <c r="H6" s="245" t="s">
        <v>213</v>
      </c>
      <c r="I6" s="246"/>
      <c r="J6" s="246"/>
      <c r="K6" s="199"/>
    </row>
    <row r="7" spans="1:11">
      <c r="A7" s="166" t="s">
        <v>4</v>
      </c>
      <c r="B7" s="167" t="s">
        <v>5</v>
      </c>
      <c r="C7" s="167"/>
      <c r="D7" s="167"/>
    </row>
    <row r="8" spans="1:11">
      <c r="A8" s="166" t="s">
        <v>6</v>
      </c>
      <c r="B8" s="247" t="s">
        <v>7</v>
      </c>
      <c r="C8" s="247"/>
      <c r="D8" s="247"/>
      <c r="H8" s="248"/>
      <c r="I8" s="248"/>
      <c r="J8" s="248"/>
      <c r="K8" s="200"/>
    </row>
    <row r="9" spans="1:11">
      <c r="G9" s="166" t="s">
        <v>8</v>
      </c>
    </row>
    <row r="10" spans="1:11">
      <c r="G10" s="242" t="s">
        <v>9</v>
      </c>
      <c r="H10" s="242"/>
      <c r="I10" s="242"/>
      <c r="J10" s="242"/>
    </row>
    <row r="11" spans="1:11">
      <c r="G11" s="249" t="s">
        <v>10</v>
      </c>
      <c r="H11" s="249"/>
      <c r="I11" s="249"/>
      <c r="J11" s="249"/>
      <c r="K11" s="201"/>
    </row>
    <row r="12" spans="1:11">
      <c r="G12" s="249"/>
      <c r="H12" s="249"/>
      <c r="I12" s="249"/>
      <c r="J12" s="249"/>
      <c r="K12" s="201"/>
    </row>
    <row r="13" spans="1:11">
      <c r="G13" s="249"/>
      <c r="H13" s="249"/>
      <c r="I13" s="249"/>
      <c r="J13" s="249"/>
      <c r="K13" s="201"/>
    </row>
    <row r="14" spans="1:11">
      <c r="G14" s="166" t="s">
        <v>4</v>
      </c>
      <c r="H14" s="242" t="s">
        <v>11</v>
      </c>
      <c r="I14" s="242"/>
      <c r="J14" s="242"/>
    </row>
    <row r="15" spans="1:11">
      <c r="H15" s="242"/>
      <c r="I15" s="242"/>
      <c r="J15" s="242"/>
    </row>
    <row r="17" spans="1:22" ht="19.5" thickBot="1">
      <c r="A17" s="165" t="s">
        <v>12</v>
      </c>
      <c r="B17" s="240" t="s">
        <v>13</v>
      </c>
      <c r="C17" s="241"/>
      <c r="D17" s="241"/>
      <c r="E17" s="241"/>
      <c r="F17" s="241"/>
      <c r="G17" s="241"/>
      <c r="H17" s="13" t="s">
        <v>14</v>
      </c>
      <c r="I17" s="240" t="s">
        <v>15</v>
      </c>
      <c r="J17" s="241"/>
      <c r="K17" s="202"/>
      <c r="N17" s="256" t="s">
        <v>885</v>
      </c>
      <c r="O17" s="256"/>
      <c r="P17" s="256"/>
      <c r="Q17" s="256"/>
      <c r="S17" s="235" t="s">
        <v>1043</v>
      </c>
      <c r="T17" s="235"/>
      <c r="U17" s="235"/>
      <c r="V17" s="235"/>
    </row>
    <row r="18" spans="1:22" ht="18.75">
      <c r="A18" s="14"/>
      <c r="B18" s="2"/>
      <c r="C18" s="15"/>
      <c r="D18" s="14"/>
      <c r="E18" s="14"/>
      <c r="F18" s="14"/>
      <c r="G18" s="14"/>
      <c r="H18" s="16"/>
      <c r="I18" s="257"/>
      <c r="J18" s="258"/>
      <c r="K18" s="203"/>
      <c r="N18" s="224" t="s">
        <v>886</v>
      </c>
      <c r="S18" s="233" t="s">
        <v>1040</v>
      </c>
      <c r="T18" s="233" t="s">
        <v>1041</v>
      </c>
      <c r="U18" s="233" t="s">
        <v>1042</v>
      </c>
      <c r="V18" s="233" t="s">
        <v>1044</v>
      </c>
    </row>
    <row r="19" spans="1:22" ht="18.75">
      <c r="A19" s="14">
        <v>1</v>
      </c>
      <c r="B19" s="212" t="s">
        <v>527</v>
      </c>
      <c r="H19" s="189">
        <f>'Invoice-1 '!P14</f>
        <v>120</v>
      </c>
      <c r="I19" s="252">
        <f>'Invoice-1 '!O14</f>
        <v>143400</v>
      </c>
      <c r="J19" s="253"/>
      <c r="K19" s="204"/>
      <c r="N19" s="198">
        <v>1</v>
      </c>
      <c r="O19" s="198" t="s">
        <v>887</v>
      </c>
      <c r="P19" s="225" t="s">
        <v>888</v>
      </c>
      <c r="Q19" s="228">
        <v>45911</v>
      </c>
      <c r="S19" s="233">
        <f>SUM('Invoice-1 '!I14)</f>
        <v>1.5599999999999998</v>
      </c>
    </row>
    <row r="20" spans="1:22" ht="18.75">
      <c r="A20" s="14">
        <v>2</v>
      </c>
      <c r="B20" s="2" t="s">
        <v>425</v>
      </c>
      <c r="C20" s="15"/>
      <c r="D20" s="14"/>
      <c r="E20" s="14"/>
      <c r="F20" s="14"/>
      <c r="G20" s="14"/>
      <c r="H20" s="16">
        <f>'Invoice-1 '!P15</f>
        <v>558</v>
      </c>
      <c r="I20" s="257">
        <f>'Invoice-1 '!O15</f>
        <v>1558770</v>
      </c>
      <c r="J20" s="259"/>
      <c r="K20" s="205">
        <f>SUM(H19:H22)</f>
        <v>3766</v>
      </c>
      <c r="L20" s="20">
        <f>SUM(I19:J22)</f>
        <v>4100374</v>
      </c>
      <c r="M20" s="166" t="s">
        <v>64</v>
      </c>
      <c r="N20" s="166">
        <v>14</v>
      </c>
      <c r="O20" s="166" t="s">
        <v>889</v>
      </c>
      <c r="P20" s="225" t="s">
        <v>888</v>
      </c>
      <c r="Q20" s="228">
        <v>45912</v>
      </c>
      <c r="R20" s="198"/>
      <c r="S20" s="234">
        <f>SUM('Invoice-1 '!I15:I34)</f>
        <v>100.99199999999999</v>
      </c>
      <c r="T20" s="233">
        <f>SUM('Invoice-5 TESTER'!I14:I27)</f>
        <v>6.2610000000000001</v>
      </c>
      <c r="U20" s="234">
        <f>SUM(S20:T20)</f>
        <v>107.25299999999999</v>
      </c>
    </row>
    <row r="21" spans="1:22" s="185" customFormat="1" ht="18.75">
      <c r="A21" s="14">
        <v>3</v>
      </c>
      <c r="B21" s="2" t="s">
        <v>16</v>
      </c>
      <c r="C21" s="15"/>
      <c r="D21" s="14"/>
      <c r="E21" s="14"/>
      <c r="F21" s="14"/>
      <c r="G21" s="14"/>
      <c r="H21" s="16">
        <f>'Invoice-1 '!P35</f>
        <v>270</v>
      </c>
      <c r="I21" s="236">
        <f>'Invoice-1 '!O35</f>
        <v>784350</v>
      </c>
      <c r="J21" s="237"/>
      <c r="K21" s="205"/>
      <c r="L21" s="20"/>
      <c r="N21" s="198">
        <v>5</v>
      </c>
      <c r="O21" s="198" t="s">
        <v>893</v>
      </c>
      <c r="P21" s="225" t="s">
        <v>888</v>
      </c>
      <c r="Q21" s="228">
        <v>45911</v>
      </c>
      <c r="R21" s="198"/>
      <c r="S21" s="234">
        <f>SUM('Invoice-1 '!I35:I43)</f>
        <v>56.88000000000001</v>
      </c>
      <c r="T21" s="233"/>
      <c r="U21" s="234">
        <f t="shared" ref="U21:U45" si="0">SUM(S21:T21)</f>
        <v>56.88000000000001</v>
      </c>
    </row>
    <row r="22" spans="1:22" ht="18.75">
      <c r="A22" s="14">
        <v>4</v>
      </c>
      <c r="B22" s="2" t="s">
        <v>526</v>
      </c>
      <c r="C22" s="15"/>
      <c r="D22" s="14"/>
      <c r="E22" s="14"/>
      <c r="F22" s="14"/>
      <c r="G22" s="182"/>
      <c r="H22" s="179">
        <f>'Invoice-1 '!P45</f>
        <v>2818</v>
      </c>
      <c r="I22" s="237">
        <f>'Invoice-1 '!O45</f>
        <v>1613854</v>
      </c>
      <c r="J22" s="237"/>
      <c r="K22" s="206"/>
      <c r="N22" s="198">
        <v>49</v>
      </c>
      <c r="O22" s="226" t="s">
        <v>890</v>
      </c>
      <c r="P22" s="225"/>
      <c r="R22" s="198"/>
      <c r="S22" s="198"/>
      <c r="U22" s="234">
        <f t="shared" si="0"/>
        <v>0</v>
      </c>
    </row>
    <row r="23" spans="1:22" s="185" customFormat="1" ht="18.75">
      <c r="A23" s="14">
        <v>5</v>
      </c>
      <c r="B23" s="17" t="s">
        <v>207</v>
      </c>
      <c r="C23" s="15"/>
      <c r="D23" s="14"/>
      <c r="E23" s="14"/>
      <c r="F23" s="14"/>
      <c r="G23" s="182"/>
      <c r="H23" s="179">
        <f>'Invoice-2'!T14</f>
        <v>462</v>
      </c>
      <c r="I23" s="236">
        <f>'Invoice-2'!U14</f>
        <v>988416</v>
      </c>
      <c r="J23" s="237"/>
      <c r="K23" s="206">
        <f>SUM(H23:H32)</f>
        <v>2400</v>
      </c>
      <c r="L23" s="20">
        <f>SUM(I23:J32)</f>
        <v>4657424</v>
      </c>
      <c r="M23" s="166" t="s">
        <v>65</v>
      </c>
      <c r="R23" s="198"/>
      <c r="S23" s="198"/>
      <c r="U23" s="234">
        <f t="shared" si="0"/>
        <v>0</v>
      </c>
    </row>
    <row r="24" spans="1:22" ht="18.75">
      <c r="A24" s="14">
        <v>6</v>
      </c>
      <c r="B24" s="17" t="s">
        <v>208</v>
      </c>
      <c r="C24" s="15"/>
      <c r="D24" s="14"/>
      <c r="E24" s="14"/>
      <c r="F24" s="14"/>
      <c r="G24" s="182"/>
      <c r="H24" s="180">
        <f>'Invoice-2'!T28</f>
        <v>30</v>
      </c>
      <c r="I24" s="237">
        <f>'Invoice-2'!U28</f>
        <v>42090</v>
      </c>
      <c r="J24" s="237"/>
      <c r="K24" s="206"/>
      <c r="N24" s="198">
        <v>1</v>
      </c>
      <c r="O24" s="198" t="s">
        <v>894</v>
      </c>
      <c r="P24" s="225" t="s">
        <v>895</v>
      </c>
      <c r="Q24" s="228">
        <v>45911</v>
      </c>
      <c r="R24" s="198"/>
      <c r="S24" s="198"/>
      <c r="U24" s="234">
        <f t="shared" si="0"/>
        <v>0</v>
      </c>
    </row>
    <row r="25" spans="1:22" s="185" customFormat="1" ht="18.75">
      <c r="A25" s="14">
        <v>7</v>
      </c>
      <c r="B25" s="17" t="s">
        <v>743</v>
      </c>
      <c r="C25" s="15"/>
      <c r="D25" s="14"/>
      <c r="E25" s="14"/>
      <c r="F25" s="14"/>
      <c r="G25" s="182"/>
      <c r="H25" s="180">
        <f>'Invoice-2'!T29</f>
        <v>108</v>
      </c>
      <c r="I25" s="237">
        <f>'Invoice-2'!U29</f>
        <v>152532</v>
      </c>
      <c r="J25" s="237"/>
      <c r="K25" s="206"/>
      <c r="N25" s="198">
        <v>1</v>
      </c>
      <c r="O25" s="198" t="s">
        <v>896</v>
      </c>
      <c r="P25" s="225" t="s">
        <v>895</v>
      </c>
      <c r="Q25" s="228">
        <v>45911</v>
      </c>
      <c r="R25" s="198"/>
      <c r="S25" s="198"/>
      <c r="U25" s="234">
        <f t="shared" si="0"/>
        <v>0</v>
      </c>
    </row>
    <row r="26" spans="1:22" ht="18.75">
      <c r="A26" s="14">
        <v>8</v>
      </c>
      <c r="B26" s="17" t="s">
        <v>189</v>
      </c>
      <c r="C26" s="14"/>
      <c r="D26" s="14"/>
      <c r="E26" s="14"/>
      <c r="F26" s="14"/>
      <c r="G26" s="182"/>
      <c r="H26" s="179">
        <f>'Invoice-2'!T32</f>
        <v>72</v>
      </c>
      <c r="I26" s="253">
        <f>'Invoice-2'!U32</f>
        <v>182520</v>
      </c>
      <c r="J26" s="253"/>
      <c r="N26" s="198">
        <v>2</v>
      </c>
      <c r="O26" s="198"/>
      <c r="P26" s="198"/>
      <c r="Q26" s="228">
        <v>45911</v>
      </c>
      <c r="R26" s="198"/>
      <c r="S26" s="198"/>
      <c r="U26" s="234">
        <f t="shared" si="0"/>
        <v>0</v>
      </c>
    </row>
    <row r="27" spans="1:22" s="185" customFormat="1" ht="18" customHeight="1">
      <c r="A27" s="14">
        <v>9</v>
      </c>
      <c r="B27" s="17" t="s">
        <v>744</v>
      </c>
      <c r="C27" s="14"/>
      <c r="D27" s="14"/>
      <c r="E27" s="14"/>
      <c r="F27" s="14"/>
      <c r="G27" s="182"/>
      <c r="H27" s="179">
        <f>'Invoice-2'!T33</f>
        <v>24</v>
      </c>
      <c r="I27" s="253">
        <f>'Invoice-2'!U33</f>
        <v>336000</v>
      </c>
      <c r="J27" s="253"/>
      <c r="K27" s="198"/>
      <c r="N27" s="198">
        <v>2</v>
      </c>
      <c r="O27" s="230" t="s">
        <v>897</v>
      </c>
      <c r="P27" s="198" t="s">
        <v>895</v>
      </c>
      <c r="Q27" s="228">
        <v>45911</v>
      </c>
      <c r="R27" s="198"/>
      <c r="S27" s="198"/>
      <c r="U27" s="234">
        <f t="shared" si="0"/>
        <v>0</v>
      </c>
    </row>
    <row r="28" spans="1:22" ht="18.75">
      <c r="A28" s="14">
        <v>10</v>
      </c>
      <c r="B28" s="17" t="s">
        <v>190</v>
      </c>
      <c r="C28" s="14"/>
      <c r="D28" s="14"/>
      <c r="E28" s="14"/>
      <c r="F28" s="14"/>
      <c r="G28" s="182"/>
      <c r="H28" s="179">
        <f>'Invoice-2'!T34</f>
        <v>144</v>
      </c>
      <c r="I28" s="253">
        <f>'Invoice-2'!U34</f>
        <v>148680</v>
      </c>
      <c r="J28" s="253"/>
      <c r="K28" s="206"/>
      <c r="N28" s="198">
        <v>12</v>
      </c>
      <c r="O28" s="198" t="s">
        <v>898</v>
      </c>
      <c r="P28" s="225" t="s">
        <v>899</v>
      </c>
      <c r="Q28" s="228">
        <v>45911</v>
      </c>
      <c r="R28" s="198"/>
      <c r="S28" s="198"/>
      <c r="U28" s="234">
        <f t="shared" si="0"/>
        <v>0</v>
      </c>
    </row>
    <row r="29" spans="1:22" s="185" customFormat="1" ht="18.75">
      <c r="A29" s="14">
        <v>11</v>
      </c>
      <c r="B29" s="17" t="s">
        <v>745</v>
      </c>
      <c r="C29" s="14"/>
      <c r="D29" s="14"/>
      <c r="E29" s="14"/>
      <c r="F29" s="14"/>
      <c r="G29" s="182"/>
      <c r="H29" s="179">
        <f>'Invoice-2'!T37</f>
        <v>12</v>
      </c>
      <c r="I29" s="252">
        <f>'Invoice-2'!U37</f>
        <v>24000</v>
      </c>
      <c r="J29" s="253"/>
      <c r="K29" s="206"/>
      <c r="N29" s="198">
        <v>1</v>
      </c>
      <c r="O29" s="198" t="s">
        <v>900</v>
      </c>
      <c r="P29" s="198" t="s">
        <v>895</v>
      </c>
      <c r="Q29" s="228">
        <v>45911</v>
      </c>
      <c r="R29" s="198"/>
      <c r="S29" s="198"/>
      <c r="U29" s="234">
        <f t="shared" si="0"/>
        <v>0</v>
      </c>
    </row>
    <row r="30" spans="1:22" ht="18.75">
      <c r="A30" s="14">
        <v>12</v>
      </c>
      <c r="B30" s="2" t="s">
        <v>17</v>
      </c>
      <c r="C30" s="15"/>
      <c r="D30" s="14"/>
      <c r="E30" s="14"/>
      <c r="F30" s="14"/>
      <c r="G30" s="182"/>
      <c r="H30" s="180">
        <f>'Invoice-2'!T38</f>
        <v>138</v>
      </c>
      <c r="I30" s="237">
        <f>'Invoice-2'!U38</f>
        <v>1208166</v>
      </c>
      <c r="J30" s="237"/>
      <c r="K30" s="206"/>
      <c r="N30" s="198">
        <v>5</v>
      </c>
      <c r="O30" s="198"/>
      <c r="P30" s="198"/>
      <c r="Q30" s="228">
        <v>45912</v>
      </c>
      <c r="R30" s="198"/>
      <c r="S30" s="198"/>
      <c r="U30" s="234">
        <f t="shared" si="0"/>
        <v>0</v>
      </c>
    </row>
    <row r="31" spans="1:22" ht="18.75">
      <c r="A31" s="14">
        <v>13</v>
      </c>
      <c r="B31" s="2" t="s">
        <v>18</v>
      </c>
      <c r="C31" s="15"/>
      <c r="D31" s="14"/>
      <c r="E31" s="14"/>
      <c r="F31" s="14"/>
      <c r="G31" s="182"/>
      <c r="H31" s="180">
        <f>'Invoice-2'!T49</f>
        <v>1200</v>
      </c>
      <c r="I31" s="237">
        <f>'Invoice-2'!U49</f>
        <v>1120000</v>
      </c>
      <c r="J31" s="237"/>
      <c r="K31" s="166"/>
      <c r="N31" s="198">
        <v>5</v>
      </c>
      <c r="O31" s="225" t="s">
        <v>901</v>
      </c>
      <c r="P31" s="198"/>
      <c r="Q31" s="228">
        <v>45911</v>
      </c>
      <c r="R31" s="198"/>
      <c r="S31" s="198"/>
      <c r="U31" s="234">
        <f t="shared" si="0"/>
        <v>0</v>
      </c>
    </row>
    <row r="32" spans="1:22" ht="18" customHeight="1">
      <c r="A32" s="14">
        <v>14</v>
      </c>
      <c r="B32" s="2" t="s">
        <v>204</v>
      </c>
      <c r="C32" s="15"/>
      <c r="D32" s="14"/>
      <c r="E32" s="14"/>
      <c r="F32" s="14"/>
      <c r="G32" s="182"/>
      <c r="H32" s="180">
        <f>'Invoice-2'!T51</f>
        <v>210</v>
      </c>
      <c r="I32" s="237">
        <f>'Invoice-2'!U51</f>
        <v>455020</v>
      </c>
      <c r="J32" s="237"/>
      <c r="K32" s="206"/>
      <c r="N32" s="198">
        <v>6</v>
      </c>
      <c r="O32" s="229" t="s">
        <v>902</v>
      </c>
      <c r="P32" s="198" t="s">
        <v>895</v>
      </c>
      <c r="Q32" s="228">
        <v>45911</v>
      </c>
      <c r="R32" s="198"/>
      <c r="S32" s="198"/>
      <c r="U32" s="234">
        <f t="shared" si="0"/>
        <v>0</v>
      </c>
    </row>
    <row r="33" spans="1:21" ht="18.75">
      <c r="A33" s="14">
        <v>15</v>
      </c>
      <c r="B33" s="2" t="s">
        <v>205</v>
      </c>
      <c r="C33" s="15"/>
      <c r="D33" s="14"/>
      <c r="E33" s="14"/>
      <c r="F33" s="14"/>
      <c r="G33" s="182"/>
      <c r="H33" s="180">
        <f>'Invoice-3'!T14</f>
        <v>350</v>
      </c>
      <c r="I33" s="237">
        <f>'Invoice-3'!U14</f>
        <v>407750</v>
      </c>
      <c r="J33" s="237"/>
      <c r="K33" s="207">
        <f>SUM(H33:H39)</f>
        <v>3151</v>
      </c>
      <c r="L33" s="20">
        <f>SUM(I33:J39)</f>
        <v>5693380</v>
      </c>
      <c r="M33" s="166" t="s">
        <v>87</v>
      </c>
      <c r="N33" s="198">
        <v>4</v>
      </c>
      <c r="O33" s="198"/>
      <c r="P33" s="198"/>
      <c r="Q33" s="228">
        <v>45911</v>
      </c>
      <c r="R33" s="198"/>
      <c r="S33" s="198"/>
      <c r="U33" s="234">
        <f t="shared" si="0"/>
        <v>0</v>
      </c>
    </row>
    <row r="34" spans="1:21" ht="18.75">
      <c r="A34" s="14">
        <v>16</v>
      </c>
      <c r="B34" s="2" t="s">
        <v>191</v>
      </c>
      <c r="C34" s="15"/>
      <c r="D34" s="14"/>
      <c r="E34" s="14"/>
      <c r="F34" s="14"/>
      <c r="G34" s="182"/>
      <c r="H34" s="180">
        <f>'Invoice-3'!T15</f>
        <v>480</v>
      </c>
      <c r="I34" s="237">
        <f>'Invoice-3'!U15</f>
        <v>351360</v>
      </c>
      <c r="J34" s="237"/>
      <c r="K34" s="206"/>
      <c r="N34" s="198">
        <v>21</v>
      </c>
      <c r="O34" s="225" t="s">
        <v>903</v>
      </c>
      <c r="P34" s="198" t="s">
        <v>895</v>
      </c>
      <c r="Q34" s="228">
        <v>45911</v>
      </c>
      <c r="R34" s="198"/>
      <c r="S34" s="198"/>
      <c r="U34" s="234">
        <f t="shared" si="0"/>
        <v>0</v>
      </c>
    </row>
    <row r="35" spans="1:21" ht="18.75">
      <c r="A35" s="14">
        <v>17</v>
      </c>
      <c r="B35" s="2" t="s">
        <v>206</v>
      </c>
      <c r="C35" s="15"/>
      <c r="D35" s="14"/>
      <c r="E35" s="14"/>
      <c r="F35" s="14"/>
      <c r="G35" s="182"/>
      <c r="H35" s="181">
        <f>'Invoice-3'!T23</f>
        <v>471</v>
      </c>
      <c r="I35" s="252">
        <f>'Invoice-3'!U23</f>
        <v>1026504</v>
      </c>
      <c r="J35" s="253"/>
      <c r="K35" s="207"/>
      <c r="N35" s="198">
        <f>18+1</f>
        <v>19</v>
      </c>
      <c r="O35" s="198"/>
      <c r="P35" s="198"/>
      <c r="Q35" s="231">
        <v>45911</v>
      </c>
      <c r="R35" s="198"/>
      <c r="S35" s="198"/>
      <c r="U35" s="234">
        <f t="shared" si="0"/>
        <v>0</v>
      </c>
    </row>
    <row r="36" spans="1:21" ht="18.75">
      <c r="A36" s="14">
        <v>18</v>
      </c>
      <c r="B36" s="2" t="s">
        <v>426</v>
      </c>
      <c r="C36" s="15"/>
      <c r="D36" s="14"/>
      <c r="E36" s="14"/>
      <c r="F36" s="14"/>
      <c r="G36" s="182"/>
      <c r="H36" s="181">
        <f>'Invoice-3'!T27</f>
        <v>36</v>
      </c>
      <c r="I36" s="252">
        <f>'Invoice-3'!U27</f>
        <v>81900</v>
      </c>
      <c r="J36" s="253"/>
      <c r="N36" s="198"/>
      <c r="O36" s="198"/>
      <c r="P36" s="198"/>
      <c r="Q36" s="228">
        <v>45912</v>
      </c>
      <c r="R36" s="198"/>
      <c r="S36" s="198"/>
      <c r="U36" s="234">
        <f t="shared" si="0"/>
        <v>0</v>
      </c>
    </row>
    <row r="37" spans="1:21" ht="18.75">
      <c r="A37" s="14">
        <v>19</v>
      </c>
      <c r="B37" s="2" t="s">
        <v>56</v>
      </c>
      <c r="C37" s="14"/>
      <c r="D37" s="14"/>
      <c r="E37" s="14"/>
      <c r="F37" s="15"/>
      <c r="G37" s="182"/>
      <c r="H37" s="181">
        <f>'Invoice-3'!T29</f>
        <v>280</v>
      </c>
      <c r="I37" s="252">
        <f>'Invoice-3'!U29</f>
        <v>203320</v>
      </c>
      <c r="J37" s="253"/>
      <c r="K37" s="207"/>
      <c r="N37" s="198">
        <v>10</v>
      </c>
      <c r="O37" s="198">
        <v>568991220501</v>
      </c>
      <c r="P37" s="225" t="s">
        <v>904</v>
      </c>
      <c r="Q37" s="228">
        <v>45911</v>
      </c>
      <c r="R37" s="198"/>
      <c r="S37" s="198"/>
      <c r="U37" s="234">
        <f t="shared" si="0"/>
        <v>0</v>
      </c>
    </row>
    <row r="38" spans="1:21" ht="18.75">
      <c r="A38" s="14">
        <v>20</v>
      </c>
      <c r="B38" s="2" t="s">
        <v>209</v>
      </c>
      <c r="C38" s="14"/>
      <c r="D38" s="14"/>
      <c r="E38" s="14"/>
      <c r="F38" s="15"/>
      <c r="G38" s="182"/>
      <c r="H38" s="180">
        <f>'Invoice-3'!T33</f>
        <v>822</v>
      </c>
      <c r="I38" s="236">
        <f>'Invoice-3'!U33</f>
        <v>561456</v>
      </c>
      <c r="J38" s="237"/>
      <c r="K38" s="206"/>
      <c r="N38" s="198">
        <v>5</v>
      </c>
      <c r="O38" s="198"/>
      <c r="P38" s="198"/>
      <c r="Q38" s="228">
        <v>45911</v>
      </c>
      <c r="R38" s="198"/>
      <c r="S38" s="198"/>
      <c r="U38" s="234">
        <f t="shared" si="0"/>
        <v>0</v>
      </c>
    </row>
    <row r="39" spans="1:21" ht="18.75">
      <c r="A39" s="14">
        <v>21</v>
      </c>
      <c r="B39" s="2" t="s">
        <v>19</v>
      </c>
      <c r="C39" s="14"/>
      <c r="D39" s="14"/>
      <c r="E39" s="14"/>
      <c r="F39" s="15"/>
      <c r="G39" s="182"/>
      <c r="H39" s="180">
        <f>'Invoice-3'!T41</f>
        <v>712</v>
      </c>
      <c r="I39" s="236">
        <f>'Invoice-3'!U41</f>
        <v>3061090</v>
      </c>
      <c r="J39" s="237"/>
      <c r="K39" s="206"/>
      <c r="N39" s="198">
        <v>24</v>
      </c>
      <c r="O39" s="198"/>
      <c r="P39" s="198"/>
      <c r="Q39" s="228">
        <v>45911</v>
      </c>
      <c r="R39" s="198"/>
      <c r="S39" s="198"/>
      <c r="U39" s="234">
        <f t="shared" si="0"/>
        <v>0</v>
      </c>
    </row>
    <row r="40" spans="1:21" ht="18.75">
      <c r="A40" s="14">
        <v>22</v>
      </c>
      <c r="B40" s="2" t="s">
        <v>201</v>
      </c>
      <c r="C40" s="14"/>
      <c r="D40" s="14"/>
      <c r="E40" s="14"/>
      <c r="F40" s="15"/>
      <c r="G40" s="182"/>
      <c r="H40" s="180">
        <f>'Invoice-4'!T14</f>
        <v>144</v>
      </c>
      <c r="I40" s="236">
        <f>'Invoice-4'!U14</f>
        <v>552000</v>
      </c>
      <c r="J40" s="237"/>
      <c r="K40" s="206">
        <f>SUM(H40:H45)</f>
        <v>4474</v>
      </c>
      <c r="L40" s="20">
        <f>SUM(I40:J45)</f>
        <v>3451377.2941176472</v>
      </c>
      <c r="M40" s="184" t="s">
        <v>429</v>
      </c>
      <c r="N40" s="198">
        <v>3</v>
      </c>
      <c r="O40" s="232" t="s">
        <v>905</v>
      </c>
      <c r="P40" s="225" t="s">
        <v>899</v>
      </c>
      <c r="Q40" s="228">
        <v>45911</v>
      </c>
      <c r="R40" s="198"/>
      <c r="S40" s="198"/>
      <c r="U40" s="234">
        <f t="shared" si="0"/>
        <v>0</v>
      </c>
    </row>
    <row r="41" spans="1:21" ht="14.25" customHeight="1">
      <c r="A41" s="14">
        <v>23</v>
      </c>
      <c r="B41" s="2" t="s">
        <v>210</v>
      </c>
      <c r="C41" s="14"/>
      <c r="D41" s="14"/>
      <c r="E41" s="14"/>
      <c r="F41" s="15"/>
      <c r="G41" s="182"/>
      <c r="H41" s="180">
        <f>'Invoice-4'!T20</f>
        <v>3540</v>
      </c>
      <c r="I41" s="236">
        <f>'Invoice-4'!U20</f>
        <v>1268700</v>
      </c>
      <c r="J41" s="237"/>
      <c r="K41" s="166"/>
      <c r="N41" s="198">
        <v>78</v>
      </c>
      <c r="O41" s="227" t="s">
        <v>892</v>
      </c>
      <c r="P41" s="227" t="s">
        <v>891</v>
      </c>
      <c r="Q41" s="228">
        <v>45911</v>
      </c>
      <c r="R41" s="198"/>
      <c r="S41" s="198"/>
      <c r="U41" s="234">
        <f t="shared" si="0"/>
        <v>0</v>
      </c>
    </row>
    <row r="42" spans="1:21" ht="18.75">
      <c r="A42" s="14">
        <v>24</v>
      </c>
      <c r="B42" s="2" t="s">
        <v>427</v>
      </c>
      <c r="C42" s="14"/>
      <c r="D42" s="14"/>
      <c r="E42" s="14"/>
      <c r="F42" s="15"/>
      <c r="G42" s="182"/>
      <c r="H42" s="180">
        <f>'Invoice-4'!T23</f>
        <v>384</v>
      </c>
      <c r="I42" s="236">
        <f>'Invoice-4'!U23</f>
        <v>810840</v>
      </c>
      <c r="J42" s="237"/>
      <c r="K42" s="206"/>
      <c r="N42" s="198">
        <v>13</v>
      </c>
      <c r="O42" s="198">
        <v>440479879136</v>
      </c>
      <c r="P42" s="225" t="s">
        <v>888</v>
      </c>
      <c r="Q42" s="228">
        <v>45911</v>
      </c>
      <c r="R42" s="198"/>
      <c r="S42" s="198"/>
      <c r="U42" s="234">
        <f t="shared" si="0"/>
        <v>0</v>
      </c>
    </row>
    <row r="43" spans="1:21" ht="18.75">
      <c r="A43" s="14">
        <v>25</v>
      </c>
      <c r="B43" s="2" t="s">
        <v>428</v>
      </c>
      <c r="C43" s="14"/>
      <c r="D43" s="14"/>
      <c r="E43" s="14"/>
      <c r="F43" s="15"/>
      <c r="G43" s="182"/>
      <c r="H43" s="180">
        <f>'Invoice-4'!T30</f>
        <v>96</v>
      </c>
      <c r="I43" s="236">
        <f>'Invoice-4'!U30</f>
        <v>177707.29411764705</v>
      </c>
      <c r="J43" s="237"/>
      <c r="K43" s="206"/>
      <c r="N43" s="198">
        <v>2</v>
      </c>
      <c r="O43" s="198"/>
      <c r="P43" s="198"/>
      <c r="Q43" s="228">
        <v>45911</v>
      </c>
      <c r="R43" s="198"/>
      <c r="S43" s="198"/>
      <c r="U43" s="234">
        <f t="shared" si="0"/>
        <v>0</v>
      </c>
    </row>
    <row r="44" spans="1:21" ht="18.75">
      <c r="A44" s="14">
        <v>26</v>
      </c>
      <c r="B44" s="2" t="s">
        <v>86</v>
      </c>
      <c r="C44" s="14"/>
      <c r="D44" s="14"/>
      <c r="E44" s="14"/>
      <c r="F44" s="15"/>
      <c r="G44" s="182"/>
      <c r="H44" s="180">
        <f>'Invoice-4'!T32</f>
        <v>30</v>
      </c>
      <c r="I44" s="236">
        <f>'Invoice-4'!U32</f>
        <v>20130</v>
      </c>
      <c r="J44" s="237"/>
      <c r="K44" s="206"/>
      <c r="N44" s="198">
        <v>1</v>
      </c>
      <c r="O44" s="198"/>
      <c r="P44" s="198"/>
      <c r="Q44" s="228">
        <v>45909</v>
      </c>
      <c r="R44" s="198"/>
      <c r="S44" s="198"/>
      <c r="U44" s="234">
        <f t="shared" si="0"/>
        <v>0</v>
      </c>
    </row>
    <row r="45" spans="1:21" ht="18.75">
      <c r="A45" s="14">
        <v>27</v>
      </c>
      <c r="B45" s="2" t="s">
        <v>211</v>
      </c>
      <c r="C45" s="14"/>
      <c r="D45" s="14"/>
      <c r="E45" s="14"/>
      <c r="F45" s="15"/>
      <c r="G45" s="182"/>
      <c r="H45" s="180">
        <f>'Invoice-4'!T33</f>
        <v>280</v>
      </c>
      <c r="I45" s="236">
        <f>'Invoice-4'!U33</f>
        <v>622000</v>
      </c>
      <c r="J45" s="237"/>
      <c r="K45" s="206"/>
      <c r="N45" s="198">
        <v>3</v>
      </c>
      <c r="O45" s="198"/>
      <c r="P45" s="198"/>
      <c r="Q45" s="228">
        <v>45911</v>
      </c>
      <c r="R45" s="198"/>
      <c r="S45" s="198"/>
      <c r="U45" s="234">
        <f t="shared" si="0"/>
        <v>0</v>
      </c>
    </row>
    <row r="46" spans="1:21" ht="19.5" thickBot="1">
      <c r="A46" s="18">
        <v>28</v>
      </c>
      <c r="B46" s="169" t="s">
        <v>212</v>
      </c>
      <c r="C46" s="18"/>
      <c r="D46" s="18"/>
      <c r="E46" s="18"/>
      <c r="F46" s="19"/>
      <c r="G46" s="18"/>
      <c r="H46" s="52"/>
      <c r="I46" s="254"/>
      <c r="J46" s="255"/>
      <c r="K46" s="206"/>
      <c r="L46" s="20"/>
      <c r="N46" s="198"/>
      <c r="O46" s="198"/>
      <c r="P46" s="198"/>
      <c r="R46" s="198"/>
      <c r="S46" s="198"/>
      <c r="U46" s="234"/>
    </row>
    <row r="47" spans="1:21" ht="19.5" thickTop="1">
      <c r="A47" s="47"/>
      <c r="B47" s="48" t="s">
        <v>71</v>
      </c>
      <c r="C47" s="47"/>
      <c r="D47" s="47"/>
      <c r="E47" s="47"/>
      <c r="F47" s="48"/>
      <c r="G47" s="47"/>
      <c r="H47" s="49">
        <f>'Invoice-5 TESTER'!E61</f>
        <v>472</v>
      </c>
      <c r="I47" s="237">
        <f>'Invoice-5 TESTER'!G61</f>
        <v>392439</v>
      </c>
      <c r="J47" s="237"/>
      <c r="K47" s="206"/>
      <c r="L47" s="20"/>
      <c r="N47" s="198"/>
      <c r="O47" s="198"/>
      <c r="P47" s="198"/>
      <c r="R47" s="198"/>
      <c r="S47" s="234">
        <f>SUM(S19:S45)</f>
        <v>159.43200000000002</v>
      </c>
      <c r="T47" s="234">
        <f t="shared" ref="T47:U47" si="1">SUM(T19:T45)</f>
        <v>6.2610000000000001</v>
      </c>
      <c r="U47" s="234">
        <f t="shared" si="1"/>
        <v>164.13299999999998</v>
      </c>
    </row>
    <row r="48" spans="1:21">
      <c r="A48" s="14"/>
      <c r="G48" s="1" t="s">
        <v>20</v>
      </c>
      <c r="H48" s="33">
        <f>SUM(H19:H47)</f>
        <v>14263</v>
      </c>
      <c r="I48" s="250">
        <f>SUM(I19:J47)</f>
        <v>18294994.294117648</v>
      </c>
      <c r="J48" s="251"/>
      <c r="K48" s="208" t="s">
        <v>93</v>
      </c>
      <c r="L48" s="41"/>
      <c r="M48" s="20"/>
      <c r="N48" s="198">
        <f>SUM(N19:N47)</f>
        <v>287</v>
      </c>
      <c r="O48" s="198"/>
      <c r="P48" s="198"/>
      <c r="R48" s="198"/>
      <c r="S48" s="198"/>
    </row>
    <row r="49" spans="1:19">
      <c r="K49" s="208" t="s">
        <v>115</v>
      </c>
      <c r="L49" s="20"/>
      <c r="N49" s="198"/>
      <c r="O49" s="198"/>
      <c r="P49" s="198"/>
      <c r="R49" s="198"/>
      <c r="S49" s="198"/>
    </row>
    <row r="50" spans="1:19">
      <c r="L50" s="20"/>
      <c r="M50" s="20"/>
    </row>
    <row r="51" spans="1:19" ht="18" customHeight="1">
      <c r="G51" s="21" t="s">
        <v>48</v>
      </c>
      <c r="H51" s="21"/>
      <c r="I51" s="21"/>
      <c r="J51" s="22"/>
      <c r="K51" s="209"/>
      <c r="L51" s="162"/>
      <c r="M51" s="40"/>
    </row>
    <row r="52" spans="1:19">
      <c r="G52" s="23"/>
      <c r="H52" s="23"/>
      <c r="I52" s="23"/>
      <c r="J52" s="23"/>
      <c r="K52" s="210"/>
    </row>
    <row r="53" spans="1:19">
      <c r="G53" s="24"/>
      <c r="H53" s="23"/>
      <c r="I53" s="23"/>
      <c r="J53" s="23"/>
      <c r="K53" s="210"/>
      <c r="L53" s="50"/>
      <c r="M53" s="51"/>
    </row>
    <row r="54" spans="1:19">
      <c r="A54" s="25"/>
      <c r="G54" s="26"/>
      <c r="H54" s="26"/>
      <c r="I54" s="26"/>
      <c r="J54" s="23"/>
      <c r="K54" s="210"/>
    </row>
    <row r="55" spans="1:19">
      <c r="A55" s="25"/>
      <c r="G55" s="27"/>
      <c r="H55" s="27"/>
      <c r="I55" s="27"/>
      <c r="J55" s="23"/>
      <c r="K55" s="210"/>
    </row>
    <row r="56" spans="1:19">
      <c r="A56" s="25" t="s">
        <v>21</v>
      </c>
    </row>
    <row r="57" spans="1:19">
      <c r="A57" s="25" t="s">
        <v>22</v>
      </c>
    </row>
    <row r="58" spans="1:19">
      <c r="A58" s="25" t="s">
        <v>23</v>
      </c>
    </row>
  </sheetData>
  <autoFilter ref="A17:J17" xr:uid="{00000000-0009-0000-0000-000000000000}">
    <filterColumn colId="1" showButton="0"/>
    <filterColumn colId="2" showButton="0"/>
    <filterColumn colId="3" showButton="0"/>
    <filterColumn colId="4" showButton="0"/>
    <filterColumn colId="5" showButton="0"/>
    <filterColumn colId="8" showButton="0"/>
  </autoFilter>
  <mergeCells count="45">
    <mergeCell ref="I22:J22"/>
    <mergeCell ref="I24:J24"/>
    <mergeCell ref="I20:J20"/>
    <mergeCell ref="I21:J21"/>
    <mergeCell ref="I19:J19"/>
    <mergeCell ref="I31:J31"/>
    <mergeCell ref="I30:J30"/>
    <mergeCell ref="I32:J32"/>
    <mergeCell ref="I25:J25"/>
    <mergeCell ref="I27:J27"/>
    <mergeCell ref="I29:J29"/>
    <mergeCell ref="I26:J26"/>
    <mergeCell ref="I28:J28"/>
    <mergeCell ref="I48:J48"/>
    <mergeCell ref="I37:J37"/>
    <mergeCell ref="I33:J33"/>
    <mergeCell ref="I34:J34"/>
    <mergeCell ref="I38:J38"/>
    <mergeCell ref="I36:J36"/>
    <mergeCell ref="I35:J35"/>
    <mergeCell ref="I39:J39"/>
    <mergeCell ref="I47:J47"/>
    <mergeCell ref="I46:J46"/>
    <mergeCell ref="I43:J43"/>
    <mergeCell ref="I44:J44"/>
    <mergeCell ref="I45:J45"/>
    <mergeCell ref="I40:J40"/>
    <mergeCell ref="I41:J41"/>
    <mergeCell ref="I42:J42"/>
    <mergeCell ref="S17:V17"/>
    <mergeCell ref="I23:J23"/>
    <mergeCell ref="G1:J2"/>
    <mergeCell ref="B17:G17"/>
    <mergeCell ref="H15:J15"/>
    <mergeCell ref="I17:J17"/>
    <mergeCell ref="A3:D4"/>
    <mergeCell ref="H4:J4"/>
    <mergeCell ref="H6:J6"/>
    <mergeCell ref="B8:D8"/>
    <mergeCell ref="H8:J8"/>
    <mergeCell ref="H14:J14"/>
    <mergeCell ref="G10:J10"/>
    <mergeCell ref="G11:J13"/>
    <mergeCell ref="N17:Q17"/>
    <mergeCell ref="I18:J18"/>
  </mergeCells>
  <phoneticPr fontId="4"/>
  <pageMargins left="0.7" right="0.7" top="0.75" bottom="0.75" header="0.3" footer="0.3"/>
  <pageSetup paperSize="9" scale="71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AC69"/>
  <sheetViews>
    <sheetView view="pageBreakPreview" topLeftCell="A28" zoomScale="91" zoomScaleNormal="70" zoomScaleSheetLayoutView="91" workbookViewId="0">
      <selection activeCell="C56" sqref="C56"/>
    </sheetView>
  </sheetViews>
  <sheetFormatPr defaultColWidth="9" defaultRowHeight="15.75"/>
  <cols>
    <col min="1" max="1" width="10.375" style="54" customWidth="1"/>
    <col min="2" max="2" width="53.375" style="54" customWidth="1"/>
    <col min="3" max="3" width="21.875" style="54" customWidth="1"/>
    <col min="4" max="4" width="47.375" style="54" customWidth="1"/>
    <col min="5" max="5" width="14" style="54" customWidth="1"/>
    <col min="6" max="6" width="14.375" style="57" customWidth="1"/>
    <col min="7" max="7" width="21.625" style="57" customWidth="1"/>
    <col min="8" max="8" width="20.125" style="57" customWidth="1"/>
    <col min="9" max="9" width="16.625" style="57" customWidth="1"/>
    <col min="10" max="10" width="16" style="57" customWidth="1"/>
    <col min="11" max="11" width="37" style="54" customWidth="1"/>
    <col min="12" max="12" width="10.125" style="54" customWidth="1"/>
    <col min="13" max="13" width="28.375" style="54" customWidth="1"/>
    <col min="14" max="14" width="15.375" style="54" customWidth="1"/>
    <col min="15" max="15" width="15.75" style="54" customWidth="1"/>
    <col min="16" max="16" width="11.625" style="54" customWidth="1"/>
    <col min="17" max="21" width="16.375" style="54" customWidth="1"/>
    <col min="22" max="27" width="2.375" style="54" customWidth="1"/>
    <col min="28" max="28" width="9" style="54"/>
    <col min="29" max="29" width="19.375" style="54" customWidth="1"/>
    <col min="30" max="16384" width="9" style="54"/>
  </cols>
  <sheetData>
    <row r="1" spans="1:29" ht="13.5" customHeight="1">
      <c r="A1" s="260" t="s">
        <v>0</v>
      </c>
      <c r="B1" s="260"/>
      <c r="C1" s="260"/>
      <c r="D1" s="260"/>
      <c r="E1" s="260"/>
      <c r="F1" s="260"/>
      <c r="G1" s="260"/>
      <c r="H1" s="53"/>
      <c r="I1" s="53"/>
      <c r="J1" s="53"/>
    </row>
    <row r="2" spans="1:29" ht="13.5" customHeight="1">
      <c r="A2" s="260"/>
      <c r="B2" s="260"/>
      <c r="C2" s="260"/>
      <c r="D2" s="260"/>
      <c r="E2" s="260"/>
      <c r="F2" s="260"/>
      <c r="G2" s="260"/>
      <c r="H2" s="53"/>
      <c r="I2" s="53"/>
      <c r="J2" s="53"/>
    </row>
    <row r="3" spans="1:29" ht="16.5" thickBot="1">
      <c r="A3" s="55" t="s">
        <v>96</v>
      </c>
      <c r="B3" s="56" t="s">
        <v>424</v>
      </c>
      <c r="G3" s="58" cm="1">
        <f t="array" ref="G3:I3">'INVOICE(無償サンプル抜き価格)'!H4:J4</f>
        <v>45895</v>
      </c>
      <c r="H3" s="58">
        <v>0</v>
      </c>
      <c r="I3" s="58">
        <v>0</v>
      </c>
      <c r="J3" s="58"/>
    </row>
    <row r="4" spans="1:29">
      <c r="A4" s="59" t="s">
        <v>25</v>
      </c>
      <c r="B4" s="60"/>
      <c r="C4" s="60"/>
      <c r="D4" s="61" t="s">
        <v>26</v>
      </c>
      <c r="E4" s="60" t="s">
        <v>27</v>
      </c>
      <c r="F4" s="62"/>
      <c r="G4" s="63"/>
    </row>
    <row r="5" spans="1:29">
      <c r="A5" s="64" t="s">
        <v>1</v>
      </c>
      <c r="B5" s="65"/>
      <c r="C5" s="65"/>
      <c r="D5" s="66"/>
      <c r="E5" s="67" t="s">
        <v>28</v>
      </c>
      <c r="F5" s="65"/>
      <c r="G5" s="68"/>
      <c r="H5" s="56"/>
    </row>
    <row r="6" spans="1:29" ht="15.75" customHeight="1">
      <c r="A6" s="69" t="s">
        <v>29</v>
      </c>
      <c r="B6" s="65"/>
      <c r="C6" s="65"/>
      <c r="D6" s="66"/>
      <c r="E6" s="65" t="s">
        <v>30</v>
      </c>
      <c r="F6" s="70"/>
      <c r="G6" s="71"/>
      <c r="I6" s="54"/>
      <c r="J6" s="54"/>
      <c r="K6" s="72"/>
    </row>
    <row r="7" spans="1:29">
      <c r="A7" s="73" t="s">
        <v>31</v>
      </c>
      <c r="B7" s="65"/>
      <c r="C7" s="65"/>
      <c r="D7" s="74" t="s">
        <v>97</v>
      </c>
      <c r="E7" s="75" t="s">
        <v>98</v>
      </c>
      <c r="F7" s="76"/>
      <c r="G7" s="71"/>
      <c r="H7" s="54"/>
      <c r="I7" s="54"/>
      <c r="J7" s="54"/>
    </row>
    <row r="8" spans="1:29">
      <c r="A8" s="73" t="s">
        <v>99</v>
      </c>
      <c r="B8" s="77"/>
      <c r="C8" s="77"/>
      <c r="D8" s="78"/>
      <c r="E8" s="79"/>
      <c r="F8" s="80"/>
      <c r="G8" s="81"/>
      <c r="K8" s="72"/>
    </row>
    <row r="9" spans="1:29">
      <c r="A9" s="82" t="s">
        <v>32</v>
      </c>
      <c r="B9" s="83"/>
      <c r="C9" s="83"/>
      <c r="D9" s="66" t="s">
        <v>33</v>
      </c>
      <c r="E9" s="65"/>
      <c r="F9" s="70"/>
      <c r="G9" s="71"/>
      <c r="H9" s="54"/>
      <c r="K9" s="72"/>
    </row>
    <row r="10" spans="1:29">
      <c r="A10" s="84" t="s">
        <v>57</v>
      </c>
      <c r="B10" s="79" t="s">
        <v>34</v>
      </c>
      <c r="C10" s="79"/>
      <c r="D10" s="78" t="s">
        <v>35</v>
      </c>
      <c r="E10" s="79" t="s">
        <v>36</v>
      </c>
      <c r="F10" s="80"/>
      <c r="G10" s="81"/>
      <c r="H10" s="54"/>
      <c r="K10" s="72"/>
    </row>
    <row r="11" spans="1:29" ht="19.5">
      <c r="A11" s="82" t="s">
        <v>37</v>
      </c>
      <c r="B11" s="83"/>
      <c r="C11" s="83"/>
      <c r="D11" s="66" t="s">
        <v>58</v>
      </c>
      <c r="E11" s="65" t="s">
        <v>100</v>
      </c>
      <c r="F11" s="70"/>
      <c r="G11" s="71"/>
      <c r="K11" s="72"/>
    </row>
    <row r="12" spans="1:29" ht="16.5" thickBot="1">
      <c r="A12" s="85" t="s">
        <v>101</v>
      </c>
      <c r="B12" s="86"/>
      <c r="C12" s="86"/>
      <c r="D12" s="87"/>
      <c r="E12" s="86"/>
      <c r="F12" s="88"/>
      <c r="G12" s="89"/>
      <c r="H12" s="90"/>
      <c r="K12" s="72"/>
    </row>
    <row r="13" spans="1:29" ht="26.25" thickBot="1">
      <c r="A13" s="91"/>
      <c r="B13" s="92" t="s">
        <v>38</v>
      </c>
      <c r="C13" s="92" t="s">
        <v>39</v>
      </c>
      <c r="D13" s="92" t="s">
        <v>40</v>
      </c>
      <c r="E13" s="93" t="s">
        <v>14</v>
      </c>
      <c r="F13" s="94" t="s">
        <v>41</v>
      </c>
      <c r="G13" s="95" t="s">
        <v>42</v>
      </c>
      <c r="H13" s="96" t="s">
        <v>43</v>
      </c>
      <c r="I13" s="97" t="s">
        <v>51</v>
      </c>
      <c r="J13" s="98" t="s">
        <v>50</v>
      </c>
      <c r="K13" s="122" t="s">
        <v>44</v>
      </c>
      <c r="L13" s="122" t="s">
        <v>45</v>
      </c>
      <c r="M13" s="122" t="s">
        <v>46</v>
      </c>
    </row>
    <row r="14" spans="1:29" s="127" customFormat="1" ht="27" customHeight="1" thickBot="1">
      <c r="A14" s="102">
        <v>1</v>
      </c>
      <c r="B14" s="32" t="s">
        <v>430</v>
      </c>
      <c r="C14" s="32" t="s">
        <v>431</v>
      </c>
      <c r="D14" s="32" t="s">
        <v>432</v>
      </c>
      <c r="E14" s="104">
        <v>120</v>
      </c>
      <c r="F14" s="34">
        <v>1195</v>
      </c>
      <c r="G14" s="35">
        <f>E14*F14</f>
        <v>143400</v>
      </c>
      <c r="H14" s="125">
        <v>1.2999999999999999E-2</v>
      </c>
      <c r="I14" s="126">
        <f>H14*E14</f>
        <v>1.5599999999999998</v>
      </c>
      <c r="J14" s="44" t="s">
        <v>575</v>
      </c>
      <c r="K14" s="192" t="s">
        <v>528</v>
      </c>
      <c r="L14" s="192" t="s">
        <v>529</v>
      </c>
      <c r="M14" s="192" t="s">
        <v>530</v>
      </c>
      <c r="N14" s="129">
        <f>ROUND(F14*1.045,0)</f>
        <v>1249</v>
      </c>
      <c r="O14" s="128">
        <f>G14</f>
        <v>143400</v>
      </c>
      <c r="P14" s="127">
        <f>E14</f>
        <v>120</v>
      </c>
      <c r="AC14" s="130"/>
    </row>
    <row r="15" spans="1:29" s="127" customFormat="1" ht="27" customHeight="1" thickBot="1">
      <c r="A15" s="102">
        <v>2</v>
      </c>
      <c r="B15" s="32" t="s">
        <v>433</v>
      </c>
      <c r="C15" s="32" t="s">
        <v>434</v>
      </c>
      <c r="D15" s="32" t="s">
        <v>435</v>
      </c>
      <c r="E15" s="104">
        <v>36</v>
      </c>
      <c r="F15" s="34">
        <v>3188</v>
      </c>
      <c r="G15" s="35">
        <f>E15*F15</f>
        <v>114768</v>
      </c>
      <c r="H15" s="125">
        <v>0.27700000000000002</v>
      </c>
      <c r="I15" s="126">
        <f t="shared" ref="I15:I60" si="0">H15*E15</f>
        <v>9.9720000000000013</v>
      </c>
      <c r="J15" s="44" t="s">
        <v>576</v>
      </c>
      <c r="K15" s="192" t="s">
        <v>531</v>
      </c>
      <c r="L15" s="192" t="s">
        <v>532</v>
      </c>
      <c r="M15" s="192" t="s">
        <v>533</v>
      </c>
      <c r="N15" s="129">
        <f t="shared" ref="N15:N53" si="1">ROUND(F15*1.045,0)</f>
        <v>3331</v>
      </c>
      <c r="O15" s="128">
        <f>SUM(G15:G34)</f>
        <v>1558770</v>
      </c>
      <c r="P15" s="127">
        <f>SUM(E15:E34)</f>
        <v>558</v>
      </c>
      <c r="AC15" s="130"/>
    </row>
    <row r="16" spans="1:29" s="127" customFormat="1" ht="27" customHeight="1" thickBot="1">
      <c r="A16" s="102">
        <v>3</v>
      </c>
      <c r="B16" s="32" t="s">
        <v>436</v>
      </c>
      <c r="C16" s="172" t="s">
        <v>437</v>
      </c>
      <c r="D16" s="172" t="s">
        <v>438</v>
      </c>
      <c r="E16" s="104">
        <v>48</v>
      </c>
      <c r="F16" s="34">
        <v>3985</v>
      </c>
      <c r="G16" s="35">
        <f t="shared" ref="G16:G60" si="2">E16*F16</f>
        <v>191280</v>
      </c>
      <c r="H16" s="125">
        <v>0.129</v>
      </c>
      <c r="I16" s="126">
        <f t="shared" si="0"/>
        <v>6.1920000000000002</v>
      </c>
      <c r="J16" s="44" t="s">
        <v>577</v>
      </c>
      <c r="K16" s="192" t="s">
        <v>534</v>
      </c>
      <c r="L16" s="192" t="s">
        <v>535</v>
      </c>
      <c r="M16" s="192" t="s">
        <v>533</v>
      </c>
      <c r="N16" s="129">
        <f t="shared" si="1"/>
        <v>4164</v>
      </c>
      <c r="AC16" s="130"/>
    </row>
    <row r="17" spans="1:29" s="127" customFormat="1" ht="27" customHeight="1" thickBot="1">
      <c r="A17" s="102">
        <v>4</v>
      </c>
      <c r="B17" s="32" t="s">
        <v>439</v>
      </c>
      <c r="C17" s="32" t="s">
        <v>440</v>
      </c>
      <c r="D17" s="32" t="s">
        <v>441</v>
      </c>
      <c r="E17" s="104">
        <v>48</v>
      </c>
      <c r="F17" s="34">
        <v>3586</v>
      </c>
      <c r="G17" s="35">
        <f t="shared" si="2"/>
        <v>172128</v>
      </c>
      <c r="H17" s="125">
        <v>0.23300000000000001</v>
      </c>
      <c r="I17" s="126">
        <f t="shared" si="0"/>
        <v>11.184000000000001</v>
      </c>
      <c r="J17" s="44" t="s">
        <v>578</v>
      </c>
      <c r="K17" s="193" t="s">
        <v>536</v>
      </c>
      <c r="L17" s="192" t="s">
        <v>532</v>
      </c>
      <c r="M17" s="192" t="s">
        <v>537</v>
      </c>
      <c r="N17" s="129">
        <f t="shared" si="1"/>
        <v>3747</v>
      </c>
      <c r="Q17" s="128"/>
      <c r="AC17" s="130"/>
    </row>
    <row r="18" spans="1:29" s="127" customFormat="1" ht="27" customHeight="1" thickBot="1">
      <c r="A18" s="102">
        <v>5</v>
      </c>
      <c r="B18" s="32" t="s">
        <v>442</v>
      </c>
      <c r="C18" s="32" t="s">
        <v>443</v>
      </c>
      <c r="D18" s="32" t="s">
        <v>444</v>
      </c>
      <c r="E18" s="104">
        <v>36</v>
      </c>
      <c r="F18" s="34">
        <v>3600</v>
      </c>
      <c r="G18" s="35">
        <f t="shared" si="2"/>
        <v>129600</v>
      </c>
      <c r="H18" s="125">
        <v>0.115</v>
      </c>
      <c r="I18" s="126">
        <f t="shared" si="0"/>
        <v>4.1400000000000006</v>
      </c>
      <c r="J18" s="44" t="s">
        <v>579</v>
      </c>
      <c r="K18" s="192" t="s">
        <v>538</v>
      </c>
      <c r="L18" s="192"/>
      <c r="M18" s="192" t="s">
        <v>537</v>
      </c>
      <c r="N18" s="129">
        <f t="shared" si="1"/>
        <v>3762</v>
      </c>
      <c r="AC18" s="130"/>
    </row>
    <row r="19" spans="1:29" s="127" customFormat="1" ht="27" customHeight="1" thickBot="1">
      <c r="A19" s="102">
        <v>6</v>
      </c>
      <c r="B19" s="32" t="s">
        <v>445</v>
      </c>
      <c r="C19" s="32" t="s">
        <v>446</v>
      </c>
      <c r="D19" s="32" t="s">
        <v>447</v>
      </c>
      <c r="E19" s="104">
        <v>36</v>
      </c>
      <c r="F19" s="34">
        <v>1449</v>
      </c>
      <c r="G19" s="35">
        <f t="shared" si="2"/>
        <v>52164</v>
      </c>
      <c r="H19" s="125">
        <v>0.59399999999999997</v>
      </c>
      <c r="I19" s="126">
        <f t="shared" si="0"/>
        <v>21.384</v>
      </c>
      <c r="J19" s="43">
        <v>5802599</v>
      </c>
      <c r="K19" s="192" t="s">
        <v>539</v>
      </c>
      <c r="L19" s="192" t="s">
        <v>535</v>
      </c>
      <c r="M19" s="192" t="s">
        <v>540</v>
      </c>
      <c r="N19" s="129">
        <f t="shared" si="1"/>
        <v>1514</v>
      </c>
      <c r="AC19" s="130"/>
    </row>
    <row r="20" spans="1:29" s="127" customFormat="1" ht="37.5" customHeight="1" thickBot="1">
      <c r="A20" s="102">
        <v>7</v>
      </c>
      <c r="B20" s="32" t="s">
        <v>448</v>
      </c>
      <c r="C20" s="32" t="s">
        <v>449</v>
      </c>
      <c r="D20" s="32" t="s">
        <v>450</v>
      </c>
      <c r="E20" s="104">
        <v>12</v>
      </c>
      <c r="F20" s="34">
        <v>2817</v>
      </c>
      <c r="G20" s="35">
        <f t="shared" si="2"/>
        <v>33804</v>
      </c>
      <c r="H20" s="125">
        <v>0.13900000000000001</v>
      </c>
      <c r="I20" s="126">
        <f t="shared" si="0"/>
        <v>1.6680000000000001</v>
      </c>
      <c r="J20" s="43"/>
      <c r="K20" s="192" t="s">
        <v>541</v>
      </c>
      <c r="L20" s="192" t="s">
        <v>535</v>
      </c>
      <c r="M20" s="192" t="s">
        <v>533</v>
      </c>
      <c r="N20" s="129">
        <f t="shared" si="1"/>
        <v>2944</v>
      </c>
      <c r="AC20" s="130"/>
    </row>
    <row r="21" spans="1:29" s="127" customFormat="1" ht="38.25" customHeight="1" thickBot="1">
      <c r="A21" s="102">
        <v>8</v>
      </c>
      <c r="B21" s="32" t="s">
        <v>451</v>
      </c>
      <c r="C21" s="32" t="s">
        <v>452</v>
      </c>
      <c r="D21" s="32" t="s">
        <v>453</v>
      </c>
      <c r="E21" s="104">
        <v>24</v>
      </c>
      <c r="F21" s="34">
        <v>3985</v>
      </c>
      <c r="G21" s="35">
        <f t="shared" si="2"/>
        <v>95640</v>
      </c>
      <c r="H21" s="125">
        <v>0.17399999999999999</v>
      </c>
      <c r="I21" s="126">
        <f t="shared" si="0"/>
        <v>4.1760000000000002</v>
      </c>
      <c r="J21" s="43" t="s">
        <v>580</v>
      </c>
      <c r="K21" s="192" t="s">
        <v>536</v>
      </c>
      <c r="L21" s="192" t="s">
        <v>532</v>
      </c>
      <c r="M21" s="192" t="s">
        <v>542</v>
      </c>
      <c r="N21" s="129">
        <f t="shared" si="1"/>
        <v>4164</v>
      </c>
      <c r="AC21" s="130"/>
    </row>
    <row r="22" spans="1:29" s="127" customFormat="1" ht="27" customHeight="1" thickBot="1">
      <c r="A22" s="102">
        <v>9</v>
      </c>
      <c r="B22" s="32" t="s">
        <v>454</v>
      </c>
      <c r="C22" s="32" t="s">
        <v>455</v>
      </c>
      <c r="D22" s="32" t="s">
        <v>456</v>
      </c>
      <c r="E22" s="104">
        <v>12</v>
      </c>
      <c r="F22" s="34">
        <v>9165</v>
      </c>
      <c r="G22" s="35">
        <f t="shared" si="2"/>
        <v>109980</v>
      </c>
      <c r="H22" s="125">
        <v>7.0000000000000007E-2</v>
      </c>
      <c r="I22" s="126">
        <f t="shared" si="0"/>
        <v>0.84000000000000008</v>
      </c>
      <c r="J22" s="43" t="s">
        <v>581</v>
      </c>
      <c r="K22" s="192" t="s">
        <v>541</v>
      </c>
      <c r="L22" s="192" t="s">
        <v>535</v>
      </c>
      <c r="M22" s="192" t="s">
        <v>533</v>
      </c>
      <c r="N22" s="129">
        <f t="shared" si="1"/>
        <v>9577</v>
      </c>
      <c r="AC22" s="130"/>
    </row>
    <row r="23" spans="1:29" s="127" customFormat="1" ht="27" customHeight="1" thickBot="1">
      <c r="A23" s="102">
        <v>10</v>
      </c>
      <c r="B23" s="32" t="s">
        <v>214</v>
      </c>
      <c r="C23" s="32" t="s">
        <v>215</v>
      </c>
      <c r="D23" s="32" t="s">
        <v>216</v>
      </c>
      <c r="E23" s="104">
        <v>12</v>
      </c>
      <c r="F23" s="34">
        <v>2420</v>
      </c>
      <c r="G23" s="35">
        <f t="shared" si="2"/>
        <v>29040</v>
      </c>
      <c r="H23" s="125">
        <v>0.13500000000000001</v>
      </c>
      <c r="I23" s="126">
        <f t="shared" si="0"/>
        <v>1.62</v>
      </c>
      <c r="J23" s="44" t="s">
        <v>582</v>
      </c>
      <c r="K23" s="192" t="s">
        <v>543</v>
      </c>
      <c r="L23" s="192" t="s">
        <v>535</v>
      </c>
      <c r="M23" s="192" t="s">
        <v>533</v>
      </c>
      <c r="N23" s="129">
        <f t="shared" si="1"/>
        <v>2529</v>
      </c>
      <c r="AC23" s="130"/>
    </row>
    <row r="24" spans="1:29" s="127" customFormat="1" ht="27" customHeight="1" thickBot="1">
      <c r="A24" s="102">
        <v>11</v>
      </c>
      <c r="B24" s="32" t="s">
        <v>217</v>
      </c>
      <c r="C24" s="32" t="s">
        <v>218</v>
      </c>
      <c r="D24" s="32" t="s">
        <v>219</v>
      </c>
      <c r="E24" s="104">
        <v>12</v>
      </c>
      <c r="F24" s="34">
        <v>2420</v>
      </c>
      <c r="G24" s="35">
        <f t="shared" si="2"/>
        <v>29040</v>
      </c>
      <c r="H24" s="125">
        <v>0.17699999999999999</v>
      </c>
      <c r="I24" s="126">
        <f t="shared" si="0"/>
        <v>2.1239999999999997</v>
      </c>
      <c r="J24" s="44" t="s">
        <v>583</v>
      </c>
      <c r="K24" s="192" t="s">
        <v>544</v>
      </c>
      <c r="L24" s="192" t="s">
        <v>535</v>
      </c>
      <c r="M24" s="192" t="s">
        <v>545</v>
      </c>
      <c r="N24" s="129">
        <f t="shared" si="1"/>
        <v>2529</v>
      </c>
      <c r="AC24" s="130"/>
    </row>
    <row r="25" spans="1:29" s="127" customFormat="1" ht="27" customHeight="1" thickBot="1">
      <c r="A25" s="102">
        <v>12</v>
      </c>
      <c r="B25" s="32" t="s">
        <v>457</v>
      </c>
      <c r="C25" s="32" t="s">
        <v>458</v>
      </c>
      <c r="D25" s="32" t="s">
        <v>459</v>
      </c>
      <c r="E25" s="104">
        <v>12</v>
      </c>
      <c r="F25" s="34">
        <v>3985</v>
      </c>
      <c r="G25" s="35">
        <f t="shared" si="2"/>
        <v>47820</v>
      </c>
      <c r="H25" s="125">
        <v>0.159</v>
      </c>
      <c r="I25" s="126">
        <f t="shared" si="0"/>
        <v>1.9079999999999999</v>
      </c>
      <c r="J25" s="44" t="s">
        <v>584</v>
      </c>
      <c r="K25" s="192" t="s">
        <v>546</v>
      </c>
      <c r="L25" s="192"/>
      <c r="M25" s="192" t="s">
        <v>537</v>
      </c>
      <c r="N25" s="129">
        <f t="shared" si="1"/>
        <v>4164</v>
      </c>
      <c r="AC25" s="130"/>
    </row>
    <row r="26" spans="1:29" s="127" customFormat="1" ht="27" customHeight="1" thickBot="1">
      <c r="A26" s="102">
        <v>13</v>
      </c>
      <c r="B26" s="32" t="s">
        <v>460</v>
      </c>
      <c r="C26" s="32"/>
      <c r="D26" s="32"/>
      <c r="E26" s="104">
        <v>12</v>
      </c>
      <c r="F26" s="34">
        <v>3985</v>
      </c>
      <c r="G26" s="35">
        <f t="shared" si="2"/>
        <v>47820</v>
      </c>
      <c r="H26" s="125">
        <v>0.11700000000000001</v>
      </c>
      <c r="I26" s="126">
        <f t="shared" si="0"/>
        <v>1.4040000000000001</v>
      </c>
      <c r="J26" s="44" t="s">
        <v>585</v>
      </c>
      <c r="K26" s="192" t="s">
        <v>528</v>
      </c>
      <c r="L26" s="192" t="s">
        <v>532</v>
      </c>
      <c r="M26" s="192" t="s">
        <v>537</v>
      </c>
      <c r="N26" s="129">
        <f t="shared" si="1"/>
        <v>4164</v>
      </c>
      <c r="AC26" s="130"/>
    </row>
    <row r="27" spans="1:29" s="127" customFormat="1" ht="27" customHeight="1" thickBot="1">
      <c r="A27" s="102">
        <v>14</v>
      </c>
      <c r="B27" s="32" t="s">
        <v>461</v>
      </c>
      <c r="C27" s="32" t="s">
        <v>462</v>
      </c>
      <c r="D27" s="32" t="s">
        <v>463</v>
      </c>
      <c r="E27" s="104">
        <v>6</v>
      </c>
      <c r="F27" s="34">
        <v>5977</v>
      </c>
      <c r="G27" s="35">
        <f t="shared" si="2"/>
        <v>35862</v>
      </c>
      <c r="H27" s="125">
        <v>0.1</v>
      </c>
      <c r="I27" s="126">
        <f t="shared" si="0"/>
        <v>0.60000000000000009</v>
      </c>
      <c r="J27" s="44" t="s">
        <v>586</v>
      </c>
      <c r="K27" s="192" t="s">
        <v>541</v>
      </c>
      <c r="L27" s="192" t="s">
        <v>535</v>
      </c>
      <c r="M27" s="192" t="s">
        <v>533</v>
      </c>
      <c r="N27" s="129">
        <f t="shared" si="1"/>
        <v>6246</v>
      </c>
      <c r="AC27" s="130"/>
    </row>
    <row r="28" spans="1:29" s="127" customFormat="1" ht="27" customHeight="1" thickBot="1">
      <c r="A28" s="102">
        <v>15</v>
      </c>
      <c r="B28" s="32" t="s">
        <v>464</v>
      </c>
      <c r="C28" s="32" t="s">
        <v>465</v>
      </c>
      <c r="D28" s="32" t="s">
        <v>466</v>
      </c>
      <c r="E28" s="104">
        <v>120</v>
      </c>
      <c r="F28" s="34">
        <v>1046</v>
      </c>
      <c r="G28" s="35">
        <f t="shared" si="2"/>
        <v>125520</v>
      </c>
      <c r="H28" s="125">
        <v>1.4999999999999999E-2</v>
      </c>
      <c r="I28" s="126">
        <f t="shared" si="0"/>
        <v>1.7999999999999998</v>
      </c>
      <c r="J28" s="44" t="s">
        <v>587</v>
      </c>
      <c r="K28" s="194" t="s">
        <v>547</v>
      </c>
      <c r="L28" s="194" t="s">
        <v>532</v>
      </c>
      <c r="M28" s="194" t="s">
        <v>537</v>
      </c>
      <c r="N28" s="129">
        <f t="shared" si="1"/>
        <v>1093</v>
      </c>
      <c r="AC28" s="130"/>
    </row>
    <row r="29" spans="1:29" s="127" customFormat="1" ht="27" customHeight="1" thickBot="1">
      <c r="A29" s="102">
        <v>16</v>
      </c>
      <c r="B29" s="32" t="s">
        <v>467</v>
      </c>
      <c r="C29" s="32" t="s">
        <v>468</v>
      </c>
      <c r="D29" s="32" t="s">
        <v>469</v>
      </c>
      <c r="E29" s="104">
        <v>18</v>
      </c>
      <c r="F29" s="34">
        <v>2888</v>
      </c>
      <c r="G29" s="35">
        <f t="shared" si="2"/>
        <v>51984</v>
      </c>
      <c r="H29" s="125">
        <v>8.2000000000000003E-2</v>
      </c>
      <c r="I29" s="126">
        <f t="shared" si="0"/>
        <v>1.476</v>
      </c>
      <c r="J29" s="44" t="s">
        <v>588</v>
      </c>
      <c r="K29" s="192" t="s">
        <v>528</v>
      </c>
      <c r="L29" s="195" t="s">
        <v>532</v>
      </c>
      <c r="M29" s="194" t="s">
        <v>537</v>
      </c>
      <c r="N29" s="129">
        <f t="shared" si="1"/>
        <v>3018</v>
      </c>
      <c r="AC29" s="130"/>
    </row>
    <row r="30" spans="1:29" s="127" customFormat="1" ht="27" customHeight="1" thickBot="1">
      <c r="A30" s="102">
        <v>17</v>
      </c>
      <c r="B30" s="32" t="s">
        <v>470</v>
      </c>
      <c r="C30" s="32" t="s">
        <v>471</v>
      </c>
      <c r="D30" s="32" t="s">
        <v>472</v>
      </c>
      <c r="E30" s="104">
        <v>18</v>
      </c>
      <c r="F30" s="34">
        <v>2888</v>
      </c>
      <c r="G30" s="35">
        <f t="shared" si="2"/>
        <v>51984</v>
      </c>
      <c r="H30" s="125">
        <v>8.2000000000000003E-2</v>
      </c>
      <c r="I30" s="126">
        <f t="shared" si="0"/>
        <v>1.476</v>
      </c>
      <c r="J30" s="43" t="s">
        <v>589</v>
      </c>
      <c r="K30" s="192" t="s">
        <v>528</v>
      </c>
      <c r="L30" s="195" t="s">
        <v>532</v>
      </c>
      <c r="M30" s="194" t="s">
        <v>537</v>
      </c>
      <c r="N30" s="129">
        <f t="shared" si="1"/>
        <v>3018</v>
      </c>
      <c r="AC30" s="130"/>
    </row>
    <row r="31" spans="1:29" s="127" customFormat="1" ht="27" customHeight="1" thickBot="1">
      <c r="A31" s="102">
        <v>18</v>
      </c>
      <c r="B31" s="32" t="s">
        <v>473</v>
      </c>
      <c r="C31" s="32" t="s">
        <v>474</v>
      </c>
      <c r="D31" s="32" t="s">
        <v>475</v>
      </c>
      <c r="E31" s="104">
        <v>36</v>
      </c>
      <c r="F31" s="34">
        <v>1195</v>
      </c>
      <c r="G31" s="35">
        <f t="shared" si="2"/>
        <v>43020</v>
      </c>
      <c r="H31" s="125">
        <v>0.35299999999999998</v>
      </c>
      <c r="I31" s="126">
        <f t="shared" si="0"/>
        <v>12.707999999999998</v>
      </c>
      <c r="J31" s="43" t="s">
        <v>590</v>
      </c>
      <c r="K31" s="192" t="s">
        <v>548</v>
      </c>
      <c r="L31" s="192" t="s">
        <v>532</v>
      </c>
      <c r="M31" s="192" t="s">
        <v>537</v>
      </c>
      <c r="N31" s="129">
        <f t="shared" si="1"/>
        <v>1249</v>
      </c>
      <c r="AC31" s="130"/>
    </row>
    <row r="32" spans="1:29" s="127" customFormat="1" ht="27" customHeight="1" thickBot="1">
      <c r="A32" s="102">
        <v>19</v>
      </c>
      <c r="B32" s="32" t="s">
        <v>476</v>
      </c>
      <c r="C32" s="32" t="s">
        <v>477</v>
      </c>
      <c r="D32" s="32" t="s">
        <v>478</v>
      </c>
      <c r="E32" s="104">
        <v>36</v>
      </c>
      <c r="F32" s="34">
        <v>1195</v>
      </c>
      <c r="G32" s="35">
        <f t="shared" si="2"/>
        <v>43020</v>
      </c>
      <c r="H32" s="125">
        <v>0.33700000000000002</v>
      </c>
      <c r="I32" s="126">
        <f t="shared" si="0"/>
        <v>12.132000000000001</v>
      </c>
      <c r="J32" s="43" t="s">
        <v>591</v>
      </c>
      <c r="K32" s="192" t="s">
        <v>549</v>
      </c>
      <c r="L32" s="192" t="s">
        <v>532</v>
      </c>
      <c r="M32" s="192" t="s">
        <v>537</v>
      </c>
      <c r="N32" s="129">
        <f t="shared" si="1"/>
        <v>1249</v>
      </c>
      <c r="AC32" s="130"/>
    </row>
    <row r="33" spans="1:29" s="127" customFormat="1" ht="36.75" customHeight="1" thickBot="1">
      <c r="A33" s="102">
        <v>20</v>
      </c>
      <c r="B33" s="32" t="s">
        <v>479</v>
      </c>
      <c r="C33" s="32" t="s">
        <v>480</v>
      </c>
      <c r="D33" s="32" t="s">
        <v>481</v>
      </c>
      <c r="E33" s="104">
        <v>6</v>
      </c>
      <c r="F33" s="34">
        <v>6234</v>
      </c>
      <c r="G33" s="35">
        <f t="shared" si="2"/>
        <v>37404</v>
      </c>
      <c r="H33" s="125">
        <v>0.30499999999999999</v>
      </c>
      <c r="I33" s="126">
        <f t="shared" si="0"/>
        <v>1.83</v>
      </c>
      <c r="J33" s="44" t="s">
        <v>592</v>
      </c>
      <c r="K33" s="174" t="s">
        <v>541</v>
      </c>
      <c r="L33" s="174" t="s">
        <v>535</v>
      </c>
      <c r="M33" s="174" t="s">
        <v>550</v>
      </c>
      <c r="N33" s="129">
        <f t="shared" si="1"/>
        <v>6515</v>
      </c>
      <c r="AC33" s="130"/>
    </row>
    <row r="34" spans="1:29" s="127" customFormat="1" ht="54.75" customHeight="1" thickBot="1">
      <c r="A34" s="102">
        <v>21</v>
      </c>
      <c r="B34" s="32" t="s">
        <v>482</v>
      </c>
      <c r="C34" s="32" t="s">
        <v>483</v>
      </c>
      <c r="D34" s="32" t="s">
        <v>484</v>
      </c>
      <c r="E34" s="104">
        <v>18</v>
      </c>
      <c r="F34" s="34">
        <v>6494</v>
      </c>
      <c r="G34" s="35">
        <f t="shared" si="2"/>
        <v>116892</v>
      </c>
      <c r="H34" s="125">
        <v>0.13100000000000001</v>
      </c>
      <c r="I34" s="126">
        <f t="shared" si="0"/>
        <v>2.3580000000000001</v>
      </c>
      <c r="J34" s="44" t="s">
        <v>593</v>
      </c>
      <c r="K34" s="192" t="s">
        <v>551</v>
      </c>
      <c r="L34" s="192" t="s">
        <v>532</v>
      </c>
      <c r="M34" s="192" t="s">
        <v>537</v>
      </c>
      <c r="N34" s="129">
        <f t="shared" si="1"/>
        <v>6786</v>
      </c>
      <c r="AC34" s="130"/>
    </row>
    <row r="35" spans="1:29" s="127" customFormat="1" ht="36.75" customHeight="1" thickBot="1">
      <c r="A35" s="102">
        <v>22</v>
      </c>
      <c r="B35" s="32" t="s">
        <v>220</v>
      </c>
      <c r="C35" s="32" t="s">
        <v>221</v>
      </c>
      <c r="D35" s="32" t="s">
        <v>222</v>
      </c>
      <c r="E35" s="104">
        <v>30</v>
      </c>
      <c r="F35" s="34">
        <v>1725</v>
      </c>
      <c r="G35" s="35">
        <f t="shared" si="2"/>
        <v>51750</v>
      </c>
      <c r="H35" s="125">
        <v>0.21</v>
      </c>
      <c r="I35" s="126">
        <f t="shared" si="0"/>
        <v>6.3</v>
      </c>
      <c r="J35" s="44" t="s">
        <v>594</v>
      </c>
      <c r="K35" s="192" t="s">
        <v>552</v>
      </c>
      <c r="L35" s="192" t="s">
        <v>553</v>
      </c>
      <c r="M35" s="192" t="s">
        <v>554</v>
      </c>
      <c r="N35" s="129">
        <f t="shared" si="1"/>
        <v>1803</v>
      </c>
      <c r="O35" s="128">
        <f>SUM(G35:G43)</f>
        <v>784350</v>
      </c>
      <c r="P35" s="183">
        <f>SUM(E35:E43)</f>
        <v>270</v>
      </c>
      <c r="AC35" s="130"/>
    </row>
    <row r="36" spans="1:29" s="127" customFormat="1" ht="27" customHeight="1" thickBot="1">
      <c r="A36" s="102">
        <v>23</v>
      </c>
      <c r="B36" s="32" t="s">
        <v>116</v>
      </c>
      <c r="C36" s="32" t="s">
        <v>117</v>
      </c>
      <c r="D36" s="32" t="s">
        <v>118</v>
      </c>
      <c r="E36" s="104">
        <v>30</v>
      </c>
      <c r="F36" s="34">
        <v>2850</v>
      </c>
      <c r="G36" s="35">
        <f t="shared" si="2"/>
        <v>85500</v>
      </c>
      <c r="H36" s="125">
        <v>0.10100000000000001</v>
      </c>
      <c r="I36" s="126">
        <f t="shared" si="0"/>
        <v>3.0300000000000002</v>
      </c>
      <c r="J36" s="44" t="s">
        <v>595</v>
      </c>
      <c r="K36" s="192" t="s">
        <v>552</v>
      </c>
      <c r="L36" s="192" t="s">
        <v>553</v>
      </c>
      <c r="M36" s="192" t="s">
        <v>554</v>
      </c>
      <c r="N36" s="129">
        <f t="shared" si="1"/>
        <v>2978</v>
      </c>
      <c r="AC36" s="130"/>
    </row>
    <row r="37" spans="1:29" s="127" customFormat="1" ht="27" customHeight="1" thickBot="1">
      <c r="A37" s="102">
        <v>24</v>
      </c>
      <c r="B37" s="32" t="s">
        <v>223</v>
      </c>
      <c r="C37" s="32" t="s">
        <v>224</v>
      </c>
      <c r="D37" s="32" t="s">
        <v>225</v>
      </c>
      <c r="E37" s="104">
        <v>30</v>
      </c>
      <c r="F37" s="34">
        <v>4225</v>
      </c>
      <c r="G37" s="35">
        <f t="shared" si="2"/>
        <v>126750</v>
      </c>
      <c r="H37" s="125">
        <v>0.33700000000000002</v>
      </c>
      <c r="I37" s="126">
        <f t="shared" si="0"/>
        <v>10.110000000000001</v>
      </c>
      <c r="J37" s="44" t="s">
        <v>596</v>
      </c>
      <c r="K37" s="192" t="s">
        <v>555</v>
      </c>
      <c r="L37" s="192" t="s">
        <v>556</v>
      </c>
      <c r="M37" s="192" t="s">
        <v>554</v>
      </c>
      <c r="N37" s="129">
        <f t="shared" si="1"/>
        <v>4415</v>
      </c>
      <c r="AC37" s="130"/>
    </row>
    <row r="38" spans="1:29" s="127" customFormat="1" ht="27" customHeight="1" thickBot="1">
      <c r="A38" s="102">
        <v>25</v>
      </c>
      <c r="B38" s="32" t="s">
        <v>226</v>
      </c>
      <c r="C38" s="32" t="s">
        <v>224</v>
      </c>
      <c r="D38" s="32" t="s">
        <v>225</v>
      </c>
      <c r="E38" s="104">
        <v>30</v>
      </c>
      <c r="F38" s="34">
        <v>2256</v>
      </c>
      <c r="G38" s="35">
        <f t="shared" si="2"/>
        <v>67680</v>
      </c>
      <c r="H38" s="125">
        <v>0.184</v>
      </c>
      <c r="I38" s="126">
        <f t="shared" si="0"/>
        <v>5.52</v>
      </c>
      <c r="J38" s="44" t="s">
        <v>597</v>
      </c>
      <c r="K38" s="192" t="s">
        <v>555</v>
      </c>
      <c r="L38" s="192" t="s">
        <v>556</v>
      </c>
      <c r="M38" s="192" t="s">
        <v>554</v>
      </c>
      <c r="N38" s="129">
        <f t="shared" si="1"/>
        <v>2358</v>
      </c>
      <c r="AC38" s="130"/>
    </row>
    <row r="39" spans="1:29" s="127" customFormat="1" ht="27" customHeight="1" thickBot="1">
      <c r="A39" s="102">
        <v>26</v>
      </c>
      <c r="B39" s="32" t="s">
        <v>227</v>
      </c>
      <c r="C39" s="32" t="s">
        <v>228</v>
      </c>
      <c r="D39" s="32" t="s">
        <v>229</v>
      </c>
      <c r="E39" s="104">
        <v>30</v>
      </c>
      <c r="F39" s="34">
        <v>4663</v>
      </c>
      <c r="G39" s="35">
        <f t="shared" si="2"/>
        <v>139890</v>
      </c>
      <c r="H39" s="125">
        <v>0.34</v>
      </c>
      <c r="I39" s="126">
        <f t="shared" si="0"/>
        <v>10.200000000000001</v>
      </c>
      <c r="J39" s="44" t="s">
        <v>598</v>
      </c>
      <c r="K39" s="192" t="s">
        <v>555</v>
      </c>
      <c r="L39" s="192" t="s">
        <v>556</v>
      </c>
      <c r="M39" s="192" t="s">
        <v>554</v>
      </c>
      <c r="N39" s="129">
        <f t="shared" si="1"/>
        <v>4873</v>
      </c>
      <c r="AC39" s="130"/>
    </row>
    <row r="40" spans="1:29" s="127" customFormat="1" ht="27" customHeight="1" thickBot="1">
      <c r="A40" s="102">
        <v>27</v>
      </c>
      <c r="B40" s="32" t="s">
        <v>230</v>
      </c>
      <c r="C40" s="32" t="s">
        <v>231</v>
      </c>
      <c r="D40" s="32" t="s">
        <v>232</v>
      </c>
      <c r="E40" s="104">
        <v>30</v>
      </c>
      <c r="F40" s="34">
        <v>2038</v>
      </c>
      <c r="G40" s="35">
        <f t="shared" si="2"/>
        <v>61140</v>
      </c>
      <c r="H40" s="125">
        <v>0.14599999999999999</v>
      </c>
      <c r="I40" s="126">
        <f t="shared" si="0"/>
        <v>4.38</v>
      </c>
      <c r="J40" s="44" t="s">
        <v>599</v>
      </c>
      <c r="K40" s="192" t="s">
        <v>557</v>
      </c>
      <c r="L40" s="192" t="s">
        <v>556</v>
      </c>
      <c r="M40" s="192" t="s">
        <v>554</v>
      </c>
      <c r="N40" s="129">
        <f t="shared" si="1"/>
        <v>2130</v>
      </c>
      <c r="AC40" s="130"/>
    </row>
    <row r="41" spans="1:29" s="127" customFormat="1" ht="27" customHeight="1" thickBot="1">
      <c r="A41" s="102">
        <v>28</v>
      </c>
      <c r="B41" s="32" t="s">
        <v>233</v>
      </c>
      <c r="C41" s="32" t="s">
        <v>234</v>
      </c>
      <c r="D41" s="32" t="s">
        <v>235</v>
      </c>
      <c r="E41" s="104">
        <v>30</v>
      </c>
      <c r="F41" s="34">
        <v>3350</v>
      </c>
      <c r="G41" s="35">
        <f t="shared" si="2"/>
        <v>100500</v>
      </c>
      <c r="H41" s="125">
        <v>0.23300000000000001</v>
      </c>
      <c r="I41" s="126">
        <f t="shared" si="0"/>
        <v>6.99</v>
      </c>
      <c r="J41" s="44" t="s">
        <v>600</v>
      </c>
      <c r="K41" s="192" t="s">
        <v>558</v>
      </c>
      <c r="L41" s="192" t="s">
        <v>553</v>
      </c>
      <c r="M41" s="192" t="s">
        <v>554</v>
      </c>
      <c r="N41" s="129">
        <f t="shared" si="1"/>
        <v>3501</v>
      </c>
      <c r="AC41" s="130"/>
    </row>
    <row r="42" spans="1:29" s="127" customFormat="1" ht="27" customHeight="1" thickBot="1">
      <c r="A42" s="102">
        <v>29</v>
      </c>
      <c r="B42" s="32" t="s">
        <v>236</v>
      </c>
      <c r="C42" s="32" t="s">
        <v>237</v>
      </c>
      <c r="D42" s="32" t="s">
        <v>238</v>
      </c>
      <c r="E42" s="104">
        <v>30</v>
      </c>
      <c r="F42" s="34">
        <v>788</v>
      </c>
      <c r="G42" s="35">
        <f t="shared" si="2"/>
        <v>23640</v>
      </c>
      <c r="H42" s="125">
        <v>7.2999999999999995E-2</v>
      </c>
      <c r="I42" s="126">
        <f t="shared" si="0"/>
        <v>2.19</v>
      </c>
      <c r="J42" s="44" t="s">
        <v>601</v>
      </c>
      <c r="K42" s="192" t="s">
        <v>559</v>
      </c>
      <c r="L42" s="192" t="s">
        <v>553</v>
      </c>
      <c r="M42" s="192" t="s">
        <v>554</v>
      </c>
      <c r="N42" s="129">
        <f t="shared" si="1"/>
        <v>823</v>
      </c>
      <c r="AC42" s="130"/>
    </row>
    <row r="43" spans="1:29" s="127" customFormat="1" ht="27" customHeight="1" thickBot="1">
      <c r="A43" s="102">
        <v>30</v>
      </c>
      <c r="B43" s="32" t="s">
        <v>119</v>
      </c>
      <c r="C43" s="32" t="s">
        <v>120</v>
      </c>
      <c r="D43" s="32" t="s">
        <v>121</v>
      </c>
      <c r="E43" s="104">
        <v>30</v>
      </c>
      <c r="F43" s="34">
        <v>4250</v>
      </c>
      <c r="G43" s="35">
        <f t="shared" si="2"/>
        <v>127500</v>
      </c>
      <c r="H43" s="125">
        <v>0.27200000000000002</v>
      </c>
      <c r="I43" s="126">
        <f t="shared" si="0"/>
        <v>8.16</v>
      </c>
      <c r="J43" s="44" t="s">
        <v>602</v>
      </c>
      <c r="K43" s="192" t="s">
        <v>559</v>
      </c>
      <c r="L43" s="192" t="s">
        <v>553</v>
      </c>
      <c r="M43" s="192" t="s">
        <v>554</v>
      </c>
      <c r="N43" s="129">
        <f t="shared" si="1"/>
        <v>4441</v>
      </c>
      <c r="AC43" s="130"/>
    </row>
    <row r="44" spans="1:29" s="127" customFormat="1" ht="27" customHeight="1" thickBot="1">
      <c r="A44" s="102">
        <v>31</v>
      </c>
      <c r="B44" s="188" t="s">
        <v>525</v>
      </c>
      <c r="C44" s="32" t="s">
        <v>485</v>
      </c>
      <c r="D44" s="32" t="s">
        <v>486</v>
      </c>
      <c r="E44" s="104">
        <v>960</v>
      </c>
      <c r="F44" s="34">
        <v>400</v>
      </c>
      <c r="G44" s="35">
        <f t="shared" si="2"/>
        <v>384000</v>
      </c>
      <c r="H44" s="125">
        <v>0.20300000000000001</v>
      </c>
      <c r="I44" s="126">
        <f t="shared" si="0"/>
        <v>194.88000000000002</v>
      </c>
      <c r="J44" s="44" t="s">
        <v>603</v>
      </c>
      <c r="K44" s="192" t="s">
        <v>560</v>
      </c>
      <c r="L44" s="192" t="s">
        <v>561</v>
      </c>
      <c r="M44" s="192" t="s">
        <v>562</v>
      </c>
      <c r="N44" s="129">
        <f t="shared" si="1"/>
        <v>418</v>
      </c>
      <c r="AC44" s="130"/>
    </row>
    <row r="45" spans="1:29" s="127" customFormat="1" ht="27" customHeight="1" thickBot="1">
      <c r="A45" s="102">
        <v>32</v>
      </c>
      <c r="B45" s="32" t="s">
        <v>487</v>
      </c>
      <c r="C45" s="32" t="s">
        <v>488</v>
      </c>
      <c r="D45" s="32" t="s">
        <v>489</v>
      </c>
      <c r="E45" s="104">
        <v>96</v>
      </c>
      <c r="F45" s="34">
        <v>1066</v>
      </c>
      <c r="G45" s="35">
        <f t="shared" si="2"/>
        <v>102336</v>
      </c>
      <c r="H45" s="125">
        <v>0.74399999999999999</v>
      </c>
      <c r="I45" s="126">
        <f t="shared" si="0"/>
        <v>71.424000000000007</v>
      </c>
      <c r="J45" s="44" t="s">
        <v>604</v>
      </c>
      <c r="K45" s="192" t="s">
        <v>563</v>
      </c>
      <c r="L45" s="192" t="s">
        <v>561</v>
      </c>
      <c r="M45" s="192" t="s">
        <v>564</v>
      </c>
      <c r="N45" s="129"/>
      <c r="O45" s="128">
        <f>SUM(G44:G60)</f>
        <v>1613854</v>
      </c>
      <c r="P45" s="127">
        <f>SUM(E44:E60)</f>
        <v>2818</v>
      </c>
      <c r="AC45" s="130"/>
    </row>
    <row r="46" spans="1:29" s="127" customFormat="1" ht="27" customHeight="1" thickBot="1">
      <c r="A46" s="102">
        <v>33</v>
      </c>
      <c r="B46" s="32" t="s">
        <v>490</v>
      </c>
      <c r="C46" s="32" t="s">
        <v>491</v>
      </c>
      <c r="D46" s="32" t="s">
        <v>492</v>
      </c>
      <c r="E46" s="104">
        <v>160</v>
      </c>
      <c r="F46" s="34">
        <v>499</v>
      </c>
      <c r="G46" s="35">
        <f t="shared" si="2"/>
        <v>79840</v>
      </c>
      <c r="H46" s="125">
        <v>0.22500000000000001</v>
      </c>
      <c r="I46" s="126">
        <f t="shared" si="0"/>
        <v>36</v>
      </c>
      <c r="J46" s="44" t="s">
        <v>605</v>
      </c>
      <c r="K46" s="192" t="s">
        <v>565</v>
      </c>
      <c r="L46" s="192" t="s">
        <v>561</v>
      </c>
      <c r="M46" s="192" t="s">
        <v>564</v>
      </c>
      <c r="N46" s="129"/>
      <c r="AC46" s="130"/>
    </row>
    <row r="47" spans="1:29" s="127" customFormat="1" ht="27" customHeight="1" thickBot="1">
      <c r="A47" s="102">
        <v>34</v>
      </c>
      <c r="B47" s="32" t="s">
        <v>493</v>
      </c>
      <c r="C47" s="32" t="s">
        <v>494</v>
      </c>
      <c r="D47" s="32" t="s">
        <v>495</v>
      </c>
      <c r="E47" s="104">
        <v>320</v>
      </c>
      <c r="F47" s="34">
        <v>499</v>
      </c>
      <c r="G47" s="35">
        <f t="shared" si="2"/>
        <v>159680</v>
      </c>
      <c r="H47" s="125">
        <v>0.222</v>
      </c>
      <c r="I47" s="126">
        <f t="shared" si="0"/>
        <v>71.040000000000006</v>
      </c>
      <c r="J47" s="44" t="s">
        <v>606</v>
      </c>
      <c r="K47" s="192" t="s">
        <v>566</v>
      </c>
      <c r="L47" s="192" t="s">
        <v>567</v>
      </c>
      <c r="M47" s="192" t="s">
        <v>568</v>
      </c>
      <c r="N47" s="129"/>
      <c r="AC47" s="130"/>
    </row>
    <row r="48" spans="1:29" s="127" customFormat="1" ht="27" customHeight="1" thickBot="1">
      <c r="A48" s="102">
        <v>35</v>
      </c>
      <c r="B48" s="32" t="s">
        <v>496</v>
      </c>
      <c r="C48" s="32" t="s">
        <v>497</v>
      </c>
      <c r="D48" s="32" t="s">
        <v>498</v>
      </c>
      <c r="E48" s="104">
        <v>320</v>
      </c>
      <c r="F48" s="34">
        <v>499</v>
      </c>
      <c r="G48" s="35">
        <f t="shared" si="2"/>
        <v>159680</v>
      </c>
      <c r="H48" s="125">
        <v>0.222</v>
      </c>
      <c r="I48" s="126">
        <f t="shared" si="0"/>
        <v>71.040000000000006</v>
      </c>
      <c r="J48" s="44" t="s">
        <v>607</v>
      </c>
      <c r="K48" s="192" t="s">
        <v>569</v>
      </c>
      <c r="L48" s="192" t="s">
        <v>567</v>
      </c>
      <c r="M48" s="192" t="s">
        <v>570</v>
      </c>
      <c r="N48" s="129"/>
      <c r="AC48" s="130"/>
    </row>
    <row r="49" spans="1:29" s="127" customFormat="1" ht="40.5" customHeight="1" thickBot="1">
      <c r="A49" s="102">
        <v>36</v>
      </c>
      <c r="B49" s="32" t="s">
        <v>499</v>
      </c>
      <c r="C49" s="32" t="s">
        <v>499</v>
      </c>
      <c r="D49" s="32" t="s">
        <v>500</v>
      </c>
      <c r="E49" s="104">
        <v>256</v>
      </c>
      <c r="F49" s="34">
        <v>713</v>
      </c>
      <c r="G49" s="35">
        <f t="shared" si="2"/>
        <v>182528</v>
      </c>
      <c r="H49" s="125">
        <v>0.26200000000000001</v>
      </c>
      <c r="I49" s="126">
        <f t="shared" si="0"/>
        <v>67.072000000000003</v>
      </c>
      <c r="J49" s="44" t="s">
        <v>608</v>
      </c>
      <c r="K49" s="192" t="s">
        <v>569</v>
      </c>
      <c r="L49" s="192" t="s">
        <v>567</v>
      </c>
      <c r="M49" s="192" t="s">
        <v>570</v>
      </c>
      <c r="N49" s="129">
        <f t="shared" si="1"/>
        <v>745</v>
      </c>
      <c r="AC49" s="130"/>
    </row>
    <row r="50" spans="1:29" s="127" customFormat="1" ht="46.5" customHeight="1" thickBot="1">
      <c r="A50" s="102">
        <v>37</v>
      </c>
      <c r="B50" s="32" t="s">
        <v>501</v>
      </c>
      <c r="C50" s="32"/>
      <c r="D50" s="32"/>
      <c r="E50" s="104">
        <v>200</v>
      </c>
      <c r="F50" s="34">
        <v>390</v>
      </c>
      <c r="G50" s="35">
        <f t="shared" si="2"/>
        <v>78000</v>
      </c>
      <c r="H50" s="125">
        <v>5.7000000000000002E-2</v>
      </c>
      <c r="I50" s="126">
        <f t="shared" si="0"/>
        <v>11.4</v>
      </c>
      <c r="J50" s="44"/>
      <c r="K50" s="192" t="s">
        <v>571</v>
      </c>
      <c r="L50" s="192" t="s">
        <v>567</v>
      </c>
      <c r="M50" s="192" t="s">
        <v>570</v>
      </c>
      <c r="N50" s="129">
        <f t="shared" si="1"/>
        <v>408</v>
      </c>
      <c r="AC50" s="130"/>
    </row>
    <row r="51" spans="1:29" s="127" customFormat="1" ht="37.5" customHeight="1" thickBot="1">
      <c r="A51" s="102">
        <v>38</v>
      </c>
      <c r="B51" s="32" t="s">
        <v>502</v>
      </c>
      <c r="C51" s="32"/>
      <c r="D51" s="32"/>
      <c r="E51" s="104">
        <v>200</v>
      </c>
      <c r="F51" s="34">
        <v>390</v>
      </c>
      <c r="G51" s="35">
        <f t="shared" si="2"/>
        <v>78000</v>
      </c>
      <c r="H51" s="125">
        <v>5.7000000000000002E-2</v>
      </c>
      <c r="I51" s="126">
        <f t="shared" si="0"/>
        <v>11.4</v>
      </c>
      <c r="J51" s="44"/>
      <c r="K51" s="192" t="s">
        <v>571</v>
      </c>
      <c r="L51" s="192" t="s">
        <v>567</v>
      </c>
      <c r="M51" s="192" t="s">
        <v>570</v>
      </c>
      <c r="N51" s="129">
        <f t="shared" si="1"/>
        <v>408</v>
      </c>
      <c r="AC51" s="130"/>
    </row>
    <row r="52" spans="1:29" s="127" customFormat="1" ht="38.25" customHeight="1" thickBot="1">
      <c r="A52" s="102">
        <v>39</v>
      </c>
      <c r="B52" s="32" t="s">
        <v>503</v>
      </c>
      <c r="C52" s="32" t="s">
        <v>503</v>
      </c>
      <c r="D52" s="32" t="s">
        <v>504</v>
      </c>
      <c r="E52" s="104">
        <v>30</v>
      </c>
      <c r="F52" s="34">
        <v>1031</v>
      </c>
      <c r="G52" s="35">
        <f t="shared" si="2"/>
        <v>30930</v>
      </c>
      <c r="H52" s="125">
        <v>0.28000000000000003</v>
      </c>
      <c r="I52" s="126">
        <f t="shared" si="0"/>
        <v>8.4</v>
      </c>
      <c r="J52" s="44" t="s">
        <v>609</v>
      </c>
      <c r="K52" s="192" t="s">
        <v>572</v>
      </c>
      <c r="L52" s="192" t="s">
        <v>567</v>
      </c>
      <c r="M52" s="192" t="s">
        <v>570</v>
      </c>
      <c r="N52" s="129">
        <f t="shared" si="1"/>
        <v>1077</v>
      </c>
      <c r="AC52" s="130"/>
    </row>
    <row r="53" spans="1:29" s="127" customFormat="1" ht="27" customHeight="1" thickBot="1">
      <c r="A53" s="102">
        <v>40</v>
      </c>
      <c r="B53" s="32" t="s">
        <v>505</v>
      </c>
      <c r="C53" s="32" t="s">
        <v>506</v>
      </c>
      <c r="D53" s="32" t="s">
        <v>507</v>
      </c>
      <c r="E53" s="104">
        <v>36</v>
      </c>
      <c r="F53" s="34">
        <v>1375</v>
      </c>
      <c r="G53" s="35">
        <f t="shared" si="2"/>
        <v>49500</v>
      </c>
      <c r="H53" s="163">
        <v>0.1</v>
      </c>
      <c r="I53" s="126">
        <f t="shared" si="0"/>
        <v>3.6</v>
      </c>
      <c r="J53" s="44" t="s">
        <v>610</v>
      </c>
      <c r="K53" s="192" t="s">
        <v>573</v>
      </c>
      <c r="L53" s="192" t="s">
        <v>567</v>
      </c>
      <c r="M53" s="192" t="s">
        <v>570</v>
      </c>
      <c r="N53" s="129">
        <f t="shared" si="1"/>
        <v>1437</v>
      </c>
      <c r="AC53" s="130"/>
    </row>
    <row r="54" spans="1:29" s="127" customFormat="1" ht="27" customHeight="1" thickBot="1">
      <c r="A54" s="102">
        <v>41</v>
      </c>
      <c r="B54" s="32" t="s">
        <v>508</v>
      </c>
      <c r="C54" s="32" t="s">
        <v>508</v>
      </c>
      <c r="D54" s="32" t="s">
        <v>509</v>
      </c>
      <c r="E54" s="104">
        <v>36</v>
      </c>
      <c r="F54" s="34">
        <v>1375</v>
      </c>
      <c r="G54" s="35">
        <f t="shared" si="2"/>
        <v>49500</v>
      </c>
      <c r="H54" s="173">
        <v>0.14000000000000001</v>
      </c>
      <c r="I54" s="126">
        <f t="shared" si="0"/>
        <v>5.0400000000000009</v>
      </c>
      <c r="J54" s="44" t="s">
        <v>611</v>
      </c>
      <c r="K54" s="192" t="s">
        <v>574</v>
      </c>
      <c r="L54" s="192" t="s">
        <v>567</v>
      </c>
      <c r="M54" s="192" t="s">
        <v>570</v>
      </c>
      <c r="N54" s="129"/>
      <c r="O54" s="128"/>
      <c r="AC54" s="130"/>
    </row>
    <row r="55" spans="1:29" s="127" customFormat="1" ht="27" customHeight="1" thickBot="1">
      <c r="A55" s="102">
        <v>42</v>
      </c>
      <c r="B55" s="32" t="s">
        <v>510</v>
      </c>
      <c r="C55" s="32" t="s">
        <v>511</v>
      </c>
      <c r="D55" s="32" t="s">
        <v>512</v>
      </c>
      <c r="E55" s="104">
        <v>36</v>
      </c>
      <c r="F55" s="34">
        <v>1375</v>
      </c>
      <c r="G55" s="34">
        <f t="shared" si="2"/>
        <v>49500</v>
      </c>
      <c r="H55" s="173">
        <v>0.1</v>
      </c>
      <c r="I55" s="126">
        <f t="shared" si="0"/>
        <v>3.6</v>
      </c>
      <c r="J55" s="44" t="s">
        <v>612</v>
      </c>
      <c r="K55" s="192" t="s">
        <v>573</v>
      </c>
      <c r="L55" s="192" t="s">
        <v>567</v>
      </c>
      <c r="M55" s="192" t="s">
        <v>570</v>
      </c>
      <c r="N55" s="129"/>
      <c r="O55" s="128"/>
      <c r="AC55" s="130"/>
    </row>
    <row r="56" spans="1:29" s="127" customFormat="1" ht="27" customHeight="1" thickBot="1">
      <c r="A56" s="102">
        <v>43</v>
      </c>
      <c r="B56" s="32" t="s">
        <v>513</v>
      </c>
      <c r="C56" s="32" t="s">
        <v>514</v>
      </c>
      <c r="D56" s="32" t="s">
        <v>515</v>
      </c>
      <c r="E56" s="104">
        <v>36</v>
      </c>
      <c r="F56" s="34">
        <v>1375</v>
      </c>
      <c r="G56" s="34">
        <f t="shared" si="2"/>
        <v>49500</v>
      </c>
      <c r="H56" s="173">
        <v>0.11</v>
      </c>
      <c r="I56" s="126">
        <f t="shared" si="0"/>
        <v>3.96</v>
      </c>
      <c r="J56" s="44" t="s">
        <v>613</v>
      </c>
      <c r="K56" s="192" t="s">
        <v>574</v>
      </c>
      <c r="L56" s="192" t="s">
        <v>567</v>
      </c>
      <c r="M56" s="192" t="s">
        <v>570</v>
      </c>
      <c r="N56" s="129"/>
      <c r="O56" s="128"/>
      <c r="AC56" s="130"/>
    </row>
    <row r="57" spans="1:29" s="127" customFormat="1" ht="27" customHeight="1" thickBot="1">
      <c r="A57" s="102">
        <v>44</v>
      </c>
      <c r="B57" s="32" t="s">
        <v>516</v>
      </c>
      <c r="C57" s="32" t="s">
        <v>517</v>
      </c>
      <c r="D57" s="32" t="s">
        <v>518</v>
      </c>
      <c r="E57" s="104">
        <v>30</v>
      </c>
      <c r="F57" s="34">
        <v>1031</v>
      </c>
      <c r="G57" s="34">
        <f t="shared" si="2"/>
        <v>30930</v>
      </c>
      <c r="H57" s="173">
        <v>0.28000000000000003</v>
      </c>
      <c r="I57" s="126">
        <f t="shared" si="0"/>
        <v>8.4</v>
      </c>
      <c r="J57" s="44" t="s">
        <v>614</v>
      </c>
      <c r="K57" s="192" t="s">
        <v>572</v>
      </c>
      <c r="L57" s="192" t="s">
        <v>567</v>
      </c>
      <c r="M57" s="192" t="s">
        <v>570</v>
      </c>
      <c r="N57" s="129"/>
      <c r="O57" s="128"/>
      <c r="AC57" s="130"/>
    </row>
    <row r="58" spans="1:29" s="127" customFormat="1" ht="27" customHeight="1" thickBot="1">
      <c r="A58" s="102">
        <v>45</v>
      </c>
      <c r="B58" s="32" t="s">
        <v>519</v>
      </c>
      <c r="C58" s="32" t="s">
        <v>519</v>
      </c>
      <c r="D58" s="32" t="s">
        <v>520</v>
      </c>
      <c r="E58" s="104">
        <v>36</v>
      </c>
      <c r="F58" s="34">
        <v>1375</v>
      </c>
      <c r="G58" s="34">
        <f t="shared" si="2"/>
        <v>49500</v>
      </c>
      <c r="H58" s="173">
        <v>0.1</v>
      </c>
      <c r="I58" s="126">
        <f t="shared" si="0"/>
        <v>3.6</v>
      </c>
      <c r="J58" s="44" t="s">
        <v>615</v>
      </c>
      <c r="K58" s="192" t="s">
        <v>573</v>
      </c>
      <c r="L58" s="192" t="s">
        <v>567</v>
      </c>
      <c r="M58" s="192" t="s">
        <v>570</v>
      </c>
      <c r="N58" s="129"/>
      <c r="O58" s="128"/>
      <c r="AC58" s="130"/>
    </row>
    <row r="59" spans="1:29" s="127" customFormat="1" ht="27" customHeight="1" thickBot="1">
      <c r="A59" s="102">
        <v>46</v>
      </c>
      <c r="B59" s="32" t="s">
        <v>521</v>
      </c>
      <c r="C59" s="32" t="s">
        <v>521</v>
      </c>
      <c r="D59" s="32" t="s">
        <v>522</v>
      </c>
      <c r="E59" s="104">
        <v>30</v>
      </c>
      <c r="F59" s="34">
        <v>1031</v>
      </c>
      <c r="G59" s="34">
        <f t="shared" si="2"/>
        <v>30930</v>
      </c>
      <c r="H59" s="173">
        <v>0.28000000000000003</v>
      </c>
      <c r="I59" s="126">
        <f t="shared" si="0"/>
        <v>8.4</v>
      </c>
      <c r="J59" s="44" t="s">
        <v>616</v>
      </c>
      <c r="K59" s="192" t="s">
        <v>572</v>
      </c>
      <c r="L59" s="192" t="s">
        <v>567</v>
      </c>
      <c r="M59" s="192" t="s">
        <v>570</v>
      </c>
      <c r="N59" s="129"/>
      <c r="O59" s="128"/>
      <c r="AC59" s="130"/>
    </row>
    <row r="60" spans="1:29" s="127" customFormat="1" ht="27" customHeight="1" thickBot="1">
      <c r="A60" s="131">
        <v>47</v>
      </c>
      <c r="B60" s="42" t="s">
        <v>523</v>
      </c>
      <c r="C60" s="42" t="s">
        <v>523</v>
      </c>
      <c r="D60" s="42" t="s">
        <v>524</v>
      </c>
      <c r="E60" s="110">
        <v>36</v>
      </c>
      <c r="F60" s="38">
        <v>1375</v>
      </c>
      <c r="G60" s="38">
        <f t="shared" si="2"/>
        <v>49500</v>
      </c>
      <c r="H60" s="173">
        <v>0.1</v>
      </c>
      <c r="I60" s="126">
        <f t="shared" si="0"/>
        <v>3.6</v>
      </c>
      <c r="J60" s="44" t="s">
        <v>617</v>
      </c>
      <c r="K60" s="192" t="s">
        <v>573</v>
      </c>
      <c r="L60" s="192" t="s">
        <v>567</v>
      </c>
      <c r="M60" s="192" t="s">
        <v>570</v>
      </c>
      <c r="N60" s="129"/>
      <c r="O60" s="128"/>
      <c r="AC60" s="130"/>
    </row>
    <row r="61" spans="1:29" s="138" customFormat="1" ht="24" thickTop="1" thickBot="1">
      <c r="A61" s="132"/>
      <c r="B61" s="261"/>
      <c r="C61" s="261"/>
      <c r="D61" s="133" t="s">
        <v>102</v>
      </c>
      <c r="E61" s="134">
        <f>SUM(E14:E60)</f>
        <v>3766</v>
      </c>
      <c r="F61" s="30"/>
      <c r="G61" s="45">
        <f>SUM(G14:G60)</f>
        <v>4100374</v>
      </c>
      <c r="H61" s="157"/>
      <c r="I61" s="158">
        <f>SUM(I14:I60)</f>
        <v>742.2879999999999</v>
      </c>
      <c r="J61" s="46"/>
      <c r="P61" s="138">
        <f>SUM(P15:P55)</f>
        <v>3646</v>
      </c>
    </row>
    <row r="62" spans="1:29" s="138" customFormat="1">
      <c r="E62" s="138">
        <v>300</v>
      </c>
      <c r="F62" s="145">
        <v>17</v>
      </c>
      <c r="G62" s="145"/>
      <c r="H62" s="145"/>
      <c r="I62" s="145"/>
      <c r="J62" s="145"/>
    </row>
    <row r="63" spans="1:29" s="138" customFormat="1">
      <c r="E63" s="138">
        <v>20</v>
      </c>
      <c r="F63" s="145">
        <v>1403</v>
      </c>
      <c r="G63" s="145"/>
      <c r="H63" s="145"/>
      <c r="I63" s="159"/>
      <c r="J63" s="145"/>
    </row>
    <row r="64" spans="1:29" s="138" customFormat="1">
      <c r="E64" s="138">
        <v>30</v>
      </c>
      <c r="F64" s="145">
        <v>2362</v>
      </c>
      <c r="G64" s="145"/>
      <c r="H64" s="145"/>
      <c r="I64" s="160" t="e">
        <f>SUM(#REF!)</f>
        <v>#REF!</v>
      </c>
      <c r="J64" s="145"/>
    </row>
    <row r="65" spans="6:10" s="138" customFormat="1">
      <c r="F65" s="145"/>
      <c r="G65" s="145"/>
      <c r="H65" s="145"/>
      <c r="I65" s="160" t="e">
        <f>I61-I64</f>
        <v>#REF!</v>
      </c>
      <c r="J65" s="145"/>
    </row>
    <row r="66" spans="6:10" s="138" customFormat="1">
      <c r="F66" s="145"/>
      <c r="G66" s="145"/>
      <c r="H66" s="145"/>
      <c r="I66" s="160" t="e">
        <f>I65+#REF!</f>
        <v>#REF!</v>
      </c>
      <c r="J66" s="145"/>
    </row>
    <row r="67" spans="6:10" s="138" customFormat="1">
      <c r="F67" s="145"/>
      <c r="G67" s="145"/>
      <c r="H67" s="145"/>
      <c r="I67" s="145"/>
      <c r="J67" s="145"/>
    </row>
    <row r="68" spans="6:10">
      <c r="I68" s="121"/>
    </row>
    <row r="69" spans="6:10">
      <c r="I69" s="120"/>
    </row>
  </sheetData>
  <mergeCells count="2">
    <mergeCell ref="A1:G2"/>
    <mergeCell ref="B61:C61"/>
  </mergeCells>
  <phoneticPr fontId="5"/>
  <pageMargins left="0" right="0" top="0" bottom="0" header="0" footer="0"/>
  <pageSetup paperSize="9" scale="5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7692-462F-408D-9F62-00D7CE40A90A}">
  <sheetPr>
    <tabColor rgb="FF00B050"/>
  </sheetPr>
  <dimension ref="A1:AH70"/>
  <sheetViews>
    <sheetView view="pageBreakPreview" topLeftCell="A48" zoomScale="85" zoomScaleNormal="100" zoomScaleSheetLayoutView="85" workbookViewId="0">
      <selection activeCell="A15" sqref="A15:A61"/>
    </sheetView>
  </sheetViews>
  <sheetFormatPr defaultColWidth="9" defaultRowHeight="15.75"/>
  <cols>
    <col min="1" max="1" width="10.375" style="54" customWidth="1"/>
    <col min="2" max="2" width="53.375" style="5" customWidth="1"/>
    <col min="3" max="3" width="21.875" style="54" customWidth="1"/>
    <col min="4" max="4" width="47.375" style="54" customWidth="1"/>
    <col min="5" max="5" width="7.75" style="54" customWidth="1"/>
    <col min="6" max="6" width="16.25" style="57" customWidth="1"/>
    <col min="7" max="7" width="18.25" style="57" customWidth="1"/>
    <col min="8" max="8" width="14.375" style="57" customWidth="1"/>
    <col min="9" max="9" width="15" style="57" customWidth="1"/>
    <col min="10" max="10" width="26.125" style="57" customWidth="1"/>
    <col min="11" max="11" width="34" style="54" customWidth="1"/>
    <col min="12" max="12" width="10.125" style="54" customWidth="1"/>
    <col min="13" max="13" width="19.375" style="54" customWidth="1"/>
    <col min="14" max="14" width="9" style="54" customWidth="1"/>
    <col min="15" max="15" width="7.375" style="54" customWidth="1"/>
    <col min="16" max="16" width="11" style="54" customWidth="1"/>
    <col min="17" max="19" width="2.375" style="54" customWidth="1"/>
    <col min="20" max="20" width="11.625" style="54" customWidth="1"/>
    <col min="21" max="21" width="19.875" style="54" customWidth="1"/>
    <col min="22" max="26" width="16.375" style="54" customWidth="1"/>
    <col min="27" max="32" width="2.375" style="54" customWidth="1"/>
    <col min="33" max="33" width="9" style="54"/>
    <col min="34" max="34" width="19.375" style="54" customWidth="1"/>
    <col min="35" max="16384" width="9" style="54"/>
  </cols>
  <sheetData>
    <row r="1" spans="1:34" ht="13.5" customHeight="1">
      <c r="A1" s="260" t="s">
        <v>24</v>
      </c>
      <c r="B1" s="260"/>
      <c r="C1" s="260"/>
      <c r="D1" s="260"/>
      <c r="E1" s="260"/>
      <c r="F1" s="260"/>
      <c r="G1" s="260"/>
      <c r="H1" s="186"/>
      <c r="I1" s="186"/>
      <c r="J1" s="186"/>
    </row>
    <row r="2" spans="1:34" ht="13.5" customHeight="1">
      <c r="A2" s="260"/>
      <c r="B2" s="260"/>
      <c r="C2" s="260"/>
      <c r="D2" s="260"/>
      <c r="E2" s="260"/>
      <c r="F2" s="260"/>
      <c r="G2" s="260"/>
      <c r="H2" s="186"/>
      <c r="I2" s="186"/>
      <c r="J2" s="186"/>
    </row>
    <row r="3" spans="1:34" ht="16.5" thickBot="1">
      <c r="A3" s="55" t="s">
        <v>96</v>
      </c>
      <c r="B3" s="3" t="str" cm="1">
        <f t="array" ref="B3:D3">'INVOICE(無償サンプル抜き価格)'!H6:J6</f>
        <v>250912-MOS</v>
      </c>
      <c r="C3" s="54">
        <v>0</v>
      </c>
      <c r="D3" s="54">
        <v>0</v>
      </c>
      <c r="G3" s="58" cm="1">
        <f t="array" ref="G3:I3">'INVOICE(無償サンプル抜き価格)'!H4:J4</f>
        <v>45895</v>
      </c>
      <c r="H3" s="58">
        <v>0</v>
      </c>
      <c r="I3" s="58">
        <v>0</v>
      </c>
      <c r="J3" s="58"/>
    </row>
    <row r="4" spans="1:34">
      <c r="A4" s="59" t="s">
        <v>25</v>
      </c>
      <c r="B4" s="4"/>
      <c r="C4" s="60"/>
      <c r="D4" s="61" t="s">
        <v>26</v>
      </c>
      <c r="E4" s="60" t="s">
        <v>27</v>
      </c>
      <c r="F4" s="62"/>
      <c r="G4" s="63"/>
    </row>
    <row r="5" spans="1:34">
      <c r="A5" s="64" t="s">
        <v>1</v>
      </c>
      <c r="B5" s="36"/>
      <c r="C5" s="65"/>
      <c r="D5" s="66"/>
      <c r="E5" s="67" t="s">
        <v>28</v>
      </c>
      <c r="F5" s="65"/>
      <c r="G5" s="68"/>
      <c r="H5" s="56"/>
    </row>
    <row r="6" spans="1:34" ht="15.75" customHeight="1">
      <c r="A6" s="69" t="s">
        <v>29</v>
      </c>
      <c r="B6" s="36"/>
      <c r="C6" s="65"/>
      <c r="D6" s="66"/>
      <c r="E6" s="65" t="s">
        <v>30</v>
      </c>
      <c r="F6" s="70"/>
      <c r="G6" s="71"/>
      <c r="I6" s="54"/>
      <c r="J6" s="54"/>
      <c r="K6" s="72"/>
    </row>
    <row r="7" spans="1:34">
      <c r="A7" s="73" t="s">
        <v>31</v>
      </c>
      <c r="B7" s="36"/>
      <c r="C7" s="65"/>
      <c r="D7" s="74" t="s">
        <v>97</v>
      </c>
      <c r="E7" s="75" t="s">
        <v>98</v>
      </c>
      <c r="F7" s="76"/>
      <c r="G7" s="71"/>
      <c r="H7" s="54"/>
      <c r="I7" s="54"/>
      <c r="J7" s="54"/>
    </row>
    <row r="8" spans="1:34">
      <c r="A8" s="73" t="s">
        <v>99</v>
      </c>
      <c r="B8" s="37"/>
      <c r="C8" s="77"/>
      <c r="D8" s="78"/>
      <c r="E8" s="79"/>
      <c r="F8" s="80"/>
      <c r="G8" s="81"/>
      <c r="K8" s="72"/>
    </row>
    <row r="9" spans="1:34">
      <c r="A9" s="82" t="s">
        <v>32</v>
      </c>
      <c r="B9" s="6"/>
      <c r="C9" s="83"/>
      <c r="D9" s="66" t="s">
        <v>33</v>
      </c>
      <c r="E9" s="65"/>
      <c r="F9" s="70"/>
      <c r="G9" s="71"/>
      <c r="H9" s="54"/>
      <c r="K9" s="72"/>
    </row>
    <row r="10" spans="1:34">
      <c r="A10" s="84" t="s">
        <v>57</v>
      </c>
      <c r="B10" s="7" t="s">
        <v>34</v>
      </c>
      <c r="C10" s="79"/>
      <c r="D10" s="78" t="s">
        <v>35</v>
      </c>
      <c r="E10" s="79" t="s">
        <v>36</v>
      </c>
      <c r="F10" s="80"/>
      <c r="G10" s="81"/>
      <c r="H10" s="54"/>
      <c r="K10" s="72"/>
    </row>
    <row r="11" spans="1:34" ht="19.5">
      <c r="A11" s="82" t="s">
        <v>37</v>
      </c>
      <c r="B11" s="6"/>
      <c r="C11" s="83"/>
      <c r="D11" s="66" t="s">
        <v>58</v>
      </c>
      <c r="E11" s="65" t="s">
        <v>100</v>
      </c>
      <c r="F11" s="70"/>
      <c r="G11" s="71"/>
      <c r="K11" s="72"/>
    </row>
    <row r="12" spans="1:34" ht="16.5" thickBot="1">
      <c r="A12" s="85" t="s">
        <v>101</v>
      </c>
      <c r="B12" s="8"/>
      <c r="C12" s="86"/>
      <c r="D12" s="87"/>
      <c r="E12" s="86"/>
      <c r="F12" s="88"/>
      <c r="G12" s="89"/>
      <c r="H12" s="90"/>
      <c r="K12" s="72"/>
    </row>
    <row r="13" spans="1:34" ht="26.25" thickBot="1">
      <c r="A13" s="91"/>
      <c r="B13" s="9" t="s">
        <v>38</v>
      </c>
      <c r="C13" s="92" t="s">
        <v>39</v>
      </c>
      <c r="D13" s="92" t="s">
        <v>40</v>
      </c>
      <c r="E13" s="93" t="s">
        <v>14</v>
      </c>
      <c r="F13" s="94" t="s">
        <v>41</v>
      </c>
      <c r="G13" s="95" t="s">
        <v>42</v>
      </c>
      <c r="H13" s="96" t="s">
        <v>43</v>
      </c>
      <c r="I13" s="97" t="s">
        <v>51</v>
      </c>
      <c r="J13" s="98" t="s">
        <v>50</v>
      </c>
      <c r="K13" s="99" t="s">
        <v>44</v>
      </c>
      <c r="L13" s="100" t="s">
        <v>45</v>
      </c>
      <c r="M13" s="101" t="s">
        <v>46</v>
      </c>
      <c r="N13" s="150"/>
    </row>
    <row r="14" spans="1:34" s="106" customFormat="1" ht="27" customHeight="1" thickBot="1">
      <c r="A14" s="151">
        <v>48</v>
      </c>
      <c r="B14" s="188" t="s">
        <v>122</v>
      </c>
      <c r="C14" s="32" t="s">
        <v>123</v>
      </c>
      <c r="D14" s="32" t="s">
        <v>124</v>
      </c>
      <c r="E14" s="104">
        <v>18</v>
      </c>
      <c r="F14" s="34">
        <v>2051</v>
      </c>
      <c r="G14" s="28">
        <f>E14*F14</f>
        <v>36918</v>
      </c>
      <c r="H14" s="105">
        <v>0.32200000000000001</v>
      </c>
      <c r="I14" s="152">
        <f>E14*H14</f>
        <v>5.7960000000000003</v>
      </c>
      <c r="J14" s="44">
        <v>2168</v>
      </c>
      <c r="K14" s="156" t="s">
        <v>687</v>
      </c>
      <c r="L14" s="156" t="s">
        <v>688</v>
      </c>
      <c r="M14" s="156" t="s">
        <v>689</v>
      </c>
      <c r="N14" s="150">
        <f>ROUND(F14*1.05,0)</f>
        <v>2154</v>
      </c>
      <c r="P14" s="106">
        <f t="shared" ref="P14:P37" si="0">ROUND(F14*1.045,0)</f>
        <v>2143</v>
      </c>
      <c r="T14" s="161">
        <f>SUM(E14:E27)</f>
        <v>462</v>
      </c>
      <c r="U14" s="211">
        <f>SUM(G14:G27)</f>
        <v>988416</v>
      </c>
      <c r="AH14" s="108"/>
    </row>
    <row r="15" spans="1:34" s="106" customFormat="1" ht="27" customHeight="1" thickBot="1">
      <c r="A15" s="151">
        <v>49</v>
      </c>
      <c r="B15" s="32" t="s">
        <v>239</v>
      </c>
      <c r="C15" s="32" t="s">
        <v>240</v>
      </c>
      <c r="D15" s="32" t="s">
        <v>241</v>
      </c>
      <c r="E15" s="104">
        <v>36</v>
      </c>
      <c r="F15" s="34">
        <v>1904</v>
      </c>
      <c r="G15" s="28">
        <f>E15*F15</f>
        <v>68544</v>
      </c>
      <c r="H15" s="105">
        <v>0.29599999999999999</v>
      </c>
      <c r="I15" s="152">
        <f t="shared" ref="I15:I62" si="1">E15*H15</f>
        <v>10.655999999999999</v>
      </c>
      <c r="J15" s="44">
        <v>2129</v>
      </c>
      <c r="K15" s="156" t="s">
        <v>690</v>
      </c>
      <c r="L15" s="156" t="s">
        <v>688</v>
      </c>
      <c r="M15" s="156" t="s">
        <v>689</v>
      </c>
      <c r="N15" s="150"/>
      <c r="P15" s="106">
        <f t="shared" si="0"/>
        <v>1990</v>
      </c>
      <c r="AH15" s="108"/>
    </row>
    <row r="16" spans="1:34" s="106" customFormat="1" ht="32.25" customHeight="1" thickBot="1">
      <c r="A16" s="151">
        <v>50</v>
      </c>
      <c r="B16" s="32" t="s">
        <v>242</v>
      </c>
      <c r="C16" s="32" t="s">
        <v>243</v>
      </c>
      <c r="D16" s="32" t="s">
        <v>244</v>
      </c>
      <c r="E16" s="104">
        <v>36</v>
      </c>
      <c r="F16" s="34">
        <v>1988</v>
      </c>
      <c r="G16" s="28">
        <f t="shared" ref="G16:G62" si="2">E16*F16</f>
        <v>71568</v>
      </c>
      <c r="H16" s="105">
        <v>0.216</v>
      </c>
      <c r="I16" s="152">
        <f t="shared" si="1"/>
        <v>7.7759999999999998</v>
      </c>
      <c r="J16" s="44">
        <v>2130</v>
      </c>
      <c r="K16" s="156" t="s">
        <v>691</v>
      </c>
      <c r="L16" s="156" t="s">
        <v>688</v>
      </c>
      <c r="M16" s="156" t="s">
        <v>692</v>
      </c>
      <c r="N16" s="150"/>
      <c r="P16" s="106">
        <f t="shared" si="0"/>
        <v>2077</v>
      </c>
      <c r="AH16" s="108"/>
    </row>
    <row r="17" spans="1:34" s="106" customFormat="1" ht="27" customHeight="1" thickBot="1">
      <c r="A17" s="151">
        <v>51</v>
      </c>
      <c r="B17" s="32" t="s">
        <v>125</v>
      </c>
      <c r="C17" s="32" t="s">
        <v>126</v>
      </c>
      <c r="D17" s="32" t="s">
        <v>127</v>
      </c>
      <c r="E17" s="104">
        <v>36</v>
      </c>
      <c r="F17" s="34">
        <v>2051</v>
      </c>
      <c r="G17" s="28">
        <f t="shared" si="2"/>
        <v>73836</v>
      </c>
      <c r="H17" s="105">
        <v>6.4000000000000001E-2</v>
      </c>
      <c r="I17" s="152">
        <f t="shared" si="1"/>
        <v>2.3040000000000003</v>
      </c>
      <c r="J17" s="44">
        <v>2131</v>
      </c>
      <c r="K17" s="156" t="s">
        <v>693</v>
      </c>
      <c r="L17" s="156" t="s">
        <v>688</v>
      </c>
      <c r="M17" s="156" t="s">
        <v>689</v>
      </c>
      <c r="N17" s="150"/>
      <c r="P17" s="106">
        <f t="shared" si="0"/>
        <v>2143</v>
      </c>
      <c r="AH17" s="108"/>
    </row>
    <row r="18" spans="1:34" s="106" customFormat="1" ht="27" customHeight="1" thickBot="1">
      <c r="A18" s="151">
        <v>52</v>
      </c>
      <c r="B18" s="32" t="s">
        <v>618</v>
      </c>
      <c r="C18" s="32" t="s">
        <v>619</v>
      </c>
      <c r="D18" s="32" t="s">
        <v>620</v>
      </c>
      <c r="E18" s="104">
        <v>24</v>
      </c>
      <c r="F18" s="34">
        <v>1777</v>
      </c>
      <c r="G18" s="28">
        <f t="shared" si="2"/>
        <v>42648</v>
      </c>
      <c r="H18" s="105">
        <v>0.05</v>
      </c>
      <c r="I18" s="152">
        <f t="shared" si="1"/>
        <v>1.2000000000000002</v>
      </c>
      <c r="J18" s="44">
        <v>2198</v>
      </c>
      <c r="K18" s="156" t="s">
        <v>694</v>
      </c>
      <c r="L18" s="156" t="s">
        <v>688</v>
      </c>
      <c r="M18" s="156" t="s">
        <v>689</v>
      </c>
      <c r="N18" s="150"/>
      <c r="P18" s="106">
        <f t="shared" si="0"/>
        <v>1857</v>
      </c>
      <c r="AH18" s="108"/>
    </row>
    <row r="19" spans="1:34" s="106" customFormat="1" ht="27" customHeight="1" thickBot="1">
      <c r="A19" s="151">
        <v>53</v>
      </c>
      <c r="B19" s="32" t="s">
        <v>245</v>
      </c>
      <c r="C19" s="32" t="s">
        <v>246</v>
      </c>
      <c r="D19" s="32" t="s">
        <v>247</v>
      </c>
      <c r="E19" s="104">
        <v>12</v>
      </c>
      <c r="F19" s="34">
        <v>5333</v>
      </c>
      <c r="G19" s="28">
        <f t="shared" si="2"/>
        <v>63996</v>
      </c>
      <c r="H19" s="105"/>
      <c r="I19" s="152">
        <f t="shared" si="1"/>
        <v>0</v>
      </c>
      <c r="J19" s="44"/>
      <c r="K19" s="156" t="s">
        <v>695</v>
      </c>
      <c r="L19" s="156" t="s">
        <v>688</v>
      </c>
      <c r="M19" s="156" t="s">
        <v>689</v>
      </c>
      <c r="N19" s="150"/>
      <c r="P19" s="106">
        <f t="shared" si="0"/>
        <v>5573</v>
      </c>
      <c r="AH19" s="108"/>
    </row>
    <row r="20" spans="1:34" s="106" customFormat="1" ht="27" customHeight="1" thickBot="1">
      <c r="A20" s="151">
        <v>54</v>
      </c>
      <c r="B20" s="32" t="s">
        <v>248</v>
      </c>
      <c r="C20" s="32" t="s">
        <v>249</v>
      </c>
      <c r="D20" s="32" t="s">
        <v>250</v>
      </c>
      <c r="E20" s="104">
        <v>12</v>
      </c>
      <c r="F20" s="34">
        <v>4103</v>
      </c>
      <c r="G20" s="28">
        <f t="shared" si="2"/>
        <v>49236</v>
      </c>
      <c r="H20" s="105"/>
      <c r="I20" s="152">
        <f t="shared" si="1"/>
        <v>0</v>
      </c>
      <c r="J20" s="44"/>
      <c r="K20" s="156" t="s">
        <v>691</v>
      </c>
      <c r="L20" s="156" t="s">
        <v>688</v>
      </c>
      <c r="M20" s="156" t="s">
        <v>692</v>
      </c>
      <c r="N20" s="150">
        <f t="shared" ref="N20:N37" si="3">ROUND(F20*1.05,0)</f>
        <v>4308</v>
      </c>
      <c r="P20" s="106">
        <f t="shared" si="0"/>
        <v>4288</v>
      </c>
      <c r="AH20" s="108"/>
    </row>
    <row r="21" spans="1:34" s="106" customFormat="1" ht="36" customHeight="1" thickBot="1">
      <c r="A21" s="151">
        <v>55</v>
      </c>
      <c r="B21" s="32" t="s">
        <v>128</v>
      </c>
      <c r="C21" s="32" t="s">
        <v>129</v>
      </c>
      <c r="D21" s="32" t="s">
        <v>130</v>
      </c>
      <c r="E21" s="104">
        <v>36</v>
      </c>
      <c r="F21" s="34">
        <v>4103</v>
      </c>
      <c r="G21" s="28">
        <f t="shared" si="2"/>
        <v>147708</v>
      </c>
      <c r="H21" s="105">
        <v>8.1000000000000003E-2</v>
      </c>
      <c r="I21" s="152">
        <f t="shared" si="1"/>
        <v>2.9159999999999999</v>
      </c>
      <c r="J21" s="44">
        <v>2094</v>
      </c>
      <c r="K21" s="156" t="s">
        <v>693</v>
      </c>
      <c r="L21" s="156" t="s">
        <v>688</v>
      </c>
      <c r="M21" s="156" t="s">
        <v>689</v>
      </c>
      <c r="N21" s="150">
        <f t="shared" si="3"/>
        <v>4308</v>
      </c>
      <c r="P21" s="106">
        <f t="shared" si="0"/>
        <v>4288</v>
      </c>
      <c r="AH21" s="108"/>
    </row>
    <row r="22" spans="1:34" s="106" customFormat="1" ht="36.75" customHeight="1" thickBot="1">
      <c r="A22" s="151">
        <v>56</v>
      </c>
      <c r="B22" s="32" t="s">
        <v>251</v>
      </c>
      <c r="C22" s="32" t="s">
        <v>252</v>
      </c>
      <c r="D22" s="32" t="s">
        <v>253</v>
      </c>
      <c r="E22" s="104">
        <v>30</v>
      </c>
      <c r="F22" s="34">
        <v>1269</v>
      </c>
      <c r="G22" s="28">
        <f t="shared" si="2"/>
        <v>38070</v>
      </c>
      <c r="H22" s="105">
        <v>0.128</v>
      </c>
      <c r="I22" s="152">
        <f t="shared" si="1"/>
        <v>3.84</v>
      </c>
      <c r="J22" s="43">
        <v>2001</v>
      </c>
      <c r="K22" s="156" t="s">
        <v>696</v>
      </c>
      <c r="L22" s="156" t="s">
        <v>688</v>
      </c>
      <c r="M22" s="156" t="s">
        <v>689</v>
      </c>
      <c r="N22" s="150">
        <f t="shared" si="3"/>
        <v>1332</v>
      </c>
      <c r="P22" s="106">
        <f t="shared" si="0"/>
        <v>1326</v>
      </c>
      <c r="AH22" s="108"/>
    </row>
    <row r="23" spans="1:34" s="106" customFormat="1" ht="36.75" customHeight="1" thickBot="1">
      <c r="A23" s="151">
        <v>57</v>
      </c>
      <c r="B23" s="32" t="s">
        <v>131</v>
      </c>
      <c r="C23" s="32" t="s">
        <v>132</v>
      </c>
      <c r="D23" s="32" t="s">
        <v>133</v>
      </c>
      <c r="E23" s="104">
        <v>36</v>
      </c>
      <c r="F23" s="34">
        <v>1269</v>
      </c>
      <c r="G23" s="28">
        <f t="shared" si="2"/>
        <v>45684</v>
      </c>
      <c r="H23" s="105">
        <v>0.29099999999999998</v>
      </c>
      <c r="I23" s="152">
        <f t="shared" si="1"/>
        <v>10.475999999999999</v>
      </c>
      <c r="J23" s="43">
        <v>2002</v>
      </c>
      <c r="K23" s="156" t="s">
        <v>697</v>
      </c>
      <c r="L23" s="156" t="s">
        <v>688</v>
      </c>
      <c r="M23" s="156" t="s">
        <v>689</v>
      </c>
      <c r="N23" s="150">
        <f t="shared" si="3"/>
        <v>1332</v>
      </c>
      <c r="P23" s="106">
        <f t="shared" si="0"/>
        <v>1326</v>
      </c>
      <c r="AH23" s="108"/>
    </row>
    <row r="24" spans="1:34" s="106" customFormat="1" ht="36.75" customHeight="1" thickBot="1">
      <c r="A24" s="151">
        <v>58</v>
      </c>
      <c r="B24" s="32" t="s">
        <v>134</v>
      </c>
      <c r="C24" s="32" t="s">
        <v>135</v>
      </c>
      <c r="D24" s="32" t="s">
        <v>136</v>
      </c>
      <c r="E24" s="104">
        <v>120</v>
      </c>
      <c r="F24" s="34">
        <v>1269</v>
      </c>
      <c r="G24" s="28">
        <f t="shared" si="2"/>
        <v>152280</v>
      </c>
      <c r="H24" s="105">
        <v>0.13600000000000001</v>
      </c>
      <c r="I24" s="152">
        <f t="shared" si="1"/>
        <v>16.32</v>
      </c>
      <c r="J24" s="43">
        <v>2050</v>
      </c>
      <c r="K24" s="156" t="s">
        <v>698</v>
      </c>
      <c r="L24" s="156" t="s">
        <v>688</v>
      </c>
      <c r="M24" s="156" t="s">
        <v>689</v>
      </c>
      <c r="N24" s="150">
        <f t="shared" si="3"/>
        <v>1332</v>
      </c>
      <c r="P24" s="106">
        <f t="shared" si="0"/>
        <v>1326</v>
      </c>
      <c r="AH24" s="108"/>
    </row>
    <row r="25" spans="1:34" s="106" customFormat="1" ht="36.75" customHeight="1" thickBot="1">
      <c r="A25" s="151">
        <v>59</v>
      </c>
      <c r="B25" s="32" t="s">
        <v>254</v>
      </c>
      <c r="C25" s="32" t="s">
        <v>255</v>
      </c>
      <c r="D25" s="32" t="s">
        <v>256</v>
      </c>
      <c r="E25" s="104">
        <v>12</v>
      </c>
      <c r="F25" s="34">
        <v>2133</v>
      </c>
      <c r="G25" s="28">
        <f t="shared" si="2"/>
        <v>25596</v>
      </c>
      <c r="H25" s="105">
        <v>0.248</v>
      </c>
      <c r="I25" s="152">
        <f t="shared" si="1"/>
        <v>2.976</v>
      </c>
      <c r="J25" s="44" t="s">
        <v>652</v>
      </c>
      <c r="K25" s="156" t="s">
        <v>699</v>
      </c>
      <c r="L25" s="156"/>
      <c r="M25" s="156" t="s">
        <v>692</v>
      </c>
      <c r="N25" s="150">
        <f t="shared" si="3"/>
        <v>2240</v>
      </c>
      <c r="P25" s="106">
        <f t="shared" si="0"/>
        <v>2229</v>
      </c>
      <c r="AH25" s="108"/>
    </row>
    <row r="26" spans="1:34" s="106" customFormat="1" ht="36.75" customHeight="1" thickBot="1">
      <c r="A26" s="151">
        <v>60</v>
      </c>
      <c r="B26" s="32" t="s">
        <v>257</v>
      </c>
      <c r="C26" s="103" t="s">
        <v>258</v>
      </c>
      <c r="D26" s="103" t="s">
        <v>259</v>
      </c>
      <c r="E26" s="104">
        <v>30</v>
      </c>
      <c r="F26" s="34">
        <v>2462</v>
      </c>
      <c r="G26" s="28">
        <f t="shared" si="2"/>
        <v>73860</v>
      </c>
      <c r="H26" s="105">
        <v>0.13200000000000001</v>
      </c>
      <c r="I26" s="152">
        <f t="shared" si="1"/>
        <v>3.96</v>
      </c>
      <c r="J26" s="44" t="s">
        <v>653</v>
      </c>
      <c r="K26" s="156" t="s">
        <v>700</v>
      </c>
      <c r="L26" s="156" t="s">
        <v>688</v>
      </c>
      <c r="M26" s="156" t="s">
        <v>689</v>
      </c>
      <c r="N26" s="150">
        <f t="shared" si="3"/>
        <v>2585</v>
      </c>
      <c r="P26" s="106">
        <f t="shared" si="0"/>
        <v>2573</v>
      </c>
      <c r="AH26" s="108"/>
    </row>
    <row r="27" spans="1:34" s="106" customFormat="1" ht="51.75" customHeight="1" thickBot="1">
      <c r="A27" s="151">
        <v>61</v>
      </c>
      <c r="B27" s="32" t="s">
        <v>260</v>
      </c>
      <c r="C27" s="32" t="s">
        <v>261</v>
      </c>
      <c r="D27" s="32" t="s">
        <v>262</v>
      </c>
      <c r="E27" s="104">
        <v>24</v>
      </c>
      <c r="F27" s="34">
        <v>4103</v>
      </c>
      <c r="G27" s="28">
        <f t="shared" si="2"/>
        <v>98472</v>
      </c>
      <c r="H27" s="105">
        <v>3.3500000000000002E-2</v>
      </c>
      <c r="I27" s="152">
        <f t="shared" si="1"/>
        <v>0.80400000000000005</v>
      </c>
      <c r="J27" s="44" t="s">
        <v>654</v>
      </c>
      <c r="K27" s="156" t="s">
        <v>701</v>
      </c>
      <c r="L27" s="156" t="s">
        <v>688</v>
      </c>
      <c r="M27" s="156" t="s">
        <v>689</v>
      </c>
      <c r="N27" s="150">
        <f t="shared" si="3"/>
        <v>4308</v>
      </c>
      <c r="P27" s="106">
        <f t="shared" si="0"/>
        <v>4288</v>
      </c>
      <c r="AH27" s="108"/>
    </row>
    <row r="28" spans="1:34" s="106" customFormat="1" ht="36.75" customHeight="1" thickBot="1">
      <c r="A28" s="151">
        <v>62</v>
      </c>
      <c r="B28" s="32" t="s">
        <v>137</v>
      </c>
      <c r="C28" s="32" t="s">
        <v>138</v>
      </c>
      <c r="D28" s="32" t="s">
        <v>139</v>
      </c>
      <c r="E28" s="104">
        <v>30</v>
      </c>
      <c r="F28" s="34">
        <v>1403</v>
      </c>
      <c r="G28" s="28">
        <f t="shared" si="2"/>
        <v>42090</v>
      </c>
      <c r="H28" s="105">
        <v>0.1</v>
      </c>
      <c r="I28" s="152">
        <f t="shared" si="1"/>
        <v>3</v>
      </c>
      <c r="J28" s="44" t="s">
        <v>655</v>
      </c>
      <c r="K28" s="156" t="s">
        <v>702</v>
      </c>
      <c r="L28" s="156" t="s">
        <v>703</v>
      </c>
      <c r="M28" s="156" t="s">
        <v>704</v>
      </c>
      <c r="N28" s="150">
        <f t="shared" si="3"/>
        <v>1473</v>
      </c>
      <c r="P28" s="106">
        <f t="shared" si="0"/>
        <v>1466</v>
      </c>
      <c r="T28" s="106">
        <f>E28</f>
        <v>30</v>
      </c>
      <c r="U28" s="107">
        <f>G28</f>
        <v>42090</v>
      </c>
      <c r="AH28" s="108"/>
    </row>
    <row r="29" spans="1:34" s="106" customFormat="1" ht="36.75" customHeight="1" thickBot="1">
      <c r="A29" s="151">
        <v>63</v>
      </c>
      <c r="B29" s="32" t="s">
        <v>621</v>
      </c>
      <c r="C29" s="32" t="s">
        <v>622</v>
      </c>
      <c r="D29" s="32" t="s">
        <v>623</v>
      </c>
      <c r="E29" s="104">
        <v>24</v>
      </c>
      <c r="F29" s="34">
        <v>1461</v>
      </c>
      <c r="G29" s="28">
        <f t="shared" si="2"/>
        <v>35064</v>
      </c>
      <c r="H29" s="105">
        <v>0.14000000000000001</v>
      </c>
      <c r="I29" s="152">
        <f t="shared" si="1"/>
        <v>3.3600000000000003</v>
      </c>
      <c r="J29" s="44">
        <v>103014</v>
      </c>
      <c r="K29" s="156" t="s">
        <v>705</v>
      </c>
      <c r="L29" s="156" t="s">
        <v>706</v>
      </c>
      <c r="M29" s="156" t="s">
        <v>707</v>
      </c>
      <c r="N29" s="150">
        <f t="shared" si="3"/>
        <v>1534</v>
      </c>
      <c r="P29" s="106">
        <f t="shared" si="0"/>
        <v>1527</v>
      </c>
      <c r="T29" s="106">
        <f>SUM(E29:E31)</f>
        <v>108</v>
      </c>
      <c r="U29" s="107">
        <f>SUM(G29:G31)</f>
        <v>152532</v>
      </c>
      <c r="AH29" s="108"/>
    </row>
    <row r="30" spans="1:34" s="106" customFormat="1" ht="36.75" customHeight="1" thickBot="1">
      <c r="A30" s="151">
        <v>64</v>
      </c>
      <c r="B30" s="32" t="s">
        <v>624</v>
      </c>
      <c r="C30" s="175" t="s">
        <v>625</v>
      </c>
      <c r="D30" s="175" t="s">
        <v>626</v>
      </c>
      <c r="E30" s="104">
        <v>24</v>
      </c>
      <c r="F30" s="34">
        <v>2922</v>
      </c>
      <c r="G30" s="28">
        <f t="shared" si="2"/>
        <v>70128</v>
      </c>
      <c r="H30" s="105">
        <v>0.14000000000000001</v>
      </c>
      <c r="I30" s="152">
        <f t="shared" si="1"/>
        <v>3.3600000000000003</v>
      </c>
      <c r="J30" s="44">
        <v>104004</v>
      </c>
      <c r="K30" s="156" t="s">
        <v>705</v>
      </c>
      <c r="L30" s="156" t="s">
        <v>706</v>
      </c>
      <c r="M30" s="156" t="s">
        <v>707</v>
      </c>
      <c r="N30" s="150">
        <f t="shared" si="3"/>
        <v>3068</v>
      </c>
      <c r="P30" s="106">
        <f t="shared" si="0"/>
        <v>3053</v>
      </c>
      <c r="U30" s="107"/>
      <c r="AH30" s="108"/>
    </row>
    <row r="31" spans="1:34" s="106" customFormat="1" ht="36.75" customHeight="1" thickBot="1">
      <c r="A31" s="151">
        <v>65</v>
      </c>
      <c r="B31" s="32" t="s">
        <v>627</v>
      </c>
      <c r="C31" s="32" t="s">
        <v>628</v>
      </c>
      <c r="D31" s="32" t="s">
        <v>629</v>
      </c>
      <c r="E31" s="104">
        <v>60</v>
      </c>
      <c r="F31" s="34">
        <v>789</v>
      </c>
      <c r="G31" s="28">
        <f t="shared" si="2"/>
        <v>47340</v>
      </c>
      <c r="H31" s="105">
        <v>0.05</v>
      </c>
      <c r="I31" s="152">
        <f t="shared" si="1"/>
        <v>3</v>
      </c>
      <c r="J31" s="44">
        <v>1020190</v>
      </c>
      <c r="K31" s="156" t="s">
        <v>708</v>
      </c>
      <c r="L31" s="156" t="s">
        <v>706</v>
      </c>
      <c r="M31" s="156" t="s">
        <v>709</v>
      </c>
      <c r="N31" s="150">
        <f t="shared" si="3"/>
        <v>828</v>
      </c>
      <c r="P31" s="106">
        <f t="shared" si="0"/>
        <v>825</v>
      </c>
      <c r="U31" s="107"/>
      <c r="AH31" s="108"/>
    </row>
    <row r="32" spans="1:34" s="106" customFormat="1" ht="36.75" customHeight="1" thickBot="1">
      <c r="A32" s="151">
        <v>66</v>
      </c>
      <c r="B32" s="32" t="s">
        <v>140</v>
      </c>
      <c r="C32" s="32" t="s">
        <v>141</v>
      </c>
      <c r="D32" s="32" t="s">
        <v>142</v>
      </c>
      <c r="E32" s="104">
        <v>72</v>
      </c>
      <c r="F32" s="34">
        <v>2535</v>
      </c>
      <c r="G32" s="28">
        <f t="shared" si="2"/>
        <v>182520</v>
      </c>
      <c r="H32" s="105">
        <v>0.248</v>
      </c>
      <c r="I32" s="152">
        <f t="shared" si="1"/>
        <v>17.856000000000002</v>
      </c>
      <c r="J32" s="44" t="s">
        <v>656</v>
      </c>
      <c r="K32" s="156" t="s">
        <v>710</v>
      </c>
      <c r="L32" s="156" t="s">
        <v>189</v>
      </c>
      <c r="M32" s="156" t="s">
        <v>711</v>
      </c>
      <c r="N32" s="150">
        <f t="shared" si="3"/>
        <v>2662</v>
      </c>
      <c r="P32" s="106">
        <f t="shared" si="0"/>
        <v>2649</v>
      </c>
      <c r="T32" s="106">
        <f>E32</f>
        <v>72</v>
      </c>
      <c r="U32" s="107">
        <f>G32</f>
        <v>182520</v>
      </c>
      <c r="AH32" s="108"/>
    </row>
    <row r="33" spans="1:34" s="106" customFormat="1" ht="36.75" customHeight="1" thickBot="1">
      <c r="A33" s="151">
        <v>67</v>
      </c>
      <c r="B33" s="32" t="s">
        <v>630</v>
      </c>
      <c r="C33" s="32" t="s">
        <v>631</v>
      </c>
      <c r="D33" s="32" t="s">
        <v>632</v>
      </c>
      <c r="E33" s="104">
        <v>24</v>
      </c>
      <c r="F33" s="34">
        <v>14000</v>
      </c>
      <c r="G33" s="28">
        <f t="shared" si="2"/>
        <v>336000</v>
      </c>
      <c r="H33" s="105">
        <v>0.58499999999999996</v>
      </c>
      <c r="I33" s="152">
        <f t="shared" si="1"/>
        <v>14.04</v>
      </c>
      <c r="J33" s="44" t="s">
        <v>657</v>
      </c>
      <c r="K33" s="156" t="s">
        <v>712</v>
      </c>
      <c r="L33" s="156" t="s">
        <v>713</v>
      </c>
      <c r="M33" s="156" t="s">
        <v>714</v>
      </c>
      <c r="N33" s="150">
        <f t="shared" si="3"/>
        <v>14700</v>
      </c>
      <c r="P33" s="106">
        <f t="shared" si="0"/>
        <v>14630</v>
      </c>
      <c r="T33" s="106">
        <f>E33</f>
        <v>24</v>
      </c>
      <c r="U33" s="107">
        <f>G33</f>
        <v>336000</v>
      </c>
      <c r="AH33" s="108"/>
    </row>
    <row r="34" spans="1:34" s="106" customFormat="1" ht="36.75" customHeight="1" thickBot="1">
      <c r="A34" s="151">
        <v>68</v>
      </c>
      <c r="B34" s="32" t="s">
        <v>263</v>
      </c>
      <c r="C34" s="32" t="s">
        <v>264</v>
      </c>
      <c r="D34" s="32" t="s">
        <v>265</v>
      </c>
      <c r="E34" s="104">
        <v>48</v>
      </c>
      <c r="F34" s="34">
        <v>969</v>
      </c>
      <c r="G34" s="28">
        <f t="shared" si="2"/>
        <v>46512</v>
      </c>
      <c r="H34" s="105">
        <v>1.1000000000000001</v>
      </c>
      <c r="I34" s="152">
        <f t="shared" si="1"/>
        <v>52.800000000000004</v>
      </c>
      <c r="J34" s="44" t="s">
        <v>658</v>
      </c>
      <c r="K34" s="156" t="s">
        <v>715</v>
      </c>
      <c r="L34" s="156" t="s">
        <v>190</v>
      </c>
      <c r="M34" s="156" t="s">
        <v>716</v>
      </c>
      <c r="N34" s="150">
        <f t="shared" si="3"/>
        <v>1017</v>
      </c>
      <c r="P34" s="106">
        <f t="shared" si="0"/>
        <v>1013</v>
      </c>
      <c r="T34" s="106">
        <f>SUM(E34:E37)</f>
        <v>144</v>
      </c>
      <c r="U34" s="107">
        <f>SUM(G34:G37)</f>
        <v>148680</v>
      </c>
      <c r="AH34" s="108"/>
    </row>
    <row r="35" spans="1:34" s="106" customFormat="1" ht="36.75" customHeight="1" thickBot="1">
      <c r="A35" s="151">
        <v>69</v>
      </c>
      <c r="B35" s="32" t="s">
        <v>266</v>
      </c>
      <c r="C35" s="32" t="s">
        <v>267</v>
      </c>
      <c r="D35" s="32" t="s">
        <v>268</v>
      </c>
      <c r="E35" s="104">
        <v>48</v>
      </c>
      <c r="F35" s="34">
        <v>860</v>
      </c>
      <c r="G35" s="28">
        <f t="shared" si="2"/>
        <v>41280</v>
      </c>
      <c r="H35" s="105">
        <v>1.1000000000000001</v>
      </c>
      <c r="I35" s="152">
        <f t="shared" si="1"/>
        <v>52.800000000000004</v>
      </c>
      <c r="J35" s="44" t="s">
        <v>659</v>
      </c>
      <c r="K35" s="156" t="s">
        <v>528</v>
      </c>
      <c r="L35" s="156" t="s">
        <v>190</v>
      </c>
      <c r="M35" s="156" t="s">
        <v>716</v>
      </c>
      <c r="N35" s="150">
        <f t="shared" si="3"/>
        <v>903</v>
      </c>
      <c r="P35" s="106">
        <f t="shared" si="0"/>
        <v>899</v>
      </c>
      <c r="U35" s="107"/>
      <c r="AH35" s="108"/>
    </row>
    <row r="36" spans="1:34" s="106" customFormat="1" ht="36.75" customHeight="1" thickBot="1">
      <c r="A36" s="151">
        <v>70</v>
      </c>
      <c r="B36" s="32" t="s">
        <v>143</v>
      </c>
      <c r="C36" s="32" t="s">
        <v>144</v>
      </c>
      <c r="D36" s="32" t="s">
        <v>145</v>
      </c>
      <c r="E36" s="104">
        <v>24</v>
      </c>
      <c r="F36" s="34">
        <v>1280</v>
      </c>
      <c r="G36" s="28">
        <f t="shared" si="2"/>
        <v>30720</v>
      </c>
      <c r="H36" s="105">
        <v>1.1000000000000001</v>
      </c>
      <c r="I36" s="152">
        <f t="shared" si="1"/>
        <v>26.400000000000002</v>
      </c>
      <c r="J36" s="44" t="s">
        <v>660</v>
      </c>
      <c r="K36" s="156" t="s">
        <v>715</v>
      </c>
      <c r="L36" s="156" t="s">
        <v>190</v>
      </c>
      <c r="M36" s="156" t="s">
        <v>716</v>
      </c>
      <c r="N36" s="150">
        <f t="shared" si="3"/>
        <v>1344</v>
      </c>
      <c r="P36" s="106">
        <f t="shared" si="0"/>
        <v>1338</v>
      </c>
      <c r="AH36" s="108"/>
    </row>
    <row r="37" spans="1:34" s="106" customFormat="1" ht="36.75" customHeight="1" thickBot="1">
      <c r="A37" s="151">
        <v>71</v>
      </c>
      <c r="B37" s="32" t="s">
        <v>269</v>
      </c>
      <c r="C37" s="32" t="s">
        <v>270</v>
      </c>
      <c r="D37" s="32" t="s">
        <v>271</v>
      </c>
      <c r="E37" s="104">
        <v>24</v>
      </c>
      <c r="F37" s="34">
        <v>1257</v>
      </c>
      <c r="G37" s="28">
        <f t="shared" si="2"/>
        <v>30168</v>
      </c>
      <c r="H37" s="105">
        <v>1.1000000000000001</v>
      </c>
      <c r="I37" s="152">
        <f t="shared" si="1"/>
        <v>26.400000000000002</v>
      </c>
      <c r="J37" s="44" t="s">
        <v>661</v>
      </c>
      <c r="K37" s="156" t="s">
        <v>717</v>
      </c>
      <c r="L37" s="156" t="s">
        <v>190</v>
      </c>
      <c r="M37" s="156" t="s">
        <v>716</v>
      </c>
      <c r="N37" s="150">
        <f t="shared" si="3"/>
        <v>1320</v>
      </c>
      <c r="P37" s="106">
        <f t="shared" si="0"/>
        <v>1314</v>
      </c>
      <c r="T37" s="106">
        <f>SUM(E38)</f>
        <v>12</v>
      </c>
      <c r="U37" s="107">
        <f>SUM(G38)</f>
        <v>24000</v>
      </c>
      <c r="AH37" s="108"/>
    </row>
    <row r="38" spans="1:34" s="106" customFormat="1" ht="36.75" customHeight="1" thickBot="1">
      <c r="A38" s="151">
        <v>72</v>
      </c>
      <c r="B38" s="32" t="s">
        <v>633</v>
      </c>
      <c r="C38" s="32" t="s">
        <v>634</v>
      </c>
      <c r="D38" s="32" t="s">
        <v>634</v>
      </c>
      <c r="E38" s="104">
        <v>12</v>
      </c>
      <c r="F38" s="34">
        <v>2000</v>
      </c>
      <c r="G38" s="28">
        <f t="shared" si="2"/>
        <v>24000</v>
      </c>
      <c r="H38" s="105">
        <v>0.06</v>
      </c>
      <c r="I38" s="152">
        <f t="shared" si="1"/>
        <v>0.72</v>
      </c>
      <c r="J38" s="44" t="s">
        <v>662</v>
      </c>
      <c r="K38" s="156" t="s">
        <v>718</v>
      </c>
      <c r="L38" s="156" t="s">
        <v>719</v>
      </c>
      <c r="M38" s="156" t="s">
        <v>719</v>
      </c>
      <c r="N38" s="150"/>
      <c r="T38" s="106">
        <f>SUM(E39:E48)</f>
        <v>138</v>
      </c>
      <c r="U38" s="107">
        <f>SUM(G39:G48)</f>
        <v>1208166</v>
      </c>
      <c r="AH38" s="108"/>
    </row>
    <row r="39" spans="1:34" s="106" customFormat="1" ht="36.75" customHeight="1" thickBot="1">
      <c r="A39" s="151">
        <v>73</v>
      </c>
      <c r="B39" s="32" t="s">
        <v>635</v>
      </c>
      <c r="C39" s="32"/>
      <c r="D39" s="32"/>
      <c r="E39" s="104">
        <v>24</v>
      </c>
      <c r="F39" s="34">
        <v>5047</v>
      </c>
      <c r="G39" s="28">
        <f t="shared" si="2"/>
        <v>121128</v>
      </c>
      <c r="H39" s="105">
        <v>0.34499999999999997</v>
      </c>
      <c r="I39" s="152">
        <f t="shared" si="1"/>
        <v>8.2799999999999994</v>
      </c>
      <c r="J39" s="44" t="s">
        <v>663</v>
      </c>
      <c r="K39" s="156" t="s">
        <v>720</v>
      </c>
      <c r="L39" s="156" t="s">
        <v>17</v>
      </c>
      <c r="M39" s="156" t="s">
        <v>721</v>
      </c>
      <c r="N39" s="150"/>
      <c r="AH39" s="108"/>
    </row>
    <row r="40" spans="1:34" s="106" customFormat="1" ht="27" customHeight="1" thickBot="1">
      <c r="A40" s="151">
        <v>74</v>
      </c>
      <c r="B40" s="32" t="s">
        <v>636</v>
      </c>
      <c r="C40" s="32" t="s">
        <v>637</v>
      </c>
      <c r="D40" s="32" t="s">
        <v>638</v>
      </c>
      <c r="E40" s="104">
        <v>12</v>
      </c>
      <c r="F40" s="34">
        <v>8282</v>
      </c>
      <c r="G40" s="28">
        <f t="shared" si="2"/>
        <v>99384</v>
      </c>
      <c r="H40" s="105">
        <v>0.20300000000000001</v>
      </c>
      <c r="I40" s="152">
        <f t="shared" si="1"/>
        <v>2.4359999999999999</v>
      </c>
      <c r="J40" s="44" t="s">
        <v>664</v>
      </c>
      <c r="K40" s="156" t="s">
        <v>722</v>
      </c>
      <c r="L40" s="156" t="s">
        <v>723</v>
      </c>
      <c r="M40" s="156" t="s">
        <v>724</v>
      </c>
      <c r="N40" s="150"/>
      <c r="AH40" s="108"/>
    </row>
    <row r="41" spans="1:34" s="106" customFormat="1" ht="27" customHeight="1" thickBot="1">
      <c r="A41" s="151">
        <v>75</v>
      </c>
      <c r="B41" s="32" t="s">
        <v>639</v>
      </c>
      <c r="C41" s="32" t="s">
        <v>640</v>
      </c>
      <c r="D41" s="32" t="s">
        <v>641</v>
      </c>
      <c r="E41" s="104">
        <v>12</v>
      </c>
      <c r="F41" s="34">
        <v>10871</v>
      </c>
      <c r="G41" s="28">
        <f t="shared" si="2"/>
        <v>130452</v>
      </c>
      <c r="H41" s="105">
        <v>0.19900000000000001</v>
      </c>
      <c r="I41" s="152">
        <f t="shared" si="1"/>
        <v>2.3879999999999999</v>
      </c>
      <c r="J41" s="44" t="s">
        <v>665</v>
      </c>
      <c r="K41" s="156" t="s">
        <v>725</v>
      </c>
      <c r="L41" s="156" t="s">
        <v>723</v>
      </c>
      <c r="M41" s="156" t="s">
        <v>724</v>
      </c>
      <c r="N41" s="150"/>
      <c r="U41" s="107"/>
      <c r="AH41" s="108"/>
    </row>
    <row r="42" spans="1:34" s="106" customFormat="1" ht="39" customHeight="1" thickBot="1">
      <c r="A42" s="151">
        <v>76</v>
      </c>
      <c r="B42" s="32" t="s">
        <v>642</v>
      </c>
      <c r="C42" s="32" t="s">
        <v>643</v>
      </c>
      <c r="D42" s="32" t="s">
        <v>644</v>
      </c>
      <c r="E42" s="104">
        <v>12</v>
      </c>
      <c r="F42" s="34">
        <v>10871</v>
      </c>
      <c r="G42" s="28">
        <f t="shared" si="2"/>
        <v>130452</v>
      </c>
      <c r="H42" s="105">
        <v>0.14099999999999999</v>
      </c>
      <c r="I42" s="152">
        <f t="shared" si="1"/>
        <v>1.6919999999999997</v>
      </c>
      <c r="J42" s="44" t="s">
        <v>666</v>
      </c>
      <c r="K42" s="156" t="s">
        <v>725</v>
      </c>
      <c r="L42" s="156" t="s">
        <v>723</v>
      </c>
      <c r="M42" s="156" t="s">
        <v>724</v>
      </c>
      <c r="N42" s="150"/>
      <c r="AH42" s="108"/>
    </row>
    <row r="43" spans="1:34" s="106" customFormat="1" ht="27" customHeight="1" thickBot="1">
      <c r="A43" s="151">
        <v>77</v>
      </c>
      <c r="B43" s="32" t="s">
        <v>645</v>
      </c>
      <c r="C43" s="32" t="s">
        <v>646</v>
      </c>
      <c r="D43" s="32" t="s">
        <v>647</v>
      </c>
      <c r="E43" s="104">
        <v>12</v>
      </c>
      <c r="F43" s="34">
        <v>8282</v>
      </c>
      <c r="G43" s="28">
        <f t="shared" si="2"/>
        <v>99384</v>
      </c>
      <c r="H43" s="105">
        <v>0.26700000000000002</v>
      </c>
      <c r="I43" s="152">
        <f t="shared" si="1"/>
        <v>3.2040000000000002</v>
      </c>
      <c r="J43" s="44" t="s">
        <v>667</v>
      </c>
      <c r="K43" s="156" t="s">
        <v>725</v>
      </c>
      <c r="L43" s="156" t="s">
        <v>723</v>
      </c>
      <c r="M43" s="156" t="s">
        <v>724</v>
      </c>
      <c r="N43" s="150"/>
      <c r="U43" s="107"/>
      <c r="AH43" s="108"/>
    </row>
    <row r="44" spans="1:34" s="106" customFormat="1" ht="27" customHeight="1" thickBot="1">
      <c r="A44" s="151">
        <v>78</v>
      </c>
      <c r="B44" s="32" t="s">
        <v>648</v>
      </c>
      <c r="C44" s="32" t="s">
        <v>649</v>
      </c>
      <c r="D44" s="32" t="s">
        <v>650</v>
      </c>
      <c r="E44" s="104">
        <v>24</v>
      </c>
      <c r="F44" s="34">
        <v>9382</v>
      </c>
      <c r="G44" s="28">
        <f t="shared" si="2"/>
        <v>225168</v>
      </c>
      <c r="H44" s="105">
        <v>0.16700000000000001</v>
      </c>
      <c r="I44" s="152">
        <f t="shared" si="1"/>
        <v>4.008</v>
      </c>
      <c r="J44" s="44" t="s">
        <v>668</v>
      </c>
      <c r="K44" s="156" t="s">
        <v>726</v>
      </c>
      <c r="L44" s="156" t="s">
        <v>723</v>
      </c>
      <c r="M44" s="156" t="s">
        <v>724</v>
      </c>
      <c r="N44" s="150"/>
      <c r="AH44" s="108"/>
    </row>
    <row r="45" spans="1:34" s="106" customFormat="1" ht="27" customHeight="1" thickBot="1">
      <c r="A45" s="151">
        <v>79</v>
      </c>
      <c r="B45" s="32" t="s">
        <v>272</v>
      </c>
      <c r="C45" s="32" t="s">
        <v>273</v>
      </c>
      <c r="D45" s="32" t="s">
        <v>274</v>
      </c>
      <c r="E45" s="104">
        <v>18</v>
      </c>
      <c r="F45" s="34">
        <v>9576</v>
      </c>
      <c r="G45" s="28">
        <f t="shared" si="2"/>
        <v>172368</v>
      </c>
      <c r="H45" s="105">
        <v>0.30099999999999999</v>
      </c>
      <c r="I45" s="152">
        <f t="shared" si="1"/>
        <v>5.4180000000000001</v>
      </c>
      <c r="J45" s="44" t="s">
        <v>669</v>
      </c>
      <c r="K45" s="156" t="s">
        <v>727</v>
      </c>
      <c r="L45" s="156" t="s">
        <v>723</v>
      </c>
      <c r="M45" s="156" t="s">
        <v>728</v>
      </c>
      <c r="N45" s="150"/>
      <c r="U45" s="107"/>
      <c r="AH45" s="108"/>
    </row>
    <row r="46" spans="1:34" s="106" customFormat="1" ht="27" customHeight="1" thickBot="1">
      <c r="A46" s="151">
        <v>80</v>
      </c>
      <c r="B46" s="32" t="s">
        <v>146</v>
      </c>
      <c r="C46" s="32" t="s">
        <v>147</v>
      </c>
      <c r="D46" s="32" t="s">
        <v>148</v>
      </c>
      <c r="E46" s="104">
        <v>12</v>
      </c>
      <c r="F46" s="34">
        <v>4982</v>
      </c>
      <c r="G46" s="28">
        <f t="shared" si="2"/>
        <v>59784</v>
      </c>
      <c r="H46" s="105">
        <v>0.31</v>
      </c>
      <c r="I46" s="152">
        <f t="shared" si="1"/>
        <v>3.7199999999999998</v>
      </c>
      <c r="J46" s="44" t="s">
        <v>670</v>
      </c>
      <c r="K46" s="156" t="s">
        <v>729</v>
      </c>
      <c r="L46" s="156" t="s">
        <v>730</v>
      </c>
      <c r="M46" s="156" t="s">
        <v>731</v>
      </c>
      <c r="N46" s="150"/>
      <c r="U46" s="107"/>
      <c r="AH46" s="108"/>
    </row>
    <row r="47" spans="1:34" s="106" customFormat="1" ht="27" customHeight="1" thickBot="1">
      <c r="A47" s="151">
        <v>81</v>
      </c>
      <c r="B47" s="32" t="s">
        <v>651</v>
      </c>
      <c r="C47" s="32"/>
      <c r="D47" s="32"/>
      <c r="E47" s="104">
        <v>6</v>
      </c>
      <c r="F47" s="34">
        <v>7635</v>
      </c>
      <c r="G47" s="28">
        <f t="shared" si="2"/>
        <v>45810</v>
      </c>
      <c r="H47" s="105">
        <v>0.53500000000000003</v>
      </c>
      <c r="I47" s="152">
        <f t="shared" si="1"/>
        <v>3.21</v>
      </c>
      <c r="J47" s="44" t="s">
        <v>671</v>
      </c>
      <c r="K47" s="156" t="s">
        <v>720</v>
      </c>
      <c r="L47" s="156" t="s">
        <v>17</v>
      </c>
      <c r="M47" s="156" t="s">
        <v>721</v>
      </c>
      <c r="N47" s="150"/>
      <c r="U47" s="107"/>
      <c r="AH47" s="108"/>
    </row>
    <row r="48" spans="1:34" s="106" customFormat="1" ht="40.5" customHeight="1" thickBot="1">
      <c r="A48" s="151">
        <v>82</v>
      </c>
      <c r="B48" s="32" t="s">
        <v>275</v>
      </c>
      <c r="C48" s="32" t="s">
        <v>273</v>
      </c>
      <c r="D48" s="32" t="s">
        <v>274</v>
      </c>
      <c r="E48" s="104">
        <v>6</v>
      </c>
      <c r="F48" s="34">
        <v>20706</v>
      </c>
      <c r="G48" s="28">
        <f t="shared" si="2"/>
        <v>124236</v>
      </c>
      <c r="H48" s="105">
        <v>0.34200000000000003</v>
      </c>
      <c r="I48" s="152">
        <f t="shared" si="1"/>
        <v>2.052</v>
      </c>
      <c r="J48" s="44" t="s">
        <v>672</v>
      </c>
      <c r="K48" s="156" t="s">
        <v>727</v>
      </c>
      <c r="L48" s="156" t="s">
        <v>723</v>
      </c>
      <c r="M48" s="156" t="s">
        <v>728</v>
      </c>
      <c r="N48" s="150"/>
      <c r="AH48" s="108"/>
    </row>
    <row r="49" spans="1:34" s="106" customFormat="1" ht="27" customHeight="1" thickBot="1">
      <c r="A49" s="151">
        <v>83</v>
      </c>
      <c r="B49" s="32" t="s">
        <v>68</v>
      </c>
      <c r="C49" s="32" t="s">
        <v>52</v>
      </c>
      <c r="D49" s="32" t="s">
        <v>53</v>
      </c>
      <c r="E49" s="104">
        <v>200</v>
      </c>
      <c r="F49" s="34">
        <v>4500</v>
      </c>
      <c r="G49" s="28">
        <f t="shared" si="2"/>
        <v>900000</v>
      </c>
      <c r="H49" s="105">
        <v>0.27500000000000002</v>
      </c>
      <c r="I49" s="152">
        <f t="shared" si="1"/>
        <v>55.000000000000007</v>
      </c>
      <c r="J49" s="44" t="s">
        <v>673</v>
      </c>
      <c r="K49" s="156" t="s">
        <v>732</v>
      </c>
      <c r="L49" s="156" t="s">
        <v>733</v>
      </c>
      <c r="M49" s="156" t="s">
        <v>734</v>
      </c>
      <c r="N49" s="150"/>
      <c r="T49" s="106">
        <f>SUM(E49:E50)</f>
        <v>1200</v>
      </c>
      <c r="U49" s="107">
        <f>SUM(G49:G50)</f>
        <v>1120000</v>
      </c>
      <c r="AH49" s="108"/>
    </row>
    <row r="50" spans="1:34" s="106" customFormat="1" ht="27" customHeight="1" thickBot="1">
      <c r="A50" s="151">
        <v>84</v>
      </c>
      <c r="B50" s="32" t="s">
        <v>78</v>
      </c>
      <c r="C50" s="32" t="s">
        <v>52</v>
      </c>
      <c r="D50" s="32" t="s">
        <v>53</v>
      </c>
      <c r="E50" s="104">
        <v>1000</v>
      </c>
      <c r="F50" s="34">
        <v>220</v>
      </c>
      <c r="G50" s="28">
        <f t="shared" si="2"/>
        <v>220000</v>
      </c>
      <c r="H50" s="105">
        <v>6.0000000000000001E-3</v>
      </c>
      <c r="I50" s="152">
        <f t="shared" si="1"/>
        <v>6</v>
      </c>
      <c r="J50" s="44" t="s">
        <v>674</v>
      </c>
      <c r="K50" s="156" t="s">
        <v>732</v>
      </c>
      <c r="L50" s="156" t="s">
        <v>733</v>
      </c>
      <c r="M50" s="156" t="s">
        <v>734</v>
      </c>
      <c r="N50" s="150"/>
      <c r="AH50" s="108"/>
    </row>
    <row r="51" spans="1:34" s="106" customFormat="1" ht="27" customHeight="1" thickBot="1">
      <c r="A51" s="151">
        <v>85</v>
      </c>
      <c r="B51" s="32" t="s">
        <v>276</v>
      </c>
      <c r="C51" s="32" t="s">
        <v>277</v>
      </c>
      <c r="D51" s="32" t="s">
        <v>278</v>
      </c>
      <c r="E51" s="104">
        <v>20</v>
      </c>
      <c r="F51" s="34">
        <v>1869</v>
      </c>
      <c r="G51" s="28">
        <f t="shared" si="2"/>
        <v>37380</v>
      </c>
      <c r="H51" s="105">
        <v>0.32</v>
      </c>
      <c r="I51" s="152">
        <f t="shared" si="1"/>
        <v>6.4</v>
      </c>
      <c r="J51" s="43" t="s">
        <v>675</v>
      </c>
      <c r="K51" s="156" t="s">
        <v>735</v>
      </c>
      <c r="L51" s="156" t="s">
        <v>736</v>
      </c>
      <c r="M51" s="156" t="s">
        <v>737</v>
      </c>
      <c r="N51" s="150"/>
      <c r="T51" s="161">
        <f>SUM(E51:E62)</f>
        <v>210</v>
      </c>
      <c r="U51" s="211">
        <f>SUM(G51:G62)</f>
        <v>455020</v>
      </c>
      <c r="AH51" s="108"/>
    </row>
    <row r="52" spans="1:34" s="106" customFormat="1" ht="27" customHeight="1" thickBot="1">
      <c r="A52" s="151">
        <v>86</v>
      </c>
      <c r="B52" s="32" t="s">
        <v>279</v>
      </c>
      <c r="C52" s="32" t="s">
        <v>280</v>
      </c>
      <c r="D52" s="32" t="s">
        <v>281</v>
      </c>
      <c r="E52" s="104">
        <v>20</v>
      </c>
      <c r="F52" s="34">
        <v>2763</v>
      </c>
      <c r="G52" s="28">
        <f t="shared" si="2"/>
        <v>55260</v>
      </c>
      <c r="H52" s="105">
        <v>0.37</v>
      </c>
      <c r="I52" s="152">
        <f t="shared" si="1"/>
        <v>7.4</v>
      </c>
      <c r="J52" s="43" t="s">
        <v>676</v>
      </c>
      <c r="K52" s="156" t="s">
        <v>738</v>
      </c>
      <c r="L52" s="156" t="s">
        <v>736</v>
      </c>
      <c r="M52" s="156" t="s">
        <v>737</v>
      </c>
      <c r="N52" s="150"/>
      <c r="U52" s="107"/>
      <c r="AH52" s="108"/>
    </row>
    <row r="53" spans="1:34" s="106" customFormat="1" ht="27" customHeight="1" thickBot="1">
      <c r="A53" s="151">
        <v>87</v>
      </c>
      <c r="B53" s="32" t="s">
        <v>282</v>
      </c>
      <c r="C53" s="32" t="s">
        <v>283</v>
      </c>
      <c r="D53" s="32" t="s">
        <v>284</v>
      </c>
      <c r="E53" s="104">
        <v>20</v>
      </c>
      <c r="F53" s="34">
        <v>2356</v>
      </c>
      <c r="G53" s="28">
        <f t="shared" si="2"/>
        <v>47120</v>
      </c>
      <c r="H53" s="105">
        <v>0.55000000000000004</v>
      </c>
      <c r="I53" s="152">
        <f t="shared" si="1"/>
        <v>11</v>
      </c>
      <c r="J53" s="43" t="s">
        <v>677</v>
      </c>
      <c r="K53" s="156" t="s">
        <v>739</v>
      </c>
      <c r="L53" s="156" t="s">
        <v>736</v>
      </c>
      <c r="M53" s="156" t="s">
        <v>737</v>
      </c>
      <c r="N53" s="150"/>
      <c r="AH53" s="108"/>
    </row>
    <row r="54" spans="1:34" s="106" customFormat="1" ht="27" customHeight="1" thickBot="1">
      <c r="A54" s="151">
        <v>88</v>
      </c>
      <c r="B54" s="32" t="s">
        <v>285</v>
      </c>
      <c r="C54" s="32" t="s">
        <v>286</v>
      </c>
      <c r="D54" s="32" t="s">
        <v>287</v>
      </c>
      <c r="E54" s="104">
        <v>10</v>
      </c>
      <c r="F54" s="34">
        <v>2113</v>
      </c>
      <c r="G54" s="28">
        <f t="shared" si="2"/>
        <v>21130</v>
      </c>
      <c r="H54" s="105">
        <v>0.57999999999999996</v>
      </c>
      <c r="I54" s="152">
        <f t="shared" si="1"/>
        <v>5.8</v>
      </c>
      <c r="J54" s="43" t="s">
        <v>678</v>
      </c>
      <c r="K54" s="156" t="s">
        <v>735</v>
      </c>
      <c r="L54" s="156" t="s">
        <v>736</v>
      </c>
      <c r="M54" s="156" t="s">
        <v>737</v>
      </c>
      <c r="N54" s="150"/>
      <c r="AH54" s="108"/>
    </row>
    <row r="55" spans="1:34" s="106" customFormat="1" ht="27" customHeight="1" thickBot="1">
      <c r="A55" s="151">
        <v>89</v>
      </c>
      <c r="B55" s="32" t="s">
        <v>288</v>
      </c>
      <c r="C55" s="32" t="s">
        <v>289</v>
      </c>
      <c r="D55" s="32" t="s">
        <v>290</v>
      </c>
      <c r="E55" s="104">
        <v>20</v>
      </c>
      <c r="F55" s="34">
        <v>2519</v>
      </c>
      <c r="G55" s="28">
        <f t="shared" si="2"/>
        <v>50380</v>
      </c>
      <c r="H55" s="105">
        <v>0.56999999999999995</v>
      </c>
      <c r="I55" s="152">
        <f t="shared" si="1"/>
        <v>11.399999999999999</v>
      </c>
      <c r="J55" s="43" t="s">
        <v>679</v>
      </c>
      <c r="K55" s="213" t="s">
        <v>739</v>
      </c>
      <c r="L55" s="213" t="s">
        <v>736</v>
      </c>
      <c r="M55" s="213" t="s">
        <v>737</v>
      </c>
      <c r="N55" s="150"/>
      <c r="U55" s="107"/>
      <c r="AH55" s="108"/>
    </row>
    <row r="56" spans="1:34" s="106" customFormat="1" ht="27" customHeight="1" thickBot="1">
      <c r="A56" s="151">
        <v>90</v>
      </c>
      <c r="B56" s="32" t="s">
        <v>291</v>
      </c>
      <c r="C56" s="32" t="s">
        <v>292</v>
      </c>
      <c r="D56" s="32" t="s">
        <v>293</v>
      </c>
      <c r="E56" s="104">
        <v>10</v>
      </c>
      <c r="F56" s="34">
        <v>2356</v>
      </c>
      <c r="G56" s="28">
        <f t="shared" si="2"/>
        <v>23560</v>
      </c>
      <c r="H56" s="109">
        <v>0.57999999999999996</v>
      </c>
      <c r="I56" s="152">
        <f t="shared" si="1"/>
        <v>5.8</v>
      </c>
      <c r="J56" s="43" t="s">
        <v>680</v>
      </c>
      <c r="K56" s="174" t="s">
        <v>735</v>
      </c>
      <c r="L56" s="174" t="s">
        <v>736</v>
      </c>
      <c r="M56" s="174" t="s">
        <v>737</v>
      </c>
      <c r="N56" s="150"/>
      <c r="AH56" s="108"/>
    </row>
    <row r="57" spans="1:34" s="106" customFormat="1" ht="27" customHeight="1" thickBot="1">
      <c r="A57" s="151">
        <v>91</v>
      </c>
      <c r="B57" s="32" t="s">
        <v>294</v>
      </c>
      <c r="C57" s="32" t="s">
        <v>295</v>
      </c>
      <c r="D57" s="32" t="s">
        <v>296</v>
      </c>
      <c r="E57" s="104">
        <v>10</v>
      </c>
      <c r="F57" s="34">
        <v>3169</v>
      </c>
      <c r="G57" s="28">
        <f t="shared" si="2"/>
        <v>31690</v>
      </c>
      <c r="H57" s="109">
        <v>0.19</v>
      </c>
      <c r="I57" s="152">
        <f t="shared" si="1"/>
        <v>1.9</v>
      </c>
      <c r="J57" s="43" t="s">
        <v>681</v>
      </c>
      <c r="K57" s="174" t="s">
        <v>740</v>
      </c>
      <c r="L57" s="174" t="s">
        <v>736</v>
      </c>
      <c r="M57" s="174" t="s">
        <v>737</v>
      </c>
      <c r="N57" s="150"/>
      <c r="U57" s="153"/>
      <c r="AH57" s="108"/>
    </row>
    <row r="58" spans="1:34" s="106" customFormat="1" ht="27" customHeight="1" thickBot="1">
      <c r="A58" s="151">
        <v>92</v>
      </c>
      <c r="B58" s="32" t="s">
        <v>297</v>
      </c>
      <c r="C58" s="32" t="s">
        <v>298</v>
      </c>
      <c r="D58" s="32" t="s">
        <v>299</v>
      </c>
      <c r="E58" s="104">
        <v>20</v>
      </c>
      <c r="F58" s="34">
        <v>1706</v>
      </c>
      <c r="G58" s="28">
        <f t="shared" si="2"/>
        <v>34120</v>
      </c>
      <c r="H58" s="109">
        <v>0.35</v>
      </c>
      <c r="I58" s="152">
        <f t="shared" si="1"/>
        <v>7</v>
      </c>
      <c r="J58" s="43" t="s">
        <v>682</v>
      </c>
      <c r="K58" s="174" t="s">
        <v>739</v>
      </c>
      <c r="L58" s="174" t="s">
        <v>736</v>
      </c>
      <c r="M58" s="174" t="s">
        <v>737</v>
      </c>
      <c r="N58" s="150"/>
      <c r="U58" s="107"/>
      <c r="AH58" s="108"/>
    </row>
    <row r="59" spans="1:34" s="106" customFormat="1" ht="27" customHeight="1" thickBot="1">
      <c r="A59" s="151">
        <v>93</v>
      </c>
      <c r="B59" s="32" t="s">
        <v>300</v>
      </c>
      <c r="C59" s="32" t="s">
        <v>301</v>
      </c>
      <c r="D59" s="32" t="s">
        <v>302</v>
      </c>
      <c r="E59" s="104">
        <v>20</v>
      </c>
      <c r="F59" s="34">
        <v>2600</v>
      </c>
      <c r="G59" s="28">
        <f t="shared" si="2"/>
        <v>52000</v>
      </c>
      <c r="H59" s="109">
        <v>0.36</v>
      </c>
      <c r="I59" s="152">
        <f t="shared" si="1"/>
        <v>7.1999999999999993</v>
      </c>
      <c r="J59" s="43" t="s">
        <v>683</v>
      </c>
      <c r="K59" s="174" t="s">
        <v>738</v>
      </c>
      <c r="L59" s="174" t="s">
        <v>736</v>
      </c>
      <c r="M59" s="174" t="s">
        <v>737</v>
      </c>
      <c r="N59" s="150"/>
      <c r="AH59" s="108"/>
    </row>
    <row r="60" spans="1:34" s="106" customFormat="1" ht="27" customHeight="1" thickBot="1">
      <c r="A60" s="151">
        <v>94</v>
      </c>
      <c r="B60" s="32" t="s">
        <v>303</v>
      </c>
      <c r="C60" s="32" t="s">
        <v>304</v>
      </c>
      <c r="D60" s="32" t="s">
        <v>305</v>
      </c>
      <c r="E60" s="104">
        <v>20</v>
      </c>
      <c r="F60" s="34">
        <v>2275</v>
      </c>
      <c r="G60" s="28">
        <f t="shared" si="2"/>
        <v>45500</v>
      </c>
      <c r="H60" s="109">
        <v>0.3</v>
      </c>
      <c r="I60" s="152">
        <f t="shared" si="1"/>
        <v>6</v>
      </c>
      <c r="J60" s="43" t="s">
        <v>684</v>
      </c>
      <c r="K60" s="174" t="s">
        <v>741</v>
      </c>
      <c r="L60" s="174" t="s">
        <v>736</v>
      </c>
      <c r="M60" s="174" t="s">
        <v>737</v>
      </c>
      <c r="N60" s="150"/>
      <c r="U60" s="107"/>
      <c r="AH60" s="108"/>
    </row>
    <row r="61" spans="1:34" s="106" customFormat="1" ht="27" customHeight="1" thickBot="1">
      <c r="A61" s="151">
        <v>95</v>
      </c>
      <c r="B61" s="32" t="s">
        <v>149</v>
      </c>
      <c r="C61" s="32" t="s">
        <v>150</v>
      </c>
      <c r="D61" s="32" t="s">
        <v>151</v>
      </c>
      <c r="E61" s="104">
        <v>20</v>
      </c>
      <c r="F61" s="34">
        <v>1300</v>
      </c>
      <c r="G61" s="28">
        <f t="shared" si="2"/>
        <v>26000</v>
      </c>
      <c r="H61" s="109">
        <v>0.13</v>
      </c>
      <c r="I61" s="152">
        <f t="shared" si="1"/>
        <v>2.6</v>
      </c>
      <c r="J61" s="43" t="s">
        <v>685</v>
      </c>
      <c r="K61" s="174" t="s">
        <v>742</v>
      </c>
      <c r="L61" s="174" t="s">
        <v>736</v>
      </c>
      <c r="M61" s="174" t="s">
        <v>737</v>
      </c>
      <c r="N61" s="150"/>
      <c r="U61" s="107"/>
      <c r="AH61" s="108"/>
    </row>
    <row r="62" spans="1:34" s="106" customFormat="1" ht="27" customHeight="1" thickBot="1">
      <c r="A62" s="177">
        <v>96</v>
      </c>
      <c r="B62" s="42" t="s">
        <v>306</v>
      </c>
      <c r="C62" s="42" t="s">
        <v>307</v>
      </c>
      <c r="D62" s="42" t="s">
        <v>308</v>
      </c>
      <c r="E62" s="110">
        <v>20</v>
      </c>
      <c r="F62" s="38">
        <v>1544</v>
      </c>
      <c r="G62" s="29">
        <f t="shared" si="2"/>
        <v>30880</v>
      </c>
      <c r="H62" s="109">
        <v>0.24</v>
      </c>
      <c r="I62" s="152">
        <f t="shared" si="1"/>
        <v>4.8</v>
      </c>
      <c r="J62" s="43" t="s">
        <v>686</v>
      </c>
      <c r="K62" s="174" t="s">
        <v>735</v>
      </c>
      <c r="L62" s="174" t="s">
        <v>736</v>
      </c>
      <c r="M62" s="174" t="s">
        <v>737</v>
      </c>
      <c r="N62" s="150"/>
      <c r="U62" s="107"/>
      <c r="AH62" s="108"/>
    </row>
    <row r="63" spans="1:34" ht="29.25" thickTop="1" thickBot="1">
      <c r="A63" s="154"/>
      <c r="B63" s="262"/>
      <c r="C63" s="262"/>
      <c r="D63" s="111" t="s">
        <v>66</v>
      </c>
      <c r="E63" s="112">
        <f>SUM(E14:E62)</f>
        <v>2400</v>
      </c>
      <c r="F63" s="30"/>
      <c r="G63" s="31">
        <f>SUM(G14:G62)</f>
        <v>4657424</v>
      </c>
      <c r="H63" s="113"/>
      <c r="I63" s="114">
        <f>SUM(I14:I62)</f>
        <v>447.46799999999996</v>
      </c>
      <c r="J63" s="115"/>
      <c r="T63" s="161">
        <f>SUM(T14:T62)</f>
        <v>2400</v>
      </c>
      <c r="U63" s="161">
        <f>SUM(U14:U62)</f>
        <v>4657424</v>
      </c>
    </row>
    <row r="64" spans="1:34" ht="27" customHeight="1">
      <c r="D64" s="116"/>
      <c r="E64" s="155">
        <f>E63+'Invoice-1 '!E61</f>
        <v>6166</v>
      </c>
      <c r="F64" s="146"/>
      <c r="G64" s="146">
        <f>G63+'Invoice-1 '!G61</f>
        <v>8757798</v>
      </c>
      <c r="I64" s="115">
        <f>I63+'Invoice-1 '!I61</f>
        <v>1189.7559999999999</v>
      </c>
    </row>
    <row r="65" spans="5:10" ht="18.75">
      <c r="E65" s="117"/>
      <c r="F65" s="118"/>
      <c r="G65" s="118"/>
    </row>
    <row r="66" spans="5:10">
      <c r="J66" s="164"/>
    </row>
    <row r="67" spans="5:10">
      <c r="I67" s="119"/>
      <c r="J67" s="164"/>
    </row>
    <row r="68" spans="5:10">
      <c r="I68" s="119"/>
    </row>
    <row r="69" spans="5:10">
      <c r="I69" s="121"/>
    </row>
    <row r="70" spans="5:10">
      <c r="I70" s="120"/>
    </row>
  </sheetData>
  <mergeCells count="2">
    <mergeCell ref="A1:G2"/>
    <mergeCell ref="B63:C63"/>
  </mergeCells>
  <phoneticPr fontId="4"/>
  <pageMargins left="0" right="0" top="0" bottom="0" header="0" footer="0"/>
  <pageSetup paperSize="9" scale="45" orientation="portrait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2347-FF81-D647-A62F-B2DA76FB2ABB}">
  <sheetPr>
    <tabColor rgb="FF00B050"/>
  </sheetPr>
  <dimension ref="A1:AH70"/>
  <sheetViews>
    <sheetView view="pageBreakPreview" zoomScale="85" zoomScaleNormal="100" zoomScaleSheetLayoutView="85" workbookViewId="0">
      <selection activeCell="B17" sqref="B17"/>
    </sheetView>
  </sheetViews>
  <sheetFormatPr defaultColWidth="9" defaultRowHeight="15.75"/>
  <cols>
    <col min="1" max="1" width="10.375" style="54" customWidth="1"/>
    <col min="2" max="2" width="53.375" style="5" customWidth="1"/>
    <col min="3" max="3" width="21.875" style="54" customWidth="1"/>
    <col min="4" max="4" width="47.375" style="54" customWidth="1"/>
    <col min="5" max="5" width="7.75" style="54" customWidth="1"/>
    <col min="6" max="6" width="16.25" style="57" customWidth="1"/>
    <col min="7" max="7" width="18.25" style="57" customWidth="1"/>
    <col min="8" max="8" width="14.375" style="57" customWidth="1"/>
    <col min="9" max="9" width="15" style="57" customWidth="1"/>
    <col min="10" max="10" width="26.125" style="57" customWidth="1"/>
    <col min="11" max="11" width="34" style="54" customWidth="1"/>
    <col min="12" max="12" width="10.125" style="54" customWidth="1"/>
    <col min="13" max="13" width="19.375" style="54" customWidth="1"/>
    <col min="14" max="14" width="9" style="54" customWidth="1"/>
    <col min="15" max="15" width="7.375" style="54" customWidth="1"/>
    <col min="16" max="16" width="11" style="54" customWidth="1"/>
    <col min="17" max="19" width="2.375" style="54" customWidth="1"/>
    <col min="20" max="20" width="11.625" style="54" customWidth="1"/>
    <col min="21" max="21" width="19.875" style="54" customWidth="1"/>
    <col min="22" max="26" width="16.375" style="54" customWidth="1"/>
    <col min="27" max="32" width="2.375" style="54" customWidth="1"/>
    <col min="33" max="33" width="9" style="54"/>
    <col min="34" max="34" width="19.375" style="54" customWidth="1"/>
    <col min="35" max="16384" width="9" style="54"/>
  </cols>
  <sheetData>
    <row r="1" spans="1:34" ht="13.5" customHeight="1">
      <c r="A1" s="260" t="s">
        <v>24</v>
      </c>
      <c r="B1" s="260"/>
      <c r="C1" s="260"/>
      <c r="D1" s="260"/>
      <c r="E1" s="260"/>
      <c r="F1" s="260"/>
      <c r="G1" s="260"/>
      <c r="H1" s="53"/>
      <c r="I1" s="53"/>
      <c r="J1" s="53"/>
    </row>
    <row r="2" spans="1:34" ht="13.5" customHeight="1">
      <c r="A2" s="260"/>
      <c r="B2" s="260"/>
      <c r="C2" s="260"/>
      <c r="D2" s="260"/>
      <c r="E2" s="260"/>
      <c r="F2" s="260"/>
      <c r="G2" s="260"/>
      <c r="H2" s="53"/>
      <c r="I2" s="53"/>
      <c r="J2" s="53"/>
    </row>
    <row r="3" spans="1:34" ht="16.5" thickBot="1">
      <c r="A3" s="55" t="s">
        <v>96</v>
      </c>
      <c r="B3" s="3" t="str" cm="1">
        <f t="array" ref="B3:D3">'INVOICE(無償サンプル抜き価格)'!H6:J6</f>
        <v>250912-MOS</v>
      </c>
      <c r="C3" s="54">
        <v>0</v>
      </c>
      <c r="D3" s="54">
        <v>0</v>
      </c>
      <c r="G3" s="58" cm="1">
        <f t="array" ref="G3:I3">'INVOICE(無償サンプル抜き価格)'!H4:J4</f>
        <v>45895</v>
      </c>
      <c r="H3" s="58">
        <v>0</v>
      </c>
      <c r="I3" s="58">
        <v>0</v>
      </c>
      <c r="J3" s="58"/>
    </row>
    <row r="4" spans="1:34">
      <c r="A4" s="59" t="s">
        <v>25</v>
      </c>
      <c r="B4" s="4"/>
      <c r="C4" s="60"/>
      <c r="D4" s="61" t="s">
        <v>26</v>
      </c>
      <c r="E4" s="60" t="s">
        <v>27</v>
      </c>
      <c r="F4" s="62"/>
      <c r="G4" s="63"/>
    </row>
    <row r="5" spans="1:34">
      <c r="A5" s="64" t="s">
        <v>1</v>
      </c>
      <c r="B5" s="36"/>
      <c r="C5" s="65"/>
      <c r="D5" s="66"/>
      <c r="E5" s="67" t="s">
        <v>28</v>
      </c>
      <c r="F5" s="65"/>
      <c r="G5" s="68"/>
      <c r="H5" s="56"/>
    </row>
    <row r="6" spans="1:34" ht="15.75" customHeight="1">
      <c r="A6" s="69" t="s">
        <v>29</v>
      </c>
      <c r="B6" s="36"/>
      <c r="C6" s="65"/>
      <c r="D6" s="66"/>
      <c r="E6" s="65" t="s">
        <v>30</v>
      </c>
      <c r="F6" s="70"/>
      <c r="G6" s="71"/>
      <c r="I6" s="54"/>
      <c r="J6" s="54"/>
      <c r="K6" s="72"/>
    </row>
    <row r="7" spans="1:34">
      <c r="A7" s="73" t="s">
        <v>31</v>
      </c>
      <c r="B7" s="36"/>
      <c r="C7" s="65"/>
      <c r="D7" s="74" t="s">
        <v>97</v>
      </c>
      <c r="E7" s="75" t="s">
        <v>98</v>
      </c>
      <c r="F7" s="76"/>
      <c r="G7" s="71"/>
      <c r="H7" s="54"/>
      <c r="I7" s="54"/>
      <c r="J7" s="54"/>
    </row>
    <row r="8" spans="1:34">
      <c r="A8" s="73" t="s">
        <v>99</v>
      </c>
      <c r="B8" s="37"/>
      <c r="C8" s="77"/>
      <c r="D8" s="78"/>
      <c r="E8" s="79"/>
      <c r="F8" s="80"/>
      <c r="G8" s="81"/>
      <c r="K8" s="72"/>
    </row>
    <row r="9" spans="1:34">
      <c r="A9" s="82" t="s">
        <v>32</v>
      </c>
      <c r="B9" s="6"/>
      <c r="C9" s="83"/>
      <c r="D9" s="66" t="s">
        <v>33</v>
      </c>
      <c r="E9" s="65"/>
      <c r="F9" s="70"/>
      <c r="G9" s="71"/>
      <c r="H9" s="54"/>
      <c r="K9" s="72"/>
    </row>
    <row r="10" spans="1:34">
      <c r="A10" s="84" t="s">
        <v>57</v>
      </c>
      <c r="B10" s="7" t="s">
        <v>34</v>
      </c>
      <c r="C10" s="79"/>
      <c r="D10" s="78" t="s">
        <v>35</v>
      </c>
      <c r="E10" s="79" t="s">
        <v>36</v>
      </c>
      <c r="F10" s="80"/>
      <c r="G10" s="81"/>
      <c r="H10" s="54"/>
      <c r="K10" s="72"/>
    </row>
    <row r="11" spans="1:34" ht="19.5">
      <c r="A11" s="82" t="s">
        <v>37</v>
      </c>
      <c r="B11" s="6"/>
      <c r="C11" s="83"/>
      <c r="D11" s="66" t="s">
        <v>58</v>
      </c>
      <c r="E11" s="65" t="s">
        <v>100</v>
      </c>
      <c r="F11" s="70"/>
      <c r="G11" s="71"/>
      <c r="K11" s="72"/>
    </row>
    <row r="12" spans="1:34" ht="16.5" thickBot="1">
      <c r="A12" s="85" t="s">
        <v>101</v>
      </c>
      <c r="B12" s="8"/>
      <c r="C12" s="86"/>
      <c r="D12" s="87"/>
      <c r="E12" s="86"/>
      <c r="F12" s="88"/>
      <c r="G12" s="89"/>
      <c r="H12" s="90"/>
      <c r="K12" s="72"/>
    </row>
    <row r="13" spans="1:34" ht="26.25" thickBot="1">
      <c r="A13" s="91"/>
      <c r="B13" s="9" t="s">
        <v>38</v>
      </c>
      <c r="C13" s="92" t="s">
        <v>39</v>
      </c>
      <c r="D13" s="92" t="s">
        <v>40</v>
      </c>
      <c r="E13" s="93" t="s">
        <v>14</v>
      </c>
      <c r="F13" s="94" t="s">
        <v>41</v>
      </c>
      <c r="G13" s="95" t="s">
        <v>42</v>
      </c>
      <c r="H13" s="96" t="s">
        <v>43</v>
      </c>
      <c r="I13" s="97" t="s">
        <v>51</v>
      </c>
      <c r="J13" s="98" t="s">
        <v>50</v>
      </c>
      <c r="K13" s="99" t="s">
        <v>44</v>
      </c>
      <c r="L13" s="100" t="s">
        <v>45</v>
      </c>
      <c r="M13" s="101" t="s">
        <v>46</v>
      </c>
      <c r="N13" s="150"/>
    </row>
    <row r="14" spans="1:34" s="106" customFormat="1" ht="36.75" customHeight="1" thickBot="1">
      <c r="A14" s="151">
        <v>97</v>
      </c>
      <c r="B14" s="32" t="s">
        <v>309</v>
      </c>
      <c r="C14" s="32" t="s">
        <v>310</v>
      </c>
      <c r="D14" s="32" t="s">
        <v>311</v>
      </c>
      <c r="E14" s="104">
        <v>350</v>
      </c>
      <c r="F14" s="34">
        <v>1165</v>
      </c>
      <c r="G14" s="28">
        <f>E14*F14</f>
        <v>407750</v>
      </c>
      <c r="H14" s="105">
        <v>2.7E-2</v>
      </c>
      <c r="I14" s="152">
        <f>E14*H14</f>
        <v>9.4499999999999993</v>
      </c>
      <c r="J14" s="44" t="s">
        <v>752</v>
      </c>
      <c r="K14" s="190" t="s">
        <v>793</v>
      </c>
      <c r="L14" s="190" t="s">
        <v>794</v>
      </c>
      <c r="M14" s="190" t="s">
        <v>795</v>
      </c>
      <c r="N14" s="150">
        <f t="shared" ref="N14:N30" si="0">ROUND(F14*1.05,0)</f>
        <v>1223</v>
      </c>
      <c r="P14" s="106">
        <f t="shared" ref="P14:P30" si="1">ROUND(F14*1.045,0)</f>
        <v>1217</v>
      </c>
      <c r="T14" s="106">
        <f>E14</f>
        <v>350</v>
      </c>
      <c r="U14" s="107">
        <f>G14</f>
        <v>407750</v>
      </c>
      <c r="AH14" s="108"/>
    </row>
    <row r="15" spans="1:34" s="106" customFormat="1" ht="36.75" customHeight="1" thickBot="1">
      <c r="A15" s="151">
        <v>98</v>
      </c>
      <c r="B15" s="32" t="s">
        <v>312</v>
      </c>
      <c r="C15" s="32" t="s">
        <v>313</v>
      </c>
      <c r="D15" s="32" t="s">
        <v>314</v>
      </c>
      <c r="E15" s="104">
        <v>72</v>
      </c>
      <c r="F15" s="34">
        <v>732</v>
      </c>
      <c r="G15" s="28">
        <f>E15*F15</f>
        <v>52704</v>
      </c>
      <c r="H15" s="105">
        <v>0.52</v>
      </c>
      <c r="I15" s="152">
        <f>E15*H15</f>
        <v>37.44</v>
      </c>
      <c r="J15" s="44" t="s">
        <v>753</v>
      </c>
      <c r="K15" s="190" t="s">
        <v>796</v>
      </c>
      <c r="L15" s="190" t="s">
        <v>191</v>
      </c>
      <c r="M15" s="190" t="s">
        <v>797</v>
      </c>
      <c r="N15" s="150">
        <f t="shared" si="0"/>
        <v>769</v>
      </c>
      <c r="P15" s="106">
        <f t="shared" si="1"/>
        <v>765</v>
      </c>
      <c r="T15" s="106">
        <f>SUM(E15:E22)</f>
        <v>480</v>
      </c>
      <c r="U15" s="107">
        <f>SUM(G15:G22)</f>
        <v>351360</v>
      </c>
      <c r="AH15" s="108"/>
    </row>
    <row r="16" spans="1:34" s="106" customFormat="1" ht="36.75" customHeight="1" thickBot="1">
      <c r="A16" s="151">
        <v>99</v>
      </c>
      <c r="B16" s="32" t="s">
        <v>315</v>
      </c>
      <c r="C16" s="32" t="s">
        <v>316</v>
      </c>
      <c r="D16" s="32" t="s">
        <v>317</v>
      </c>
      <c r="E16" s="104">
        <v>72</v>
      </c>
      <c r="F16" s="34">
        <v>732</v>
      </c>
      <c r="G16" s="28">
        <f t="shared" ref="G16:G62" si="2">E16*F16</f>
        <v>52704</v>
      </c>
      <c r="H16" s="105">
        <v>0.52</v>
      </c>
      <c r="I16" s="152">
        <f t="shared" ref="I16:I62" si="3">E16*H16</f>
        <v>37.44</v>
      </c>
      <c r="J16" s="44" t="s">
        <v>754</v>
      </c>
      <c r="K16" s="190" t="s">
        <v>796</v>
      </c>
      <c r="L16" s="190" t="s">
        <v>798</v>
      </c>
      <c r="M16" s="190" t="s">
        <v>797</v>
      </c>
      <c r="N16" s="150">
        <f t="shared" si="0"/>
        <v>769</v>
      </c>
      <c r="P16" s="106">
        <f t="shared" si="1"/>
        <v>765</v>
      </c>
      <c r="AH16" s="108"/>
    </row>
    <row r="17" spans="1:34" s="106" customFormat="1" ht="27" customHeight="1" thickBot="1">
      <c r="A17" s="151">
        <v>100</v>
      </c>
      <c r="B17" s="32" t="s">
        <v>318</v>
      </c>
      <c r="C17" s="32" t="s">
        <v>319</v>
      </c>
      <c r="D17" s="32" t="s">
        <v>320</v>
      </c>
      <c r="E17" s="104">
        <v>72</v>
      </c>
      <c r="F17" s="34">
        <v>732</v>
      </c>
      <c r="G17" s="28">
        <f t="shared" si="2"/>
        <v>52704</v>
      </c>
      <c r="H17" s="105">
        <v>0.52</v>
      </c>
      <c r="I17" s="152">
        <f t="shared" si="3"/>
        <v>37.44</v>
      </c>
      <c r="J17" s="44" t="s">
        <v>755</v>
      </c>
      <c r="K17" s="190" t="s">
        <v>796</v>
      </c>
      <c r="L17" s="190" t="s">
        <v>191</v>
      </c>
      <c r="M17" s="190" t="s">
        <v>797</v>
      </c>
      <c r="N17" s="150">
        <f t="shared" si="0"/>
        <v>769</v>
      </c>
      <c r="P17" s="106">
        <f t="shared" si="1"/>
        <v>765</v>
      </c>
      <c r="AH17" s="108"/>
    </row>
    <row r="18" spans="1:34" s="106" customFormat="1" ht="27" customHeight="1" thickBot="1">
      <c r="A18" s="151">
        <v>101</v>
      </c>
      <c r="B18" s="32" t="s">
        <v>152</v>
      </c>
      <c r="C18" s="32" t="s">
        <v>153</v>
      </c>
      <c r="D18" s="32" t="s">
        <v>154</v>
      </c>
      <c r="E18" s="104">
        <v>48</v>
      </c>
      <c r="F18" s="34">
        <v>732</v>
      </c>
      <c r="G18" s="28">
        <f t="shared" si="2"/>
        <v>35136</v>
      </c>
      <c r="H18" s="105">
        <v>0.52</v>
      </c>
      <c r="I18" s="152">
        <f t="shared" si="3"/>
        <v>24.96</v>
      </c>
      <c r="J18" s="44" t="s">
        <v>756</v>
      </c>
      <c r="K18" s="190" t="s">
        <v>796</v>
      </c>
      <c r="L18" s="190" t="s">
        <v>191</v>
      </c>
      <c r="M18" s="190" t="s">
        <v>797</v>
      </c>
      <c r="N18" s="150">
        <f t="shared" si="0"/>
        <v>769</v>
      </c>
      <c r="P18" s="106">
        <f t="shared" si="1"/>
        <v>765</v>
      </c>
      <c r="U18" s="107"/>
      <c r="AH18" s="108"/>
    </row>
    <row r="19" spans="1:34" s="106" customFormat="1" ht="39" customHeight="1" thickBot="1">
      <c r="A19" s="151">
        <v>102</v>
      </c>
      <c r="B19" s="32" t="s">
        <v>321</v>
      </c>
      <c r="C19" s="32" t="s">
        <v>322</v>
      </c>
      <c r="D19" s="32" t="s">
        <v>323</v>
      </c>
      <c r="E19" s="104">
        <v>48</v>
      </c>
      <c r="F19" s="34">
        <v>732</v>
      </c>
      <c r="G19" s="28">
        <f t="shared" si="2"/>
        <v>35136</v>
      </c>
      <c r="H19" s="105">
        <v>0.5</v>
      </c>
      <c r="I19" s="152">
        <f t="shared" si="3"/>
        <v>24</v>
      </c>
      <c r="J19" s="44" t="s">
        <v>757</v>
      </c>
      <c r="K19" s="190" t="s">
        <v>796</v>
      </c>
      <c r="L19" s="190"/>
      <c r="M19" s="190" t="s">
        <v>797</v>
      </c>
      <c r="N19" s="150">
        <f t="shared" si="0"/>
        <v>769</v>
      </c>
      <c r="P19" s="106">
        <f t="shared" si="1"/>
        <v>765</v>
      </c>
      <c r="AH19" s="108"/>
    </row>
    <row r="20" spans="1:34" s="106" customFormat="1" ht="27" customHeight="1" thickBot="1">
      <c r="A20" s="151">
        <v>103</v>
      </c>
      <c r="B20" s="32" t="s">
        <v>324</v>
      </c>
      <c r="C20" s="32" t="s">
        <v>325</v>
      </c>
      <c r="D20" s="32" t="s">
        <v>326</v>
      </c>
      <c r="E20" s="104">
        <v>48</v>
      </c>
      <c r="F20" s="34">
        <v>732</v>
      </c>
      <c r="G20" s="28">
        <f t="shared" si="2"/>
        <v>35136</v>
      </c>
      <c r="H20" s="105">
        <v>0.52</v>
      </c>
      <c r="I20" s="152">
        <f t="shared" si="3"/>
        <v>24.96</v>
      </c>
      <c r="J20" s="44" t="s">
        <v>758</v>
      </c>
      <c r="K20" s="190" t="s">
        <v>796</v>
      </c>
      <c r="L20" s="190" t="s">
        <v>798</v>
      </c>
      <c r="M20" s="190" t="s">
        <v>797</v>
      </c>
      <c r="N20" s="150">
        <f t="shared" si="0"/>
        <v>769</v>
      </c>
      <c r="P20" s="106">
        <f t="shared" si="1"/>
        <v>765</v>
      </c>
      <c r="U20" s="153"/>
      <c r="AH20" s="108"/>
    </row>
    <row r="21" spans="1:34" s="106" customFormat="1" ht="27" customHeight="1" thickBot="1">
      <c r="A21" s="151">
        <v>104</v>
      </c>
      <c r="B21" s="32" t="s">
        <v>327</v>
      </c>
      <c r="C21" s="32" t="s">
        <v>328</v>
      </c>
      <c r="D21" s="32" t="s">
        <v>329</v>
      </c>
      <c r="E21" s="104">
        <v>48</v>
      </c>
      <c r="F21" s="34">
        <v>732</v>
      </c>
      <c r="G21" s="28">
        <f t="shared" si="2"/>
        <v>35136</v>
      </c>
      <c r="H21" s="105">
        <v>0.5</v>
      </c>
      <c r="I21" s="152">
        <f t="shared" si="3"/>
        <v>24</v>
      </c>
      <c r="J21" s="44" t="s">
        <v>759</v>
      </c>
      <c r="K21" s="190" t="s">
        <v>796</v>
      </c>
      <c r="L21" s="190"/>
      <c r="M21" s="190" t="s">
        <v>797</v>
      </c>
      <c r="N21" s="150">
        <f t="shared" si="0"/>
        <v>769</v>
      </c>
      <c r="P21" s="106">
        <f t="shared" si="1"/>
        <v>765</v>
      </c>
      <c r="U21" s="107"/>
      <c r="AH21" s="108"/>
    </row>
    <row r="22" spans="1:34" s="106" customFormat="1" ht="27" customHeight="1" thickBot="1">
      <c r="A22" s="151">
        <v>105</v>
      </c>
      <c r="B22" s="32" t="s">
        <v>330</v>
      </c>
      <c r="C22" s="32" t="s">
        <v>331</v>
      </c>
      <c r="D22" s="32" t="s">
        <v>332</v>
      </c>
      <c r="E22" s="104">
        <v>72</v>
      </c>
      <c r="F22" s="34">
        <v>732</v>
      </c>
      <c r="G22" s="28">
        <f t="shared" si="2"/>
        <v>52704</v>
      </c>
      <c r="H22" s="105">
        <v>0.52</v>
      </c>
      <c r="I22" s="152">
        <f t="shared" si="3"/>
        <v>37.44</v>
      </c>
      <c r="J22" s="44" t="s">
        <v>760</v>
      </c>
      <c r="K22" s="190" t="s">
        <v>796</v>
      </c>
      <c r="L22" s="190" t="s">
        <v>191</v>
      </c>
      <c r="M22" s="190" t="s">
        <v>797</v>
      </c>
      <c r="N22" s="150">
        <f t="shared" si="0"/>
        <v>769</v>
      </c>
      <c r="P22" s="106">
        <f t="shared" si="1"/>
        <v>765</v>
      </c>
      <c r="AH22" s="108"/>
    </row>
    <row r="23" spans="1:34" s="106" customFormat="1" ht="27" customHeight="1" thickBot="1">
      <c r="A23" s="151">
        <v>106</v>
      </c>
      <c r="B23" s="32" t="s">
        <v>155</v>
      </c>
      <c r="C23" s="32" t="s">
        <v>156</v>
      </c>
      <c r="D23" s="32" t="s">
        <v>157</v>
      </c>
      <c r="E23" s="104">
        <v>189</v>
      </c>
      <c r="F23" s="34">
        <v>2406</v>
      </c>
      <c r="G23" s="28">
        <f t="shared" si="2"/>
        <v>454734</v>
      </c>
      <c r="H23" s="105">
        <v>0.23699999999999999</v>
      </c>
      <c r="I23" s="152">
        <f t="shared" si="3"/>
        <v>44.792999999999999</v>
      </c>
      <c r="J23" s="44" t="s">
        <v>761</v>
      </c>
      <c r="K23" s="190" t="s">
        <v>799</v>
      </c>
      <c r="L23" s="190" t="s">
        <v>800</v>
      </c>
      <c r="M23" s="190" t="s">
        <v>801</v>
      </c>
      <c r="N23" s="150">
        <f t="shared" si="0"/>
        <v>2526</v>
      </c>
      <c r="P23" s="106">
        <f t="shared" si="1"/>
        <v>2514</v>
      </c>
      <c r="T23" s="106">
        <f>SUM(E23:E27)</f>
        <v>471</v>
      </c>
      <c r="U23" s="107">
        <f>SUM(G23:G27)</f>
        <v>1026504</v>
      </c>
      <c r="AH23" s="108"/>
    </row>
    <row r="24" spans="1:34" s="106" customFormat="1" ht="27" customHeight="1" thickBot="1">
      <c r="A24" s="151">
        <v>107</v>
      </c>
      <c r="B24" s="32" t="s">
        <v>158</v>
      </c>
      <c r="C24" s="32" t="s">
        <v>159</v>
      </c>
      <c r="D24" s="32" t="s">
        <v>160</v>
      </c>
      <c r="E24" s="104">
        <v>192</v>
      </c>
      <c r="F24" s="34">
        <v>1750</v>
      </c>
      <c r="G24" s="28">
        <f t="shared" si="2"/>
        <v>336000</v>
      </c>
      <c r="H24" s="105">
        <v>0.17699999999999999</v>
      </c>
      <c r="I24" s="152">
        <f t="shared" si="3"/>
        <v>33.983999999999995</v>
      </c>
      <c r="J24" s="44" t="s">
        <v>762</v>
      </c>
      <c r="K24" s="190" t="s">
        <v>802</v>
      </c>
      <c r="L24" s="190" t="s">
        <v>800</v>
      </c>
      <c r="M24" s="190" t="s">
        <v>801</v>
      </c>
      <c r="N24" s="150">
        <f t="shared" si="0"/>
        <v>1838</v>
      </c>
      <c r="P24" s="106">
        <f t="shared" si="1"/>
        <v>1829</v>
      </c>
      <c r="U24" s="107"/>
      <c r="AH24" s="108"/>
    </row>
    <row r="25" spans="1:34" s="106" customFormat="1" ht="40.5" customHeight="1" thickBot="1">
      <c r="A25" s="151">
        <v>108</v>
      </c>
      <c r="B25" s="188" t="s">
        <v>829</v>
      </c>
      <c r="C25" s="32" t="s">
        <v>333</v>
      </c>
      <c r="D25" s="32" t="s">
        <v>334</v>
      </c>
      <c r="E25" s="104">
        <v>30</v>
      </c>
      <c r="F25" s="34">
        <v>1976</v>
      </c>
      <c r="G25" s="28">
        <f t="shared" si="2"/>
        <v>59280</v>
      </c>
      <c r="H25" s="105">
        <v>0.2</v>
      </c>
      <c r="I25" s="152">
        <f t="shared" si="3"/>
        <v>6</v>
      </c>
      <c r="J25" s="44" t="s">
        <v>763</v>
      </c>
      <c r="K25" s="190" t="s">
        <v>803</v>
      </c>
      <c r="L25" s="190" t="s">
        <v>804</v>
      </c>
      <c r="M25" s="190" t="s">
        <v>801</v>
      </c>
      <c r="N25" s="150">
        <f t="shared" si="0"/>
        <v>2075</v>
      </c>
      <c r="P25" s="106">
        <f t="shared" si="1"/>
        <v>2065</v>
      </c>
      <c r="U25" s="107"/>
      <c r="AH25" s="108"/>
    </row>
    <row r="26" spans="1:34" s="106" customFormat="1" ht="27" customHeight="1" thickBot="1">
      <c r="A26" s="151">
        <v>109</v>
      </c>
      <c r="B26" s="188" t="s">
        <v>830</v>
      </c>
      <c r="C26" s="32" t="s">
        <v>335</v>
      </c>
      <c r="D26" s="32" t="s">
        <v>336</v>
      </c>
      <c r="E26" s="104">
        <v>30</v>
      </c>
      <c r="F26" s="34">
        <v>2824</v>
      </c>
      <c r="G26" s="28">
        <f t="shared" si="2"/>
        <v>84720</v>
      </c>
      <c r="H26" s="105">
        <v>0.1</v>
      </c>
      <c r="I26" s="152">
        <f t="shared" si="3"/>
        <v>3</v>
      </c>
      <c r="J26" s="44" t="s">
        <v>764</v>
      </c>
      <c r="K26" s="190" t="s">
        <v>803</v>
      </c>
      <c r="L26" s="190" t="s">
        <v>804</v>
      </c>
      <c r="M26" s="190" t="s">
        <v>801</v>
      </c>
      <c r="N26" s="150">
        <f t="shared" si="0"/>
        <v>2965</v>
      </c>
      <c r="P26" s="106">
        <f t="shared" si="1"/>
        <v>2951</v>
      </c>
      <c r="AH26" s="108"/>
    </row>
    <row r="27" spans="1:34" s="106" customFormat="1" ht="27" customHeight="1" thickBot="1">
      <c r="A27" s="151">
        <v>110</v>
      </c>
      <c r="B27" s="188" t="s">
        <v>831</v>
      </c>
      <c r="C27" s="32" t="s">
        <v>791</v>
      </c>
      <c r="D27" s="32" t="s">
        <v>792</v>
      </c>
      <c r="E27" s="104">
        <v>30</v>
      </c>
      <c r="F27" s="34">
        <v>3059</v>
      </c>
      <c r="G27" s="28">
        <f t="shared" si="2"/>
        <v>91770</v>
      </c>
      <c r="H27" s="105">
        <v>0.1</v>
      </c>
      <c r="I27" s="152">
        <f t="shared" si="3"/>
        <v>3</v>
      </c>
      <c r="J27" s="44" t="s">
        <v>765</v>
      </c>
      <c r="K27" s="190" t="s">
        <v>803</v>
      </c>
      <c r="L27" s="190" t="s">
        <v>804</v>
      </c>
      <c r="M27" s="190" t="s">
        <v>801</v>
      </c>
      <c r="N27" s="150">
        <f t="shared" si="0"/>
        <v>3212</v>
      </c>
      <c r="P27" s="106">
        <f t="shared" si="1"/>
        <v>3197</v>
      </c>
      <c r="T27" s="106">
        <f>SUM(E28:E29)</f>
        <v>36</v>
      </c>
      <c r="U27" s="107">
        <f>SUM(G28:G29)</f>
        <v>81900</v>
      </c>
      <c r="AH27" s="108"/>
    </row>
    <row r="28" spans="1:34" s="106" customFormat="1" ht="27" customHeight="1" thickBot="1">
      <c r="A28" s="151">
        <v>111</v>
      </c>
      <c r="B28" s="32" t="s">
        <v>337</v>
      </c>
      <c r="C28" s="32" t="s">
        <v>338</v>
      </c>
      <c r="D28" s="32" t="s">
        <v>339</v>
      </c>
      <c r="E28" s="104">
        <v>18</v>
      </c>
      <c r="F28" s="34">
        <v>2051</v>
      </c>
      <c r="G28" s="28">
        <f t="shared" si="2"/>
        <v>36918</v>
      </c>
      <c r="H28" s="105">
        <v>0.127</v>
      </c>
      <c r="I28" s="152">
        <f t="shared" si="3"/>
        <v>2.286</v>
      </c>
      <c r="J28" s="43" t="s">
        <v>766</v>
      </c>
      <c r="K28" s="190" t="s">
        <v>805</v>
      </c>
      <c r="L28" s="190" t="s">
        <v>426</v>
      </c>
      <c r="M28" s="190" t="s">
        <v>806</v>
      </c>
      <c r="N28" s="150">
        <f t="shared" si="0"/>
        <v>2154</v>
      </c>
      <c r="P28" s="106">
        <f t="shared" si="1"/>
        <v>2143</v>
      </c>
      <c r="AH28" s="108"/>
    </row>
    <row r="29" spans="1:34" s="106" customFormat="1" ht="27" customHeight="1" thickBot="1">
      <c r="A29" s="151">
        <v>112</v>
      </c>
      <c r="B29" s="32" t="s">
        <v>340</v>
      </c>
      <c r="C29" s="32" t="s">
        <v>341</v>
      </c>
      <c r="D29" s="32" t="s">
        <v>342</v>
      </c>
      <c r="E29" s="104">
        <v>18</v>
      </c>
      <c r="F29" s="34">
        <v>2499</v>
      </c>
      <c r="G29" s="28">
        <f t="shared" si="2"/>
        <v>44982</v>
      </c>
      <c r="H29" s="105">
        <v>0.10100000000000001</v>
      </c>
      <c r="I29" s="152">
        <f t="shared" si="3"/>
        <v>1.8180000000000001</v>
      </c>
      <c r="J29" s="43" t="s">
        <v>767</v>
      </c>
      <c r="K29" s="190" t="s">
        <v>807</v>
      </c>
      <c r="L29" s="190" t="s">
        <v>426</v>
      </c>
      <c r="M29" s="190" t="s">
        <v>806</v>
      </c>
      <c r="N29" s="150"/>
      <c r="T29" s="106">
        <f>SUM(E30:E32)</f>
        <v>280</v>
      </c>
      <c r="U29" s="107">
        <f>SUM(G30:G32)</f>
        <v>203320</v>
      </c>
      <c r="AH29" s="108"/>
    </row>
    <row r="30" spans="1:34" s="106" customFormat="1" ht="27" customHeight="1" thickBot="1">
      <c r="A30" s="151">
        <v>113</v>
      </c>
      <c r="B30" s="32" t="s">
        <v>343</v>
      </c>
      <c r="C30" s="32" t="s">
        <v>344</v>
      </c>
      <c r="D30" s="32" t="s">
        <v>345</v>
      </c>
      <c r="E30" s="104">
        <v>96</v>
      </c>
      <c r="F30" s="34">
        <v>800</v>
      </c>
      <c r="G30" s="28">
        <f t="shared" si="2"/>
        <v>76800</v>
      </c>
      <c r="H30" s="105">
        <v>0.32</v>
      </c>
      <c r="I30" s="152">
        <f t="shared" si="3"/>
        <v>30.72</v>
      </c>
      <c r="J30" s="43" t="s">
        <v>768</v>
      </c>
      <c r="K30" s="190" t="s">
        <v>808</v>
      </c>
      <c r="L30" s="190"/>
      <c r="M30" s="190" t="s">
        <v>809</v>
      </c>
      <c r="N30" s="150">
        <f t="shared" si="0"/>
        <v>840</v>
      </c>
      <c r="P30" s="106">
        <f t="shared" si="1"/>
        <v>836</v>
      </c>
      <c r="AH30" s="108"/>
    </row>
    <row r="31" spans="1:34" s="106" customFormat="1" ht="27" customHeight="1" thickBot="1">
      <c r="A31" s="151">
        <v>114</v>
      </c>
      <c r="B31" s="32" t="s">
        <v>346</v>
      </c>
      <c r="C31" s="32" t="s">
        <v>347</v>
      </c>
      <c r="D31" s="32" t="s">
        <v>348</v>
      </c>
      <c r="E31" s="104">
        <v>96</v>
      </c>
      <c r="F31" s="34">
        <v>800</v>
      </c>
      <c r="G31" s="28">
        <f t="shared" si="2"/>
        <v>76800</v>
      </c>
      <c r="H31" s="109">
        <v>0.32</v>
      </c>
      <c r="I31" s="152">
        <f t="shared" si="3"/>
        <v>30.72</v>
      </c>
      <c r="J31" s="43" t="s">
        <v>769</v>
      </c>
      <c r="K31" s="190" t="s">
        <v>808</v>
      </c>
      <c r="L31" s="190"/>
      <c r="M31" s="190" t="s">
        <v>809</v>
      </c>
      <c r="N31" s="150"/>
      <c r="AH31" s="108"/>
    </row>
    <row r="32" spans="1:34" s="106" customFormat="1" ht="27" customHeight="1" thickBot="1">
      <c r="A32" s="151">
        <v>115</v>
      </c>
      <c r="B32" s="32" t="s">
        <v>72</v>
      </c>
      <c r="C32" s="32" t="s">
        <v>73</v>
      </c>
      <c r="D32" s="32" t="s">
        <v>74</v>
      </c>
      <c r="E32" s="104">
        <v>88</v>
      </c>
      <c r="F32" s="34">
        <v>565</v>
      </c>
      <c r="G32" s="28">
        <f t="shared" si="2"/>
        <v>49720</v>
      </c>
      <c r="H32" s="109">
        <v>0.23400000000000001</v>
      </c>
      <c r="I32" s="152">
        <f t="shared" si="3"/>
        <v>20.592000000000002</v>
      </c>
      <c r="J32" s="43" t="s">
        <v>79</v>
      </c>
      <c r="K32" s="190" t="s">
        <v>81</v>
      </c>
      <c r="L32" s="190" t="s">
        <v>56</v>
      </c>
      <c r="M32" s="190" t="s">
        <v>82</v>
      </c>
      <c r="N32" s="150"/>
      <c r="AH32" s="108"/>
    </row>
    <row r="33" spans="1:34" s="106" customFormat="1" ht="27" customHeight="1" thickBot="1">
      <c r="A33" s="151">
        <v>116</v>
      </c>
      <c r="B33" s="32" t="s">
        <v>349</v>
      </c>
      <c r="C33" s="32" t="s">
        <v>94</v>
      </c>
      <c r="D33" s="32" t="s">
        <v>95</v>
      </c>
      <c r="E33" s="104">
        <v>24</v>
      </c>
      <c r="F33" s="34">
        <v>5882</v>
      </c>
      <c r="G33" s="28">
        <f t="shared" si="2"/>
        <v>141168</v>
      </c>
      <c r="H33" s="109">
        <v>0.23599999999999999</v>
      </c>
      <c r="I33" s="152">
        <f t="shared" si="3"/>
        <v>5.6639999999999997</v>
      </c>
      <c r="J33" s="43" t="s">
        <v>770</v>
      </c>
      <c r="K33" s="190" t="s">
        <v>810</v>
      </c>
      <c r="L33" s="190" t="s">
        <v>811</v>
      </c>
      <c r="M33" s="190" t="s">
        <v>84</v>
      </c>
      <c r="N33" s="150"/>
      <c r="T33" s="217">
        <f>SUM(E33:E40)</f>
        <v>822</v>
      </c>
      <c r="U33" s="221">
        <f>SUM(G33:G40)</f>
        <v>561456</v>
      </c>
      <c r="AH33" s="108"/>
    </row>
    <row r="34" spans="1:34" s="106" customFormat="1" ht="27" customHeight="1" thickBot="1">
      <c r="A34" s="151">
        <v>117</v>
      </c>
      <c r="B34" s="32" t="s">
        <v>350</v>
      </c>
      <c r="C34" s="32" t="s">
        <v>351</v>
      </c>
      <c r="D34" s="32" t="s">
        <v>352</v>
      </c>
      <c r="E34" s="104">
        <v>24</v>
      </c>
      <c r="F34" s="34">
        <v>5294</v>
      </c>
      <c r="G34" s="28">
        <f t="shared" si="2"/>
        <v>127056</v>
      </c>
      <c r="H34" s="109">
        <v>0.26800000000000002</v>
      </c>
      <c r="I34" s="152">
        <f t="shared" si="3"/>
        <v>6.4320000000000004</v>
      </c>
      <c r="J34" s="43" t="s">
        <v>771</v>
      </c>
      <c r="K34" s="190" t="s">
        <v>812</v>
      </c>
      <c r="L34" s="190" t="s">
        <v>83</v>
      </c>
      <c r="M34" s="190" t="s">
        <v>84</v>
      </c>
      <c r="N34" s="150"/>
      <c r="AH34" s="108"/>
    </row>
    <row r="35" spans="1:34" s="106" customFormat="1" ht="27" customHeight="1" thickBot="1">
      <c r="A35" s="151">
        <v>118</v>
      </c>
      <c r="B35" s="32" t="s">
        <v>172</v>
      </c>
      <c r="C35" s="32" t="s">
        <v>161</v>
      </c>
      <c r="D35" s="32" t="s">
        <v>188</v>
      </c>
      <c r="E35" s="104">
        <v>24</v>
      </c>
      <c r="F35" s="34">
        <v>2718</v>
      </c>
      <c r="G35" s="28">
        <f t="shared" si="2"/>
        <v>65232</v>
      </c>
      <c r="H35" s="109">
        <v>0.17599999999999999</v>
      </c>
      <c r="I35" s="152">
        <f t="shared" si="3"/>
        <v>4.2240000000000002</v>
      </c>
      <c r="J35" s="43" t="s">
        <v>192</v>
      </c>
      <c r="K35" s="190" t="s">
        <v>197</v>
      </c>
      <c r="L35" s="190"/>
      <c r="M35" s="190" t="s">
        <v>84</v>
      </c>
      <c r="N35" s="150"/>
      <c r="AH35" s="108"/>
    </row>
    <row r="36" spans="1:34" s="106" customFormat="1" ht="27" customHeight="1" thickBot="1">
      <c r="A36" s="151">
        <v>119</v>
      </c>
      <c r="B36" s="32" t="s">
        <v>832</v>
      </c>
      <c r="C36" s="32"/>
      <c r="D36" s="32"/>
      <c r="E36" s="104">
        <v>150</v>
      </c>
      <c r="F36" s="34">
        <v>440</v>
      </c>
      <c r="G36" s="28">
        <f t="shared" si="2"/>
        <v>66000</v>
      </c>
      <c r="H36" s="109">
        <v>3.4000000000000002E-2</v>
      </c>
      <c r="I36" s="152">
        <f t="shared" si="3"/>
        <v>5.1000000000000005</v>
      </c>
      <c r="J36" s="43"/>
      <c r="K36" s="220" t="s">
        <v>810</v>
      </c>
      <c r="L36" s="220" t="s">
        <v>83</v>
      </c>
      <c r="M36" s="220" t="s">
        <v>84</v>
      </c>
      <c r="N36" s="150"/>
      <c r="AH36" s="108"/>
    </row>
    <row r="37" spans="1:34" s="106" customFormat="1" ht="27" customHeight="1" thickBot="1">
      <c r="A37" s="151">
        <v>120</v>
      </c>
      <c r="B37" s="32" t="s">
        <v>833</v>
      </c>
      <c r="C37" s="32"/>
      <c r="D37" s="32"/>
      <c r="E37" s="104">
        <v>150</v>
      </c>
      <c r="F37" s="34">
        <v>555</v>
      </c>
      <c r="G37" s="28">
        <f t="shared" si="2"/>
        <v>83250</v>
      </c>
      <c r="H37" s="109">
        <v>3.6999999999999998E-2</v>
      </c>
      <c r="I37" s="152">
        <f t="shared" si="3"/>
        <v>5.55</v>
      </c>
      <c r="J37" s="43"/>
      <c r="K37" s="220" t="s">
        <v>810</v>
      </c>
      <c r="L37" s="220" t="s">
        <v>811</v>
      </c>
      <c r="M37" s="220" t="s">
        <v>84</v>
      </c>
      <c r="N37" s="150"/>
      <c r="AH37" s="108"/>
    </row>
    <row r="38" spans="1:34" s="106" customFormat="1" ht="27" customHeight="1" thickBot="1">
      <c r="A38" s="151">
        <v>121</v>
      </c>
      <c r="B38" s="32" t="s">
        <v>834</v>
      </c>
      <c r="C38" s="32"/>
      <c r="D38" s="32"/>
      <c r="E38" s="104">
        <v>150</v>
      </c>
      <c r="F38" s="34">
        <v>335</v>
      </c>
      <c r="G38" s="28">
        <f t="shared" si="2"/>
        <v>50250</v>
      </c>
      <c r="H38" s="109">
        <v>2.5999999999999999E-2</v>
      </c>
      <c r="I38" s="152">
        <f t="shared" si="3"/>
        <v>3.9</v>
      </c>
      <c r="J38" s="43"/>
      <c r="K38" s="220" t="s">
        <v>836</v>
      </c>
      <c r="L38" s="220" t="s">
        <v>83</v>
      </c>
      <c r="M38" s="220" t="s">
        <v>84</v>
      </c>
      <c r="N38" s="150"/>
      <c r="AH38" s="108"/>
    </row>
    <row r="39" spans="1:34" s="106" customFormat="1" ht="27" customHeight="1" thickBot="1">
      <c r="A39" s="151">
        <v>122</v>
      </c>
      <c r="B39" s="32" t="s">
        <v>835</v>
      </c>
      <c r="C39" s="32"/>
      <c r="D39" s="32"/>
      <c r="E39" s="104">
        <v>150</v>
      </c>
      <c r="F39" s="34">
        <v>55</v>
      </c>
      <c r="G39" s="28">
        <f t="shared" si="2"/>
        <v>8250</v>
      </c>
      <c r="H39" s="109">
        <v>2E-3</v>
      </c>
      <c r="I39" s="152">
        <f t="shared" si="3"/>
        <v>0.3</v>
      </c>
      <c r="J39" s="43"/>
      <c r="K39" s="220" t="s">
        <v>837</v>
      </c>
      <c r="L39" s="220" t="s">
        <v>83</v>
      </c>
      <c r="M39" s="220" t="s">
        <v>84</v>
      </c>
      <c r="N39" s="150"/>
      <c r="AH39" s="108"/>
    </row>
    <row r="40" spans="1:34" s="106" customFormat="1" ht="27" customHeight="1" thickBot="1">
      <c r="A40" s="151">
        <v>123</v>
      </c>
      <c r="B40" s="32" t="s">
        <v>353</v>
      </c>
      <c r="C40" s="32"/>
      <c r="D40" s="32"/>
      <c r="E40" s="104">
        <v>150</v>
      </c>
      <c r="F40" s="34">
        <v>135</v>
      </c>
      <c r="G40" s="28">
        <f t="shared" si="2"/>
        <v>20250</v>
      </c>
      <c r="H40" s="109">
        <v>1.4E-2</v>
      </c>
      <c r="I40" s="152">
        <f t="shared" si="3"/>
        <v>2.1</v>
      </c>
      <c r="J40" s="43"/>
      <c r="K40" s="220" t="s">
        <v>197</v>
      </c>
      <c r="L40" s="220" t="s">
        <v>83</v>
      </c>
      <c r="M40" s="220" t="s">
        <v>84</v>
      </c>
      <c r="N40" s="150"/>
      <c r="AH40" s="108"/>
    </row>
    <row r="41" spans="1:34" s="106" customFormat="1" ht="27" customHeight="1" thickBot="1">
      <c r="A41" s="151">
        <v>124</v>
      </c>
      <c r="B41" s="32" t="s">
        <v>173</v>
      </c>
      <c r="C41" s="32" t="s">
        <v>108</v>
      </c>
      <c r="D41" s="32" t="s">
        <v>104</v>
      </c>
      <c r="E41" s="104">
        <v>6</v>
      </c>
      <c r="F41" s="34">
        <v>3912</v>
      </c>
      <c r="G41" s="28">
        <f t="shared" si="2"/>
        <v>23472</v>
      </c>
      <c r="H41" s="109">
        <v>0.56599999999999995</v>
      </c>
      <c r="I41" s="152">
        <f t="shared" si="3"/>
        <v>3.3959999999999999</v>
      </c>
      <c r="J41" s="43" t="s">
        <v>772</v>
      </c>
      <c r="K41" s="218" t="s">
        <v>813</v>
      </c>
      <c r="L41" s="219" t="s">
        <v>19</v>
      </c>
      <c r="M41" s="219" t="s">
        <v>47</v>
      </c>
      <c r="N41" s="150"/>
      <c r="T41" s="217">
        <f>SUM(E41:E62)</f>
        <v>712</v>
      </c>
      <c r="U41" s="221">
        <f>SUM(G41:G62)</f>
        <v>3061090</v>
      </c>
      <c r="AH41" s="108"/>
    </row>
    <row r="42" spans="1:34" s="106" customFormat="1" ht="27" customHeight="1" thickBot="1">
      <c r="A42" s="151">
        <v>125</v>
      </c>
      <c r="B42" s="32" t="s">
        <v>174</v>
      </c>
      <c r="C42" s="32" t="s">
        <v>109</v>
      </c>
      <c r="D42" s="32" t="s">
        <v>105</v>
      </c>
      <c r="E42" s="104">
        <v>6</v>
      </c>
      <c r="F42" s="34">
        <v>8235</v>
      </c>
      <c r="G42" s="28">
        <f t="shared" si="2"/>
        <v>49410</v>
      </c>
      <c r="H42" s="109">
        <v>0.14899999999999999</v>
      </c>
      <c r="I42" s="152">
        <f t="shared" si="3"/>
        <v>0.89399999999999991</v>
      </c>
      <c r="J42" s="43" t="s">
        <v>773</v>
      </c>
      <c r="K42" s="214" t="s">
        <v>814</v>
      </c>
      <c r="L42" s="215" t="s">
        <v>19</v>
      </c>
      <c r="M42" s="215" t="s">
        <v>47</v>
      </c>
      <c r="N42" s="150"/>
      <c r="AH42" s="108"/>
    </row>
    <row r="43" spans="1:34" s="106" customFormat="1" ht="27" customHeight="1" thickBot="1">
      <c r="A43" s="151">
        <v>126</v>
      </c>
      <c r="B43" s="32" t="s">
        <v>175</v>
      </c>
      <c r="C43" s="32" t="s">
        <v>110</v>
      </c>
      <c r="D43" s="32" t="s">
        <v>107</v>
      </c>
      <c r="E43" s="104">
        <v>6</v>
      </c>
      <c r="F43" s="34">
        <v>3912</v>
      </c>
      <c r="G43" s="28">
        <f t="shared" si="2"/>
        <v>23472</v>
      </c>
      <c r="H43" s="109">
        <v>0.252</v>
      </c>
      <c r="I43" s="152">
        <f t="shared" si="3"/>
        <v>1.512</v>
      </c>
      <c r="J43" s="43" t="s">
        <v>774</v>
      </c>
      <c r="K43" s="214" t="s">
        <v>815</v>
      </c>
      <c r="L43" s="215" t="s">
        <v>19</v>
      </c>
      <c r="M43" s="215" t="s">
        <v>47</v>
      </c>
      <c r="N43" s="150"/>
      <c r="AH43" s="108"/>
    </row>
    <row r="44" spans="1:34" s="106" customFormat="1" ht="27" customHeight="1" thickBot="1">
      <c r="A44" s="151">
        <v>127</v>
      </c>
      <c r="B44" s="32" t="s">
        <v>746</v>
      </c>
      <c r="C44" s="32" t="s">
        <v>747</v>
      </c>
      <c r="D44" s="32" t="s">
        <v>748</v>
      </c>
      <c r="E44" s="104">
        <v>24</v>
      </c>
      <c r="F44" s="34">
        <v>7412</v>
      </c>
      <c r="G44" s="28">
        <f t="shared" si="2"/>
        <v>177888</v>
      </c>
      <c r="H44" s="109">
        <v>0.28100000000000003</v>
      </c>
      <c r="I44" s="152">
        <f t="shared" si="3"/>
        <v>6.7440000000000007</v>
      </c>
      <c r="J44" s="43" t="s">
        <v>775</v>
      </c>
      <c r="K44" s="190" t="s">
        <v>816</v>
      </c>
      <c r="L44" s="190"/>
      <c r="M44" s="190" t="s">
        <v>47</v>
      </c>
      <c r="N44" s="150"/>
      <c r="AH44" s="108"/>
    </row>
    <row r="45" spans="1:34" s="106" customFormat="1" ht="27" customHeight="1" thickBot="1">
      <c r="A45" s="151">
        <v>128</v>
      </c>
      <c r="B45" s="32" t="s">
        <v>162</v>
      </c>
      <c r="C45" s="32" t="s">
        <v>163</v>
      </c>
      <c r="D45" s="32" t="s">
        <v>103</v>
      </c>
      <c r="E45" s="104">
        <v>30</v>
      </c>
      <c r="F45" s="34">
        <v>2059</v>
      </c>
      <c r="G45" s="28">
        <f t="shared" si="2"/>
        <v>61770</v>
      </c>
      <c r="H45" s="109">
        <v>0.22800000000000001</v>
      </c>
      <c r="I45" s="152">
        <f t="shared" si="3"/>
        <v>6.84</v>
      </c>
      <c r="J45" s="43" t="s">
        <v>776</v>
      </c>
      <c r="K45" s="216" t="s">
        <v>817</v>
      </c>
      <c r="L45" s="190" t="s">
        <v>19</v>
      </c>
      <c r="M45" s="190" t="s">
        <v>47</v>
      </c>
      <c r="N45" s="150"/>
      <c r="AH45" s="108"/>
    </row>
    <row r="46" spans="1:34" s="106" customFormat="1" ht="27" customHeight="1" thickBot="1">
      <c r="A46" s="151">
        <v>129</v>
      </c>
      <c r="B46" s="32" t="s">
        <v>176</v>
      </c>
      <c r="C46" s="32" t="s">
        <v>111</v>
      </c>
      <c r="D46" s="32" t="s">
        <v>106</v>
      </c>
      <c r="E46" s="104">
        <v>30</v>
      </c>
      <c r="F46" s="34">
        <v>2059</v>
      </c>
      <c r="G46" s="28">
        <f t="shared" si="2"/>
        <v>61770</v>
      </c>
      <c r="H46" s="109">
        <v>0.16800000000000001</v>
      </c>
      <c r="I46" s="152">
        <f t="shared" si="3"/>
        <v>5.04</v>
      </c>
      <c r="J46" s="43" t="s">
        <v>777</v>
      </c>
      <c r="K46" s="216" t="s">
        <v>818</v>
      </c>
      <c r="L46" s="190" t="s">
        <v>19</v>
      </c>
      <c r="M46" s="190" t="s">
        <v>47</v>
      </c>
      <c r="N46" s="150"/>
      <c r="AH46" s="108"/>
    </row>
    <row r="47" spans="1:34" s="106" customFormat="1" ht="27" customHeight="1" thickBot="1">
      <c r="A47" s="151">
        <v>130</v>
      </c>
      <c r="B47" s="32" t="s">
        <v>177</v>
      </c>
      <c r="C47" s="32" t="s">
        <v>112</v>
      </c>
      <c r="D47" s="32" t="s">
        <v>104</v>
      </c>
      <c r="E47" s="104">
        <v>30</v>
      </c>
      <c r="F47" s="34">
        <v>2882</v>
      </c>
      <c r="G47" s="28">
        <f t="shared" si="2"/>
        <v>86460</v>
      </c>
      <c r="H47" s="109">
        <v>0.17799999999999999</v>
      </c>
      <c r="I47" s="152">
        <f t="shared" si="3"/>
        <v>5.34</v>
      </c>
      <c r="J47" s="43" t="s">
        <v>778</v>
      </c>
      <c r="K47" s="216" t="s">
        <v>813</v>
      </c>
      <c r="L47" s="191" t="s">
        <v>19</v>
      </c>
      <c r="M47" s="191" t="s">
        <v>47</v>
      </c>
      <c r="N47" s="150"/>
      <c r="AH47" s="108"/>
    </row>
    <row r="48" spans="1:34" s="106" customFormat="1" ht="27" customHeight="1" thickBot="1">
      <c r="A48" s="151">
        <v>131</v>
      </c>
      <c r="B48" s="32" t="s">
        <v>178</v>
      </c>
      <c r="C48" s="32" t="s">
        <v>113</v>
      </c>
      <c r="D48" s="32" t="s">
        <v>105</v>
      </c>
      <c r="E48" s="104">
        <v>30</v>
      </c>
      <c r="F48" s="34">
        <v>4941</v>
      </c>
      <c r="G48" s="28">
        <f t="shared" si="2"/>
        <v>148230</v>
      </c>
      <c r="H48" s="109">
        <v>6.8000000000000005E-2</v>
      </c>
      <c r="I48" s="152">
        <f t="shared" si="3"/>
        <v>2.04</v>
      </c>
      <c r="J48" s="43" t="s">
        <v>779</v>
      </c>
      <c r="K48" s="216" t="s">
        <v>814</v>
      </c>
      <c r="L48" s="191" t="s">
        <v>19</v>
      </c>
      <c r="M48" s="191" t="s">
        <v>47</v>
      </c>
      <c r="N48" s="150"/>
      <c r="AH48" s="108"/>
    </row>
    <row r="49" spans="1:34" s="106" customFormat="1" ht="27" customHeight="1" thickBot="1">
      <c r="A49" s="151">
        <v>132</v>
      </c>
      <c r="B49" s="32" t="s">
        <v>179</v>
      </c>
      <c r="C49" s="32" t="s">
        <v>114</v>
      </c>
      <c r="D49" s="32" t="s">
        <v>107</v>
      </c>
      <c r="E49" s="104">
        <v>30</v>
      </c>
      <c r="F49" s="34">
        <v>3294</v>
      </c>
      <c r="G49" s="28">
        <f t="shared" si="2"/>
        <v>98820</v>
      </c>
      <c r="H49" s="109">
        <v>0.14599999999999999</v>
      </c>
      <c r="I49" s="152">
        <f t="shared" si="3"/>
        <v>4.38</v>
      </c>
      <c r="J49" s="43" t="s">
        <v>780</v>
      </c>
      <c r="K49" s="216" t="s">
        <v>815</v>
      </c>
      <c r="L49" s="191" t="s">
        <v>19</v>
      </c>
      <c r="M49" s="191" t="s">
        <v>47</v>
      </c>
      <c r="N49" s="150"/>
      <c r="AH49" s="108"/>
    </row>
    <row r="50" spans="1:34" s="106" customFormat="1" ht="27" customHeight="1" thickBot="1">
      <c r="A50" s="151">
        <v>133</v>
      </c>
      <c r="B50" s="32" t="s">
        <v>354</v>
      </c>
      <c r="C50" s="32" t="s">
        <v>166</v>
      </c>
      <c r="D50" s="32" t="s">
        <v>167</v>
      </c>
      <c r="E50" s="104">
        <v>6</v>
      </c>
      <c r="F50" s="34">
        <v>5491</v>
      </c>
      <c r="G50" s="28">
        <f t="shared" si="2"/>
        <v>32946</v>
      </c>
      <c r="H50" s="109">
        <v>0.57899999999999996</v>
      </c>
      <c r="I50" s="152">
        <f t="shared" si="3"/>
        <v>3.4739999999999998</v>
      </c>
      <c r="J50" s="43" t="s">
        <v>781</v>
      </c>
      <c r="K50" s="190" t="s">
        <v>200</v>
      </c>
      <c r="L50" s="190"/>
      <c r="M50" s="190" t="s">
        <v>47</v>
      </c>
      <c r="N50" s="150"/>
      <c r="AH50" s="108"/>
    </row>
    <row r="51" spans="1:34" s="106" customFormat="1" ht="27" customHeight="1" thickBot="1">
      <c r="A51" s="151">
        <v>134</v>
      </c>
      <c r="B51" s="32" t="s">
        <v>180</v>
      </c>
      <c r="C51" s="32" t="s">
        <v>75</v>
      </c>
      <c r="D51" s="32" t="s">
        <v>76</v>
      </c>
      <c r="E51" s="104">
        <v>4</v>
      </c>
      <c r="F51" s="34">
        <v>19608</v>
      </c>
      <c r="G51" s="28">
        <f t="shared" si="2"/>
        <v>78432</v>
      </c>
      <c r="H51" s="109">
        <v>1.508</v>
      </c>
      <c r="I51" s="152">
        <f t="shared" si="3"/>
        <v>6.032</v>
      </c>
      <c r="J51" s="43" t="s">
        <v>193</v>
      </c>
      <c r="K51" s="190" t="s">
        <v>198</v>
      </c>
      <c r="L51" s="190" t="s">
        <v>19</v>
      </c>
      <c r="M51" s="190" t="s">
        <v>47</v>
      </c>
      <c r="N51" s="150"/>
      <c r="AH51" s="108"/>
    </row>
    <row r="52" spans="1:34" s="106" customFormat="1" ht="27" customHeight="1" thickBot="1">
      <c r="A52" s="151">
        <v>135</v>
      </c>
      <c r="B52" s="32" t="s">
        <v>181</v>
      </c>
      <c r="C52" s="32" t="s">
        <v>164</v>
      </c>
      <c r="D52" s="32" t="s">
        <v>165</v>
      </c>
      <c r="E52" s="104">
        <v>36</v>
      </c>
      <c r="F52" s="34">
        <v>4706</v>
      </c>
      <c r="G52" s="28">
        <f t="shared" si="2"/>
        <v>169416</v>
      </c>
      <c r="H52" s="109">
        <v>0.59499999999999997</v>
      </c>
      <c r="I52" s="152">
        <f t="shared" si="3"/>
        <v>21.419999999999998</v>
      </c>
      <c r="J52" s="43" t="s">
        <v>194</v>
      </c>
      <c r="K52" s="190" t="s">
        <v>199</v>
      </c>
      <c r="L52" s="190" t="s">
        <v>19</v>
      </c>
      <c r="M52" s="190" t="s">
        <v>47</v>
      </c>
      <c r="N52" s="150"/>
      <c r="AH52" s="108"/>
    </row>
    <row r="53" spans="1:34" s="106" customFormat="1" ht="27" customHeight="1" thickBot="1">
      <c r="A53" s="151">
        <v>136</v>
      </c>
      <c r="B53" s="32" t="s">
        <v>749</v>
      </c>
      <c r="C53" s="32" t="s">
        <v>750</v>
      </c>
      <c r="D53" s="32" t="s">
        <v>751</v>
      </c>
      <c r="E53" s="104">
        <v>24</v>
      </c>
      <c r="F53" s="34">
        <v>2353</v>
      </c>
      <c r="G53" s="28">
        <f t="shared" si="2"/>
        <v>56472</v>
      </c>
      <c r="H53" s="109">
        <v>0.157</v>
      </c>
      <c r="I53" s="152">
        <f t="shared" si="3"/>
        <v>3.7679999999999998</v>
      </c>
      <c r="J53" s="43" t="s">
        <v>782</v>
      </c>
      <c r="K53" s="190" t="s">
        <v>819</v>
      </c>
      <c r="L53" s="190" t="s">
        <v>19</v>
      </c>
      <c r="M53" s="190" t="s">
        <v>47</v>
      </c>
      <c r="N53" s="150"/>
      <c r="AH53" s="108"/>
    </row>
    <row r="54" spans="1:34" s="106" customFormat="1" ht="27" customHeight="1" thickBot="1">
      <c r="A54" s="151">
        <v>137</v>
      </c>
      <c r="B54" s="32" t="s">
        <v>355</v>
      </c>
      <c r="C54" s="32" t="s">
        <v>356</v>
      </c>
      <c r="D54" s="32" t="s">
        <v>357</v>
      </c>
      <c r="E54" s="104">
        <v>36</v>
      </c>
      <c r="F54" s="34">
        <v>6588</v>
      </c>
      <c r="G54" s="28">
        <f t="shared" si="2"/>
        <v>237168</v>
      </c>
      <c r="H54" s="109">
        <v>0.129</v>
      </c>
      <c r="I54" s="152">
        <f t="shared" si="3"/>
        <v>4.6440000000000001</v>
      </c>
      <c r="J54" s="43" t="s">
        <v>783</v>
      </c>
      <c r="K54" s="190" t="s">
        <v>820</v>
      </c>
      <c r="L54" s="190" t="s">
        <v>19</v>
      </c>
      <c r="M54" s="190" t="s">
        <v>47</v>
      </c>
      <c r="N54" s="150"/>
      <c r="AH54" s="108"/>
    </row>
    <row r="55" spans="1:34" s="106" customFormat="1" ht="27" customHeight="1" thickBot="1">
      <c r="A55" s="151">
        <v>138</v>
      </c>
      <c r="B55" s="32" t="s">
        <v>358</v>
      </c>
      <c r="C55" s="32" t="s">
        <v>359</v>
      </c>
      <c r="D55" s="32" t="s">
        <v>360</v>
      </c>
      <c r="E55" s="104">
        <v>36</v>
      </c>
      <c r="F55" s="34">
        <v>4706</v>
      </c>
      <c r="G55" s="28">
        <f t="shared" si="2"/>
        <v>169416</v>
      </c>
      <c r="H55" s="109">
        <v>0.126</v>
      </c>
      <c r="I55" s="152">
        <f t="shared" si="3"/>
        <v>4.5359999999999996</v>
      </c>
      <c r="J55" s="43" t="s">
        <v>784</v>
      </c>
      <c r="K55" s="190" t="s">
        <v>821</v>
      </c>
      <c r="L55" s="190"/>
      <c r="M55" s="190" t="s">
        <v>47</v>
      </c>
      <c r="N55" s="150"/>
      <c r="AH55" s="108"/>
    </row>
    <row r="56" spans="1:34" s="106" customFormat="1" ht="27" customHeight="1" thickBot="1">
      <c r="A56" s="151">
        <v>139</v>
      </c>
      <c r="B56" s="32" t="s">
        <v>361</v>
      </c>
      <c r="C56" s="32" t="s">
        <v>75</v>
      </c>
      <c r="D56" s="32" t="s">
        <v>76</v>
      </c>
      <c r="E56" s="104">
        <v>96</v>
      </c>
      <c r="F56" s="34">
        <v>3765</v>
      </c>
      <c r="G56" s="28">
        <f t="shared" si="2"/>
        <v>361440</v>
      </c>
      <c r="H56" s="109">
        <v>0.23599999999999999</v>
      </c>
      <c r="I56" s="152">
        <f t="shared" si="3"/>
        <v>22.655999999999999</v>
      </c>
      <c r="J56" s="43" t="s">
        <v>785</v>
      </c>
      <c r="K56" s="190" t="s">
        <v>822</v>
      </c>
      <c r="L56" s="190" t="s">
        <v>19</v>
      </c>
      <c r="M56" s="190" t="s">
        <v>47</v>
      </c>
      <c r="N56" s="150"/>
      <c r="AH56" s="108"/>
    </row>
    <row r="57" spans="1:34" s="106" customFormat="1" ht="27" customHeight="1" thickBot="1">
      <c r="A57" s="151">
        <v>140</v>
      </c>
      <c r="B57" s="32" t="s">
        <v>362</v>
      </c>
      <c r="C57" s="32" t="s">
        <v>168</v>
      </c>
      <c r="D57" s="32" t="s">
        <v>363</v>
      </c>
      <c r="E57" s="104">
        <v>36</v>
      </c>
      <c r="F57" s="34">
        <v>5647</v>
      </c>
      <c r="G57" s="28">
        <f t="shared" si="2"/>
        <v>203292</v>
      </c>
      <c r="H57" s="109">
        <v>0.128</v>
      </c>
      <c r="I57" s="152">
        <f t="shared" si="3"/>
        <v>4.6080000000000005</v>
      </c>
      <c r="J57" s="43" t="s">
        <v>786</v>
      </c>
      <c r="K57" s="190" t="s">
        <v>823</v>
      </c>
      <c r="L57" s="190" t="s">
        <v>19</v>
      </c>
      <c r="M57" s="190" t="s">
        <v>47</v>
      </c>
      <c r="N57" s="150"/>
      <c r="AH57" s="108"/>
    </row>
    <row r="58" spans="1:34" s="106" customFormat="1" ht="27" customHeight="1" thickBot="1">
      <c r="A58" s="151">
        <v>141</v>
      </c>
      <c r="B58" s="32" t="s">
        <v>77</v>
      </c>
      <c r="C58" s="32" t="s">
        <v>54</v>
      </c>
      <c r="D58" s="32" t="s">
        <v>55</v>
      </c>
      <c r="E58" s="104">
        <v>36</v>
      </c>
      <c r="F58" s="34">
        <v>6588</v>
      </c>
      <c r="G58" s="28">
        <f t="shared" si="2"/>
        <v>237168</v>
      </c>
      <c r="H58" s="109">
        <v>0.159</v>
      </c>
      <c r="I58" s="152">
        <f t="shared" si="3"/>
        <v>5.7240000000000002</v>
      </c>
      <c r="J58" s="43" t="s">
        <v>80</v>
      </c>
      <c r="K58" s="190" t="s">
        <v>61</v>
      </c>
      <c r="L58" s="190" t="s">
        <v>19</v>
      </c>
      <c r="M58" s="190" t="s">
        <v>47</v>
      </c>
      <c r="N58" s="150"/>
      <c r="AH58" s="108"/>
    </row>
    <row r="59" spans="1:34" s="106" customFormat="1" ht="27" customHeight="1" thickBot="1">
      <c r="A59" s="151">
        <v>142</v>
      </c>
      <c r="B59" s="32" t="s">
        <v>364</v>
      </c>
      <c r="C59" s="32" t="s">
        <v>365</v>
      </c>
      <c r="D59" s="32" t="s">
        <v>366</v>
      </c>
      <c r="E59" s="104">
        <v>36</v>
      </c>
      <c r="F59" s="34">
        <v>3765</v>
      </c>
      <c r="G59" s="28">
        <f t="shared" si="2"/>
        <v>135540</v>
      </c>
      <c r="H59" s="109">
        <v>0.22700000000000001</v>
      </c>
      <c r="I59" s="152">
        <f t="shared" si="3"/>
        <v>8.1720000000000006</v>
      </c>
      <c r="J59" s="43" t="s">
        <v>787</v>
      </c>
      <c r="K59" s="190" t="s">
        <v>824</v>
      </c>
      <c r="L59" s="190" t="s">
        <v>19</v>
      </c>
      <c r="M59" s="190" t="s">
        <v>825</v>
      </c>
      <c r="N59" s="150"/>
      <c r="AH59" s="108"/>
    </row>
    <row r="60" spans="1:34" s="106" customFormat="1" ht="27" customHeight="1" thickBot="1">
      <c r="A60" s="151">
        <v>143</v>
      </c>
      <c r="B60" s="32" t="s">
        <v>367</v>
      </c>
      <c r="C60" s="32" t="s">
        <v>368</v>
      </c>
      <c r="D60" s="32" t="s">
        <v>369</v>
      </c>
      <c r="E60" s="104">
        <v>144</v>
      </c>
      <c r="F60" s="34">
        <v>3912</v>
      </c>
      <c r="G60" s="28">
        <f t="shared" si="2"/>
        <v>563328</v>
      </c>
      <c r="H60" s="109">
        <v>1.2250000000000001</v>
      </c>
      <c r="I60" s="152">
        <f t="shared" si="3"/>
        <v>176.4</v>
      </c>
      <c r="J60" s="43" t="s">
        <v>788</v>
      </c>
      <c r="K60" s="190" t="s">
        <v>826</v>
      </c>
      <c r="L60" s="190" t="s">
        <v>19</v>
      </c>
      <c r="M60" s="190" t="s">
        <v>47</v>
      </c>
      <c r="N60" s="150"/>
      <c r="AH60" s="108"/>
    </row>
    <row r="61" spans="1:34" s="106" customFormat="1" ht="27" customHeight="1" thickBot="1">
      <c r="A61" s="151">
        <v>144</v>
      </c>
      <c r="B61" s="32" t="s">
        <v>370</v>
      </c>
      <c r="C61" s="32" t="s">
        <v>371</v>
      </c>
      <c r="D61" s="32" t="s">
        <v>372</v>
      </c>
      <c r="E61" s="104">
        <v>20</v>
      </c>
      <c r="F61" s="34">
        <v>3671</v>
      </c>
      <c r="G61" s="28">
        <f t="shared" si="2"/>
        <v>73420</v>
      </c>
      <c r="H61" s="109">
        <v>0.34300000000000003</v>
      </c>
      <c r="I61" s="152">
        <f t="shared" si="3"/>
        <v>6.86</v>
      </c>
      <c r="J61" s="43" t="s">
        <v>789</v>
      </c>
      <c r="K61" s="190" t="s">
        <v>827</v>
      </c>
      <c r="L61" s="190" t="s">
        <v>19</v>
      </c>
      <c r="M61" s="190" t="s">
        <v>47</v>
      </c>
      <c r="N61" s="150"/>
      <c r="AH61" s="108"/>
    </row>
    <row r="62" spans="1:34" s="106" customFormat="1" ht="27" customHeight="1" thickBot="1">
      <c r="A62" s="177">
        <v>145</v>
      </c>
      <c r="B62" s="42" t="s">
        <v>373</v>
      </c>
      <c r="C62" s="42" t="s">
        <v>374</v>
      </c>
      <c r="D62" s="42" t="s">
        <v>375</v>
      </c>
      <c r="E62" s="110">
        <v>10</v>
      </c>
      <c r="F62" s="38">
        <v>1176</v>
      </c>
      <c r="G62" s="29">
        <f t="shared" si="2"/>
        <v>11760</v>
      </c>
      <c r="H62" s="109">
        <v>0.115</v>
      </c>
      <c r="I62" s="152">
        <f t="shared" si="3"/>
        <v>1.1500000000000001</v>
      </c>
      <c r="J62" s="43" t="s">
        <v>790</v>
      </c>
      <c r="K62" s="190" t="s">
        <v>828</v>
      </c>
      <c r="L62" s="190" t="s">
        <v>19</v>
      </c>
      <c r="M62" s="190" t="s">
        <v>47</v>
      </c>
      <c r="N62" s="150"/>
      <c r="AH62" s="108"/>
    </row>
    <row r="63" spans="1:34" ht="24" thickTop="1" thickBot="1">
      <c r="A63" s="154"/>
      <c r="B63" s="262"/>
      <c r="C63" s="262"/>
      <c r="D63" s="111" t="s">
        <v>67</v>
      </c>
      <c r="E63" s="112">
        <f>SUM(E14:E62)</f>
        <v>3151</v>
      </c>
      <c r="F63" s="30"/>
      <c r="G63" s="31">
        <f>SUM(G14:G62)</f>
        <v>5693380</v>
      </c>
      <c r="H63" s="113"/>
      <c r="I63" s="114">
        <f>SUM(I14:I62)</f>
        <v>772.94299999999998</v>
      </c>
      <c r="J63" s="115"/>
    </row>
    <row r="64" spans="1:34" ht="27" customHeight="1">
      <c r="D64" s="116"/>
      <c r="E64" s="155">
        <f>E63+'Invoice-2'!E64</f>
        <v>9317</v>
      </c>
      <c r="F64" s="146"/>
      <c r="G64" s="146">
        <f>G63+'Invoice-2'!G64</f>
        <v>14451178</v>
      </c>
      <c r="I64" s="115">
        <f>I63+'Invoice-2'!I64</f>
        <v>1962.6989999999998</v>
      </c>
    </row>
    <row r="65" spans="5:10" ht="18.75">
      <c r="E65" s="117"/>
      <c r="F65" s="118"/>
      <c r="G65" s="118"/>
    </row>
    <row r="66" spans="5:10">
      <c r="J66" s="164"/>
    </row>
    <row r="67" spans="5:10">
      <c r="I67" s="119"/>
      <c r="J67" s="164"/>
    </row>
    <row r="68" spans="5:10">
      <c r="I68" s="119"/>
    </row>
    <row r="69" spans="5:10">
      <c r="I69" s="121"/>
    </row>
    <row r="70" spans="5:10">
      <c r="I70" s="120"/>
    </row>
  </sheetData>
  <mergeCells count="2">
    <mergeCell ref="A1:G2"/>
    <mergeCell ref="B63:C63"/>
  </mergeCells>
  <phoneticPr fontId="4"/>
  <pageMargins left="0" right="0" top="0" bottom="0" header="0" footer="0"/>
  <pageSetup paperSize="9" scale="45" orientation="portrait" horizont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3084-496D-E54F-93A4-A58C146A9D10}">
  <sheetPr>
    <tabColor rgb="FF00B050"/>
    <pageSetUpPr fitToPage="1"/>
  </sheetPr>
  <dimension ref="A1:AH45"/>
  <sheetViews>
    <sheetView view="pageBreakPreview" topLeftCell="A33" zoomScale="80" zoomScaleNormal="100" zoomScaleSheetLayoutView="80" workbookViewId="0">
      <selection activeCell="A37" sqref="A37"/>
    </sheetView>
  </sheetViews>
  <sheetFormatPr defaultColWidth="9" defaultRowHeight="15.75"/>
  <cols>
    <col min="1" max="1" width="10.375" style="54" customWidth="1"/>
    <col min="2" max="2" width="53.375" style="54" customWidth="1"/>
    <col min="3" max="3" width="21.875" style="54" customWidth="1"/>
    <col min="4" max="4" width="47.375" style="54" customWidth="1"/>
    <col min="5" max="5" width="14" style="54" customWidth="1"/>
    <col min="6" max="6" width="18.125" style="57" customWidth="1"/>
    <col min="7" max="7" width="22.375" style="57" customWidth="1"/>
    <col min="8" max="10" width="16.375" style="57" customWidth="1"/>
    <col min="11" max="11" width="36" style="54" customWidth="1"/>
    <col min="12" max="12" width="10.125" style="54" customWidth="1"/>
    <col min="13" max="13" width="19.375" style="54" customWidth="1"/>
    <col min="14" max="14" width="7.625" style="54" customWidth="1"/>
    <col min="15" max="15" width="8.25" style="54" customWidth="1"/>
    <col min="16" max="19" width="2.375" style="54" customWidth="1"/>
    <col min="20" max="20" width="11.625" style="54" customWidth="1"/>
    <col min="21" max="21" width="19.875" style="54" customWidth="1"/>
    <col min="22" max="22" width="19.375" style="54" customWidth="1"/>
    <col min="23" max="26" width="16.375" style="54" customWidth="1"/>
    <col min="27" max="32" width="2.375" style="54" customWidth="1"/>
    <col min="33" max="33" width="9" style="54"/>
    <col min="34" max="34" width="19.375" style="54" customWidth="1"/>
    <col min="35" max="16384" width="9" style="54"/>
  </cols>
  <sheetData>
    <row r="1" spans="1:34" ht="13.5" customHeight="1">
      <c r="A1" s="260" t="s">
        <v>24</v>
      </c>
      <c r="B1" s="260"/>
      <c r="C1" s="260"/>
      <c r="D1" s="260"/>
      <c r="E1" s="260"/>
      <c r="F1" s="260"/>
      <c r="G1" s="260"/>
      <c r="H1" s="168"/>
      <c r="I1" s="168"/>
      <c r="J1" s="168"/>
    </row>
    <row r="2" spans="1:34" ht="13.5" customHeight="1">
      <c r="A2" s="260"/>
      <c r="B2" s="260"/>
      <c r="C2" s="260"/>
      <c r="D2" s="260"/>
      <c r="E2" s="260"/>
      <c r="F2" s="260"/>
      <c r="G2" s="260"/>
      <c r="H2" s="168"/>
      <c r="I2" s="168"/>
      <c r="J2" s="168"/>
    </row>
    <row r="3" spans="1:34" ht="16.5" thickBot="1">
      <c r="A3" s="55" t="s">
        <v>96</v>
      </c>
      <c r="B3" s="56" t="str" cm="1">
        <f t="array" ref="B3:D3">'INVOICE(無償サンプル抜き価格)'!H6:J6</f>
        <v>250912-MOS</v>
      </c>
      <c r="C3" s="54">
        <v>0</v>
      </c>
      <c r="D3" s="54">
        <v>0</v>
      </c>
      <c r="G3" s="58" cm="1">
        <f t="array" ref="G3:I3">'INVOICE(無償サンプル抜き価格)'!H4:J4</f>
        <v>45895</v>
      </c>
      <c r="H3" s="58">
        <v>0</v>
      </c>
      <c r="I3" s="58">
        <v>0</v>
      </c>
      <c r="J3" s="58"/>
    </row>
    <row r="4" spans="1:34">
      <c r="A4" s="59" t="s">
        <v>25</v>
      </c>
      <c r="B4" s="60"/>
      <c r="C4" s="60"/>
      <c r="D4" s="61" t="s">
        <v>26</v>
      </c>
      <c r="E4" s="60" t="s">
        <v>27</v>
      </c>
      <c r="F4" s="62"/>
      <c r="G4" s="63"/>
    </row>
    <row r="5" spans="1:34">
      <c r="A5" s="64" t="s">
        <v>1</v>
      </c>
      <c r="B5" s="65"/>
      <c r="C5" s="65"/>
      <c r="D5" s="66"/>
      <c r="E5" s="67" t="s">
        <v>28</v>
      </c>
      <c r="F5" s="65"/>
      <c r="G5" s="68"/>
      <c r="H5" s="56"/>
    </row>
    <row r="6" spans="1:34" ht="15.75" customHeight="1">
      <c r="A6" s="69" t="s">
        <v>29</v>
      </c>
      <c r="B6" s="65"/>
      <c r="C6" s="65"/>
      <c r="D6" s="66"/>
      <c r="E6" s="65" t="s">
        <v>30</v>
      </c>
      <c r="F6" s="70"/>
      <c r="G6" s="71"/>
      <c r="I6" s="54"/>
      <c r="J6" s="54"/>
      <c r="K6" s="72"/>
    </row>
    <row r="7" spans="1:34">
      <c r="A7" s="73" t="s">
        <v>31</v>
      </c>
      <c r="B7" s="65"/>
      <c r="C7" s="65"/>
      <c r="D7" s="74" t="s">
        <v>97</v>
      </c>
      <c r="E7" s="75" t="s">
        <v>98</v>
      </c>
      <c r="F7" s="76"/>
      <c r="G7" s="71"/>
      <c r="H7" s="54"/>
      <c r="I7" s="54"/>
      <c r="J7" s="54"/>
    </row>
    <row r="8" spans="1:34">
      <c r="A8" s="73" t="s">
        <v>99</v>
      </c>
      <c r="B8" s="77"/>
      <c r="C8" s="77"/>
      <c r="D8" s="78"/>
      <c r="E8" s="79"/>
      <c r="F8" s="80"/>
      <c r="G8" s="81"/>
      <c r="K8" s="72"/>
    </row>
    <row r="9" spans="1:34">
      <c r="A9" s="82" t="s">
        <v>32</v>
      </c>
      <c r="B9" s="83"/>
      <c r="C9" s="83"/>
      <c r="D9" s="66" t="s">
        <v>33</v>
      </c>
      <c r="E9" s="65"/>
      <c r="F9" s="70"/>
      <c r="G9" s="71"/>
      <c r="H9" s="54"/>
      <c r="K9" s="72"/>
    </row>
    <row r="10" spans="1:34">
      <c r="A10" s="84" t="s">
        <v>57</v>
      </c>
      <c r="B10" s="79" t="s">
        <v>34</v>
      </c>
      <c r="C10" s="79"/>
      <c r="D10" s="78" t="s">
        <v>35</v>
      </c>
      <c r="E10" s="79" t="s">
        <v>36</v>
      </c>
      <c r="F10" s="80"/>
      <c r="G10" s="81"/>
      <c r="H10" s="54"/>
      <c r="K10" s="72"/>
    </row>
    <row r="11" spans="1:34" ht="19.5">
      <c r="A11" s="82" t="s">
        <v>37</v>
      </c>
      <c r="B11" s="83"/>
      <c r="C11" s="83"/>
      <c r="D11" s="66" t="s">
        <v>58</v>
      </c>
      <c r="E11" s="65" t="s">
        <v>100</v>
      </c>
      <c r="F11" s="70"/>
      <c r="G11" s="71"/>
      <c r="K11" s="72"/>
    </row>
    <row r="12" spans="1:34" ht="16.5" thickBot="1">
      <c r="A12" s="85" t="s">
        <v>101</v>
      </c>
      <c r="B12" s="86"/>
      <c r="C12" s="86"/>
      <c r="D12" s="87"/>
      <c r="E12" s="86"/>
      <c r="F12" s="88"/>
      <c r="G12" s="89"/>
      <c r="H12" s="90"/>
      <c r="K12" s="72"/>
    </row>
    <row r="13" spans="1:34" ht="26.25" thickBot="1">
      <c r="A13" s="91"/>
      <c r="B13" s="92" t="s">
        <v>38</v>
      </c>
      <c r="C13" s="92" t="s">
        <v>39</v>
      </c>
      <c r="D13" s="92" t="s">
        <v>40</v>
      </c>
      <c r="E13" s="93" t="s">
        <v>14</v>
      </c>
      <c r="F13" s="94" t="s">
        <v>41</v>
      </c>
      <c r="G13" s="95" t="s">
        <v>42</v>
      </c>
      <c r="H13" s="96" t="s">
        <v>43</v>
      </c>
      <c r="I13" s="97" t="s">
        <v>51</v>
      </c>
      <c r="J13" s="98" t="s">
        <v>50</v>
      </c>
      <c r="K13" s="122" t="s">
        <v>44</v>
      </c>
      <c r="L13" s="123" t="s">
        <v>45</v>
      </c>
      <c r="M13" s="101" t="s">
        <v>46</v>
      </c>
      <c r="N13" s="54">
        <f>SUM(E14:E15)</f>
        <v>144</v>
      </c>
      <c r="O13" s="124" t="e">
        <f>N13+'INVOICE(無償サンプル抜き価格)'!#REF!</f>
        <v>#REF!</v>
      </c>
      <c r="U13" s="57"/>
    </row>
    <row r="14" spans="1:34" s="127" customFormat="1" ht="27" customHeight="1" thickBot="1">
      <c r="A14" s="102">
        <v>146</v>
      </c>
      <c r="B14" s="32" t="s">
        <v>376</v>
      </c>
      <c r="C14" s="32" t="s">
        <v>88</v>
      </c>
      <c r="D14" s="32" t="s">
        <v>89</v>
      </c>
      <c r="E14" s="104">
        <v>120</v>
      </c>
      <c r="F14" s="34">
        <v>4000</v>
      </c>
      <c r="G14" s="35">
        <f>E14*F14</f>
        <v>480000</v>
      </c>
      <c r="H14" s="125">
        <v>0.112</v>
      </c>
      <c r="I14" s="126">
        <f>E14*H14</f>
        <v>13.44</v>
      </c>
      <c r="J14" s="171" t="s">
        <v>843</v>
      </c>
      <c r="K14" s="178" t="s">
        <v>861</v>
      </c>
      <c r="L14" s="170" t="s">
        <v>85</v>
      </c>
      <c r="M14" s="156" t="s">
        <v>862</v>
      </c>
      <c r="T14" s="127">
        <f>SUM(E14:E15)</f>
        <v>144</v>
      </c>
      <c r="U14" s="128">
        <f>SUM(G14:G15)</f>
        <v>552000</v>
      </c>
      <c r="V14" s="129">
        <f>ROUND(F14*1.045,0)</f>
        <v>4180</v>
      </c>
      <c r="AH14" s="130"/>
    </row>
    <row r="15" spans="1:34" s="127" customFormat="1" ht="27" customHeight="1" thickBot="1">
      <c r="A15" s="102">
        <v>147</v>
      </c>
      <c r="B15" s="32" t="s">
        <v>182</v>
      </c>
      <c r="C15" s="32" t="s">
        <v>90</v>
      </c>
      <c r="D15" s="32" t="s">
        <v>91</v>
      </c>
      <c r="E15" s="104">
        <v>24</v>
      </c>
      <c r="F15" s="34">
        <v>3000</v>
      </c>
      <c r="G15" s="35">
        <f>E15*F15</f>
        <v>72000</v>
      </c>
      <c r="H15" s="125">
        <v>0.23599999999999999</v>
      </c>
      <c r="I15" s="126">
        <f t="shared" ref="I15:I36" si="0">E15*H15</f>
        <v>5.6639999999999997</v>
      </c>
      <c r="J15" s="171" t="s">
        <v>844</v>
      </c>
      <c r="K15" s="178" t="s">
        <v>863</v>
      </c>
      <c r="L15" s="170" t="s">
        <v>85</v>
      </c>
      <c r="M15" s="156" t="s">
        <v>92</v>
      </c>
      <c r="V15" s="129">
        <f t="shared" ref="V15:V22" si="1">ROUND(F15*1.045,0)</f>
        <v>3135</v>
      </c>
      <c r="AH15" s="130"/>
    </row>
    <row r="16" spans="1:34" s="127" customFormat="1" ht="42.75" customHeight="1" thickBot="1">
      <c r="A16" s="102">
        <v>148</v>
      </c>
      <c r="B16" s="32" t="s">
        <v>377</v>
      </c>
      <c r="C16" s="32" t="s">
        <v>378</v>
      </c>
      <c r="D16" s="32" t="s">
        <v>379</v>
      </c>
      <c r="E16" s="104">
        <v>480</v>
      </c>
      <c r="F16" s="34">
        <v>380</v>
      </c>
      <c r="G16" s="35">
        <f t="shared" ref="G16:G36" si="2">E16*F16</f>
        <v>182400</v>
      </c>
      <c r="H16" s="125">
        <v>0.40500000000000003</v>
      </c>
      <c r="I16" s="126">
        <f t="shared" si="0"/>
        <v>194.4</v>
      </c>
      <c r="J16" s="171" t="s">
        <v>845</v>
      </c>
      <c r="K16" s="178" t="s">
        <v>62</v>
      </c>
      <c r="L16" s="170" t="s">
        <v>63</v>
      </c>
      <c r="M16" s="156" t="s">
        <v>60</v>
      </c>
      <c r="V16" s="129">
        <f t="shared" si="1"/>
        <v>397</v>
      </c>
      <c r="AH16" s="130"/>
    </row>
    <row r="17" spans="1:34" s="127" customFormat="1" ht="36" customHeight="1" thickBot="1">
      <c r="A17" s="102">
        <v>149</v>
      </c>
      <c r="B17" s="32" t="s">
        <v>380</v>
      </c>
      <c r="C17" s="32" t="s">
        <v>381</v>
      </c>
      <c r="D17" s="32" t="s">
        <v>382</v>
      </c>
      <c r="E17" s="104">
        <v>480</v>
      </c>
      <c r="F17" s="34">
        <v>380</v>
      </c>
      <c r="G17" s="35">
        <f t="shared" si="2"/>
        <v>182400</v>
      </c>
      <c r="H17" s="125">
        <v>0.4</v>
      </c>
      <c r="I17" s="126">
        <f t="shared" si="0"/>
        <v>192</v>
      </c>
      <c r="J17" s="171" t="s">
        <v>846</v>
      </c>
      <c r="K17" s="178" t="s">
        <v>62</v>
      </c>
      <c r="L17" s="170" t="s">
        <v>63</v>
      </c>
      <c r="M17" s="156" t="s">
        <v>60</v>
      </c>
      <c r="V17" s="129">
        <f t="shared" si="1"/>
        <v>397</v>
      </c>
      <c r="AH17" s="130"/>
    </row>
    <row r="18" spans="1:34" s="127" customFormat="1" ht="36.75" customHeight="1" thickBot="1">
      <c r="A18" s="102">
        <v>150</v>
      </c>
      <c r="B18" s="32" t="s">
        <v>183</v>
      </c>
      <c r="C18" s="176" t="s">
        <v>169</v>
      </c>
      <c r="D18" s="176" t="s">
        <v>170</v>
      </c>
      <c r="E18" s="104">
        <v>240</v>
      </c>
      <c r="F18" s="34">
        <v>380</v>
      </c>
      <c r="G18" s="35">
        <f t="shared" si="2"/>
        <v>91200</v>
      </c>
      <c r="H18" s="125">
        <v>0.4</v>
      </c>
      <c r="I18" s="126">
        <f t="shared" si="0"/>
        <v>96</v>
      </c>
      <c r="J18" s="171" t="s">
        <v>195</v>
      </c>
      <c r="K18" s="178" t="s">
        <v>62</v>
      </c>
      <c r="L18" s="170" t="s">
        <v>63</v>
      </c>
      <c r="M18" s="156" t="s">
        <v>60</v>
      </c>
      <c r="V18" s="129">
        <f t="shared" si="1"/>
        <v>397</v>
      </c>
      <c r="AH18" s="130"/>
    </row>
    <row r="19" spans="1:34" s="127" customFormat="1" ht="36.75" customHeight="1" thickBot="1">
      <c r="A19" s="102">
        <v>151</v>
      </c>
      <c r="B19" s="32" t="s">
        <v>383</v>
      </c>
      <c r="C19" s="176" t="s">
        <v>384</v>
      </c>
      <c r="D19" s="176" t="s">
        <v>385</v>
      </c>
      <c r="E19" s="104">
        <v>480</v>
      </c>
      <c r="F19" s="34">
        <v>380</v>
      </c>
      <c r="G19" s="35">
        <f t="shared" si="2"/>
        <v>182400</v>
      </c>
      <c r="H19" s="125">
        <v>8.5999999999999993E-2</v>
      </c>
      <c r="I19" s="126">
        <f t="shared" si="0"/>
        <v>41.279999999999994</v>
      </c>
      <c r="J19" s="171" t="s">
        <v>847</v>
      </c>
      <c r="K19" s="178" t="s">
        <v>864</v>
      </c>
      <c r="L19" s="170" t="s">
        <v>63</v>
      </c>
      <c r="M19" s="156" t="s">
        <v>865</v>
      </c>
      <c r="V19" s="129">
        <f t="shared" si="1"/>
        <v>397</v>
      </c>
      <c r="AH19" s="130"/>
    </row>
    <row r="20" spans="1:34" s="127" customFormat="1" ht="36.75" customHeight="1" thickBot="1">
      <c r="A20" s="102">
        <v>152</v>
      </c>
      <c r="B20" s="32" t="s">
        <v>386</v>
      </c>
      <c r="C20" s="176" t="s">
        <v>387</v>
      </c>
      <c r="D20" s="176" t="s">
        <v>388</v>
      </c>
      <c r="E20" s="104">
        <v>960</v>
      </c>
      <c r="F20" s="34">
        <v>380</v>
      </c>
      <c r="G20" s="35">
        <f t="shared" si="2"/>
        <v>364800</v>
      </c>
      <c r="H20" s="125">
        <v>8.5999999999999993E-2</v>
      </c>
      <c r="I20" s="126">
        <f t="shared" si="0"/>
        <v>82.559999999999988</v>
      </c>
      <c r="J20" s="171" t="s">
        <v>848</v>
      </c>
      <c r="K20" s="178" t="s">
        <v>864</v>
      </c>
      <c r="L20" s="170" t="s">
        <v>63</v>
      </c>
      <c r="M20" s="156" t="s">
        <v>865</v>
      </c>
      <c r="T20" s="127">
        <f>SUM(E16:E22)</f>
        <v>3540</v>
      </c>
      <c r="U20" s="128">
        <f>SUM(G16:G22)</f>
        <v>1268700</v>
      </c>
      <c r="V20" s="129">
        <f t="shared" si="1"/>
        <v>397</v>
      </c>
      <c r="AH20" s="130"/>
    </row>
    <row r="21" spans="1:34" s="127" customFormat="1" ht="36.75" customHeight="1" thickBot="1">
      <c r="A21" s="102">
        <v>153</v>
      </c>
      <c r="B21" s="32" t="s">
        <v>389</v>
      </c>
      <c r="C21" s="176" t="s">
        <v>390</v>
      </c>
      <c r="D21" s="176" t="s">
        <v>391</v>
      </c>
      <c r="E21" s="104">
        <v>300</v>
      </c>
      <c r="F21" s="34">
        <v>295</v>
      </c>
      <c r="G21" s="35">
        <f t="shared" si="2"/>
        <v>88500</v>
      </c>
      <c r="H21" s="125">
        <v>0.18</v>
      </c>
      <c r="I21" s="126">
        <f t="shared" si="0"/>
        <v>54</v>
      </c>
      <c r="J21" s="171" t="s">
        <v>849</v>
      </c>
      <c r="K21" s="178" t="s">
        <v>866</v>
      </c>
      <c r="L21" s="170" t="s">
        <v>63</v>
      </c>
      <c r="M21" s="156" t="s">
        <v>867</v>
      </c>
      <c r="V21" s="129">
        <f t="shared" si="1"/>
        <v>308</v>
      </c>
      <c r="AH21" s="130"/>
    </row>
    <row r="22" spans="1:34" s="127" customFormat="1" ht="55.5" customHeight="1" thickBot="1">
      <c r="A22" s="102">
        <v>154</v>
      </c>
      <c r="B22" s="32" t="s">
        <v>392</v>
      </c>
      <c r="C22" s="32" t="s">
        <v>393</v>
      </c>
      <c r="D22" s="32" t="s">
        <v>394</v>
      </c>
      <c r="E22" s="104">
        <v>600</v>
      </c>
      <c r="F22" s="34">
        <v>295</v>
      </c>
      <c r="G22" s="35">
        <f t="shared" si="2"/>
        <v>177000</v>
      </c>
      <c r="H22" s="125">
        <v>0.18</v>
      </c>
      <c r="I22" s="126">
        <f t="shared" si="0"/>
        <v>108</v>
      </c>
      <c r="J22" s="171" t="s">
        <v>850</v>
      </c>
      <c r="K22" s="178" t="s">
        <v>868</v>
      </c>
      <c r="L22" s="170" t="s">
        <v>63</v>
      </c>
      <c r="M22" s="156" t="s">
        <v>869</v>
      </c>
      <c r="V22" s="129">
        <f t="shared" si="1"/>
        <v>308</v>
      </c>
      <c r="AH22" s="130"/>
    </row>
    <row r="23" spans="1:34" s="127" customFormat="1" ht="55.5" customHeight="1" thickBot="1">
      <c r="A23" s="102">
        <v>155</v>
      </c>
      <c r="B23" s="32" t="s">
        <v>395</v>
      </c>
      <c r="C23" s="32" t="s">
        <v>396</v>
      </c>
      <c r="D23" s="32" t="s">
        <v>397</v>
      </c>
      <c r="E23" s="104">
        <v>72</v>
      </c>
      <c r="F23" s="34">
        <v>1676</v>
      </c>
      <c r="G23" s="35">
        <f t="shared" si="2"/>
        <v>120672</v>
      </c>
      <c r="H23" s="125">
        <v>0.19400000000000001</v>
      </c>
      <c r="I23" s="126">
        <f t="shared" si="0"/>
        <v>13.968</v>
      </c>
      <c r="J23" s="171" t="s">
        <v>851</v>
      </c>
      <c r="K23" s="178" t="s">
        <v>870</v>
      </c>
      <c r="L23" s="170" t="s">
        <v>871</v>
      </c>
      <c r="M23" s="156" t="s">
        <v>872</v>
      </c>
      <c r="T23" s="222">
        <f>SUM(E23:E29)</f>
        <v>384</v>
      </c>
      <c r="U23" s="223">
        <f>SUM(G23:G29)</f>
        <v>810840</v>
      </c>
      <c r="V23" s="129"/>
      <c r="AH23" s="130"/>
    </row>
    <row r="24" spans="1:34" s="127" customFormat="1" ht="55.5" customHeight="1" thickBot="1">
      <c r="A24" s="102">
        <v>156</v>
      </c>
      <c r="B24" s="32" t="s">
        <v>838</v>
      </c>
      <c r="C24" s="32" t="s">
        <v>398</v>
      </c>
      <c r="D24" s="32" t="s">
        <v>399</v>
      </c>
      <c r="E24" s="104">
        <v>48</v>
      </c>
      <c r="F24" s="34">
        <v>2523</v>
      </c>
      <c r="G24" s="35">
        <f t="shared" si="2"/>
        <v>121104</v>
      </c>
      <c r="H24" s="125">
        <v>0.35</v>
      </c>
      <c r="I24" s="126">
        <f t="shared" si="0"/>
        <v>16.799999999999997</v>
      </c>
      <c r="J24" s="171"/>
      <c r="K24" s="178" t="s">
        <v>873</v>
      </c>
      <c r="L24" s="170" t="s">
        <v>871</v>
      </c>
      <c r="M24" s="156" t="s">
        <v>874</v>
      </c>
      <c r="V24" s="129"/>
      <c r="AH24" s="130"/>
    </row>
    <row r="25" spans="1:34" s="127" customFormat="1" ht="55.5" customHeight="1" thickBot="1">
      <c r="A25" s="102">
        <v>157</v>
      </c>
      <c r="B25" s="32" t="s">
        <v>839</v>
      </c>
      <c r="C25" s="32" t="s">
        <v>400</v>
      </c>
      <c r="D25" s="32" t="s">
        <v>401</v>
      </c>
      <c r="E25" s="104">
        <v>48</v>
      </c>
      <c r="F25" s="34">
        <v>2782</v>
      </c>
      <c r="G25" s="35">
        <f t="shared" si="2"/>
        <v>133536</v>
      </c>
      <c r="H25" s="125">
        <v>0.32</v>
      </c>
      <c r="I25" s="126">
        <f t="shared" si="0"/>
        <v>15.36</v>
      </c>
      <c r="J25" s="171"/>
      <c r="K25" s="178" t="s">
        <v>875</v>
      </c>
      <c r="L25" s="170" t="s">
        <v>871</v>
      </c>
      <c r="M25" s="156" t="s">
        <v>874</v>
      </c>
      <c r="V25" s="129"/>
      <c r="AH25" s="130"/>
    </row>
    <row r="26" spans="1:34" s="127" customFormat="1" ht="55.5" customHeight="1" thickBot="1">
      <c r="A26" s="102">
        <v>158</v>
      </c>
      <c r="B26" s="32" t="s">
        <v>402</v>
      </c>
      <c r="C26" s="32" t="s">
        <v>403</v>
      </c>
      <c r="D26" s="32" t="s">
        <v>404</v>
      </c>
      <c r="E26" s="104">
        <v>36</v>
      </c>
      <c r="F26" s="34">
        <v>3882</v>
      </c>
      <c r="G26" s="35">
        <f t="shared" si="2"/>
        <v>139752</v>
      </c>
      <c r="H26" s="125">
        <v>0.4</v>
      </c>
      <c r="I26" s="126">
        <f t="shared" si="0"/>
        <v>14.4</v>
      </c>
      <c r="J26" s="171" t="s">
        <v>852</v>
      </c>
      <c r="K26" s="178" t="s">
        <v>876</v>
      </c>
      <c r="L26" s="170" t="s">
        <v>871</v>
      </c>
      <c r="M26" s="156" t="s">
        <v>874</v>
      </c>
      <c r="V26" s="129"/>
      <c r="AH26" s="130"/>
    </row>
    <row r="27" spans="1:34" s="127" customFormat="1" ht="55.5" customHeight="1" thickBot="1">
      <c r="A27" s="102">
        <v>159</v>
      </c>
      <c r="B27" s="32" t="s">
        <v>840</v>
      </c>
      <c r="C27" s="32" t="s">
        <v>405</v>
      </c>
      <c r="D27" s="32" t="s">
        <v>406</v>
      </c>
      <c r="E27" s="104">
        <v>72</v>
      </c>
      <c r="F27" s="34">
        <v>1424</v>
      </c>
      <c r="G27" s="35">
        <f t="shared" si="2"/>
        <v>102528</v>
      </c>
      <c r="H27" s="125">
        <v>0.19400000000000001</v>
      </c>
      <c r="I27" s="126">
        <f t="shared" si="0"/>
        <v>13.968</v>
      </c>
      <c r="J27" s="171"/>
      <c r="K27" s="178" t="s">
        <v>870</v>
      </c>
      <c r="L27" s="170" t="s">
        <v>871</v>
      </c>
      <c r="M27" s="156" t="s">
        <v>877</v>
      </c>
      <c r="V27" s="129"/>
      <c r="AH27" s="130"/>
    </row>
    <row r="28" spans="1:34" s="127" customFormat="1" ht="55.5" customHeight="1" thickBot="1">
      <c r="A28" s="102">
        <v>160</v>
      </c>
      <c r="B28" s="32" t="s">
        <v>407</v>
      </c>
      <c r="C28" s="32" t="s">
        <v>408</v>
      </c>
      <c r="D28" s="32" t="s">
        <v>409</v>
      </c>
      <c r="E28" s="104">
        <v>36</v>
      </c>
      <c r="F28" s="34">
        <v>1440</v>
      </c>
      <c r="G28" s="35">
        <f t="shared" si="2"/>
        <v>51840</v>
      </c>
      <c r="H28" s="125">
        <v>0.1</v>
      </c>
      <c r="I28" s="126">
        <f t="shared" si="0"/>
        <v>3.6</v>
      </c>
      <c r="J28" s="171" t="s">
        <v>853</v>
      </c>
      <c r="K28" s="178" t="s">
        <v>878</v>
      </c>
      <c r="L28" s="170" t="s">
        <v>871</v>
      </c>
      <c r="M28" s="156" t="s">
        <v>879</v>
      </c>
      <c r="V28" s="129"/>
      <c r="AH28" s="130"/>
    </row>
    <row r="29" spans="1:34" s="127" customFormat="1" ht="55.5" customHeight="1" thickBot="1">
      <c r="A29" s="102">
        <v>161</v>
      </c>
      <c r="B29" s="32" t="s">
        <v>410</v>
      </c>
      <c r="C29" s="32" t="s">
        <v>410</v>
      </c>
      <c r="D29" s="32" t="s">
        <v>411</v>
      </c>
      <c r="E29" s="104">
        <v>72</v>
      </c>
      <c r="F29" s="34">
        <v>1964</v>
      </c>
      <c r="G29" s="35">
        <f t="shared" si="2"/>
        <v>141408</v>
      </c>
      <c r="H29" s="125">
        <v>0.21</v>
      </c>
      <c r="I29" s="126">
        <f t="shared" si="0"/>
        <v>15.12</v>
      </c>
      <c r="J29" s="171" t="s">
        <v>854</v>
      </c>
      <c r="K29" s="178" t="s">
        <v>878</v>
      </c>
      <c r="L29" s="170"/>
      <c r="M29" s="156"/>
      <c r="V29" s="129"/>
      <c r="AH29" s="130"/>
    </row>
    <row r="30" spans="1:34" s="127" customFormat="1" ht="55.5" customHeight="1" thickBot="1">
      <c r="A30" s="102">
        <v>162</v>
      </c>
      <c r="B30" s="32" t="s">
        <v>412</v>
      </c>
      <c r="C30" s="32" t="s">
        <v>413</v>
      </c>
      <c r="D30" s="32" t="s">
        <v>414</v>
      </c>
      <c r="E30" s="104">
        <v>48</v>
      </c>
      <c r="F30" s="34">
        <v>1488.2352941176471</v>
      </c>
      <c r="G30" s="35">
        <f t="shared" si="2"/>
        <v>71435.294117647063</v>
      </c>
      <c r="H30" s="125">
        <v>0.10100000000000001</v>
      </c>
      <c r="I30" s="126">
        <f t="shared" si="0"/>
        <v>4.8480000000000008</v>
      </c>
      <c r="J30" s="171" t="s">
        <v>855</v>
      </c>
      <c r="K30" s="178"/>
      <c r="L30" s="170"/>
      <c r="M30" s="156"/>
      <c r="T30" s="222">
        <f>SUM(E30:E31)</f>
        <v>96</v>
      </c>
      <c r="U30" s="223">
        <f>SUM(G30:G31)</f>
        <v>177707.29411764705</v>
      </c>
      <c r="V30" s="129"/>
      <c r="AH30" s="130"/>
    </row>
    <row r="31" spans="1:34" s="127" customFormat="1" ht="55.5" customHeight="1" thickBot="1">
      <c r="A31" s="102">
        <v>163</v>
      </c>
      <c r="B31" s="32" t="s">
        <v>415</v>
      </c>
      <c r="C31" s="32" t="s">
        <v>416</v>
      </c>
      <c r="D31" s="32" t="s">
        <v>417</v>
      </c>
      <c r="E31" s="104">
        <v>48</v>
      </c>
      <c r="F31" s="34">
        <v>2214</v>
      </c>
      <c r="G31" s="35">
        <f t="shared" si="2"/>
        <v>106272</v>
      </c>
      <c r="H31" s="125">
        <v>0.10100000000000001</v>
      </c>
      <c r="I31" s="126">
        <f t="shared" si="0"/>
        <v>4.8480000000000008</v>
      </c>
      <c r="J31" s="171" t="s">
        <v>856</v>
      </c>
      <c r="K31" s="178"/>
      <c r="L31" s="170"/>
      <c r="M31" s="156"/>
      <c r="V31" s="129"/>
      <c r="AH31" s="130"/>
    </row>
    <row r="32" spans="1:34" s="127" customFormat="1" ht="55.5" customHeight="1" thickBot="1">
      <c r="A32" s="102">
        <v>164</v>
      </c>
      <c r="B32" s="32" t="s">
        <v>418</v>
      </c>
      <c r="C32" s="32" t="s">
        <v>419</v>
      </c>
      <c r="D32" s="32" t="s">
        <v>420</v>
      </c>
      <c r="E32" s="104">
        <v>30</v>
      </c>
      <c r="F32" s="34">
        <v>671</v>
      </c>
      <c r="G32" s="35">
        <f t="shared" si="2"/>
        <v>20130</v>
      </c>
      <c r="H32" s="125">
        <v>0.22</v>
      </c>
      <c r="I32" s="126">
        <f t="shared" si="0"/>
        <v>6.6</v>
      </c>
      <c r="J32" s="171" t="s">
        <v>857</v>
      </c>
      <c r="K32" s="178"/>
      <c r="L32" s="170"/>
      <c r="M32" s="156"/>
      <c r="T32" s="127">
        <f>E32</f>
        <v>30</v>
      </c>
      <c r="U32" s="128">
        <f>G32</f>
        <v>20130</v>
      </c>
      <c r="V32" s="129"/>
      <c r="AH32" s="130"/>
    </row>
    <row r="33" spans="1:34" s="127" customFormat="1" ht="55.5" customHeight="1" thickBot="1">
      <c r="A33" s="102">
        <v>165</v>
      </c>
      <c r="B33" s="32" t="s">
        <v>184</v>
      </c>
      <c r="C33" s="32" t="s">
        <v>185</v>
      </c>
      <c r="D33" s="32" t="s">
        <v>70</v>
      </c>
      <c r="E33" s="104">
        <v>30</v>
      </c>
      <c r="F33" s="34">
        <v>5400</v>
      </c>
      <c r="G33" s="35">
        <f t="shared" si="2"/>
        <v>162000</v>
      </c>
      <c r="H33" s="125">
        <v>0.625</v>
      </c>
      <c r="I33" s="126">
        <f t="shared" si="0"/>
        <v>18.75</v>
      </c>
      <c r="J33" s="171" t="s">
        <v>858</v>
      </c>
      <c r="K33" s="178" t="s">
        <v>880</v>
      </c>
      <c r="L33" s="170" t="s">
        <v>881</v>
      </c>
      <c r="M33" s="156" t="s">
        <v>882</v>
      </c>
      <c r="T33" s="222">
        <f>SUM(E33:E36)</f>
        <v>280</v>
      </c>
      <c r="U33" s="223">
        <f>SUM(G33:G36)</f>
        <v>622000</v>
      </c>
      <c r="V33" s="129"/>
      <c r="AH33" s="130"/>
    </row>
    <row r="34" spans="1:34" s="127" customFormat="1" ht="55.5" customHeight="1" thickBot="1">
      <c r="A34" s="102">
        <v>166</v>
      </c>
      <c r="B34" s="32" t="s">
        <v>186</v>
      </c>
      <c r="C34" s="32" t="s">
        <v>187</v>
      </c>
      <c r="D34" s="32" t="s">
        <v>69</v>
      </c>
      <c r="E34" s="104">
        <v>30</v>
      </c>
      <c r="F34" s="34">
        <v>6000</v>
      </c>
      <c r="G34" s="35">
        <f t="shared" si="2"/>
        <v>180000</v>
      </c>
      <c r="H34" s="125">
        <v>0.625</v>
      </c>
      <c r="I34" s="126">
        <f t="shared" si="0"/>
        <v>18.75</v>
      </c>
      <c r="J34" s="171" t="s">
        <v>859</v>
      </c>
      <c r="K34" s="178" t="s">
        <v>880</v>
      </c>
      <c r="L34" s="170" t="s">
        <v>881</v>
      </c>
      <c r="M34" s="156" t="s">
        <v>882</v>
      </c>
      <c r="V34" s="129"/>
      <c r="AH34" s="130"/>
    </row>
    <row r="35" spans="1:34" s="127" customFormat="1" ht="55.5" customHeight="1" thickBot="1">
      <c r="A35" s="102">
        <v>167</v>
      </c>
      <c r="B35" s="32" t="s">
        <v>421</v>
      </c>
      <c r="C35" s="32" t="s">
        <v>422</v>
      </c>
      <c r="D35" s="32" t="s">
        <v>423</v>
      </c>
      <c r="E35" s="104">
        <v>200</v>
      </c>
      <c r="F35" s="34">
        <v>850</v>
      </c>
      <c r="G35" s="35">
        <f t="shared" si="2"/>
        <v>170000</v>
      </c>
      <c r="H35" s="125">
        <v>3.2000000000000001E-2</v>
      </c>
      <c r="I35" s="126">
        <f t="shared" si="0"/>
        <v>6.4</v>
      </c>
      <c r="J35" s="171" t="s">
        <v>860</v>
      </c>
      <c r="K35" s="178" t="s">
        <v>883</v>
      </c>
      <c r="L35" s="170"/>
      <c r="M35" s="156" t="s">
        <v>884</v>
      </c>
      <c r="V35" s="129"/>
      <c r="AH35" s="130"/>
    </row>
    <row r="36" spans="1:34" s="127" customFormat="1" ht="55.5" customHeight="1" thickBot="1">
      <c r="A36" s="131">
        <v>168</v>
      </c>
      <c r="B36" s="42" t="s">
        <v>841</v>
      </c>
      <c r="C36" s="42" t="s">
        <v>171</v>
      </c>
      <c r="D36" s="42" t="s">
        <v>842</v>
      </c>
      <c r="E36" s="110">
        <v>20</v>
      </c>
      <c r="F36" s="38">
        <v>5500</v>
      </c>
      <c r="G36" s="39">
        <f t="shared" si="2"/>
        <v>110000</v>
      </c>
      <c r="H36" s="125">
        <v>1.0500000000000001E-2</v>
      </c>
      <c r="I36" s="126">
        <f t="shared" si="0"/>
        <v>0.21000000000000002</v>
      </c>
      <c r="J36" s="171" t="s">
        <v>196</v>
      </c>
      <c r="K36" s="178" t="s">
        <v>202</v>
      </c>
      <c r="L36" s="170" t="s">
        <v>171</v>
      </c>
      <c r="M36" s="156" t="s">
        <v>203</v>
      </c>
      <c r="V36" s="129"/>
      <c r="AH36" s="130"/>
    </row>
    <row r="37" spans="1:34" s="138" customFormat="1" ht="24" thickTop="1" thickBot="1">
      <c r="A37" s="132"/>
      <c r="B37" s="261"/>
      <c r="C37" s="261"/>
      <c r="D37" s="133" t="s">
        <v>67</v>
      </c>
      <c r="E37" s="134">
        <f>SUM(E14:E36)</f>
        <v>4474</v>
      </c>
      <c r="F37" s="135"/>
      <c r="G37" s="136">
        <f>SUM(G14:G36)</f>
        <v>3451377.2941176472</v>
      </c>
      <c r="H37" s="137"/>
      <c r="I37" s="137">
        <f>SUM(I14:I36)</f>
        <v>940.96599999999978</v>
      </c>
      <c r="J37" s="46"/>
      <c r="T37" s="138">
        <f>SUM(T14:T36)</f>
        <v>4474</v>
      </c>
      <c r="U37" s="145">
        <f>SUM(U14:U36)</f>
        <v>3451377.2941176472</v>
      </c>
      <c r="V37" s="129"/>
    </row>
    <row r="38" spans="1:34" s="138" customFormat="1" ht="27" customHeight="1" thickBot="1">
      <c r="A38" s="139"/>
      <c r="B38" s="140"/>
      <c r="C38" s="140"/>
      <c r="D38" s="141"/>
      <c r="E38" s="142">
        <f>E37+'Invoice-3'!E64</f>
        <v>13791</v>
      </c>
      <c r="F38" s="143"/>
      <c r="G38" s="144">
        <f>G37+'Invoice-3'!G64</f>
        <v>17902555.294117648</v>
      </c>
      <c r="H38" s="145"/>
      <c r="I38" s="46">
        <f>I37+'Invoice-3'!I64</f>
        <v>2903.6649999999995</v>
      </c>
      <c r="J38" s="145"/>
    </row>
    <row r="39" spans="1:34" ht="18.75">
      <c r="E39" s="117"/>
      <c r="F39" s="118"/>
      <c r="G39" s="118"/>
    </row>
    <row r="40" spans="1:34" ht="23.25">
      <c r="G40" s="146"/>
      <c r="I40" s="147"/>
      <c r="L40" s="148"/>
    </row>
    <row r="41" spans="1:34">
      <c r="I41" s="147"/>
      <c r="L41" s="148"/>
    </row>
    <row r="42" spans="1:34">
      <c r="I42" s="147"/>
      <c r="L42" s="148"/>
    </row>
    <row r="43" spans="1:34">
      <c r="I43" s="147"/>
    </row>
    <row r="44" spans="1:34">
      <c r="I44" s="149"/>
    </row>
    <row r="45" spans="1:34">
      <c r="I45" s="121"/>
    </row>
  </sheetData>
  <mergeCells count="2">
    <mergeCell ref="A1:G2"/>
    <mergeCell ref="B37:C37"/>
  </mergeCells>
  <phoneticPr fontId="4"/>
  <pageMargins left="0" right="0" top="0" bottom="0" header="0" footer="0"/>
  <pageSetup paperSize="9" scale="54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E7D5-AF9B-4F29-BF50-8EFB2694D9D9}">
  <sheetPr>
    <tabColor rgb="FF00B050"/>
    <pageSetUpPr fitToPage="1"/>
  </sheetPr>
  <dimension ref="A1:X69"/>
  <sheetViews>
    <sheetView view="pageBreakPreview" topLeftCell="A9" zoomScale="80" zoomScaleNormal="100" zoomScaleSheetLayoutView="80" workbookViewId="0">
      <selection activeCell="D59" sqref="D59"/>
    </sheetView>
  </sheetViews>
  <sheetFormatPr defaultColWidth="9" defaultRowHeight="15.75"/>
  <cols>
    <col min="1" max="1" width="10.375" style="54" customWidth="1"/>
    <col min="2" max="2" width="53.375" style="54" customWidth="1"/>
    <col min="3" max="3" width="21.875" style="54" customWidth="1"/>
    <col min="4" max="4" width="47.375" style="54" customWidth="1"/>
    <col min="5" max="5" width="14" style="54" customWidth="1"/>
    <col min="6" max="6" width="18.125" style="57" customWidth="1"/>
    <col min="7" max="7" width="22.375" style="57" customWidth="1"/>
    <col min="8" max="10" width="16.375" style="57" customWidth="1"/>
    <col min="11" max="11" width="36" style="54" customWidth="1"/>
    <col min="12" max="12" width="10.125" style="54" customWidth="1"/>
    <col min="13" max="13" width="19.375" style="54" customWidth="1"/>
    <col min="14" max="16" width="16.375" style="54" customWidth="1"/>
    <col min="17" max="22" width="2.375" style="54" customWidth="1"/>
    <col min="23" max="23" width="9" style="54"/>
    <col min="24" max="24" width="19.375" style="54" customWidth="1"/>
    <col min="25" max="16384" width="9" style="54"/>
  </cols>
  <sheetData>
    <row r="1" spans="1:24" ht="13.5" customHeight="1">
      <c r="A1" s="260" t="s">
        <v>24</v>
      </c>
      <c r="B1" s="260"/>
      <c r="C1" s="260"/>
      <c r="D1" s="260"/>
      <c r="E1" s="260"/>
      <c r="F1" s="260"/>
      <c r="G1" s="260"/>
      <c r="H1" s="187"/>
      <c r="I1" s="187"/>
      <c r="J1" s="187"/>
    </row>
    <row r="2" spans="1:24" ht="13.5" customHeight="1">
      <c r="A2" s="260"/>
      <c r="B2" s="260"/>
      <c r="C2" s="260"/>
      <c r="D2" s="260"/>
      <c r="E2" s="260"/>
      <c r="F2" s="260"/>
      <c r="G2" s="260"/>
      <c r="H2" s="187"/>
      <c r="I2" s="187"/>
      <c r="J2" s="187"/>
    </row>
    <row r="3" spans="1:24" ht="16.5" thickBot="1">
      <c r="A3" s="55" t="s">
        <v>96</v>
      </c>
      <c r="B3" s="56" t="str" cm="1">
        <f t="array" ref="B3:D3">'INVOICE(無償サンプル抜き価格)'!H6:J6</f>
        <v>250912-MOS</v>
      </c>
      <c r="C3" s="54">
        <v>0</v>
      </c>
      <c r="D3" s="54">
        <v>0</v>
      </c>
      <c r="G3" s="58" cm="1">
        <f t="array" ref="G3:I3">'INVOICE(無償サンプル抜き価格)'!H4:J4</f>
        <v>45895</v>
      </c>
      <c r="H3" s="58">
        <v>0</v>
      </c>
      <c r="I3" s="58">
        <v>0</v>
      </c>
      <c r="J3" s="58"/>
    </row>
    <row r="4" spans="1:24">
      <c r="A4" s="59" t="s">
        <v>25</v>
      </c>
      <c r="B4" s="60"/>
      <c r="C4" s="60"/>
      <c r="D4" s="61" t="s">
        <v>26</v>
      </c>
      <c r="E4" s="60" t="s">
        <v>27</v>
      </c>
      <c r="F4" s="62"/>
      <c r="G4" s="63"/>
    </row>
    <row r="5" spans="1:24">
      <c r="A5" s="64" t="s">
        <v>1</v>
      </c>
      <c r="B5" s="65"/>
      <c r="C5" s="65"/>
      <c r="D5" s="66"/>
      <c r="E5" s="67" t="s">
        <v>28</v>
      </c>
      <c r="F5" s="65"/>
      <c r="G5" s="68"/>
      <c r="H5" s="56"/>
    </row>
    <row r="6" spans="1:24" ht="15.75" customHeight="1">
      <c r="A6" s="69" t="s">
        <v>29</v>
      </c>
      <c r="B6" s="65"/>
      <c r="C6" s="65"/>
      <c r="D6" s="66"/>
      <c r="E6" s="65" t="s">
        <v>30</v>
      </c>
      <c r="F6" s="70"/>
      <c r="G6" s="71"/>
      <c r="I6" s="54"/>
      <c r="J6" s="54"/>
      <c r="K6" s="72"/>
    </row>
    <row r="7" spans="1:24">
      <c r="A7" s="73" t="s">
        <v>31</v>
      </c>
      <c r="B7" s="65"/>
      <c r="C7" s="65"/>
      <c r="D7" s="74" t="s">
        <v>97</v>
      </c>
      <c r="E7" s="75" t="s">
        <v>98</v>
      </c>
      <c r="F7" s="76"/>
      <c r="G7" s="71"/>
      <c r="H7" s="54"/>
      <c r="I7" s="54"/>
      <c r="J7" s="54"/>
    </row>
    <row r="8" spans="1:24">
      <c r="A8" s="73" t="s">
        <v>99</v>
      </c>
      <c r="B8" s="77"/>
      <c r="C8" s="77"/>
      <c r="D8" s="78"/>
      <c r="E8" s="79"/>
      <c r="F8" s="80"/>
      <c r="G8" s="81"/>
      <c r="K8" s="72"/>
    </row>
    <row r="9" spans="1:24">
      <c r="A9" s="82" t="s">
        <v>32</v>
      </c>
      <c r="B9" s="83"/>
      <c r="C9" s="83"/>
      <c r="D9" s="66" t="s">
        <v>33</v>
      </c>
      <c r="E9" s="65"/>
      <c r="F9" s="70"/>
      <c r="G9" s="71"/>
      <c r="H9" s="54"/>
      <c r="K9" s="72"/>
    </row>
    <row r="10" spans="1:24">
      <c r="A10" s="84" t="s">
        <v>57</v>
      </c>
      <c r="B10" s="79" t="s">
        <v>34</v>
      </c>
      <c r="C10" s="79"/>
      <c r="D10" s="78" t="s">
        <v>35</v>
      </c>
      <c r="E10" s="79" t="s">
        <v>36</v>
      </c>
      <c r="F10" s="80"/>
      <c r="G10" s="81"/>
      <c r="H10" s="54"/>
      <c r="K10" s="72"/>
    </row>
    <row r="11" spans="1:24" ht="19.5">
      <c r="A11" s="82" t="s">
        <v>37</v>
      </c>
      <c r="B11" s="83"/>
      <c r="C11" s="83"/>
      <c r="D11" s="66" t="s">
        <v>58</v>
      </c>
      <c r="E11" s="65" t="s">
        <v>100</v>
      </c>
      <c r="F11" s="70"/>
      <c r="G11" s="71"/>
      <c r="K11" s="72"/>
    </row>
    <row r="12" spans="1:24" ht="16.5" thickBot="1">
      <c r="A12" s="85" t="s">
        <v>101</v>
      </c>
      <c r="B12" s="86"/>
      <c r="C12" s="86"/>
      <c r="D12" s="87"/>
      <c r="E12" s="86"/>
      <c r="F12" s="88"/>
      <c r="G12" s="89"/>
      <c r="H12" s="90"/>
      <c r="K12" s="72"/>
    </row>
    <row r="13" spans="1:24" ht="26.25" thickBot="1">
      <c r="A13" s="91"/>
      <c r="B13" s="92" t="s">
        <v>38</v>
      </c>
      <c r="C13" s="92" t="s">
        <v>39</v>
      </c>
      <c r="D13" s="92" t="s">
        <v>40</v>
      </c>
      <c r="E13" s="93" t="s">
        <v>14</v>
      </c>
      <c r="F13" s="94" t="s">
        <v>41</v>
      </c>
      <c r="G13" s="95" t="s">
        <v>42</v>
      </c>
      <c r="H13" s="96" t="s">
        <v>43</v>
      </c>
      <c r="I13" s="97" t="s">
        <v>51</v>
      </c>
      <c r="J13" s="98" t="s">
        <v>50</v>
      </c>
      <c r="K13" s="122" t="s">
        <v>44</v>
      </c>
      <c r="L13" s="123" t="s">
        <v>45</v>
      </c>
      <c r="M13" s="101" t="s">
        <v>46</v>
      </c>
    </row>
    <row r="14" spans="1:24" s="127" customFormat="1" ht="27" customHeight="1" thickBot="1">
      <c r="A14" s="102">
        <v>169</v>
      </c>
      <c r="B14" s="32" t="s">
        <v>906</v>
      </c>
      <c r="C14" s="32" t="s">
        <v>907</v>
      </c>
      <c r="D14" s="32" t="s">
        <v>908</v>
      </c>
      <c r="E14" s="104">
        <v>2</v>
      </c>
      <c r="F14" s="34">
        <v>1992</v>
      </c>
      <c r="G14" s="35">
        <f>E14*F14</f>
        <v>3984</v>
      </c>
      <c r="H14" s="125">
        <v>0.27500000000000002</v>
      </c>
      <c r="I14" s="126">
        <f>E14*H14</f>
        <v>0.55000000000000004</v>
      </c>
      <c r="J14" s="171" t="s">
        <v>981</v>
      </c>
      <c r="K14" s="178" t="s">
        <v>528</v>
      </c>
      <c r="L14" s="170" t="s">
        <v>532</v>
      </c>
      <c r="M14" s="156" t="s">
        <v>537</v>
      </c>
      <c r="X14" s="130"/>
    </row>
    <row r="15" spans="1:24" s="127" customFormat="1" ht="27" customHeight="1" thickBot="1">
      <c r="A15" s="102">
        <v>170</v>
      </c>
      <c r="B15" s="188" t="s">
        <v>909</v>
      </c>
      <c r="C15" s="32" t="s">
        <v>434</v>
      </c>
      <c r="D15" s="32" t="s">
        <v>910</v>
      </c>
      <c r="E15" s="104">
        <v>2</v>
      </c>
      <c r="F15" s="34">
        <v>3188</v>
      </c>
      <c r="G15" s="35">
        <f>E15*F15</f>
        <v>6376</v>
      </c>
      <c r="H15" s="125">
        <v>0.27700000000000002</v>
      </c>
      <c r="I15" s="126">
        <f>E15*H15</f>
        <v>0.55400000000000005</v>
      </c>
      <c r="J15" s="171" t="s">
        <v>982</v>
      </c>
      <c r="K15" s="178" t="s">
        <v>528</v>
      </c>
      <c r="L15" s="170" t="s">
        <v>1024</v>
      </c>
      <c r="M15" s="156" t="s">
        <v>1025</v>
      </c>
      <c r="X15" s="130"/>
    </row>
    <row r="16" spans="1:24" s="127" customFormat="1" ht="42.75" customHeight="1" thickBot="1">
      <c r="A16" s="102">
        <v>171</v>
      </c>
      <c r="B16" s="188" t="s">
        <v>911</v>
      </c>
      <c r="C16" s="32" t="s">
        <v>912</v>
      </c>
      <c r="D16" s="32" t="s">
        <v>913</v>
      </c>
      <c r="E16" s="104">
        <v>2</v>
      </c>
      <c r="F16" s="34">
        <v>3387</v>
      </c>
      <c r="G16" s="35">
        <f t="shared" ref="G16:G60" si="0">E16*F16</f>
        <v>6774</v>
      </c>
      <c r="H16" s="125">
        <v>0.23200000000000001</v>
      </c>
      <c r="I16" s="126">
        <f t="shared" ref="I16:I60" si="1">E16*H16</f>
        <v>0.46400000000000002</v>
      </c>
      <c r="J16" s="171" t="s">
        <v>983</v>
      </c>
      <c r="K16" s="178" t="s">
        <v>528</v>
      </c>
      <c r="L16" s="170" t="s">
        <v>1024</v>
      </c>
      <c r="M16" s="156" t="s">
        <v>1025</v>
      </c>
      <c r="X16" s="130"/>
    </row>
    <row r="17" spans="1:24" s="127" customFormat="1" ht="36" customHeight="1" thickBot="1">
      <c r="A17" s="102">
        <v>172</v>
      </c>
      <c r="B17" s="32" t="s">
        <v>914</v>
      </c>
      <c r="C17" s="32" t="s">
        <v>915</v>
      </c>
      <c r="D17" s="32" t="s">
        <v>916</v>
      </c>
      <c r="E17" s="104">
        <v>3</v>
      </c>
      <c r="F17" s="34">
        <v>3387</v>
      </c>
      <c r="G17" s="35">
        <f t="shared" si="0"/>
        <v>10161</v>
      </c>
      <c r="H17" s="125">
        <v>0.11899999999999999</v>
      </c>
      <c r="I17" s="126">
        <f t="shared" si="1"/>
        <v>0.35699999999999998</v>
      </c>
      <c r="J17" s="171" t="s">
        <v>984</v>
      </c>
      <c r="K17" s="178" t="s">
        <v>1026</v>
      </c>
      <c r="L17" s="170" t="s">
        <v>1024</v>
      </c>
      <c r="M17" s="156" t="s">
        <v>1025</v>
      </c>
      <c r="X17" s="130"/>
    </row>
    <row r="18" spans="1:24" s="127" customFormat="1" ht="36.75" customHeight="1" thickBot="1">
      <c r="A18" s="102">
        <v>173</v>
      </c>
      <c r="B18" s="32" t="s">
        <v>917</v>
      </c>
      <c r="C18" s="176" t="s">
        <v>483</v>
      </c>
      <c r="D18" s="176" t="s">
        <v>484</v>
      </c>
      <c r="E18" s="104">
        <v>3</v>
      </c>
      <c r="F18" s="34">
        <v>3188</v>
      </c>
      <c r="G18" s="35">
        <f t="shared" si="0"/>
        <v>9564</v>
      </c>
      <c r="H18" s="125">
        <v>0.11600000000000001</v>
      </c>
      <c r="I18" s="126">
        <f t="shared" si="1"/>
        <v>0.34800000000000003</v>
      </c>
      <c r="J18" s="171" t="s">
        <v>985</v>
      </c>
      <c r="K18" s="178" t="s">
        <v>1026</v>
      </c>
      <c r="L18" s="170" t="s">
        <v>1024</v>
      </c>
      <c r="M18" s="156" t="s">
        <v>1025</v>
      </c>
      <c r="X18" s="130"/>
    </row>
    <row r="19" spans="1:24" s="127" customFormat="1" ht="36.75" customHeight="1" thickBot="1">
      <c r="A19" s="102">
        <v>174</v>
      </c>
      <c r="B19" s="32" t="s">
        <v>918</v>
      </c>
      <c r="C19" s="176" t="s">
        <v>437</v>
      </c>
      <c r="D19" s="176" t="s">
        <v>438</v>
      </c>
      <c r="E19" s="104">
        <v>3</v>
      </c>
      <c r="F19" s="34">
        <v>3985</v>
      </c>
      <c r="G19" s="35">
        <f t="shared" si="0"/>
        <v>11955</v>
      </c>
      <c r="H19" s="125">
        <v>0.129</v>
      </c>
      <c r="I19" s="126">
        <f t="shared" si="1"/>
        <v>0.38700000000000001</v>
      </c>
      <c r="J19" s="171" t="s">
        <v>986</v>
      </c>
      <c r="K19" s="178" t="s">
        <v>534</v>
      </c>
      <c r="L19" s="170" t="s">
        <v>535</v>
      </c>
      <c r="M19" s="156" t="s">
        <v>533</v>
      </c>
      <c r="X19" s="130"/>
    </row>
    <row r="20" spans="1:24" s="127" customFormat="1" ht="36.75" customHeight="1" thickBot="1">
      <c r="A20" s="102">
        <v>175</v>
      </c>
      <c r="B20" s="32" t="s">
        <v>919</v>
      </c>
      <c r="C20" s="176" t="s">
        <v>440</v>
      </c>
      <c r="D20" s="176" t="s">
        <v>441</v>
      </c>
      <c r="E20" s="104">
        <v>3</v>
      </c>
      <c r="F20" s="34">
        <v>3586</v>
      </c>
      <c r="G20" s="35">
        <f t="shared" si="0"/>
        <v>10758</v>
      </c>
      <c r="H20" s="125">
        <v>0.23300000000000001</v>
      </c>
      <c r="I20" s="126">
        <f t="shared" si="1"/>
        <v>0.69900000000000007</v>
      </c>
      <c r="J20" s="171" t="s">
        <v>987</v>
      </c>
      <c r="K20" s="178" t="s">
        <v>536</v>
      </c>
      <c r="L20" s="170" t="s">
        <v>1024</v>
      </c>
      <c r="M20" s="156" t="s">
        <v>1025</v>
      </c>
      <c r="X20" s="130"/>
    </row>
    <row r="21" spans="1:24" s="127" customFormat="1" ht="36.75" customHeight="1" thickBot="1">
      <c r="A21" s="102">
        <v>176</v>
      </c>
      <c r="B21" s="32" t="s">
        <v>920</v>
      </c>
      <c r="C21" s="176" t="s">
        <v>921</v>
      </c>
      <c r="D21" s="176" t="s">
        <v>922</v>
      </c>
      <c r="E21" s="104">
        <v>3</v>
      </c>
      <c r="F21" s="34">
        <v>5977</v>
      </c>
      <c r="G21" s="35">
        <f t="shared" si="0"/>
        <v>17931</v>
      </c>
      <c r="H21" s="125">
        <v>0.13800000000000001</v>
      </c>
      <c r="I21" s="126">
        <f t="shared" si="1"/>
        <v>0.41400000000000003</v>
      </c>
      <c r="J21" s="171" t="s">
        <v>988</v>
      </c>
      <c r="K21" s="178" t="s">
        <v>541</v>
      </c>
      <c r="L21" s="170" t="s">
        <v>1024</v>
      </c>
      <c r="M21" s="156" t="s">
        <v>1025</v>
      </c>
      <c r="X21" s="130"/>
    </row>
    <row r="22" spans="1:24" s="127" customFormat="1" ht="55.5" customHeight="1" thickBot="1">
      <c r="A22" s="102">
        <v>177</v>
      </c>
      <c r="B22" s="32" t="s">
        <v>923</v>
      </c>
      <c r="C22" s="32" t="s">
        <v>924</v>
      </c>
      <c r="D22" s="32" t="s">
        <v>925</v>
      </c>
      <c r="E22" s="104">
        <v>2</v>
      </c>
      <c r="F22" s="34">
        <v>2391</v>
      </c>
      <c r="G22" s="35">
        <f t="shared" si="0"/>
        <v>4782</v>
      </c>
      <c r="H22" s="125">
        <v>0.25600000000000001</v>
      </c>
      <c r="I22" s="126">
        <f t="shared" si="1"/>
        <v>0.51200000000000001</v>
      </c>
      <c r="J22" s="171" t="s">
        <v>989</v>
      </c>
      <c r="K22" s="178" t="s">
        <v>1027</v>
      </c>
      <c r="L22" s="170" t="s">
        <v>532</v>
      </c>
      <c r="M22" s="156" t="s">
        <v>537</v>
      </c>
      <c r="X22" s="130"/>
    </row>
    <row r="23" spans="1:24" s="127" customFormat="1" ht="55.5" customHeight="1" thickBot="1">
      <c r="A23" s="102">
        <v>178</v>
      </c>
      <c r="B23" s="32" t="s">
        <v>926</v>
      </c>
      <c r="C23" s="32" t="s">
        <v>927</v>
      </c>
      <c r="D23" s="32" t="s">
        <v>928</v>
      </c>
      <c r="E23" s="104">
        <v>2</v>
      </c>
      <c r="F23" s="34">
        <v>3985</v>
      </c>
      <c r="G23" s="35">
        <f t="shared" si="0"/>
        <v>7970</v>
      </c>
      <c r="H23" s="125">
        <v>0.19</v>
      </c>
      <c r="I23" s="126">
        <f t="shared" si="1"/>
        <v>0.38</v>
      </c>
      <c r="J23" s="171" t="s">
        <v>990</v>
      </c>
      <c r="K23" s="178" t="s">
        <v>1028</v>
      </c>
      <c r="L23" s="170" t="s">
        <v>532</v>
      </c>
      <c r="M23" s="156" t="s">
        <v>537</v>
      </c>
      <c r="X23" s="130"/>
    </row>
    <row r="24" spans="1:24" s="127" customFormat="1" ht="55.5" customHeight="1" thickBot="1">
      <c r="A24" s="102">
        <v>179</v>
      </c>
      <c r="B24" s="32" t="s">
        <v>929</v>
      </c>
      <c r="C24" s="32" t="s">
        <v>930</v>
      </c>
      <c r="D24" s="32" t="s">
        <v>931</v>
      </c>
      <c r="E24" s="104">
        <v>3</v>
      </c>
      <c r="F24" s="34">
        <v>3985</v>
      </c>
      <c r="G24" s="35">
        <f t="shared" si="0"/>
        <v>11955</v>
      </c>
      <c r="H24" s="125">
        <v>0.20699999999999999</v>
      </c>
      <c r="I24" s="126">
        <f t="shared" si="1"/>
        <v>0.621</v>
      </c>
      <c r="J24" s="171" t="s">
        <v>991</v>
      </c>
      <c r="K24" s="178" t="s">
        <v>1026</v>
      </c>
      <c r="L24" s="170" t="s">
        <v>532</v>
      </c>
      <c r="M24" s="156" t="s">
        <v>537</v>
      </c>
      <c r="X24" s="130"/>
    </row>
    <row r="25" spans="1:24" s="127" customFormat="1" ht="55.5" customHeight="1" thickBot="1">
      <c r="A25" s="102">
        <v>180</v>
      </c>
      <c r="B25" s="32" t="s">
        <v>932</v>
      </c>
      <c r="C25" s="32" t="s">
        <v>933</v>
      </c>
      <c r="D25" s="32" t="s">
        <v>934</v>
      </c>
      <c r="E25" s="104">
        <v>3</v>
      </c>
      <c r="F25" s="34">
        <v>5977</v>
      </c>
      <c r="G25" s="35">
        <f t="shared" si="0"/>
        <v>17931</v>
      </c>
      <c r="H25" s="125">
        <v>8.1000000000000003E-2</v>
      </c>
      <c r="I25" s="126">
        <f t="shared" si="1"/>
        <v>0.24299999999999999</v>
      </c>
      <c r="J25" s="171" t="s">
        <v>992</v>
      </c>
      <c r="K25" s="178" t="s">
        <v>1029</v>
      </c>
      <c r="L25" s="170" t="s">
        <v>532</v>
      </c>
      <c r="M25" s="156" t="s">
        <v>537</v>
      </c>
      <c r="X25" s="130"/>
    </row>
    <row r="26" spans="1:24" s="127" customFormat="1" ht="55.5" customHeight="1" thickBot="1">
      <c r="A26" s="102">
        <v>181</v>
      </c>
      <c r="B26" s="32" t="s">
        <v>935</v>
      </c>
      <c r="C26" s="32" t="s">
        <v>452</v>
      </c>
      <c r="D26" s="32" t="s">
        <v>453</v>
      </c>
      <c r="E26" s="104">
        <v>3</v>
      </c>
      <c r="F26" s="34">
        <v>3985</v>
      </c>
      <c r="G26" s="35">
        <f t="shared" si="0"/>
        <v>11955</v>
      </c>
      <c r="H26" s="125">
        <v>0.17399999999999999</v>
      </c>
      <c r="I26" s="126">
        <f t="shared" si="1"/>
        <v>0.52200000000000002</v>
      </c>
      <c r="J26" s="171" t="s">
        <v>993</v>
      </c>
      <c r="K26" s="178" t="s">
        <v>1030</v>
      </c>
      <c r="L26" s="170" t="s">
        <v>532</v>
      </c>
      <c r="M26" s="156" t="s">
        <v>537</v>
      </c>
      <c r="X26" s="130"/>
    </row>
    <row r="27" spans="1:24" s="127" customFormat="1" ht="55.5" customHeight="1" thickBot="1">
      <c r="A27" s="102">
        <v>182</v>
      </c>
      <c r="B27" s="32" t="s">
        <v>936</v>
      </c>
      <c r="C27" s="32" t="s">
        <v>455</v>
      </c>
      <c r="D27" s="32" t="s">
        <v>456</v>
      </c>
      <c r="E27" s="104">
        <v>3</v>
      </c>
      <c r="F27" s="34">
        <v>3250</v>
      </c>
      <c r="G27" s="35">
        <f t="shared" si="0"/>
        <v>9750</v>
      </c>
      <c r="H27" s="125">
        <v>7.0000000000000007E-2</v>
      </c>
      <c r="I27" s="126">
        <f t="shared" si="1"/>
        <v>0.21000000000000002</v>
      </c>
      <c r="J27" s="171" t="s">
        <v>994</v>
      </c>
      <c r="K27" s="178" t="s">
        <v>541</v>
      </c>
      <c r="L27" s="170" t="s">
        <v>535</v>
      </c>
      <c r="M27" s="156" t="s">
        <v>533</v>
      </c>
      <c r="X27" s="130"/>
    </row>
    <row r="28" spans="1:24" s="127" customFormat="1" ht="55.5" customHeight="1" thickBot="1">
      <c r="A28" s="102">
        <v>183</v>
      </c>
      <c r="B28" s="32" t="s">
        <v>937</v>
      </c>
      <c r="C28" s="32" t="s">
        <v>313</v>
      </c>
      <c r="D28" s="32" t="s">
        <v>314</v>
      </c>
      <c r="E28" s="104">
        <v>2</v>
      </c>
      <c r="F28" s="34">
        <v>732</v>
      </c>
      <c r="G28" s="35">
        <f t="shared" si="0"/>
        <v>1464</v>
      </c>
      <c r="H28" s="125">
        <v>0.52</v>
      </c>
      <c r="I28" s="126">
        <f t="shared" si="1"/>
        <v>1.04</v>
      </c>
      <c r="J28" s="171" t="s">
        <v>995</v>
      </c>
      <c r="K28" s="178" t="s">
        <v>796</v>
      </c>
      <c r="L28" s="170"/>
      <c r="M28" s="156" t="s">
        <v>797</v>
      </c>
      <c r="X28" s="130"/>
    </row>
    <row r="29" spans="1:24" s="127" customFormat="1" ht="55.5" customHeight="1" thickBot="1">
      <c r="A29" s="102">
        <v>184</v>
      </c>
      <c r="B29" s="32" t="s">
        <v>938</v>
      </c>
      <c r="C29" s="32" t="s">
        <v>316</v>
      </c>
      <c r="D29" s="32" t="s">
        <v>317</v>
      </c>
      <c r="E29" s="104">
        <v>2</v>
      </c>
      <c r="F29" s="34">
        <v>732</v>
      </c>
      <c r="G29" s="35">
        <f t="shared" si="0"/>
        <v>1464</v>
      </c>
      <c r="H29" s="125">
        <v>0.52</v>
      </c>
      <c r="I29" s="126">
        <f t="shared" si="1"/>
        <v>1.04</v>
      </c>
      <c r="J29" s="171" t="s">
        <v>996</v>
      </c>
      <c r="K29" s="178" t="s">
        <v>796</v>
      </c>
      <c r="L29" s="170" t="s">
        <v>1031</v>
      </c>
      <c r="M29" s="156" t="s">
        <v>797</v>
      </c>
      <c r="X29" s="130"/>
    </row>
    <row r="30" spans="1:24" s="127" customFormat="1" ht="55.5" customHeight="1" thickBot="1">
      <c r="A30" s="102">
        <v>185</v>
      </c>
      <c r="B30" s="32" t="s">
        <v>939</v>
      </c>
      <c r="C30" s="32" t="s">
        <v>319</v>
      </c>
      <c r="D30" s="32" t="s">
        <v>320</v>
      </c>
      <c r="E30" s="104">
        <v>2</v>
      </c>
      <c r="F30" s="34">
        <v>100</v>
      </c>
      <c r="G30" s="35">
        <f t="shared" si="0"/>
        <v>200</v>
      </c>
      <c r="H30" s="125">
        <v>0.52</v>
      </c>
      <c r="I30" s="126">
        <f t="shared" si="1"/>
        <v>1.04</v>
      </c>
      <c r="J30" s="171" t="s">
        <v>997</v>
      </c>
      <c r="K30" s="178" t="s">
        <v>796</v>
      </c>
      <c r="L30" s="170"/>
      <c r="M30" s="156" t="s">
        <v>797</v>
      </c>
      <c r="X30" s="130"/>
    </row>
    <row r="31" spans="1:24" s="127" customFormat="1" ht="55.5" customHeight="1" thickBot="1">
      <c r="A31" s="102">
        <v>186</v>
      </c>
      <c r="B31" s="32" t="s">
        <v>940</v>
      </c>
      <c r="C31" s="32" t="s">
        <v>153</v>
      </c>
      <c r="D31" s="32" t="s">
        <v>154</v>
      </c>
      <c r="E31" s="104">
        <v>2</v>
      </c>
      <c r="F31" s="34">
        <v>100</v>
      </c>
      <c r="G31" s="35">
        <f t="shared" si="0"/>
        <v>200</v>
      </c>
      <c r="H31" s="125">
        <v>0.5</v>
      </c>
      <c r="I31" s="126">
        <f t="shared" si="1"/>
        <v>1</v>
      </c>
      <c r="J31" s="171" t="s">
        <v>998</v>
      </c>
      <c r="K31" s="178" t="s">
        <v>796</v>
      </c>
      <c r="L31" s="170"/>
      <c r="M31" s="156" t="s">
        <v>797</v>
      </c>
      <c r="X31" s="130"/>
    </row>
    <row r="32" spans="1:24" s="127" customFormat="1" ht="55.5" customHeight="1" thickBot="1">
      <c r="A32" s="102">
        <v>187</v>
      </c>
      <c r="B32" s="32" t="s">
        <v>941</v>
      </c>
      <c r="C32" s="32" t="s">
        <v>322</v>
      </c>
      <c r="D32" s="32" t="s">
        <v>323</v>
      </c>
      <c r="E32" s="104">
        <v>2</v>
      </c>
      <c r="F32" s="34">
        <v>732</v>
      </c>
      <c r="G32" s="35">
        <f t="shared" si="0"/>
        <v>1464</v>
      </c>
      <c r="H32" s="125">
        <v>0.5</v>
      </c>
      <c r="I32" s="126">
        <f t="shared" si="1"/>
        <v>1</v>
      </c>
      <c r="J32" s="171" t="s">
        <v>999</v>
      </c>
      <c r="K32" s="178" t="s">
        <v>796</v>
      </c>
      <c r="L32" s="170"/>
      <c r="M32" s="156" t="s">
        <v>797</v>
      </c>
      <c r="X32" s="130"/>
    </row>
    <row r="33" spans="1:24" s="127" customFormat="1" ht="55.5" customHeight="1" thickBot="1">
      <c r="A33" s="102">
        <v>188</v>
      </c>
      <c r="B33" s="32" t="s">
        <v>942</v>
      </c>
      <c r="C33" s="32" t="s">
        <v>325</v>
      </c>
      <c r="D33" s="32" t="s">
        <v>326</v>
      </c>
      <c r="E33" s="104">
        <v>2</v>
      </c>
      <c r="F33" s="34">
        <v>732</v>
      </c>
      <c r="G33" s="35">
        <f t="shared" si="0"/>
        <v>1464</v>
      </c>
      <c r="H33" s="125">
        <v>0.52</v>
      </c>
      <c r="I33" s="126">
        <f t="shared" si="1"/>
        <v>1.04</v>
      </c>
      <c r="J33" s="171" t="s">
        <v>1000</v>
      </c>
      <c r="K33" s="178" t="s">
        <v>796</v>
      </c>
      <c r="L33" s="170" t="s">
        <v>1031</v>
      </c>
      <c r="M33" s="156" t="s">
        <v>797</v>
      </c>
      <c r="X33" s="130"/>
    </row>
    <row r="34" spans="1:24" s="127" customFormat="1" ht="55.5" customHeight="1" thickBot="1">
      <c r="A34" s="102">
        <v>189</v>
      </c>
      <c r="B34" s="32" t="s">
        <v>943</v>
      </c>
      <c r="C34" s="32" t="s">
        <v>328</v>
      </c>
      <c r="D34" s="32" t="s">
        <v>329</v>
      </c>
      <c r="E34" s="104">
        <v>2</v>
      </c>
      <c r="F34" s="34">
        <v>732</v>
      </c>
      <c r="G34" s="35">
        <f t="shared" si="0"/>
        <v>1464</v>
      </c>
      <c r="H34" s="125">
        <v>0.5</v>
      </c>
      <c r="I34" s="126">
        <f t="shared" si="1"/>
        <v>1</v>
      </c>
      <c r="J34" s="171" t="s">
        <v>1001</v>
      </c>
      <c r="K34" s="178" t="s">
        <v>796</v>
      </c>
      <c r="L34" s="170"/>
      <c r="M34" s="156" t="s">
        <v>797</v>
      </c>
      <c r="X34" s="130"/>
    </row>
    <row r="35" spans="1:24" s="127" customFormat="1" ht="55.5" customHeight="1" thickBot="1">
      <c r="A35" s="102">
        <v>190</v>
      </c>
      <c r="B35" s="32" t="s">
        <v>944</v>
      </c>
      <c r="C35" s="32" t="s">
        <v>331</v>
      </c>
      <c r="D35" s="32" t="s">
        <v>332</v>
      </c>
      <c r="E35" s="104">
        <v>2</v>
      </c>
      <c r="F35" s="34">
        <v>100</v>
      </c>
      <c r="G35" s="35">
        <f t="shared" si="0"/>
        <v>200</v>
      </c>
      <c r="H35" s="125">
        <v>0.52</v>
      </c>
      <c r="I35" s="126">
        <f t="shared" si="1"/>
        <v>1.04</v>
      </c>
      <c r="J35" s="171" t="s">
        <v>1002</v>
      </c>
      <c r="K35" s="178" t="s">
        <v>796</v>
      </c>
      <c r="L35" s="170"/>
      <c r="M35" s="156" t="s">
        <v>797</v>
      </c>
      <c r="X35" s="130"/>
    </row>
    <row r="36" spans="1:24" s="127" customFormat="1" ht="55.5" customHeight="1" thickBot="1">
      <c r="A36" s="102">
        <v>191</v>
      </c>
      <c r="B36" s="32" t="s">
        <v>945</v>
      </c>
      <c r="C36" s="32" t="s">
        <v>156</v>
      </c>
      <c r="D36" s="32" t="s">
        <v>946</v>
      </c>
      <c r="E36" s="104">
        <v>3</v>
      </c>
      <c r="F36" s="34">
        <v>2406</v>
      </c>
      <c r="G36" s="35">
        <f t="shared" si="0"/>
        <v>7218</v>
      </c>
      <c r="H36" s="125">
        <v>0.23699999999999999</v>
      </c>
      <c r="I36" s="126">
        <f t="shared" si="1"/>
        <v>0.71099999999999997</v>
      </c>
      <c r="J36" s="171" t="s">
        <v>1003</v>
      </c>
      <c r="K36" s="178" t="s">
        <v>799</v>
      </c>
      <c r="L36" s="170" t="s">
        <v>800</v>
      </c>
      <c r="M36" s="156" t="s">
        <v>801</v>
      </c>
      <c r="X36" s="130"/>
    </row>
    <row r="37" spans="1:24" s="127" customFormat="1" ht="55.5" customHeight="1" thickBot="1">
      <c r="A37" s="102">
        <v>192</v>
      </c>
      <c r="B37" s="32" t="s">
        <v>947</v>
      </c>
      <c r="C37" s="32" t="s">
        <v>948</v>
      </c>
      <c r="D37" s="32" t="s">
        <v>949</v>
      </c>
      <c r="E37" s="104">
        <v>3</v>
      </c>
      <c r="F37" s="34">
        <v>4375</v>
      </c>
      <c r="G37" s="35">
        <f t="shared" si="0"/>
        <v>13125</v>
      </c>
      <c r="H37" s="125">
        <v>9.8000000000000004E-2</v>
      </c>
      <c r="I37" s="126">
        <f t="shared" si="1"/>
        <v>0.29400000000000004</v>
      </c>
      <c r="J37" s="171" t="s">
        <v>1004</v>
      </c>
      <c r="K37" s="178" t="s">
        <v>1032</v>
      </c>
      <c r="L37" s="170" t="s">
        <v>1033</v>
      </c>
      <c r="M37" s="156" t="s">
        <v>801</v>
      </c>
      <c r="X37" s="130"/>
    </row>
    <row r="38" spans="1:24" s="127" customFormat="1" ht="55.5" customHeight="1" thickBot="1">
      <c r="A38" s="102">
        <v>193</v>
      </c>
      <c r="B38" s="32" t="s">
        <v>950</v>
      </c>
      <c r="C38" s="32" t="s">
        <v>951</v>
      </c>
      <c r="D38" s="32" t="s">
        <v>952</v>
      </c>
      <c r="E38" s="104">
        <v>3</v>
      </c>
      <c r="F38" s="34">
        <v>5468</v>
      </c>
      <c r="G38" s="35">
        <f t="shared" si="0"/>
        <v>16404</v>
      </c>
      <c r="H38" s="125">
        <v>0.11799999999999999</v>
      </c>
      <c r="I38" s="126">
        <f t="shared" si="1"/>
        <v>0.35399999999999998</v>
      </c>
      <c r="J38" s="171" t="s">
        <v>1005</v>
      </c>
      <c r="K38" s="178" t="s">
        <v>1034</v>
      </c>
      <c r="L38" s="170" t="s">
        <v>1033</v>
      </c>
      <c r="M38" s="156" t="s">
        <v>801</v>
      </c>
      <c r="X38" s="130"/>
    </row>
    <row r="39" spans="1:24" s="127" customFormat="1" ht="55.5" customHeight="1" thickBot="1">
      <c r="A39" s="102">
        <v>194</v>
      </c>
      <c r="B39" s="32" t="s">
        <v>953</v>
      </c>
      <c r="C39" s="32" t="s">
        <v>159</v>
      </c>
      <c r="D39" s="32" t="s">
        <v>954</v>
      </c>
      <c r="E39" s="104">
        <v>3</v>
      </c>
      <c r="F39" s="34">
        <v>1750</v>
      </c>
      <c r="G39" s="35">
        <f t="shared" si="0"/>
        <v>5250</v>
      </c>
      <c r="H39" s="125">
        <v>0.17699999999999999</v>
      </c>
      <c r="I39" s="126">
        <f t="shared" si="1"/>
        <v>0.53099999999999992</v>
      </c>
      <c r="J39" s="171" t="s">
        <v>1006</v>
      </c>
      <c r="K39" s="178" t="s">
        <v>802</v>
      </c>
      <c r="L39" s="170" t="s">
        <v>800</v>
      </c>
      <c r="M39" s="156" t="s">
        <v>801</v>
      </c>
      <c r="X39" s="130"/>
    </row>
    <row r="40" spans="1:24" s="127" customFormat="1" ht="55.5" customHeight="1" thickBot="1">
      <c r="A40" s="102">
        <v>195</v>
      </c>
      <c r="B40" s="32" t="s">
        <v>955</v>
      </c>
      <c r="C40" s="32" t="s">
        <v>351</v>
      </c>
      <c r="D40" s="32" t="s">
        <v>956</v>
      </c>
      <c r="E40" s="104">
        <v>150</v>
      </c>
      <c r="F40" s="34">
        <v>55</v>
      </c>
      <c r="G40" s="35">
        <f t="shared" si="0"/>
        <v>8250</v>
      </c>
      <c r="H40" s="125">
        <v>2E-3</v>
      </c>
      <c r="I40" s="126">
        <f t="shared" si="1"/>
        <v>0.3</v>
      </c>
      <c r="J40" s="171" t="s">
        <v>1007</v>
      </c>
      <c r="K40" s="178" t="s">
        <v>812</v>
      </c>
      <c r="L40" s="170" t="s">
        <v>83</v>
      </c>
      <c r="M40" s="156" t="s">
        <v>84</v>
      </c>
      <c r="X40" s="130"/>
    </row>
    <row r="41" spans="1:24" s="127" customFormat="1" ht="55.5" customHeight="1" thickBot="1">
      <c r="A41" s="102">
        <v>196</v>
      </c>
      <c r="B41" s="32" t="s">
        <v>957</v>
      </c>
      <c r="C41" s="32" t="s">
        <v>958</v>
      </c>
      <c r="D41" s="32" t="s">
        <v>959</v>
      </c>
      <c r="E41" s="104">
        <v>150</v>
      </c>
      <c r="F41" s="34">
        <v>55</v>
      </c>
      <c r="G41" s="35">
        <f t="shared" si="0"/>
        <v>8250</v>
      </c>
      <c r="H41" s="125">
        <v>2E-3</v>
      </c>
      <c r="I41" s="126">
        <f t="shared" si="1"/>
        <v>0.3</v>
      </c>
      <c r="J41" s="171" t="s">
        <v>1008</v>
      </c>
      <c r="K41" s="178" t="s">
        <v>1035</v>
      </c>
      <c r="L41" s="170" t="s">
        <v>83</v>
      </c>
      <c r="M41" s="156" t="s">
        <v>84</v>
      </c>
      <c r="X41" s="130"/>
    </row>
    <row r="42" spans="1:24" s="127" customFormat="1" ht="55.5" customHeight="1" thickBot="1">
      <c r="A42" s="102">
        <v>197</v>
      </c>
      <c r="B42" s="32" t="s">
        <v>960</v>
      </c>
      <c r="C42" s="32" t="s">
        <v>112</v>
      </c>
      <c r="D42" s="32" t="s">
        <v>104</v>
      </c>
      <c r="E42" s="104">
        <v>3</v>
      </c>
      <c r="F42" s="34">
        <v>2882</v>
      </c>
      <c r="G42" s="35">
        <f t="shared" si="0"/>
        <v>8646</v>
      </c>
      <c r="H42" s="125">
        <v>0.17799999999999999</v>
      </c>
      <c r="I42" s="126">
        <f t="shared" si="1"/>
        <v>0.53400000000000003</v>
      </c>
      <c r="J42" s="171" t="s">
        <v>1009</v>
      </c>
      <c r="K42" s="178" t="s">
        <v>1036</v>
      </c>
      <c r="L42" s="170" t="s">
        <v>19</v>
      </c>
      <c r="M42" s="156" t="s">
        <v>47</v>
      </c>
      <c r="X42" s="130"/>
    </row>
    <row r="43" spans="1:24" s="127" customFormat="1" ht="55.5" customHeight="1" thickBot="1">
      <c r="A43" s="102">
        <v>198</v>
      </c>
      <c r="B43" s="32" t="s">
        <v>961</v>
      </c>
      <c r="C43" s="32" t="s">
        <v>113</v>
      </c>
      <c r="D43" s="32" t="s">
        <v>105</v>
      </c>
      <c r="E43" s="104">
        <v>3</v>
      </c>
      <c r="F43" s="34">
        <v>4941</v>
      </c>
      <c r="G43" s="35">
        <f t="shared" si="0"/>
        <v>14823</v>
      </c>
      <c r="H43" s="125">
        <v>6.8000000000000005E-2</v>
      </c>
      <c r="I43" s="126">
        <f t="shared" si="1"/>
        <v>0.20400000000000001</v>
      </c>
      <c r="J43" s="171" t="s">
        <v>1010</v>
      </c>
      <c r="K43" s="178" t="s">
        <v>1036</v>
      </c>
      <c r="L43" s="170" t="s">
        <v>19</v>
      </c>
      <c r="M43" s="156" t="s">
        <v>47</v>
      </c>
      <c r="X43" s="130"/>
    </row>
    <row r="44" spans="1:24" s="127" customFormat="1" ht="55.5" customHeight="1" thickBot="1">
      <c r="A44" s="102">
        <v>199</v>
      </c>
      <c r="B44" s="32" t="s">
        <v>962</v>
      </c>
      <c r="C44" s="32" t="s">
        <v>114</v>
      </c>
      <c r="D44" s="32" t="s">
        <v>107</v>
      </c>
      <c r="E44" s="104">
        <v>3</v>
      </c>
      <c r="F44" s="34">
        <v>3294</v>
      </c>
      <c r="G44" s="35">
        <f t="shared" si="0"/>
        <v>9882</v>
      </c>
      <c r="H44" s="125">
        <v>0.14599999999999999</v>
      </c>
      <c r="I44" s="126">
        <f t="shared" si="1"/>
        <v>0.43799999999999994</v>
      </c>
      <c r="J44" s="171" t="s">
        <v>1011</v>
      </c>
      <c r="K44" s="178" t="s">
        <v>1036</v>
      </c>
      <c r="L44" s="170" t="s">
        <v>19</v>
      </c>
      <c r="M44" s="156" t="s">
        <v>47</v>
      </c>
      <c r="X44" s="130"/>
    </row>
    <row r="45" spans="1:24" s="127" customFormat="1" ht="55.5" customHeight="1" thickBot="1">
      <c r="A45" s="102">
        <v>200</v>
      </c>
      <c r="B45" s="32" t="s">
        <v>963</v>
      </c>
      <c r="C45" s="32" t="s">
        <v>54</v>
      </c>
      <c r="D45" s="32" t="s">
        <v>55</v>
      </c>
      <c r="E45" s="104">
        <v>3</v>
      </c>
      <c r="F45" s="34">
        <v>6588</v>
      </c>
      <c r="G45" s="35">
        <f t="shared" si="0"/>
        <v>19764</v>
      </c>
      <c r="H45" s="125">
        <v>0.159</v>
      </c>
      <c r="I45" s="126">
        <f t="shared" si="1"/>
        <v>0.47699999999999998</v>
      </c>
      <c r="J45" s="171" t="s">
        <v>1012</v>
      </c>
      <c r="K45" s="178" t="s">
        <v>61</v>
      </c>
      <c r="L45" s="170" t="e">
        <v>#REF!</v>
      </c>
      <c r="M45" s="156" t="s">
        <v>47</v>
      </c>
      <c r="X45" s="130"/>
    </row>
    <row r="46" spans="1:24" s="127" customFormat="1" ht="55.5" customHeight="1" thickBot="1">
      <c r="A46" s="102">
        <v>201</v>
      </c>
      <c r="B46" s="32" t="s">
        <v>964</v>
      </c>
      <c r="C46" s="32" t="s">
        <v>965</v>
      </c>
      <c r="D46" s="32" t="s">
        <v>966</v>
      </c>
      <c r="E46" s="104">
        <v>3</v>
      </c>
      <c r="F46" s="34">
        <v>2824</v>
      </c>
      <c r="G46" s="35">
        <f t="shared" si="0"/>
        <v>8472</v>
      </c>
      <c r="H46" s="125">
        <v>0.29299999999999998</v>
      </c>
      <c r="I46" s="126">
        <f t="shared" si="1"/>
        <v>0.879</v>
      </c>
      <c r="J46" s="171" t="s">
        <v>1013</v>
      </c>
      <c r="K46" s="178" t="s">
        <v>1037</v>
      </c>
      <c r="L46" s="170" t="s">
        <v>19</v>
      </c>
      <c r="M46" s="156" t="s">
        <v>47</v>
      </c>
      <c r="X46" s="130"/>
    </row>
    <row r="47" spans="1:24" s="127" customFormat="1" ht="55.5" customHeight="1" thickBot="1">
      <c r="A47" s="102">
        <v>202</v>
      </c>
      <c r="B47" s="32" t="s">
        <v>967</v>
      </c>
      <c r="C47" s="32" t="s">
        <v>356</v>
      </c>
      <c r="D47" s="32" t="s">
        <v>357</v>
      </c>
      <c r="E47" s="104">
        <v>3</v>
      </c>
      <c r="F47" s="34">
        <v>6588</v>
      </c>
      <c r="G47" s="35">
        <f t="shared" si="0"/>
        <v>19764</v>
      </c>
      <c r="H47" s="125">
        <v>0.129</v>
      </c>
      <c r="I47" s="126">
        <f t="shared" si="1"/>
        <v>0.38700000000000001</v>
      </c>
      <c r="J47" s="171" t="s">
        <v>1014</v>
      </c>
      <c r="K47" s="178" t="s">
        <v>820</v>
      </c>
      <c r="L47" s="170" t="s">
        <v>19</v>
      </c>
      <c r="M47" s="156" t="s">
        <v>47</v>
      </c>
      <c r="X47" s="130"/>
    </row>
    <row r="48" spans="1:24" s="127" customFormat="1" ht="55.5" customHeight="1" thickBot="1">
      <c r="A48" s="102">
        <v>203</v>
      </c>
      <c r="B48" s="32" t="s">
        <v>968</v>
      </c>
      <c r="C48" s="32" t="s">
        <v>359</v>
      </c>
      <c r="D48" s="32" t="s">
        <v>360</v>
      </c>
      <c r="E48" s="104">
        <v>3</v>
      </c>
      <c r="F48" s="34">
        <v>4706</v>
      </c>
      <c r="G48" s="35">
        <f t="shared" si="0"/>
        <v>14118</v>
      </c>
      <c r="H48" s="125">
        <v>0.126</v>
      </c>
      <c r="I48" s="126">
        <f t="shared" si="1"/>
        <v>0.378</v>
      </c>
      <c r="J48" s="171" t="s">
        <v>1015</v>
      </c>
      <c r="K48" s="178" t="s">
        <v>821</v>
      </c>
      <c r="L48" s="170" t="s">
        <v>19</v>
      </c>
      <c r="M48" s="156" t="s">
        <v>47</v>
      </c>
      <c r="X48" s="130"/>
    </row>
    <row r="49" spans="1:24" s="127" customFormat="1" ht="55.5" customHeight="1" thickBot="1">
      <c r="A49" s="102">
        <v>204</v>
      </c>
      <c r="B49" s="32" t="s">
        <v>969</v>
      </c>
      <c r="C49" s="32" t="s">
        <v>168</v>
      </c>
      <c r="D49" s="32" t="s">
        <v>363</v>
      </c>
      <c r="E49" s="104">
        <v>3</v>
      </c>
      <c r="F49" s="34">
        <v>5647</v>
      </c>
      <c r="G49" s="35">
        <f t="shared" si="0"/>
        <v>16941</v>
      </c>
      <c r="H49" s="125">
        <v>0.128</v>
      </c>
      <c r="I49" s="126">
        <f t="shared" si="1"/>
        <v>0.38400000000000001</v>
      </c>
      <c r="J49" s="171" t="s">
        <v>1016</v>
      </c>
      <c r="K49" s="178" t="s">
        <v>823</v>
      </c>
      <c r="L49" s="170">
        <v>0</v>
      </c>
      <c r="M49" s="156" t="s">
        <v>47</v>
      </c>
      <c r="X49" s="130"/>
    </row>
    <row r="50" spans="1:24" s="127" customFormat="1" ht="55.5" customHeight="1" thickBot="1">
      <c r="A50" s="102">
        <v>205</v>
      </c>
      <c r="B50" s="32" t="s">
        <v>970</v>
      </c>
      <c r="C50" s="32" t="s">
        <v>90</v>
      </c>
      <c r="D50" s="32" t="s">
        <v>91</v>
      </c>
      <c r="E50" s="104">
        <v>4</v>
      </c>
      <c r="F50" s="34">
        <v>3000</v>
      </c>
      <c r="G50" s="35">
        <f t="shared" si="0"/>
        <v>12000</v>
      </c>
      <c r="H50" s="125">
        <v>0.23599999999999999</v>
      </c>
      <c r="I50" s="126">
        <f t="shared" si="1"/>
        <v>0.94399999999999995</v>
      </c>
      <c r="J50" s="171" t="s">
        <v>1017</v>
      </c>
      <c r="K50" s="178" t="s">
        <v>1038</v>
      </c>
      <c r="L50" s="170" t="s">
        <v>85</v>
      </c>
      <c r="M50" s="156" t="s">
        <v>92</v>
      </c>
      <c r="X50" s="130"/>
    </row>
    <row r="51" spans="1:24" s="127" customFormat="1" ht="55.5" customHeight="1" thickBot="1">
      <c r="A51" s="102">
        <v>206</v>
      </c>
      <c r="B51" s="32" t="s">
        <v>971</v>
      </c>
      <c r="C51" s="32" t="s">
        <v>390</v>
      </c>
      <c r="D51" s="32" t="s">
        <v>972</v>
      </c>
      <c r="E51" s="104">
        <v>30</v>
      </c>
      <c r="F51" s="34">
        <v>295</v>
      </c>
      <c r="G51" s="35">
        <f t="shared" si="0"/>
        <v>8850</v>
      </c>
      <c r="H51" s="125">
        <v>0.18</v>
      </c>
      <c r="I51" s="126">
        <f t="shared" si="1"/>
        <v>5.3999999999999995</v>
      </c>
      <c r="J51" s="171" t="s">
        <v>1018</v>
      </c>
      <c r="K51" s="178" t="s">
        <v>866</v>
      </c>
      <c r="L51" s="170" t="s">
        <v>63</v>
      </c>
      <c r="M51" s="156" t="s">
        <v>867</v>
      </c>
      <c r="X51" s="130"/>
    </row>
    <row r="52" spans="1:24" s="127" customFormat="1" ht="55.5" customHeight="1" thickBot="1">
      <c r="A52" s="102">
        <v>207</v>
      </c>
      <c r="B52" s="32" t="s">
        <v>392</v>
      </c>
      <c r="C52" s="32" t="s">
        <v>973</v>
      </c>
      <c r="D52" s="32" t="s">
        <v>974</v>
      </c>
      <c r="E52" s="104">
        <v>30</v>
      </c>
      <c r="F52" s="34">
        <v>295</v>
      </c>
      <c r="G52" s="35">
        <f t="shared" si="0"/>
        <v>8850</v>
      </c>
      <c r="H52" s="125">
        <v>0.18</v>
      </c>
      <c r="I52" s="126">
        <f t="shared" si="1"/>
        <v>5.3999999999999995</v>
      </c>
      <c r="J52" s="171"/>
      <c r="K52" s="178" t="s">
        <v>868</v>
      </c>
      <c r="L52" s="170" t="s">
        <v>63</v>
      </c>
      <c r="M52" s="156" t="s">
        <v>869</v>
      </c>
      <c r="X52" s="130"/>
    </row>
    <row r="53" spans="1:24" s="127" customFormat="1" ht="55.5" customHeight="1" thickBot="1">
      <c r="A53" s="102">
        <v>208</v>
      </c>
      <c r="B53" s="32" t="s">
        <v>975</v>
      </c>
      <c r="C53" s="32" t="s">
        <v>396</v>
      </c>
      <c r="D53" s="32" t="s">
        <v>397</v>
      </c>
      <c r="E53" s="104">
        <v>2</v>
      </c>
      <c r="F53" s="34">
        <v>1676</v>
      </c>
      <c r="G53" s="35">
        <f t="shared" si="0"/>
        <v>3352</v>
      </c>
      <c r="H53" s="125">
        <v>0.19400000000000001</v>
      </c>
      <c r="I53" s="126">
        <f t="shared" si="1"/>
        <v>0.38800000000000001</v>
      </c>
      <c r="J53" s="171" t="s">
        <v>1019</v>
      </c>
      <c r="K53" s="178" t="s">
        <v>870</v>
      </c>
      <c r="L53" s="170" t="s">
        <v>871</v>
      </c>
      <c r="M53" s="156" t="s">
        <v>874</v>
      </c>
      <c r="X53" s="130"/>
    </row>
    <row r="54" spans="1:24" s="127" customFormat="1" ht="55.5" customHeight="1" thickBot="1">
      <c r="A54" s="102">
        <v>209</v>
      </c>
      <c r="B54" s="32" t="s">
        <v>976</v>
      </c>
      <c r="C54" s="32" t="s">
        <v>977</v>
      </c>
      <c r="D54" s="32" t="s">
        <v>978</v>
      </c>
      <c r="E54" s="104">
        <v>2</v>
      </c>
      <c r="F54" s="34">
        <v>1676</v>
      </c>
      <c r="G54" s="35">
        <f t="shared" si="0"/>
        <v>3352</v>
      </c>
      <c r="H54" s="125">
        <v>0.19400000000000001</v>
      </c>
      <c r="I54" s="126">
        <f t="shared" si="1"/>
        <v>0.38800000000000001</v>
      </c>
      <c r="J54" s="171" t="s">
        <v>1020</v>
      </c>
      <c r="K54" s="178" t="s">
        <v>870</v>
      </c>
      <c r="L54" s="170" t="s">
        <v>871</v>
      </c>
      <c r="M54" s="156" t="s">
        <v>874</v>
      </c>
      <c r="X54" s="130"/>
    </row>
    <row r="55" spans="1:24" s="127" customFormat="1" ht="55.5" customHeight="1" thickBot="1">
      <c r="A55" s="102">
        <v>210</v>
      </c>
      <c r="B55" s="32" t="s">
        <v>838</v>
      </c>
      <c r="C55" s="32" t="s">
        <v>398</v>
      </c>
      <c r="D55" s="32" t="s">
        <v>399</v>
      </c>
      <c r="E55" s="104">
        <v>2</v>
      </c>
      <c r="F55" s="34">
        <v>2523</v>
      </c>
      <c r="G55" s="35">
        <f t="shared" si="0"/>
        <v>5046</v>
      </c>
      <c r="H55" s="125">
        <v>0.35</v>
      </c>
      <c r="I55" s="126">
        <f t="shared" si="1"/>
        <v>0.7</v>
      </c>
      <c r="J55" s="171" t="s">
        <v>1021</v>
      </c>
      <c r="K55" s="178" t="s">
        <v>873</v>
      </c>
      <c r="L55" s="170" t="s">
        <v>871</v>
      </c>
      <c r="M55" s="156" t="s">
        <v>874</v>
      </c>
      <c r="X55" s="130"/>
    </row>
    <row r="56" spans="1:24" s="127" customFormat="1" ht="55.5" customHeight="1" thickBot="1">
      <c r="A56" s="102">
        <v>211</v>
      </c>
      <c r="B56" s="32" t="s">
        <v>839</v>
      </c>
      <c r="C56" s="32" t="s">
        <v>400</v>
      </c>
      <c r="D56" s="32" t="s">
        <v>401</v>
      </c>
      <c r="E56" s="104">
        <v>2</v>
      </c>
      <c r="F56" s="34">
        <v>2782</v>
      </c>
      <c r="G56" s="35">
        <f t="shared" si="0"/>
        <v>5564</v>
      </c>
      <c r="H56" s="125">
        <v>0.32</v>
      </c>
      <c r="I56" s="126">
        <f t="shared" si="1"/>
        <v>0.64</v>
      </c>
      <c r="J56" s="171" t="s">
        <v>1022</v>
      </c>
      <c r="K56" s="178" t="s">
        <v>875</v>
      </c>
      <c r="L56" s="170" t="s">
        <v>871</v>
      </c>
      <c r="M56" s="156" t="s">
        <v>874</v>
      </c>
      <c r="X56" s="130"/>
    </row>
    <row r="57" spans="1:24" s="127" customFormat="1" ht="55.5" customHeight="1" thickBot="1">
      <c r="A57" s="102">
        <v>212</v>
      </c>
      <c r="B57" s="32" t="s">
        <v>402</v>
      </c>
      <c r="C57" s="32" t="s">
        <v>403</v>
      </c>
      <c r="D57" s="32" t="s">
        <v>404</v>
      </c>
      <c r="E57" s="104">
        <v>1</v>
      </c>
      <c r="F57" s="34">
        <v>3882</v>
      </c>
      <c r="G57" s="35">
        <f t="shared" si="0"/>
        <v>3882</v>
      </c>
      <c r="H57" s="125">
        <v>0.4</v>
      </c>
      <c r="I57" s="126">
        <f t="shared" si="1"/>
        <v>0.4</v>
      </c>
      <c r="J57" s="171" t="s">
        <v>852</v>
      </c>
      <c r="K57" s="178" t="s">
        <v>876</v>
      </c>
      <c r="L57" s="170" t="s">
        <v>871</v>
      </c>
      <c r="M57" s="156" t="s">
        <v>874</v>
      </c>
      <c r="X57" s="130"/>
    </row>
    <row r="58" spans="1:24" s="127" customFormat="1" ht="55.5" customHeight="1" thickBot="1">
      <c r="A58" s="102">
        <v>213</v>
      </c>
      <c r="B58" s="32" t="s">
        <v>840</v>
      </c>
      <c r="C58" s="32" t="s">
        <v>405</v>
      </c>
      <c r="D58" s="32" t="s">
        <v>406</v>
      </c>
      <c r="E58" s="104">
        <v>5</v>
      </c>
      <c r="F58" s="34">
        <v>1424</v>
      </c>
      <c r="G58" s="35">
        <f t="shared" si="0"/>
        <v>7120</v>
      </c>
      <c r="H58" s="125">
        <v>0.19400000000000001</v>
      </c>
      <c r="I58" s="126">
        <f t="shared" si="1"/>
        <v>0.97</v>
      </c>
      <c r="J58" s="171" t="s">
        <v>1023</v>
      </c>
      <c r="K58" s="178" t="s">
        <v>870</v>
      </c>
      <c r="L58" s="170" t="s">
        <v>871</v>
      </c>
      <c r="M58" s="156" t="s">
        <v>874</v>
      </c>
      <c r="X58" s="130"/>
    </row>
    <row r="59" spans="1:24" s="127" customFormat="1" ht="55.5" customHeight="1" thickBot="1">
      <c r="A59" s="102">
        <v>214</v>
      </c>
      <c r="B59" s="32" t="s">
        <v>979</v>
      </c>
      <c r="C59" s="32" t="s">
        <v>409</v>
      </c>
      <c r="D59" s="32" t="s">
        <v>979</v>
      </c>
      <c r="E59" s="104">
        <v>2</v>
      </c>
      <c r="F59" s="34">
        <v>3929</v>
      </c>
      <c r="G59" s="35">
        <f t="shared" si="0"/>
        <v>7858</v>
      </c>
      <c r="H59" s="125">
        <v>0.26500000000000001</v>
      </c>
      <c r="I59" s="126">
        <f t="shared" si="1"/>
        <v>0.53</v>
      </c>
      <c r="J59" s="171"/>
      <c r="K59" s="178" t="s">
        <v>1039</v>
      </c>
      <c r="L59" s="170" t="s">
        <v>871</v>
      </c>
      <c r="M59" s="156" t="s">
        <v>879</v>
      </c>
      <c r="X59" s="130"/>
    </row>
    <row r="60" spans="1:24" s="127" customFormat="1" ht="55.5" customHeight="1" thickBot="1">
      <c r="A60" s="131">
        <v>215</v>
      </c>
      <c r="B60" s="42" t="s">
        <v>980</v>
      </c>
      <c r="C60" s="42" t="s">
        <v>411</v>
      </c>
      <c r="D60" s="42" t="s">
        <v>410</v>
      </c>
      <c r="E60" s="110">
        <v>3</v>
      </c>
      <c r="F60" s="38">
        <v>1964</v>
      </c>
      <c r="G60" s="39">
        <f t="shared" si="0"/>
        <v>5892</v>
      </c>
      <c r="H60" s="125">
        <v>0.21</v>
      </c>
      <c r="I60" s="126">
        <f t="shared" si="1"/>
        <v>0.63</v>
      </c>
      <c r="J60" s="171"/>
      <c r="K60" s="178" t="s">
        <v>878</v>
      </c>
      <c r="L60" s="170">
        <v>0</v>
      </c>
      <c r="M60" s="156">
        <v>0</v>
      </c>
      <c r="X60" s="130"/>
    </row>
    <row r="61" spans="1:24" s="138" customFormat="1" ht="24" thickTop="1" thickBot="1">
      <c r="A61" s="132"/>
      <c r="B61" s="261"/>
      <c r="C61" s="261"/>
      <c r="D61" s="133" t="s">
        <v>67</v>
      </c>
      <c r="E61" s="134">
        <f>SUM(E14:E60)</f>
        <v>472</v>
      </c>
      <c r="F61" s="135"/>
      <c r="G61" s="136">
        <f>SUM(G14:G60)</f>
        <v>392439</v>
      </c>
      <c r="H61" s="137"/>
      <c r="I61" s="137">
        <f>SUM(I14:I60)</f>
        <v>37.021999999999998</v>
      </c>
      <c r="J61" s="46"/>
    </row>
    <row r="62" spans="1:24" s="138" customFormat="1" ht="27" customHeight="1" thickBot="1">
      <c r="A62" s="139"/>
      <c r="B62" s="140"/>
      <c r="C62" s="140"/>
      <c r="D62" s="141"/>
      <c r="E62" s="142">
        <f>E61+'Invoice-4'!E38</f>
        <v>14263</v>
      </c>
      <c r="F62" s="143"/>
      <c r="G62" s="144">
        <f>G61+'Invoice-4'!G38</f>
        <v>18294994.294117648</v>
      </c>
      <c r="H62" s="145"/>
      <c r="I62" s="46">
        <f>I61+'Invoice-3'!I64</f>
        <v>1999.7209999999998</v>
      </c>
      <c r="J62" s="145"/>
    </row>
    <row r="63" spans="1:24" ht="18.75">
      <c r="E63" s="117"/>
      <c r="F63" s="118"/>
      <c r="G63" s="118"/>
    </row>
    <row r="64" spans="1:24" ht="23.25">
      <c r="G64" s="146"/>
      <c r="I64" s="147"/>
      <c r="L64" s="148"/>
    </row>
    <row r="65" spans="9:12">
      <c r="I65" s="147"/>
      <c r="L65" s="148"/>
    </row>
    <row r="66" spans="9:12">
      <c r="I66" s="147"/>
      <c r="L66" s="148"/>
    </row>
    <row r="67" spans="9:12">
      <c r="I67" s="147"/>
    </row>
    <row r="68" spans="9:12">
      <c r="I68" s="149"/>
    </row>
    <row r="69" spans="9:12">
      <c r="I69" s="121"/>
    </row>
  </sheetData>
  <mergeCells count="2">
    <mergeCell ref="A1:G2"/>
    <mergeCell ref="B61:C61"/>
  </mergeCells>
  <phoneticPr fontId="4"/>
  <pageMargins left="0" right="0" top="0" bottom="0" header="0" footer="0"/>
  <pageSetup paperSize="9" scale="3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INVOICE(無償サンプル抜き価格)</vt:lpstr>
      <vt:lpstr>Invoice-1 </vt:lpstr>
      <vt:lpstr>Invoice-2</vt:lpstr>
      <vt:lpstr>Invoice-3</vt:lpstr>
      <vt:lpstr>Invoice-4</vt:lpstr>
      <vt:lpstr>Invoice-5 TESTER</vt:lpstr>
      <vt:lpstr>'INVOICE(無償サンプル抜き価格)'!Print_Area</vt:lpstr>
      <vt:lpstr>'Invoice-1 '!Print_Area</vt:lpstr>
      <vt:lpstr>'Invoice-2'!Print_Area</vt:lpstr>
      <vt:lpstr>'Invoice-3'!Print_Area</vt:lpstr>
      <vt:lpstr>'Invoice-4'!Print_Area</vt:lpstr>
      <vt:lpstr>'Invoice-5 TESTER'!Print_Area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snet01n</dc:creator>
  <cp:keywords/>
  <dc:description/>
  <cp:lastModifiedBy>GIGABYTE</cp:lastModifiedBy>
  <cp:revision/>
  <cp:lastPrinted>2025-09-09T06:57:38Z</cp:lastPrinted>
  <dcterms:created xsi:type="dcterms:W3CDTF">2014-01-28T00:38:23Z</dcterms:created>
  <dcterms:modified xsi:type="dcterms:W3CDTF">2025-09-10T06:01:12Z</dcterms:modified>
  <cp:category/>
  <cp:contentStatus/>
</cp:coreProperties>
</file>