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data\"/>
    </mc:Choice>
  </mc:AlternateContent>
  <xr:revisionPtr revIDLastSave="0" documentId="13_ncr:1_{4B98BF91-6FEF-4AB8-B4F5-CD53D60C373D}" xr6:coauthVersionLast="47" xr6:coauthVersionMax="47" xr10:uidLastSave="{00000000-0000-0000-0000-000000000000}"/>
  <bookViews>
    <workbookView xWindow="-120" yWindow="-120" windowWidth="29040" windowHeight="15720" activeTab="1" xr2:uid="{A59F7969-31CA-436A-B6EE-5A7EFD8ADD2A}"/>
  </bookViews>
  <sheets>
    <sheet name="25.08.25" sheetId="105" r:id="rId1"/>
    <sheet name="template" sheetId="107" r:id="rId2"/>
  </sheets>
  <definedNames>
    <definedName name="_xlnm.Print_Area" localSheetId="0">'25.08.25'!$A$1:$G$74</definedName>
    <definedName name="_xlnm.Print_Area" localSheetId="1">template!$A$1:$G$74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07" l="1"/>
  <c r="G13" i="107"/>
  <c r="G16" i="107" s="1"/>
  <c r="G18" i="107" s="1"/>
  <c r="G19" i="107" s="1"/>
  <c r="G10" i="107"/>
  <c r="G10" i="105"/>
  <c r="G13" i="105"/>
  <c r="G15" i="105"/>
  <c r="C5" i="105"/>
  <c r="D70" i="105"/>
  <c r="D69" i="105"/>
  <c r="D58" i="105"/>
  <c r="D36" i="105"/>
  <c r="D19" i="105"/>
  <c r="D22" i="105"/>
  <c r="G16" i="105"/>
  <c r="G18" i="105"/>
  <c r="G19" i="105"/>
  <c r="E5" i="105"/>
  <c r="E6" i="105"/>
  <c r="E7" i="105"/>
  <c r="E8" i="105"/>
  <c r="E9" i="105"/>
  <c r="E10" i="105"/>
  <c r="E11" i="105"/>
  <c r="E12" i="105"/>
  <c r="E13" i="105"/>
  <c r="E14" i="105"/>
  <c r="E15" i="105"/>
  <c r="E16" i="105"/>
  <c r="E17" i="105"/>
  <c r="E18" i="105"/>
  <c r="E19" i="105"/>
  <c r="E20" i="105"/>
  <c r="E21" i="105"/>
  <c r="E22" i="105"/>
  <c r="E23" i="105"/>
  <c r="E24" i="105"/>
  <c r="E25" i="105"/>
  <c r="E26" i="105"/>
  <c r="E27" i="105"/>
  <c r="E28" i="105"/>
  <c r="E29" i="105"/>
  <c r="E30" i="105"/>
  <c r="E31" i="105"/>
  <c r="E32" i="105"/>
  <c r="E33" i="105"/>
  <c r="E34" i="105"/>
  <c r="E35" i="105"/>
  <c r="E36" i="105"/>
  <c r="E37" i="105"/>
  <c r="E38" i="105"/>
  <c r="E39" i="105"/>
  <c r="E40" i="105"/>
  <c r="E41" i="105"/>
  <c r="E42" i="105"/>
  <c r="E43" i="105"/>
  <c r="E44" i="105"/>
  <c r="E45" i="105"/>
  <c r="E46" i="105"/>
  <c r="E47" i="105"/>
  <c r="E48" i="105"/>
  <c r="E49" i="105"/>
  <c r="E50" i="105"/>
  <c r="E51" i="105"/>
  <c r="E52" i="105"/>
  <c r="E53" i="105"/>
  <c r="E54" i="105"/>
  <c r="E55" i="105"/>
  <c r="E56" i="105"/>
  <c r="E57" i="105"/>
  <c r="E58" i="105"/>
  <c r="C59" i="105"/>
  <c r="G20" i="105"/>
  <c r="E59" i="105"/>
  <c r="E60" i="105"/>
  <c r="E61" i="105"/>
  <c r="E62" i="105"/>
  <c r="E63" i="105"/>
  <c r="E64" i="105"/>
  <c r="E65" i="105"/>
  <c r="E66" i="105"/>
  <c r="E67" i="105"/>
  <c r="E68" i="105"/>
  <c r="E69" i="105"/>
  <c r="E70" i="105"/>
  <c r="E71" i="105"/>
  <c r="E72" i="105"/>
  <c r="E73" i="105"/>
  <c r="E74" i="105"/>
  <c r="G20" i="107" l="1"/>
</calcChain>
</file>

<file path=xl/sharedStrings.xml><?xml version="1.0" encoding="utf-8"?>
<sst xmlns="http://schemas.openxmlformats.org/spreadsheetml/2006/main" count="118" uniqueCount="83">
  <si>
    <t>KSユーラシア㈱収支予定表</t>
    <rPh sb="8" eb="10">
      <t>シュウシ</t>
    </rPh>
    <rPh sb="10" eb="12">
      <t>ヨテイ</t>
    </rPh>
    <rPh sb="12" eb="13">
      <t>ヒョウ</t>
    </rPh>
    <phoneticPr fontId="1"/>
  </si>
  <si>
    <t>内容</t>
    <rPh sb="0" eb="2">
      <t>ナイヨウ</t>
    </rPh>
    <phoneticPr fontId="1"/>
  </si>
  <si>
    <t>収入</t>
    <rPh sb="0" eb="2">
      <t>シュウニュウ</t>
    </rPh>
    <phoneticPr fontId="1"/>
  </si>
  <si>
    <t>支出</t>
    <rPh sb="0" eb="2">
      <t>シシュツ</t>
    </rPh>
    <phoneticPr fontId="1"/>
  </si>
  <si>
    <t>残高</t>
    <rPh sb="0" eb="2">
      <t>ザンダカ</t>
    </rPh>
    <phoneticPr fontId="1"/>
  </si>
  <si>
    <t>会長へ返金(輸出商品仕入用借入分）</t>
    <rPh sb="0" eb="2">
      <t>カイチョウ</t>
    </rPh>
    <rPh sb="3" eb="5">
      <t>ヘンキン</t>
    </rPh>
    <rPh sb="6" eb="8">
      <t>ユシュツ</t>
    </rPh>
    <rPh sb="8" eb="10">
      <t>ショウヒン</t>
    </rPh>
    <rPh sb="10" eb="13">
      <t>シイレヨウ</t>
    </rPh>
    <rPh sb="13" eb="16">
      <t>カリイレブン</t>
    </rPh>
    <phoneticPr fontId="8"/>
  </si>
  <si>
    <t>借入金（レール用他用-利息15%）</t>
    <rPh sb="0" eb="2">
      <t>カリイレ</t>
    </rPh>
    <rPh sb="2" eb="3">
      <t>キン</t>
    </rPh>
    <rPh sb="7" eb="8">
      <t>ヨウ</t>
    </rPh>
    <rPh sb="8" eb="9">
      <t>ホカ</t>
    </rPh>
    <rPh sb="9" eb="10">
      <t>ヨウ</t>
    </rPh>
    <rPh sb="11" eb="13">
      <t>リソク</t>
    </rPh>
    <phoneticPr fontId="3"/>
  </si>
  <si>
    <t>借入金（YAMADA用借入分-利息15%）</t>
    <rPh sb="0" eb="2">
      <t>カリイレ</t>
    </rPh>
    <rPh sb="2" eb="3">
      <t>キン</t>
    </rPh>
    <rPh sb="10" eb="11">
      <t>ヨウ</t>
    </rPh>
    <rPh sb="11" eb="14">
      <t>カリイレブン</t>
    </rPh>
    <phoneticPr fontId="3"/>
  </si>
  <si>
    <t>NIPPONIKA TRADING 社より6月度輸出分入金予定(9月入金予定分）</t>
    <rPh sb="18" eb="19">
      <t>シャ</t>
    </rPh>
    <rPh sb="22" eb="24">
      <t>ガツド</t>
    </rPh>
    <rPh sb="24" eb="26">
      <t>ユシュツ</t>
    </rPh>
    <rPh sb="26" eb="27">
      <t>ブン</t>
    </rPh>
    <rPh sb="27" eb="29">
      <t>ニュウキン</t>
    </rPh>
    <rPh sb="29" eb="31">
      <t>ヨテイ</t>
    </rPh>
    <rPh sb="33" eb="34">
      <t>ガツ</t>
    </rPh>
    <rPh sb="34" eb="36">
      <t>ニュウキン</t>
    </rPh>
    <rPh sb="36" eb="38">
      <t>ヨテイ</t>
    </rPh>
    <rPh sb="38" eb="39">
      <t>ブン</t>
    </rPh>
    <phoneticPr fontId="7"/>
  </si>
  <si>
    <t>受注後残高</t>
  </si>
  <si>
    <t>前払い額</t>
  </si>
  <si>
    <t>前払い入金後残高</t>
  </si>
  <si>
    <t>センコン物流へ6月仕入C'BON代シーボン・フルベール仕入代（11月末支払い)</t>
  </si>
  <si>
    <t>25年度還付金（金額未定）</t>
    <rPh sb="2" eb="4">
      <t>ネンド</t>
    </rPh>
    <rPh sb="4" eb="7">
      <t>カンプキン</t>
    </rPh>
    <rPh sb="8" eb="10">
      <t>キンガク</t>
    </rPh>
    <rPh sb="10" eb="12">
      <t>ミテイ</t>
    </rPh>
    <phoneticPr fontId="7"/>
  </si>
  <si>
    <t>センコン物流へ4月仕入C'BON代シーボン・フルベール仕入代(9月末支払い)</t>
    <phoneticPr fontId="11"/>
  </si>
  <si>
    <t>納税</t>
    <phoneticPr fontId="11"/>
  </si>
  <si>
    <t>センコン物流へ5月仕入C'BON代シーボン・フルベール仕入代(10月末支払い)</t>
    <phoneticPr fontId="11"/>
  </si>
  <si>
    <t>DIAMANTE　7月仕入分→10月末支払</t>
    <phoneticPr fontId="11"/>
  </si>
  <si>
    <t>RC社売掛金残高(8/25現在)</t>
    <rPh sb="6" eb="8">
      <t>ザンダカ</t>
    </rPh>
    <rPh sb="13" eb="15">
      <t>ゲンザイ</t>
    </rPh>
    <phoneticPr fontId="10"/>
  </si>
  <si>
    <t>9月度新オーダー金額</t>
    <rPh sb="1" eb="3">
      <t>ガツド</t>
    </rPh>
    <rPh sb="3" eb="4">
      <t>シン</t>
    </rPh>
    <rPh sb="8" eb="10">
      <t>キンガク</t>
    </rPh>
    <phoneticPr fontId="10"/>
  </si>
  <si>
    <t>8月末残高(送金済み500万入金後）</t>
    <rPh sb="6" eb="9">
      <t>ソウキンズ</t>
    </rPh>
    <rPh sb="13" eb="14">
      <t>マン</t>
    </rPh>
    <rPh sb="14" eb="17">
      <t>ニュウキンゴ</t>
    </rPh>
    <phoneticPr fontId="11"/>
  </si>
  <si>
    <t>9月末残高</t>
    <phoneticPr fontId="10"/>
  </si>
  <si>
    <t>CHANSON　9月度輸出前払い</t>
    <rPh sb="9" eb="10">
      <t>ガツ</t>
    </rPh>
    <rPh sb="10" eb="11">
      <t>ド</t>
    </rPh>
    <rPh sb="11" eb="13">
      <t>ユシュツ</t>
    </rPh>
    <rPh sb="13" eb="15">
      <t>マエバラ</t>
    </rPh>
    <phoneticPr fontId="11"/>
  </si>
  <si>
    <t>ELEGADOLL　9月度輸出前払い</t>
    <rPh sb="11" eb="12">
      <t>ガツ</t>
    </rPh>
    <rPh sb="12" eb="13">
      <t>ド</t>
    </rPh>
    <rPh sb="13" eb="15">
      <t>ユシュツ</t>
    </rPh>
    <rPh sb="15" eb="17">
      <t>マエバラ</t>
    </rPh>
    <phoneticPr fontId="11"/>
  </si>
  <si>
    <t>BEAUTYCONNEXION　9月度輸出前払い</t>
    <rPh sb="17" eb="18">
      <t>ガツ</t>
    </rPh>
    <rPh sb="18" eb="19">
      <t>ド</t>
    </rPh>
    <rPh sb="19" eb="21">
      <t>ユシュツ</t>
    </rPh>
    <rPh sb="21" eb="23">
      <t>マエバラ</t>
    </rPh>
    <phoneticPr fontId="11"/>
  </si>
  <si>
    <t>COSMEPRO　9月度輸出前払い</t>
    <rPh sb="10" eb="11">
      <t>ガツ</t>
    </rPh>
    <rPh sb="11" eb="12">
      <t>ド</t>
    </rPh>
    <rPh sb="12" eb="14">
      <t>ユシュツ</t>
    </rPh>
    <rPh sb="14" eb="16">
      <t>マエバラ</t>
    </rPh>
    <phoneticPr fontId="11"/>
  </si>
  <si>
    <t>AFURA　9月度輸出前払い</t>
    <rPh sb="7" eb="8">
      <t>ガツ</t>
    </rPh>
    <rPh sb="8" eb="9">
      <t>ド</t>
    </rPh>
    <rPh sb="9" eb="11">
      <t>ユシュツ</t>
    </rPh>
    <rPh sb="11" eb="13">
      <t>マエバラ</t>
    </rPh>
    <phoneticPr fontId="11"/>
  </si>
  <si>
    <t>AISHODO　9月度輸出前払い</t>
    <rPh sb="9" eb="10">
      <t>ガツ</t>
    </rPh>
    <rPh sb="10" eb="11">
      <t>ド</t>
    </rPh>
    <rPh sb="11" eb="13">
      <t>ユシュツ</t>
    </rPh>
    <rPh sb="13" eb="15">
      <t>マエバラ</t>
    </rPh>
    <phoneticPr fontId="11"/>
  </si>
  <si>
    <t>McCoy　9月度輸出前払い</t>
    <rPh sb="7" eb="8">
      <t>ガツ</t>
    </rPh>
    <rPh sb="8" eb="9">
      <t>ド</t>
    </rPh>
    <rPh sb="9" eb="11">
      <t>ユシュツ</t>
    </rPh>
    <rPh sb="11" eb="13">
      <t>マエバラ</t>
    </rPh>
    <phoneticPr fontId="11"/>
  </si>
  <si>
    <t>Evliss　9月度輸出前払い</t>
    <rPh sb="8" eb="9">
      <t>ガツ</t>
    </rPh>
    <rPh sb="9" eb="10">
      <t>ド</t>
    </rPh>
    <rPh sb="10" eb="12">
      <t>ユシュツ</t>
    </rPh>
    <rPh sb="12" eb="14">
      <t>マエバラ</t>
    </rPh>
    <phoneticPr fontId="11"/>
  </si>
  <si>
    <t>Diaas Japan　9月度輸出前払い</t>
    <rPh sb="13" eb="14">
      <t>ガツ</t>
    </rPh>
    <rPh sb="14" eb="15">
      <t>ド</t>
    </rPh>
    <rPh sb="15" eb="17">
      <t>ユシュツ</t>
    </rPh>
    <rPh sb="17" eb="19">
      <t>マエバラ</t>
    </rPh>
    <phoneticPr fontId="11"/>
  </si>
  <si>
    <t>Beauty Garage　9月度輸出前払い</t>
    <rPh sb="15" eb="16">
      <t>ガツ</t>
    </rPh>
    <rPh sb="16" eb="17">
      <t>ド</t>
    </rPh>
    <rPh sb="17" eb="19">
      <t>ユシュツ</t>
    </rPh>
    <rPh sb="19" eb="21">
      <t>マエバラ</t>
    </rPh>
    <phoneticPr fontId="11"/>
  </si>
  <si>
    <t>海上運賃（仮）</t>
    <rPh sb="0" eb="2">
      <t>カイジョウ</t>
    </rPh>
    <rPh sb="2" eb="4">
      <t>ウンチン</t>
    </rPh>
    <rPh sb="5" eb="6">
      <t>カリ</t>
    </rPh>
    <phoneticPr fontId="11"/>
  </si>
  <si>
    <t>RC社入金予定（９月度輸出前払い分）</t>
    <rPh sb="2" eb="3">
      <t>シャ</t>
    </rPh>
    <rPh sb="3" eb="5">
      <t>ニュウキン</t>
    </rPh>
    <rPh sb="5" eb="7">
      <t>ヨテイ</t>
    </rPh>
    <rPh sb="9" eb="11">
      <t>ガツド</t>
    </rPh>
    <rPh sb="11" eb="13">
      <t>ユシュツ</t>
    </rPh>
    <rPh sb="13" eb="15">
      <t>マエバラ</t>
    </rPh>
    <rPh sb="16" eb="17">
      <t>ブン</t>
    </rPh>
    <phoneticPr fontId="6"/>
  </si>
  <si>
    <t>10月末残高</t>
    <phoneticPr fontId="11"/>
  </si>
  <si>
    <t>11月末残高</t>
  </si>
  <si>
    <t>12月末残高</t>
  </si>
  <si>
    <t>RC社入金予定(9月末分）</t>
    <rPh sb="11" eb="12">
      <t>ブン</t>
    </rPh>
    <phoneticPr fontId="11"/>
  </si>
  <si>
    <t>RC社入金予定(10月末）</t>
    <phoneticPr fontId="11"/>
  </si>
  <si>
    <t>DIAMANTEへ仕入代（6月EMS用仕入分）→9月支払</t>
    <rPh sb="18" eb="19">
      <t>ヨウ</t>
    </rPh>
    <rPh sb="25" eb="26">
      <t>ガツ</t>
    </rPh>
    <rPh sb="26" eb="28">
      <t>シハラ</t>
    </rPh>
    <phoneticPr fontId="11"/>
  </si>
  <si>
    <t>8月度EMS代(フランス、イスラエル、ドバイ向け）立替分精算予定</t>
    <rPh sb="1" eb="3">
      <t>ガツド</t>
    </rPh>
    <rPh sb="6" eb="7">
      <t>ダイ</t>
    </rPh>
    <rPh sb="22" eb="23">
      <t>ム</t>
    </rPh>
    <rPh sb="25" eb="28">
      <t>タテカエブン</t>
    </rPh>
    <rPh sb="28" eb="30">
      <t>セイサン</t>
    </rPh>
    <rPh sb="30" eb="32">
      <t>ヨテイ</t>
    </rPh>
    <phoneticPr fontId="11"/>
  </si>
  <si>
    <t>ＲＥＬＥＮＴ9月仕入分</t>
    <phoneticPr fontId="11"/>
  </si>
  <si>
    <t>HIMELABO9月仕入分</t>
    <phoneticPr fontId="11"/>
  </si>
  <si>
    <t>MAYURI9月仕入分</t>
    <phoneticPr fontId="11"/>
  </si>
  <si>
    <t>DHC9月仕入分</t>
    <phoneticPr fontId="11"/>
  </si>
  <si>
    <t>LAPIDEM9月仕入分</t>
    <phoneticPr fontId="11"/>
  </si>
  <si>
    <t>ROSYDROP9月仕入分</t>
    <phoneticPr fontId="11"/>
  </si>
  <si>
    <t>ESTLABO9月仕入分</t>
    <phoneticPr fontId="11"/>
  </si>
  <si>
    <t>HANAKO9月仕入分</t>
    <phoneticPr fontId="11"/>
  </si>
  <si>
    <t>LEJEU9月仕入分</t>
    <phoneticPr fontId="11"/>
  </si>
  <si>
    <t>MEDION9月仕入分</t>
    <phoneticPr fontId="11"/>
  </si>
  <si>
    <t>LUXCES9月仕入分</t>
    <phoneticPr fontId="11"/>
  </si>
  <si>
    <t>COCOCHI9月仕入分</t>
    <phoneticPr fontId="11"/>
  </si>
  <si>
    <t>センコン物流へ月仕入C'BON代シーボン・フルベール仕入代（2月末支払い)</t>
    <phoneticPr fontId="11"/>
  </si>
  <si>
    <t>RC社入金予定(11月末）</t>
    <phoneticPr fontId="11"/>
  </si>
  <si>
    <t>センコン物流へ7月仕入C'BON代シーボン・フルベール仕入代(12月末支払い）</t>
    <phoneticPr fontId="11"/>
  </si>
  <si>
    <t>DIAMANTE9月仕入分(11月末支払予定）</t>
    <rPh sb="16" eb="18">
      <t>ガツマツ</t>
    </rPh>
    <rPh sb="18" eb="20">
      <t>シハラ</t>
    </rPh>
    <rPh sb="20" eb="22">
      <t>ヨテイ</t>
    </rPh>
    <phoneticPr fontId="11"/>
  </si>
  <si>
    <t>YAMATOより8月度輸出分の入金予定</t>
    <rPh sb="9" eb="11">
      <t>ガツド</t>
    </rPh>
    <rPh sb="11" eb="13">
      <t>ユシュツ</t>
    </rPh>
    <rPh sb="13" eb="14">
      <t>ブン</t>
    </rPh>
    <rPh sb="15" eb="17">
      <t>ニュウキン</t>
    </rPh>
    <rPh sb="17" eb="19">
      <t>ヨテイ</t>
    </rPh>
    <phoneticPr fontId="11"/>
  </si>
  <si>
    <t>ウテナへ８月度仕入分支払い</t>
    <rPh sb="5" eb="7">
      <t>ガツド</t>
    </rPh>
    <rPh sb="7" eb="10">
      <t>シイレブン</t>
    </rPh>
    <rPh sb="10" eb="12">
      <t>シハラ</t>
    </rPh>
    <phoneticPr fontId="11"/>
  </si>
  <si>
    <t>12月末賞与（給与値上げ分</t>
    <rPh sb="2" eb="4">
      <t>ガツマツ</t>
    </rPh>
    <rPh sb="4" eb="6">
      <t>ショウヨ</t>
    </rPh>
    <rPh sb="7" eb="9">
      <t>キュウヨ</t>
    </rPh>
    <rPh sb="9" eb="11">
      <t>ネア</t>
    </rPh>
    <rPh sb="12" eb="13">
      <t>ブン</t>
    </rPh>
    <phoneticPr fontId="11"/>
  </si>
  <si>
    <t>（固定費）辻本郷手数料</t>
  </si>
  <si>
    <t>（固定費）通信費・保険料・手数料</t>
    <rPh sb="11" eb="12">
      <t>リョウ</t>
    </rPh>
    <rPh sb="13" eb="16">
      <t>テスウリョウ</t>
    </rPh>
    <phoneticPr fontId="9"/>
  </si>
  <si>
    <t>（固定収入）マテリアルよりホンダ賃料</t>
    <rPh sb="16" eb="18">
      <t>チンリョウ</t>
    </rPh>
    <phoneticPr fontId="7"/>
  </si>
  <si>
    <t>（固定収入）ランドマスター賃料</t>
    <rPh sb="13" eb="15">
      <t>チンリョウ</t>
    </rPh>
    <phoneticPr fontId="5"/>
  </si>
  <si>
    <t>三菱UFJ銀行口座残高</t>
    <rPh sb="0" eb="2">
      <t>ミツビシ</t>
    </rPh>
    <rPh sb="5" eb="7">
      <t>ギンコウ</t>
    </rPh>
    <rPh sb="7" eb="9">
      <t>コウザ</t>
    </rPh>
    <rPh sb="9" eb="11">
      <t>ザンダカ</t>
    </rPh>
    <phoneticPr fontId="11"/>
  </si>
  <si>
    <t>楽天銀行口座残高</t>
    <rPh sb="0" eb="2">
      <t>ラクテン</t>
    </rPh>
    <rPh sb="2" eb="4">
      <t>ギンコウ</t>
    </rPh>
    <rPh sb="4" eb="6">
      <t>コウザ</t>
    </rPh>
    <rPh sb="6" eb="8">
      <t>ザンダカ</t>
    </rPh>
    <phoneticPr fontId="11"/>
  </si>
  <si>
    <t>（固定費）給与</t>
    <rPh sb="1" eb="4">
      <t>コテイヒ</t>
    </rPh>
    <rPh sb="5" eb="7">
      <t>キュウヨ</t>
    </rPh>
    <phoneticPr fontId="11"/>
  </si>
  <si>
    <t xml:space="preserve">
仕入値用オーダーシート内「TTL」赤表示メーカーは前払い処理で収支計画</t>
    <rPh sb="1" eb="4">
      <t>シイレネ</t>
    </rPh>
    <rPh sb="4" eb="5">
      <t>ヨウ</t>
    </rPh>
    <rPh sb="12" eb="13">
      <t>ナイ</t>
    </rPh>
    <rPh sb="18" eb="19">
      <t>アカ</t>
    </rPh>
    <rPh sb="19" eb="21">
      <t>ヒョウジ</t>
    </rPh>
    <rPh sb="26" eb="28">
      <t>マエバラ</t>
    </rPh>
    <rPh sb="29" eb="31">
      <t>ショリ</t>
    </rPh>
    <rPh sb="32" eb="36">
      <t>シュウシケイカク</t>
    </rPh>
    <phoneticPr fontId="11"/>
  </si>
  <si>
    <t>（固定費）取締役報酬</t>
  </si>
  <si>
    <t>（固定費）取締役報酬</t>
    <phoneticPr fontId="11"/>
  </si>
  <si>
    <t>（固定費）辻本郷手数料</t>
    <phoneticPr fontId="2"/>
  </si>
  <si>
    <t>（固定収入）マテリアルより建設機械賃料</t>
    <rPh sb="3" eb="5">
      <t>シュウニュウ</t>
    </rPh>
    <rPh sb="17" eb="19">
      <t>チンリョウ</t>
    </rPh>
    <phoneticPr fontId="7"/>
  </si>
  <si>
    <t>事務所賃料（8月～12月)</t>
    <rPh sb="0" eb="3">
      <t>ジムショ</t>
    </rPh>
    <rPh sb="3" eb="5">
      <t>チンリョウ</t>
    </rPh>
    <rPh sb="7" eb="8">
      <t>ガツ</t>
    </rPh>
    <rPh sb="11" eb="12">
      <t>ガツ</t>
    </rPh>
    <phoneticPr fontId="11"/>
  </si>
  <si>
    <t>仕入値用オーダーシート内「TTL」白表示メーカーは月末締め、翌月末払い処理</t>
    <rPh sb="17" eb="18">
      <t>シロ</t>
    </rPh>
    <rPh sb="25" eb="27">
      <t>ゲツマツ</t>
    </rPh>
    <rPh sb="27" eb="28">
      <t>ジ</t>
    </rPh>
    <rPh sb="30" eb="33">
      <t>ヨクゲツマツ</t>
    </rPh>
    <rPh sb="33" eb="34">
      <t>バラ</t>
    </rPh>
    <rPh sb="35" eb="37">
      <t>ショリ</t>
    </rPh>
    <phoneticPr fontId="11"/>
  </si>
  <si>
    <t>新規輸出時バイヤー別代金回収計画</t>
    <rPh sb="0" eb="2">
      <t>シンキ</t>
    </rPh>
    <rPh sb="2" eb="4">
      <t>ユシュツ</t>
    </rPh>
    <rPh sb="4" eb="5">
      <t>ジ</t>
    </rPh>
    <rPh sb="9" eb="10">
      <t>ベツ</t>
    </rPh>
    <rPh sb="10" eb="12">
      <t>ダイキン</t>
    </rPh>
    <rPh sb="12" eb="14">
      <t>カイシュウ</t>
    </rPh>
    <rPh sb="14" eb="16">
      <t>ケイカク</t>
    </rPh>
    <phoneticPr fontId="11"/>
  </si>
  <si>
    <t>ROYAL COSMETICS</t>
    <phoneticPr fontId="11"/>
  </si>
  <si>
    <t>50%前払い、輸出月から3か月以内完済（収支状況に合わせて手動計算）</t>
    <rPh sb="3" eb="5">
      <t>マエバラ</t>
    </rPh>
    <rPh sb="7" eb="9">
      <t>ユシュツ</t>
    </rPh>
    <rPh sb="9" eb="10">
      <t>ツキ</t>
    </rPh>
    <rPh sb="14" eb="15">
      <t>ゲツ</t>
    </rPh>
    <rPh sb="15" eb="17">
      <t>イナイ</t>
    </rPh>
    <rPh sb="17" eb="19">
      <t>カンサイ</t>
    </rPh>
    <rPh sb="20" eb="22">
      <t>シュウシ</t>
    </rPh>
    <rPh sb="22" eb="24">
      <t>ジョウキョウ</t>
    </rPh>
    <rPh sb="25" eb="26">
      <t>ア</t>
    </rPh>
    <rPh sb="29" eb="31">
      <t>シュドウ</t>
    </rPh>
    <rPh sb="31" eb="33">
      <t>ケイサン</t>
    </rPh>
    <phoneticPr fontId="11"/>
  </si>
  <si>
    <t>YAMATO/TOYO TRADING</t>
    <phoneticPr fontId="11"/>
  </si>
  <si>
    <t>UTENA化粧品納品月の2か月後20日頃まで</t>
    <rPh sb="5" eb="8">
      <t>ケショウヒン</t>
    </rPh>
    <rPh sb="8" eb="10">
      <t>ノウヒン</t>
    </rPh>
    <rPh sb="10" eb="11">
      <t>ツキ</t>
    </rPh>
    <rPh sb="14" eb="15">
      <t>ゲツ</t>
    </rPh>
    <rPh sb="15" eb="16">
      <t>ゴ</t>
    </rPh>
    <rPh sb="18" eb="19">
      <t>ヒ</t>
    </rPh>
    <rPh sb="19" eb="20">
      <t>コロ</t>
    </rPh>
    <phoneticPr fontId="11"/>
  </si>
  <si>
    <t>※UTENAへの買掛金支払条件：月末締め、2か月後の25日払い</t>
    <rPh sb="8" eb="11">
      <t>カイカケキン</t>
    </rPh>
    <rPh sb="11" eb="13">
      <t>シハライ</t>
    </rPh>
    <rPh sb="13" eb="15">
      <t>ジョウケン</t>
    </rPh>
    <rPh sb="16" eb="19">
      <t>ゲツマツジ</t>
    </rPh>
    <rPh sb="23" eb="24">
      <t>ゲツ</t>
    </rPh>
    <rPh sb="24" eb="25">
      <t>ゴ</t>
    </rPh>
    <rPh sb="28" eb="29">
      <t>ニチ</t>
    </rPh>
    <rPh sb="29" eb="30">
      <t>ハラ</t>
    </rPh>
    <phoneticPr fontId="11"/>
  </si>
  <si>
    <t>未払金（エアコン、他設備</t>
    <phoneticPr fontId="11"/>
  </si>
  <si>
    <t>トレーディング利息（15％）8-11月分</t>
    <phoneticPr fontId="11"/>
  </si>
  <si>
    <t>トレーディング利息（15％）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</si>
</sst>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8" formatCode="&quot;¥&quot;#,##0.00;[Red]&quot;¥&quot;\-#,##0.00"/>
  </numFmts>
  <fonts count="27" x14ac:knownFonts="1">
    <font>
      <sz val="11"/>
      <color theme="1"/>
      <name val="ＭＳ Ｐゴシック"/>
      <family val="2"/>
      <charset val="204"/>
      <scheme val="minor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22"/>
      <name val="Times New Roman"/>
      <family val="1"/>
      <charset val="204"/>
    </font>
    <font>
      <sz val="11"/>
      <color theme="1"/>
      <name val="ＭＳ Ｐゴシック"/>
      <family val="2"/>
      <charset val="204"/>
      <scheme val="minor"/>
    </font>
    <font>
      <sz val="20"/>
      <color theme="1"/>
      <name val="ＭＳ Ｐゴシック"/>
      <family val="2"/>
      <charset val="204"/>
      <scheme val="minor"/>
    </font>
    <font>
      <sz val="22"/>
      <color theme="1"/>
      <name val="ＭＳ Ｐゴシック"/>
      <family val="2"/>
      <charset val="204"/>
      <scheme val="minor"/>
    </font>
    <font>
      <b/>
      <u/>
      <sz val="22"/>
      <color theme="1"/>
      <name val="ＭＳ Ｐゴシック"/>
      <family val="2"/>
      <charset val="204"/>
      <scheme val="minor"/>
    </font>
    <font>
      <sz val="22"/>
      <name val="ＭＳ Ｐゴシック"/>
      <family val="2"/>
      <charset val="128"/>
      <scheme val="minor"/>
    </font>
    <font>
      <sz val="22"/>
      <color rgb="FFFF0000"/>
      <name val="ＭＳ Ｐゴシック"/>
      <family val="2"/>
      <charset val="204"/>
      <scheme val="minor"/>
    </font>
    <font>
      <b/>
      <sz val="22"/>
      <color rgb="FFFF0000"/>
      <name val="ＭＳ Ｐゴシック"/>
      <family val="2"/>
      <charset val="204"/>
      <scheme val="minor"/>
    </font>
    <font>
      <sz val="16"/>
      <color theme="1"/>
      <name val="ＭＳ Ｐゴシック"/>
      <family val="2"/>
      <charset val="204"/>
      <scheme val="minor"/>
    </font>
    <font>
      <b/>
      <sz val="18"/>
      <color rgb="FFFF0000"/>
      <name val="ＭＳ Ｐゴシック"/>
      <family val="2"/>
      <charset val="204"/>
      <scheme val="minor"/>
    </font>
    <font>
      <sz val="6"/>
      <name val="ＭＳ Ｐゴシック"/>
      <family val="3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sz val="22"/>
      <color theme="1"/>
      <name val="Times New Roman"/>
      <family val="1"/>
      <charset val="204"/>
    </font>
    <font>
      <b/>
      <sz val="22"/>
      <color theme="1"/>
      <name val="ＭＳ Ｐゴシック"/>
      <family val="2"/>
      <charset val="204"/>
      <scheme val="minor"/>
    </font>
    <font>
      <b/>
      <sz val="18"/>
      <color theme="1"/>
      <name val="ＭＳ Ｐゴシック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6" fontId="13" fillId="0" borderId="0" applyFont="0" applyFill="0" applyBorder="0" applyAlignment="0" applyProtection="0">
      <alignment vertical="center"/>
    </xf>
    <xf numFmtId="8" fontId="13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4" fillId="0" borderId="0" xfId="0" applyFont="1">
      <alignment vertical="center"/>
    </xf>
    <xf numFmtId="6" fontId="15" fillId="0" borderId="1" xfId="2" applyNumberFormat="1" applyFont="1" applyFill="1" applyBorder="1">
      <alignment vertical="center"/>
    </xf>
    <xf numFmtId="6" fontId="15" fillId="0" borderId="0" xfId="1" applyFont="1" applyFill="1" applyBorder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5" fillId="0" borderId="2" xfId="0" applyFont="1" applyBorder="1">
      <alignment vertical="center"/>
    </xf>
    <xf numFmtId="6" fontId="15" fillId="0" borderId="1" xfId="1" applyFont="1" applyFill="1" applyBorder="1">
      <alignment vertical="center"/>
    </xf>
    <xf numFmtId="6" fontId="15" fillId="0" borderId="1" xfId="0" applyNumberFormat="1" applyFont="1" applyBorder="1">
      <alignment vertical="center"/>
    </xf>
    <xf numFmtId="0" fontId="15" fillId="0" borderId="1" xfId="0" applyFont="1" applyBorder="1">
      <alignment vertical="center"/>
    </xf>
    <xf numFmtId="14" fontId="15" fillId="0" borderId="1" xfId="0" applyNumberFormat="1" applyFont="1" applyBorder="1">
      <alignment vertical="center"/>
    </xf>
    <xf numFmtId="0" fontId="17" fillId="0" borderId="1" xfId="0" applyFont="1" applyBorder="1">
      <alignment vertical="center"/>
    </xf>
    <xf numFmtId="6" fontId="18" fillId="0" borderId="1" xfId="2" applyNumberFormat="1" applyFont="1" applyFill="1" applyBorder="1">
      <alignment vertical="center"/>
    </xf>
    <xf numFmtId="0" fontId="18" fillId="0" borderId="1" xfId="0" applyFont="1" applyBorder="1">
      <alignment vertical="center"/>
    </xf>
    <xf numFmtId="6" fontId="19" fillId="0" borderId="1" xfId="2" applyNumberFormat="1" applyFont="1" applyFill="1" applyBorder="1">
      <alignment vertical="center"/>
    </xf>
    <xf numFmtId="0" fontId="19" fillId="0" borderId="1" xfId="0" applyFont="1" applyBorder="1">
      <alignment vertical="center"/>
    </xf>
    <xf numFmtId="6" fontId="17" fillId="0" borderId="1" xfId="2" applyNumberFormat="1" applyFont="1" applyFill="1" applyBorder="1">
      <alignment vertical="center"/>
    </xf>
    <xf numFmtId="6" fontId="15" fillId="0" borderId="0" xfId="0" applyNumberFormat="1" applyFont="1">
      <alignment vertical="center"/>
    </xf>
    <xf numFmtId="6" fontId="19" fillId="0" borderId="1" xfId="1" applyFont="1" applyFill="1" applyBorder="1">
      <alignment vertical="center"/>
    </xf>
    <xf numFmtId="6" fontId="19" fillId="0" borderId="1" xfId="0" applyNumberFormat="1" applyFont="1" applyBorder="1">
      <alignment vertical="center"/>
    </xf>
    <xf numFmtId="0" fontId="20" fillId="0" borderId="1" xfId="0" applyFont="1" applyBorder="1">
      <alignment vertical="center"/>
    </xf>
    <xf numFmtId="6" fontId="18" fillId="0" borderId="1" xfId="1" applyFont="1" applyFill="1" applyBorder="1">
      <alignment vertical="center"/>
    </xf>
    <xf numFmtId="6" fontId="15" fillId="0" borderId="3" xfId="1" applyFont="1" applyFill="1" applyBorder="1">
      <alignment vertical="center"/>
    </xf>
    <xf numFmtId="6" fontId="15" fillId="0" borderId="4" xfId="0" applyNumberFormat="1" applyFont="1" applyBorder="1">
      <alignment vertical="center"/>
    </xf>
    <xf numFmtId="0" fontId="15" fillId="0" borderId="4" xfId="0" applyFont="1" applyBorder="1">
      <alignment vertical="center"/>
    </xf>
    <xf numFmtId="6" fontId="15" fillId="0" borderId="5" xfId="1" applyFont="1" applyFill="1" applyBorder="1">
      <alignment vertical="center"/>
    </xf>
    <xf numFmtId="6" fontId="15" fillId="0" borderId="6" xfId="1" applyFont="1" applyFill="1" applyBorder="1">
      <alignment vertical="center"/>
    </xf>
    <xf numFmtId="0" fontId="15" fillId="0" borderId="7" xfId="0" applyFont="1" applyBorder="1">
      <alignment vertical="center"/>
    </xf>
    <xf numFmtId="0" fontId="15" fillId="0" borderId="8" xfId="0" applyFont="1" applyBorder="1">
      <alignment vertical="center"/>
    </xf>
    <xf numFmtId="0" fontId="17" fillId="2" borderId="1" xfId="0" applyFont="1" applyFill="1" applyBorder="1">
      <alignment vertical="center"/>
    </xf>
    <xf numFmtId="6" fontId="15" fillId="2" borderId="1" xfId="1" applyFont="1" applyFill="1" applyBorder="1">
      <alignment vertical="center"/>
    </xf>
    <xf numFmtId="6" fontId="15" fillId="2" borderId="1" xfId="2" applyNumberFormat="1" applyFont="1" applyFill="1" applyBorder="1">
      <alignment vertical="center"/>
    </xf>
    <xf numFmtId="0" fontId="15" fillId="0" borderId="0" xfId="0" applyFont="1" applyAlignment="1">
      <alignment horizontal="center" vertical="center"/>
    </xf>
    <xf numFmtId="6" fontId="12" fillId="2" borderId="1" xfId="0" applyNumberFormat="1" applyFont="1" applyFill="1" applyBorder="1">
      <alignment vertical="center"/>
    </xf>
    <xf numFmtId="6" fontId="15" fillId="2" borderId="1" xfId="0" applyNumberFormat="1" applyFont="1" applyFill="1" applyBorder="1">
      <alignment vertical="center"/>
    </xf>
    <xf numFmtId="0" fontId="21" fillId="0" borderId="1" xfId="0" applyFont="1" applyBorder="1">
      <alignment vertical="center"/>
    </xf>
    <xf numFmtId="9" fontId="15" fillId="0" borderId="0" xfId="0" applyNumberFormat="1" applyFont="1">
      <alignment vertical="center"/>
    </xf>
    <xf numFmtId="14" fontId="15" fillId="3" borderId="1" xfId="0" applyNumberFormat="1" applyFont="1" applyFill="1" applyBorder="1" applyAlignment="1">
      <alignment vertical="center" wrapText="1"/>
    </xf>
    <xf numFmtId="6" fontId="15" fillId="3" borderId="1" xfId="0" applyNumberFormat="1" applyFont="1" applyFill="1" applyBorder="1">
      <alignment vertical="center"/>
    </xf>
    <xf numFmtId="6" fontId="15" fillId="3" borderId="1" xfId="2" applyNumberFormat="1" applyFont="1" applyFill="1" applyBorder="1">
      <alignment vertical="center"/>
    </xf>
    <xf numFmtId="6" fontId="15" fillId="3" borderId="1" xfId="1" applyFont="1" applyFill="1" applyBorder="1">
      <alignment vertical="center"/>
    </xf>
    <xf numFmtId="14" fontId="15" fillId="3" borderId="1" xfId="0" applyNumberFormat="1" applyFont="1" applyFill="1" applyBorder="1">
      <alignment vertical="center"/>
    </xf>
    <xf numFmtId="0" fontId="20" fillId="3" borderId="1" xfId="0" applyFont="1" applyFill="1" applyBorder="1">
      <alignment vertical="center"/>
    </xf>
    <xf numFmtId="0" fontId="15" fillId="3" borderId="1" xfId="0" applyFont="1" applyFill="1" applyBorder="1">
      <alignment vertical="center"/>
    </xf>
    <xf numFmtId="14" fontId="18" fillId="3" borderId="1" xfId="0" applyNumberFormat="1" applyFont="1" applyFill="1" applyBorder="1" applyAlignment="1">
      <alignment vertical="center" wrapText="1"/>
    </xf>
    <xf numFmtId="14" fontId="18" fillId="3" borderId="1" xfId="0" applyNumberFormat="1" applyFont="1" applyFill="1" applyBorder="1">
      <alignment vertical="center"/>
    </xf>
    <xf numFmtId="0" fontId="15" fillId="0" borderId="10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 vertical="center" wrapText="1"/>
    </xf>
    <xf numFmtId="14" fontId="18" fillId="2" borderId="1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>
      <alignment vertical="center"/>
    </xf>
    <xf numFmtId="6" fontId="24" fillId="3" borderId="1" xfId="0" applyNumberFormat="1" applyFont="1" applyFill="1" applyBorder="1">
      <alignment vertical="center"/>
    </xf>
    <xf numFmtId="0" fontId="23" fillId="0" borderId="1" xfId="0" applyFont="1" applyBorder="1">
      <alignment vertical="center"/>
    </xf>
    <xf numFmtId="0" fontId="25" fillId="0" borderId="1" xfId="0" applyFont="1" applyBorder="1">
      <alignment vertical="center"/>
    </xf>
    <xf numFmtId="6" fontId="25" fillId="0" borderId="1" xfId="0" applyNumberFormat="1" applyFont="1" applyBorder="1">
      <alignment vertical="center"/>
    </xf>
    <xf numFmtId="6" fontId="25" fillId="0" borderId="1" xfId="2" applyNumberFormat="1" applyFont="1" applyFill="1" applyBorder="1">
      <alignment vertical="center"/>
    </xf>
    <xf numFmtId="0" fontId="25" fillId="3" borderId="1" xfId="0" applyFont="1" applyFill="1" applyBorder="1">
      <alignment vertical="center"/>
    </xf>
    <xf numFmtId="6" fontId="25" fillId="3" borderId="1" xfId="2" applyNumberFormat="1" applyFont="1" applyFill="1" applyBorder="1">
      <alignment vertical="center"/>
    </xf>
    <xf numFmtId="6" fontId="23" fillId="0" borderId="1" xfId="2" applyNumberFormat="1" applyFont="1" applyFill="1" applyBorder="1">
      <alignment vertical="center"/>
    </xf>
    <xf numFmtId="6" fontId="25" fillId="0" borderId="1" xfId="1" applyFont="1" applyFill="1" applyBorder="1">
      <alignment vertical="center"/>
    </xf>
    <xf numFmtId="0" fontId="26" fillId="0" borderId="1" xfId="0" applyFont="1" applyBorder="1">
      <alignment vertical="center"/>
    </xf>
  </cellXfs>
  <cellStyles count="3">
    <cellStyle name="通貨" xfId="1" builtinId="7"/>
    <cellStyle name="通貨 [0.00]" xfId="2" builtinId="4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5712-0525-4AD7-AA37-973FAD6E0216}">
  <sheetPr>
    <pageSetUpPr fitToPage="1"/>
  </sheetPr>
  <dimension ref="A1:J108"/>
  <sheetViews>
    <sheetView view="pageBreakPreview" zoomScale="77" zoomScaleNormal="77" zoomScaleSheetLayoutView="77" workbookViewId="0">
      <selection activeCell="B27" sqref="B27"/>
    </sheetView>
  </sheetViews>
  <sheetFormatPr defaultRowHeight="25.5" x14ac:dyDescent="0.15"/>
  <cols>
    <col min="1" max="1" width="26.75" style="4" customWidth="1"/>
    <col min="2" max="2" width="99.875" style="4" customWidth="1"/>
    <col min="3" max="5" width="30.625" style="4" customWidth="1"/>
    <col min="6" max="6" width="77.5" style="4" customWidth="1"/>
    <col min="7" max="7" width="82" style="4" customWidth="1"/>
    <col min="8" max="9" width="40.625" style="1" customWidth="1"/>
    <col min="10" max="10" width="35.625" style="1" customWidth="1"/>
    <col min="11" max="16384" width="9" style="1"/>
  </cols>
  <sheetData>
    <row r="1" spans="1:10" ht="60" customHeight="1" x14ac:dyDescent="0.15">
      <c r="A1" s="5" t="s">
        <v>0</v>
      </c>
      <c r="C1" s="17"/>
      <c r="D1" s="17"/>
      <c r="E1" s="17"/>
    </row>
    <row r="2" spans="1:10" ht="60" customHeight="1" x14ac:dyDescent="0.15">
      <c r="A2" s="10"/>
      <c r="B2" s="9" t="s">
        <v>1</v>
      </c>
      <c r="C2" s="9" t="s">
        <v>2</v>
      </c>
      <c r="D2" s="9" t="s">
        <v>3</v>
      </c>
      <c r="E2" s="9" t="s">
        <v>4</v>
      </c>
      <c r="F2" s="1"/>
      <c r="G2" s="1"/>
    </row>
    <row r="3" spans="1:10" ht="60" customHeight="1" x14ac:dyDescent="0.15">
      <c r="A3" s="10"/>
      <c r="B3" s="9" t="s">
        <v>64</v>
      </c>
      <c r="C3" s="9"/>
      <c r="D3" s="9"/>
      <c r="E3" s="9"/>
      <c r="F3" s="1"/>
      <c r="G3" s="1"/>
    </row>
    <row r="4" spans="1:10" ht="60" customHeight="1" x14ac:dyDescent="0.15">
      <c r="A4" s="10"/>
      <c r="B4" s="9" t="s">
        <v>65</v>
      </c>
      <c r="C4" s="9"/>
      <c r="D4" s="9"/>
      <c r="E4" s="9"/>
      <c r="F4" s="1"/>
      <c r="G4" s="1"/>
    </row>
    <row r="5" spans="1:10" s="4" customFormat="1" ht="50.1" customHeight="1" x14ac:dyDescent="0.15">
      <c r="A5" s="48" t="s">
        <v>67</v>
      </c>
      <c r="B5" s="29" t="s">
        <v>33</v>
      </c>
      <c r="C5" s="30">
        <f>G15</f>
        <v>8069825.5</v>
      </c>
      <c r="D5" s="31"/>
      <c r="E5" s="7" t="e">
        <f>#REF!+C5-D5</f>
        <v>#REF!</v>
      </c>
      <c r="I5" s="1"/>
      <c r="J5" s="1"/>
    </row>
    <row r="6" spans="1:10" s="4" customFormat="1" ht="50.1" customHeight="1" x14ac:dyDescent="0.15">
      <c r="A6" s="49"/>
      <c r="B6" s="29" t="s">
        <v>22</v>
      </c>
      <c r="C6" s="30"/>
      <c r="D6" s="31">
        <v>906536.4</v>
      </c>
      <c r="E6" s="7" t="e">
        <f t="shared" ref="E6:E46" si="0">E5+C6-D6</f>
        <v>#REF!</v>
      </c>
      <c r="I6" s="1"/>
      <c r="J6" s="1"/>
    </row>
    <row r="7" spans="1:10" s="4" customFormat="1" ht="50.1" customHeight="1" thickBot="1" x14ac:dyDescent="0.2">
      <c r="A7" s="49"/>
      <c r="B7" s="29" t="s">
        <v>23</v>
      </c>
      <c r="C7" s="30"/>
      <c r="D7" s="33">
        <v>64680.000000000007</v>
      </c>
      <c r="E7" s="7" t="e">
        <f t="shared" si="0"/>
        <v>#REF!</v>
      </c>
      <c r="F7" s="32"/>
      <c r="G7" s="32"/>
      <c r="I7" s="1"/>
      <c r="J7" s="1"/>
    </row>
    <row r="8" spans="1:10" s="4" customFormat="1" ht="50.1" customHeight="1" thickBot="1" x14ac:dyDescent="0.2">
      <c r="A8" s="49"/>
      <c r="B8" s="29" t="s">
        <v>24</v>
      </c>
      <c r="C8" s="30"/>
      <c r="D8" s="31">
        <v>1056000</v>
      </c>
      <c r="E8" s="7" t="e">
        <f t="shared" si="0"/>
        <v>#REF!</v>
      </c>
      <c r="F8" s="46" t="s">
        <v>74</v>
      </c>
      <c r="G8" s="47"/>
      <c r="I8" s="1"/>
      <c r="J8" s="1"/>
    </row>
    <row r="9" spans="1:10" s="4" customFormat="1" ht="50.1" customHeight="1" x14ac:dyDescent="0.15">
      <c r="A9" s="49"/>
      <c r="B9" s="29" t="s">
        <v>25</v>
      </c>
      <c r="C9" s="30"/>
      <c r="D9" s="31">
        <v>316800</v>
      </c>
      <c r="E9" s="7" t="e">
        <f t="shared" si="0"/>
        <v>#REF!</v>
      </c>
      <c r="F9" s="27" t="s">
        <v>18</v>
      </c>
      <c r="G9" s="22">
        <v>11086529</v>
      </c>
      <c r="I9" s="1"/>
      <c r="J9" s="1"/>
    </row>
    <row r="10" spans="1:10" s="4" customFormat="1" ht="50.1" customHeight="1" x14ac:dyDescent="0.15">
      <c r="A10" s="49"/>
      <c r="B10" s="29" t="s">
        <v>26</v>
      </c>
      <c r="C10" s="30"/>
      <c r="D10" s="31">
        <v>830527.50000000012</v>
      </c>
      <c r="E10" s="7" t="e">
        <f t="shared" si="0"/>
        <v>#REF!</v>
      </c>
      <c r="F10" s="4" t="s">
        <v>20</v>
      </c>
      <c r="G10" s="23">
        <f>G9-5000000</f>
        <v>6086529</v>
      </c>
      <c r="I10" s="1"/>
      <c r="J10" s="1"/>
    </row>
    <row r="11" spans="1:10" s="4" customFormat="1" ht="50.1" customHeight="1" x14ac:dyDescent="0.15">
      <c r="A11" s="49"/>
      <c r="B11" s="29" t="s">
        <v>27</v>
      </c>
      <c r="C11" s="30"/>
      <c r="D11" s="31">
        <v>186624</v>
      </c>
      <c r="E11" s="7" t="e">
        <f t="shared" si="0"/>
        <v>#REF!</v>
      </c>
      <c r="G11" s="24"/>
      <c r="I11" s="1"/>
      <c r="J11" s="1"/>
    </row>
    <row r="12" spans="1:10" s="4" customFormat="1" ht="50.1" customHeight="1" thickBot="1" x14ac:dyDescent="0.2">
      <c r="A12" s="49"/>
      <c r="B12" s="29" t="s">
        <v>28</v>
      </c>
      <c r="C12" s="30"/>
      <c r="D12" s="31">
        <v>2365077</v>
      </c>
      <c r="E12" s="7" t="e">
        <f t="shared" si="0"/>
        <v>#REF!</v>
      </c>
      <c r="F12" s="6" t="s">
        <v>19</v>
      </c>
      <c r="G12" s="25">
        <v>15139651</v>
      </c>
      <c r="I12" s="1"/>
      <c r="J12" s="1"/>
    </row>
    <row r="13" spans="1:10" s="4" customFormat="1" ht="50.1" customHeight="1" thickTop="1" x14ac:dyDescent="0.15">
      <c r="A13" s="49"/>
      <c r="B13" s="29" t="s">
        <v>29</v>
      </c>
      <c r="C13" s="30"/>
      <c r="D13" s="31">
        <v>1190860</v>
      </c>
      <c r="E13" s="7" t="e">
        <f t="shared" si="0"/>
        <v>#REF!</v>
      </c>
      <c r="F13" s="4" t="s">
        <v>9</v>
      </c>
      <c r="G13" s="23">
        <f>G10+G12</f>
        <v>21226180</v>
      </c>
      <c r="I13" s="1"/>
      <c r="J13" s="1"/>
    </row>
    <row r="14" spans="1:10" s="4" customFormat="1" ht="50.1" customHeight="1" x14ac:dyDescent="0.15">
      <c r="A14" s="49"/>
      <c r="B14" s="29" t="s">
        <v>30</v>
      </c>
      <c r="C14" s="30"/>
      <c r="D14" s="31">
        <v>194858.40000000002</v>
      </c>
      <c r="E14" s="7" t="e">
        <f t="shared" si="0"/>
        <v>#REF!</v>
      </c>
      <c r="G14" s="24"/>
      <c r="I14" s="1"/>
      <c r="J14" s="1"/>
    </row>
    <row r="15" spans="1:10" s="4" customFormat="1" ht="50.1" customHeight="1" thickBot="1" x14ac:dyDescent="0.2">
      <c r="A15" s="49"/>
      <c r="B15" s="29" t="s">
        <v>31</v>
      </c>
      <c r="C15" s="30"/>
      <c r="D15" s="31">
        <v>18810</v>
      </c>
      <c r="E15" s="7" t="e">
        <f t="shared" si="0"/>
        <v>#REF!</v>
      </c>
      <c r="F15" s="6" t="s">
        <v>10</v>
      </c>
      <c r="G15" s="25">
        <f>G12/2+500000</f>
        <v>8069825.5</v>
      </c>
      <c r="I15" s="1"/>
      <c r="J15" s="1"/>
    </row>
    <row r="16" spans="1:10" s="4" customFormat="1" ht="50.1" customHeight="1" thickTop="1" x14ac:dyDescent="0.15">
      <c r="A16" s="49"/>
      <c r="B16" s="29" t="s">
        <v>32</v>
      </c>
      <c r="C16" s="30"/>
      <c r="D16" s="31">
        <v>500000</v>
      </c>
      <c r="E16" s="7" t="e">
        <f t="shared" si="0"/>
        <v>#REF!</v>
      </c>
      <c r="F16" s="4" t="s">
        <v>11</v>
      </c>
      <c r="G16" s="23">
        <f>G13-G15</f>
        <v>13156354.5</v>
      </c>
      <c r="I16" s="1"/>
      <c r="J16" s="1"/>
    </row>
    <row r="17" spans="1:10" s="4" customFormat="1" ht="50.1" customHeight="1" x14ac:dyDescent="0.15">
      <c r="A17" s="10"/>
      <c r="B17" s="11" t="s">
        <v>39</v>
      </c>
      <c r="C17" s="7"/>
      <c r="D17" s="2">
        <v>354688</v>
      </c>
      <c r="E17" s="7" t="e">
        <f t="shared" si="0"/>
        <v>#REF!</v>
      </c>
      <c r="G17" s="24"/>
      <c r="I17" s="1"/>
      <c r="J17" s="1"/>
    </row>
    <row r="18" spans="1:10" s="4" customFormat="1" ht="50.1" customHeight="1" x14ac:dyDescent="0.15">
      <c r="A18" s="10">
        <v>45910</v>
      </c>
      <c r="B18" s="11" t="s">
        <v>66</v>
      </c>
      <c r="C18" s="7"/>
      <c r="D18" s="2">
        <v>413000</v>
      </c>
      <c r="E18" s="7" t="e">
        <f t="shared" si="0"/>
        <v>#REF!</v>
      </c>
      <c r="F18" s="4" t="s">
        <v>21</v>
      </c>
      <c r="G18" s="23">
        <f>G16-C24</f>
        <v>9156354.5</v>
      </c>
      <c r="I18" s="1"/>
      <c r="J18" s="1"/>
    </row>
    <row r="19" spans="1:10" s="4" customFormat="1" ht="50.1" customHeight="1" x14ac:dyDescent="0.15">
      <c r="A19" s="10"/>
      <c r="B19" s="13" t="s">
        <v>40</v>
      </c>
      <c r="C19" s="21"/>
      <c r="D19" s="12">
        <f>38450+61700+27550+3000+91500</f>
        <v>222200</v>
      </c>
      <c r="E19" s="7" t="e">
        <f t="shared" si="0"/>
        <v>#REF!</v>
      </c>
      <c r="F19" s="4" t="s">
        <v>34</v>
      </c>
      <c r="G19" s="23">
        <f>G18-C38</f>
        <v>4156354.5</v>
      </c>
      <c r="I19" s="1"/>
      <c r="J19" s="1"/>
    </row>
    <row r="20" spans="1:10" s="4" customFormat="1" ht="50.1" customHeight="1" x14ac:dyDescent="0.15">
      <c r="A20" s="10">
        <v>45910</v>
      </c>
      <c r="B20" s="11" t="s">
        <v>69</v>
      </c>
      <c r="C20" s="7"/>
      <c r="D20" s="2">
        <v>540000</v>
      </c>
      <c r="E20" s="7" t="e">
        <f t="shared" si="0"/>
        <v>#REF!</v>
      </c>
      <c r="F20" s="4" t="s">
        <v>35</v>
      </c>
      <c r="G20" s="23">
        <f>G19-C59</f>
        <v>0</v>
      </c>
      <c r="I20" s="1"/>
      <c r="J20" s="1"/>
    </row>
    <row r="21" spans="1:10" s="4" customFormat="1" ht="50.1" customHeight="1" thickBot="1" x14ac:dyDescent="0.2">
      <c r="A21" s="10">
        <v>45927</v>
      </c>
      <c r="B21" s="9" t="s">
        <v>70</v>
      </c>
      <c r="C21" s="9"/>
      <c r="D21" s="2">
        <v>12650</v>
      </c>
      <c r="E21" s="7" t="e">
        <f t="shared" si="0"/>
        <v>#REF!</v>
      </c>
      <c r="F21" s="28" t="s">
        <v>36</v>
      </c>
      <c r="G21" s="26">
        <v>0</v>
      </c>
      <c r="I21" s="1"/>
      <c r="J21" s="1"/>
    </row>
    <row r="22" spans="1:10" s="4" customFormat="1" ht="50.1" customHeight="1" x14ac:dyDescent="0.15">
      <c r="A22" s="10">
        <v>45928</v>
      </c>
      <c r="B22" s="9" t="s">
        <v>61</v>
      </c>
      <c r="C22" s="9"/>
      <c r="D22" s="2">
        <f>16200+6097+7000+15000+2429+5000+647+1700</f>
        <v>54073</v>
      </c>
      <c r="E22" s="7" t="e">
        <f t="shared" si="0"/>
        <v>#REF!</v>
      </c>
      <c r="I22" s="1"/>
      <c r="J22" s="1"/>
    </row>
    <row r="23" spans="1:10" s="4" customFormat="1" ht="50.1" customHeight="1" x14ac:dyDescent="0.15">
      <c r="A23" s="10"/>
      <c r="B23" s="11" t="s">
        <v>14</v>
      </c>
      <c r="C23" s="7"/>
      <c r="D23" s="2">
        <v>30129</v>
      </c>
      <c r="E23" s="7" t="e">
        <f t="shared" si="0"/>
        <v>#REF!</v>
      </c>
      <c r="F23" s="4" t="s">
        <v>75</v>
      </c>
      <c r="G23" s="36" t="s">
        <v>76</v>
      </c>
      <c r="I23" s="1"/>
      <c r="J23" s="1"/>
    </row>
    <row r="24" spans="1:10" s="4" customFormat="1" ht="50.1" customHeight="1" x14ac:dyDescent="0.15">
      <c r="A24" s="10"/>
      <c r="B24" s="11" t="s">
        <v>37</v>
      </c>
      <c r="C24" s="7">
        <v>4000000</v>
      </c>
      <c r="D24" s="2"/>
      <c r="E24" s="7" t="e">
        <f t="shared" si="0"/>
        <v>#REF!</v>
      </c>
      <c r="F24" s="4" t="s">
        <v>77</v>
      </c>
      <c r="G24" s="4" t="s">
        <v>78</v>
      </c>
      <c r="I24" s="1"/>
      <c r="J24" s="1"/>
    </row>
    <row r="25" spans="1:10" s="4" customFormat="1" ht="50.1" customHeight="1" x14ac:dyDescent="0.15">
      <c r="A25" s="10"/>
      <c r="B25" s="11" t="s">
        <v>8</v>
      </c>
      <c r="C25" s="7">
        <v>256050</v>
      </c>
      <c r="D25" s="2"/>
      <c r="E25" s="7" t="e">
        <f t="shared" si="0"/>
        <v>#REF!</v>
      </c>
      <c r="G25" s="4" t="s">
        <v>79</v>
      </c>
      <c r="I25" s="1"/>
      <c r="J25" s="1"/>
    </row>
    <row r="26" spans="1:10" s="4" customFormat="1" ht="50.1" customHeight="1" x14ac:dyDescent="0.15">
      <c r="A26" s="10"/>
      <c r="B26" s="15" t="s">
        <v>5</v>
      </c>
      <c r="C26" s="19"/>
      <c r="D26" s="14">
        <v>1800000</v>
      </c>
      <c r="E26" s="7" t="e">
        <f t="shared" si="0"/>
        <v>#REF!</v>
      </c>
      <c r="I26" s="1"/>
      <c r="J26" s="1"/>
    </row>
    <row r="27" spans="1:10" s="4" customFormat="1" ht="50.1" customHeight="1" x14ac:dyDescent="0.15">
      <c r="A27" s="10"/>
      <c r="B27" s="11" t="s">
        <v>71</v>
      </c>
      <c r="C27" s="7">
        <v>275000</v>
      </c>
      <c r="D27" s="2"/>
      <c r="E27" s="7" t="e">
        <f t="shared" si="0"/>
        <v>#REF!</v>
      </c>
      <c r="I27" s="1"/>
      <c r="J27" s="1"/>
    </row>
    <row r="28" spans="1:10" s="4" customFormat="1" ht="50.1" customHeight="1" x14ac:dyDescent="0.15">
      <c r="A28" s="10"/>
      <c r="B28" s="11" t="s">
        <v>62</v>
      </c>
      <c r="C28" s="7">
        <v>69800</v>
      </c>
      <c r="D28" s="2"/>
      <c r="E28" s="7" t="e">
        <f t="shared" si="0"/>
        <v>#REF!</v>
      </c>
      <c r="I28" s="1"/>
      <c r="J28" s="1"/>
    </row>
    <row r="29" spans="1:10" s="4" customFormat="1" ht="50.1" customHeight="1" x14ac:dyDescent="0.15">
      <c r="A29" s="10"/>
      <c r="B29" s="11" t="s">
        <v>63</v>
      </c>
      <c r="C29" s="7">
        <v>379500</v>
      </c>
      <c r="D29" s="2"/>
      <c r="E29" s="7" t="e">
        <f t="shared" si="0"/>
        <v>#REF!</v>
      </c>
      <c r="I29" s="1"/>
      <c r="J29" s="1"/>
    </row>
    <row r="30" spans="1:10" s="4" customFormat="1" ht="50.1" customHeight="1" x14ac:dyDescent="0.15">
      <c r="A30" s="10"/>
      <c r="B30" s="15" t="s">
        <v>15</v>
      </c>
      <c r="C30" s="19"/>
      <c r="D30" s="14">
        <v>1200000</v>
      </c>
      <c r="E30" s="7" t="e">
        <f t="shared" si="0"/>
        <v>#REF!</v>
      </c>
      <c r="I30" s="1"/>
      <c r="J30" s="1"/>
    </row>
    <row r="31" spans="1:10" s="4" customFormat="1" ht="50.1" customHeight="1" x14ac:dyDescent="0.15">
      <c r="A31" s="10">
        <v>45940</v>
      </c>
      <c r="B31" s="11" t="s">
        <v>66</v>
      </c>
      <c r="C31" s="7"/>
      <c r="D31" s="2">
        <v>413000</v>
      </c>
      <c r="E31" s="7" t="e">
        <f t="shared" si="0"/>
        <v>#REF!</v>
      </c>
      <c r="I31" s="1"/>
      <c r="J31" s="1"/>
    </row>
    <row r="32" spans="1:10" s="4" customFormat="1" ht="50.1" customHeight="1" x14ac:dyDescent="0.15">
      <c r="A32" s="10">
        <v>45940</v>
      </c>
      <c r="B32" s="11" t="s">
        <v>68</v>
      </c>
      <c r="C32" s="7"/>
      <c r="D32" s="2">
        <v>540000</v>
      </c>
      <c r="E32" s="7" t="e">
        <f t="shared" si="0"/>
        <v>#REF!</v>
      </c>
      <c r="I32" s="1"/>
      <c r="J32" s="1"/>
    </row>
    <row r="33" spans="1:10" s="4" customFormat="1" ht="50.1" customHeight="1" x14ac:dyDescent="0.15">
      <c r="A33" s="10">
        <v>45952</v>
      </c>
      <c r="B33" s="11" t="s">
        <v>57</v>
      </c>
      <c r="C33" s="7">
        <v>4581380</v>
      </c>
      <c r="D33" s="2"/>
      <c r="E33" s="7" t="e">
        <f t="shared" si="0"/>
        <v>#REF!</v>
      </c>
      <c r="I33" s="1"/>
      <c r="J33" s="1"/>
    </row>
    <row r="34" spans="1:10" s="4" customFormat="1" ht="50.1" customHeight="1" x14ac:dyDescent="0.15">
      <c r="A34" s="10">
        <v>45955</v>
      </c>
      <c r="B34" s="11" t="s">
        <v>58</v>
      </c>
      <c r="C34" s="7"/>
      <c r="D34" s="2">
        <v>4380729</v>
      </c>
      <c r="E34" s="7" t="e">
        <f t="shared" si="0"/>
        <v>#REF!</v>
      </c>
      <c r="I34" s="1"/>
      <c r="J34" s="1"/>
    </row>
    <row r="35" spans="1:10" s="4" customFormat="1" ht="50.1" customHeight="1" x14ac:dyDescent="0.15">
      <c r="A35" s="10">
        <v>45957</v>
      </c>
      <c r="B35" s="9" t="s">
        <v>60</v>
      </c>
      <c r="C35" s="9"/>
      <c r="D35" s="2">
        <v>12650</v>
      </c>
      <c r="E35" s="7" t="e">
        <f t="shared" si="0"/>
        <v>#REF!</v>
      </c>
      <c r="I35" s="1"/>
      <c r="J35" s="1"/>
    </row>
    <row r="36" spans="1:10" s="4" customFormat="1" ht="50.1" customHeight="1" x14ac:dyDescent="0.15">
      <c r="A36" s="10">
        <v>45958</v>
      </c>
      <c r="B36" s="9" t="s">
        <v>61</v>
      </c>
      <c r="C36" s="9"/>
      <c r="D36" s="2">
        <f>16200+6097+7000+15000+2429+5000+647+1700</f>
        <v>54073</v>
      </c>
      <c r="E36" s="7" t="e">
        <f t="shared" si="0"/>
        <v>#REF!</v>
      </c>
      <c r="I36" s="1"/>
      <c r="J36" s="1"/>
    </row>
    <row r="37" spans="1:10" s="4" customFormat="1" ht="50.1" customHeight="1" x14ac:dyDescent="0.15">
      <c r="A37" s="10">
        <v>45961</v>
      </c>
      <c r="B37" s="20" t="s">
        <v>16</v>
      </c>
      <c r="C37" s="8"/>
      <c r="D37" s="2">
        <v>386424</v>
      </c>
      <c r="E37" s="7" t="e">
        <f t="shared" si="0"/>
        <v>#REF!</v>
      </c>
      <c r="I37" s="1"/>
      <c r="J37" s="1"/>
    </row>
    <row r="38" spans="1:10" s="4" customFormat="1" ht="50.1" customHeight="1" x14ac:dyDescent="0.15">
      <c r="A38" s="10">
        <v>45961</v>
      </c>
      <c r="B38" s="11" t="s">
        <v>38</v>
      </c>
      <c r="C38" s="8">
        <v>5000000</v>
      </c>
      <c r="D38" s="2"/>
      <c r="E38" s="7" t="e">
        <f t="shared" si="0"/>
        <v>#REF!</v>
      </c>
      <c r="I38" s="1"/>
      <c r="J38" s="1"/>
    </row>
    <row r="39" spans="1:10" s="4" customFormat="1" ht="50.1" customHeight="1" x14ac:dyDescent="0.15">
      <c r="A39" s="50" t="s">
        <v>73</v>
      </c>
      <c r="B39" s="29" t="s">
        <v>41</v>
      </c>
      <c r="C39" s="34"/>
      <c r="D39" s="31">
        <v>79081.200000000012</v>
      </c>
      <c r="E39" s="7" t="e">
        <f t="shared" si="0"/>
        <v>#REF!</v>
      </c>
      <c r="I39" s="1"/>
      <c r="J39" s="1"/>
    </row>
    <row r="40" spans="1:10" s="4" customFormat="1" ht="50.1" customHeight="1" x14ac:dyDescent="0.15">
      <c r="A40" s="50"/>
      <c r="B40" s="29" t="s">
        <v>42</v>
      </c>
      <c r="C40" s="34"/>
      <c r="D40" s="31">
        <v>24684</v>
      </c>
      <c r="E40" s="7" t="e">
        <f t="shared" si="0"/>
        <v>#REF!</v>
      </c>
      <c r="I40" s="1"/>
      <c r="J40" s="1"/>
    </row>
    <row r="41" spans="1:10" s="4" customFormat="1" ht="50.1" customHeight="1" x14ac:dyDescent="0.15">
      <c r="A41" s="50"/>
      <c r="B41" s="29" t="s">
        <v>43</v>
      </c>
      <c r="C41" s="34"/>
      <c r="D41" s="31">
        <v>162518</v>
      </c>
      <c r="E41" s="7" t="e">
        <f t="shared" si="0"/>
        <v>#REF!</v>
      </c>
      <c r="I41" s="1"/>
      <c r="J41" s="1"/>
    </row>
    <row r="42" spans="1:10" s="4" customFormat="1" ht="50.1" customHeight="1" x14ac:dyDescent="0.15">
      <c r="A42" s="50"/>
      <c r="B42" s="29" t="s">
        <v>44</v>
      </c>
      <c r="C42" s="34"/>
      <c r="D42" s="31">
        <v>113942</v>
      </c>
      <c r="E42" s="7" t="e">
        <f t="shared" si="0"/>
        <v>#REF!</v>
      </c>
      <c r="I42" s="1"/>
      <c r="J42" s="1"/>
    </row>
    <row r="43" spans="1:10" s="4" customFormat="1" ht="50.1" customHeight="1" x14ac:dyDescent="0.15">
      <c r="A43" s="50"/>
      <c r="B43" s="29" t="s">
        <v>45</v>
      </c>
      <c r="C43" s="34"/>
      <c r="D43" s="31">
        <v>333234</v>
      </c>
      <c r="E43" s="7" t="e">
        <f t="shared" si="0"/>
        <v>#REF!</v>
      </c>
      <c r="I43" s="1"/>
      <c r="J43" s="1"/>
    </row>
    <row r="44" spans="1:10" s="4" customFormat="1" ht="50.1" customHeight="1" x14ac:dyDescent="0.15">
      <c r="A44" s="50"/>
      <c r="B44" s="29" t="s">
        <v>46</v>
      </c>
      <c r="C44" s="34"/>
      <c r="D44" s="31">
        <v>2200000</v>
      </c>
      <c r="E44" s="7" t="e">
        <f t="shared" si="0"/>
        <v>#REF!</v>
      </c>
      <c r="I44" s="1"/>
      <c r="J44" s="1"/>
    </row>
    <row r="45" spans="1:10" s="4" customFormat="1" ht="50.1" customHeight="1" x14ac:dyDescent="0.15">
      <c r="A45" s="50"/>
      <c r="B45" s="29" t="s">
        <v>47</v>
      </c>
      <c r="C45" s="34"/>
      <c r="D45" s="31">
        <v>400400</v>
      </c>
      <c r="E45" s="7" t="e">
        <f t="shared" si="0"/>
        <v>#REF!</v>
      </c>
      <c r="I45" s="1"/>
      <c r="J45" s="1"/>
    </row>
    <row r="46" spans="1:10" s="4" customFormat="1" ht="50.1" customHeight="1" x14ac:dyDescent="0.15">
      <c r="A46" s="50"/>
      <c r="B46" s="29" t="s">
        <v>48</v>
      </c>
      <c r="C46" s="34"/>
      <c r="D46" s="31">
        <v>76567</v>
      </c>
      <c r="E46" s="7" t="e">
        <f t="shared" si="0"/>
        <v>#REF!</v>
      </c>
      <c r="I46" s="1"/>
      <c r="J46" s="1"/>
    </row>
    <row r="47" spans="1:10" s="4" customFormat="1" ht="50.1" customHeight="1" x14ac:dyDescent="0.15">
      <c r="A47" s="50"/>
      <c r="B47" s="29" t="s">
        <v>49</v>
      </c>
      <c r="C47" s="34"/>
      <c r="D47" s="31">
        <v>179520</v>
      </c>
      <c r="E47" s="7" t="e">
        <f t="shared" ref="E47:E74" si="1">E46+C47-D47</f>
        <v>#REF!</v>
      </c>
      <c r="I47" s="1"/>
      <c r="J47" s="1"/>
    </row>
    <row r="48" spans="1:10" s="4" customFormat="1" ht="50.1" customHeight="1" x14ac:dyDescent="0.15">
      <c r="A48" s="50"/>
      <c r="B48" s="29" t="s">
        <v>50</v>
      </c>
      <c r="C48" s="34"/>
      <c r="D48" s="31">
        <v>338184</v>
      </c>
      <c r="E48" s="7" t="e">
        <f t="shared" si="1"/>
        <v>#REF!</v>
      </c>
      <c r="I48" s="1"/>
      <c r="J48" s="1"/>
    </row>
    <row r="49" spans="1:10" s="4" customFormat="1" ht="50.1" customHeight="1" x14ac:dyDescent="0.15">
      <c r="A49" s="50"/>
      <c r="B49" s="29" t="s">
        <v>51</v>
      </c>
      <c r="C49" s="34"/>
      <c r="D49" s="31">
        <v>497664</v>
      </c>
      <c r="E49" s="7" t="e">
        <f t="shared" si="1"/>
        <v>#REF!</v>
      </c>
      <c r="I49" s="1"/>
      <c r="J49" s="1"/>
    </row>
    <row r="50" spans="1:10" s="4" customFormat="1" ht="50.1" customHeight="1" x14ac:dyDescent="0.15">
      <c r="A50" s="50"/>
      <c r="B50" s="29" t="s">
        <v>52</v>
      </c>
      <c r="C50" s="34"/>
      <c r="D50" s="31">
        <v>890340</v>
      </c>
      <c r="E50" s="7" t="e">
        <f t="shared" si="1"/>
        <v>#REF!</v>
      </c>
      <c r="I50" s="1"/>
      <c r="J50" s="1"/>
    </row>
    <row r="51" spans="1:10" s="4" customFormat="1" ht="50.1" customHeight="1" x14ac:dyDescent="0.15">
      <c r="A51" s="10"/>
      <c r="B51" s="20" t="s">
        <v>17</v>
      </c>
      <c r="C51" s="8"/>
      <c r="D51" s="2">
        <v>506220</v>
      </c>
      <c r="E51" s="7" t="e">
        <f t="shared" si="1"/>
        <v>#REF!</v>
      </c>
      <c r="I51" s="1"/>
      <c r="J51" s="1"/>
    </row>
    <row r="52" spans="1:10" s="4" customFormat="1" ht="50.1" customHeight="1" x14ac:dyDescent="0.15">
      <c r="A52" s="10"/>
      <c r="B52" s="11" t="s">
        <v>71</v>
      </c>
      <c r="C52" s="7">
        <v>275000</v>
      </c>
      <c r="D52" s="2"/>
      <c r="E52" s="7" t="e">
        <f t="shared" si="1"/>
        <v>#REF!</v>
      </c>
      <c r="I52" s="1"/>
      <c r="J52" s="1"/>
    </row>
    <row r="53" spans="1:10" s="4" customFormat="1" ht="50.1" customHeight="1" x14ac:dyDescent="0.15">
      <c r="A53" s="10"/>
      <c r="B53" s="11" t="s">
        <v>62</v>
      </c>
      <c r="C53" s="7">
        <v>69800</v>
      </c>
      <c r="D53" s="2"/>
      <c r="E53" s="7" t="e">
        <f t="shared" si="1"/>
        <v>#REF!</v>
      </c>
      <c r="I53" s="1"/>
      <c r="J53" s="1"/>
    </row>
    <row r="54" spans="1:10" s="4" customFormat="1" ht="50.1" customHeight="1" x14ac:dyDescent="0.15">
      <c r="A54" s="10"/>
      <c r="B54" s="11" t="s">
        <v>63</v>
      </c>
      <c r="C54" s="7">
        <v>379500</v>
      </c>
      <c r="D54" s="2"/>
      <c r="E54" s="7" t="e">
        <f t="shared" si="1"/>
        <v>#REF!</v>
      </c>
      <c r="I54" s="1"/>
      <c r="J54" s="1"/>
    </row>
    <row r="55" spans="1:10" s="4" customFormat="1" ht="50.1" customHeight="1" x14ac:dyDescent="0.15">
      <c r="A55" s="10">
        <v>45971</v>
      </c>
      <c r="B55" s="11" t="s">
        <v>66</v>
      </c>
      <c r="C55" s="7"/>
      <c r="D55" s="2">
        <v>413000</v>
      </c>
      <c r="E55" s="7" t="e">
        <f>E54+C55-D55</f>
        <v>#REF!</v>
      </c>
      <c r="I55" s="1"/>
      <c r="J55" s="1"/>
    </row>
    <row r="56" spans="1:10" s="4" customFormat="1" ht="50.1" customHeight="1" x14ac:dyDescent="0.15">
      <c r="A56" s="10">
        <v>45971</v>
      </c>
      <c r="B56" s="11" t="s">
        <v>68</v>
      </c>
      <c r="C56" s="7"/>
      <c r="D56" s="2">
        <v>540000</v>
      </c>
      <c r="E56" s="7" t="e">
        <f t="shared" si="1"/>
        <v>#REF!</v>
      </c>
      <c r="I56" s="1"/>
      <c r="J56" s="1"/>
    </row>
    <row r="57" spans="1:10" s="4" customFormat="1" ht="50.1" customHeight="1" x14ac:dyDescent="0.15">
      <c r="A57" s="10">
        <v>45988</v>
      </c>
      <c r="B57" s="9" t="s">
        <v>60</v>
      </c>
      <c r="C57" s="9"/>
      <c r="D57" s="2">
        <v>12650</v>
      </c>
      <c r="E57" s="7" t="e">
        <f t="shared" si="1"/>
        <v>#REF!</v>
      </c>
      <c r="I57" s="1"/>
      <c r="J57" s="1"/>
    </row>
    <row r="58" spans="1:10" s="4" customFormat="1" ht="50.1" customHeight="1" x14ac:dyDescent="0.15">
      <c r="A58" s="10">
        <v>45989</v>
      </c>
      <c r="B58" s="9" t="s">
        <v>61</v>
      </c>
      <c r="C58" s="9"/>
      <c r="D58" s="2">
        <f>16200+6097+7000+15000+2429+5000+647+1700</f>
        <v>54073</v>
      </c>
      <c r="E58" s="7" t="e">
        <f t="shared" si="1"/>
        <v>#REF!</v>
      </c>
      <c r="I58" s="1"/>
      <c r="J58" s="1"/>
    </row>
    <row r="59" spans="1:10" s="4" customFormat="1" ht="50.1" customHeight="1" x14ac:dyDescent="0.15">
      <c r="A59" s="10"/>
      <c r="B59" s="11" t="s">
        <v>54</v>
      </c>
      <c r="C59" s="8">
        <f>G19</f>
        <v>4156354.5</v>
      </c>
      <c r="D59" s="2"/>
      <c r="E59" s="7" t="e">
        <f t="shared" si="1"/>
        <v>#REF!</v>
      </c>
      <c r="I59" s="1"/>
      <c r="J59" s="1"/>
    </row>
    <row r="60" spans="1:10" s="4" customFormat="1" ht="50.1" customHeight="1" x14ac:dyDescent="0.15">
      <c r="A60" s="10"/>
      <c r="B60" s="15" t="s">
        <v>82</v>
      </c>
      <c r="C60" s="15"/>
      <c r="D60" s="14">
        <v>2576711</v>
      </c>
      <c r="E60" s="7" t="e">
        <f t="shared" si="1"/>
        <v>#REF!</v>
      </c>
      <c r="G60" s="17"/>
      <c r="I60" s="1"/>
      <c r="J60" s="1"/>
    </row>
    <row r="61" spans="1:10" s="4" customFormat="1" ht="50.1" customHeight="1" x14ac:dyDescent="0.15">
      <c r="A61" s="10"/>
      <c r="B61" s="11" t="s">
        <v>71</v>
      </c>
      <c r="C61" s="7">
        <v>275000</v>
      </c>
      <c r="D61" s="2"/>
      <c r="E61" s="7" t="e">
        <f t="shared" si="1"/>
        <v>#REF!</v>
      </c>
      <c r="I61" s="1"/>
      <c r="J61" s="1"/>
    </row>
    <row r="62" spans="1:10" s="4" customFormat="1" ht="50.1" customHeight="1" x14ac:dyDescent="0.15">
      <c r="A62" s="10"/>
      <c r="B62" s="11" t="s">
        <v>62</v>
      </c>
      <c r="C62" s="7">
        <v>69800</v>
      </c>
      <c r="D62" s="2"/>
      <c r="E62" s="7" t="e">
        <f t="shared" si="1"/>
        <v>#REF!</v>
      </c>
      <c r="I62" s="1"/>
      <c r="J62" s="1"/>
    </row>
    <row r="63" spans="1:10" s="4" customFormat="1" ht="50.1" customHeight="1" x14ac:dyDescent="0.15">
      <c r="A63" s="10"/>
      <c r="B63" s="11" t="s">
        <v>63</v>
      </c>
      <c r="C63" s="7">
        <v>379500</v>
      </c>
      <c r="D63" s="2"/>
      <c r="E63" s="7" t="e">
        <f t="shared" si="1"/>
        <v>#REF!</v>
      </c>
      <c r="I63" s="1"/>
      <c r="J63" s="1"/>
    </row>
    <row r="64" spans="1:10" s="4" customFormat="1" ht="50.1" customHeight="1" x14ac:dyDescent="0.15">
      <c r="A64" s="10"/>
      <c r="B64" s="20" t="s">
        <v>12</v>
      </c>
      <c r="C64" s="8"/>
      <c r="D64" s="2">
        <v>186865</v>
      </c>
      <c r="E64" s="7" t="e">
        <f t="shared" si="1"/>
        <v>#REF!</v>
      </c>
      <c r="I64" s="1"/>
      <c r="J64" s="1"/>
    </row>
    <row r="65" spans="1:10" s="4" customFormat="1" ht="50.1" customHeight="1" x14ac:dyDescent="0.15">
      <c r="A65" s="10"/>
      <c r="B65" s="11" t="s">
        <v>56</v>
      </c>
      <c r="C65" s="8"/>
      <c r="D65" s="2">
        <v>563200</v>
      </c>
      <c r="E65" s="7" t="e">
        <f t="shared" si="1"/>
        <v>#REF!</v>
      </c>
      <c r="I65" s="1"/>
      <c r="J65" s="1"/>
    </row>
    <row r="66" spans="1:10" s="4" customFormat="1" ht="50.1" customHeight="1" x14ac:dyDescent="0.15">
      <c r="A66" s="10"/>
      <c r="B66" s="20" t="s">
        <v>55</v>
      </c>
      <c r="C66" s="8"/>
      <c r="D66" s="2">
        <v>759608</v>
      </c>
      <c r="E66" s="7" t="e">
        <f t="shared" si="1"/>
        <v>#REF!</v>
      </c>
      <c r="I66" s="1"/>
      <c r="J66" s="1"/>
    </row>
    <row r="67" spans="1:10" s="4" customFormat="1" ht="50.1" customHeight="1" x14ac:dyDescent="0.15">
      <c r="A67" s="10"/>
      <c r="B67" s="20" t="s">
        <v>53</v>
      </c>
      <c r="C67" s="8"/>
      <c r="D67" s="2">
        <v>886311</v>
      </c>
      <c r="E67" s="7" t="e">
        <f t="shared" si="1"/>
        <v>#REF!</v>
      </c>
      <c r="H67" s="1"/>
      <c r="I67" s="1"/>
      <c r="J67" s="1"/>
    </row>
    <row r="68" spans="1:10" s="4" customFormat="1" ht="50.1" customHeight="1" x14ac:dyDescent="0.15">
      <c r="A68" s="10">
        <v>45981</v>
      </c>
      <c r="B68" s="11" t="s">
        <v>13</v>
      </c>
      <c r="C68" s="7">
        <v>8500000</v>
      </c>
      <c r="D68" s="14"/>
      <c r="E68" s="7" t="e">
        <f t="shared" si="1"/>
        <v>#REF!</v>
      </c>
      <c r="H68" s="1"/>
      <c r="I68" s="1"/>
      <c r="J68" s="1"/>
    </row>
    <row r="69" spans="1:10" s="4" customFormat="1" ht="50.1" customHeight="1" x14ac:dyDescent="0.15">
      <c r="A69" s="10"/>
      <c r="B69" s="11" t="s">
        <v>59</v>
      </c>
      <c r="C69" s="7"/>
      <c r="D69" s="16">
        <f>80000*12+20000*12</f>
        <v>1200000</v>
      </c>
      <c r="E69" s="7" t="e">
        <f t="shared" si="1"/>
        <v>#REF!</v>
      </c>
      <c r="H69" s="1"/>
      <c r="I69" s="1"/>
      <c r="J69" s="1"/>
    </row>
    <row r="70" spans="1:10" s="4" customFormat="1" ht="50.1" customHeight="1" x14ac:dyDescent="0.15">
      <c r="A70" s="10"/>
      <c r="B70" s="15" t="s">
        <v>72</v>
      </c>
      <c r="C70" s="18"/>
      <c r="D70" s="14">
        <f>50000*5</f>
        <v>250000</v>
      </c>
      <c r="E70" s="7" t="e">
        <f t="shared" si="1"/>
        <v>#REF!</v>
      </c>
      <c r="H70" s="1"/>
      <c r="I70" s="1"/>
      <c r="J70" s="1"/>
    </row>
    <row r="71" spans="1:10" s="4" customFormat="1" ht="50.1" customHeight="1" x14ac:dyDescent="0.15">
      <c r="A71" s="10"/>
      <c r="B71" s="35" t="s">
        <v>80</v>
      </c>
      <c r="C71" s="7"/>
      <c r="D71" s="14">
        <v>1582055</v>
      </c>
      <c r="E71" s="7" t="e">
        <f t="shared" si="1"/>
        <v>#REF!</v>
      </c>
      <c r="H71" s="1"/>
      <c r="I71" s="1"/>
      <c r="J71" s="1"/>
    </row>
    <row r="72" spans="1:10" s="4" customFormat="1" ht="50.1" customHeight="1" x14ac:dyDescent="0.15">
      <c r="A72" s="10"/>
      <c r="B72" s="15" t="s">
        <v>7</v>
      </c>
      <c r="C72" s="9"/>
      <c r="D72" s="18">
        <v>10000000</v>
      </c>
      <c r="E72" s="7" t="e">
        <f t="shared" si="1"/>
        <v>#REF!</v>
      </c>
      <c r="H72" s="1"/>
      <c r="I72" s="1"/>
      <c r="J72" s="1"/>
    </row>
    <row r="73" spans="1:10" s="4" customFormat="1" ht="50.1" customHeight="1" x14ac:dyDescent="0.15">
      <c r="A73" s="10"/>
      <c r="B73" s="15" t="s">
        <v>81</v>
      </c>
      <c r="C73" s="9"/>
      <c r="D73" s="18">
        <v>1002739</v>
      </c>
      <c r="E73" s="7" t="e">
        <f t="shared" si="1"/>
        <v>#REF!</v>
      </c>
      <c r="H73" s="1"/>
      <c r="I73" s="1"/>
      <c r="J73" s="1"/>
    </row>
    <row r="74" spans="1:10" s="4" customFormat="1" ht="50.1" customHeight="1" x14ac:dyDescent="0.15">
      <c r="A74" s="9"/>
      <c r="B74" s="15" t="s">
        <v>6</v>
      </c>
      <c r="C74" s="15"/>
      <c r="D74" s="18">
        <v>10000000</v>
      </c>
      <c r="E74" s="7" t="e">
        <f t="shared" si="1"/>
        <v>#REF!</v>
      </c>
      <c r="H74" s="1"/>
      <c r="I74" s="1"/>
      <c r="J74" s="1"/>
    </row>
    <row r="75" spans="1:10" s="4" customFormat="1" ht="49.5" customHeight="1" x14ac:dyDescent="0.15">
      <c r="D75" s="3"/>
      <c r="H75" s="1"/>
      <c r="I75" s="1"/>
      <c r="J75" s="1"/>
    </row>
    <row r="76" spans="1:10" ht="50.1" customHeight="1" x14ac:dyDescent="0.15">
      <c r="A76" s="1"/>
      <c r="B76" s="1"/>
      <c r="C76" s="1"/>
      <c r="D76" s="1"/>
      <c r="E76" s="1"/>
    </row>
    <row r="77" spans="1:10" ht="50.1" customHeight="1" x14ac:dyDescent="0.15">
      <c r="A77" s="1"/>
      <c r="B77" s="1"/>
      <c r="C77" s="1"/>
      <c r="D77" s="1"/>
      <c r="E77" s="1"/>
    </row>
    <row r="78" spans="1:10" ht="50.1" customHeight="1" x14ac:dyDescent="0.15">
      <c r="A78" s="1"/>
      <c r="B78" s="1"/>
      <c r="C78" s="1"/>
      <c r="D78" s="1"/>
      <c r="E78" s="1"/>
    </row>
    <row r="79" spans="1:10" ht="50.1" customHeight="1" x14ac:dyDescent="0.15">
      <c r="A79" s="1"/>
      <c r="B79" s="1"/>
      <c r="C79" s="1"/>
      <c r="D79" s="1"/>
      <c r="E79" s="1"/>
    </row>
    <row r="80" spans="1:10" ht="50.1" customHeight="1" x14ac:dyDescent="0.15">
      <c r="A80" s="1"/>
      <c r="B80" s="1"/>
      <c r="C80" s="1"/>
      <c r="D80" s="1"/>
      <c r="E80" s="1"/>
    </row>
    <row r="81" spans="1:10" ht="50.1" customHeight="1" x14ac:dyDescent="0.15">
      <c r="A81" s="1"/>
      <c r="B81" s="1"/>
      <c r="C81" s="1"/>
      <c r="D81" s="1"/>
      <c r="E81" s="1"/>
    </row>
    <row r="82" spans="1:10" ht="50.1" customHeight="1" x14ac:dyDescent="0.15">
      <c r="A82" s="1"/>
      <c r="B82" s="1"/>
      <c r="C82" s="1"/>
      <c r="D82" s="1"/>
      <c r="E82" s="1"/>
    </row>
    <row r="83" spans="1:10" ht="50.1" customHeight="1" x14ac:dyDescent="0.15">
      <c r="A83" s="1"/>
      <c r="B83" s="1"/>
      <c r="C83" s="1"/>
      <c r="D83" s="1"/>
      <c r="E83" s="1"/>
    </row>
    <row r="84" spans="1:10" ht="50.1" customHeight="1" x14ac:dyDescent="0.15">
      <c r="A84" s="1"/>
      <c r="B84" s="1"/>
      <c r="C84" s="1"/>
      <c r="D84" s="1"/>
      <c r="E84" s="1"/>
    </row>
    <row r="85" spans="1:10" ht="50.1" customHeight="1" x14ac:dyDescent="0.15">
      <c r="A85" s="1"/>
      <c r="B85" s="1"/>
      <c r="C85" s="1"/>
      <c r="D85" s="1"/>
      <c r="E85" s="1"/>
    </row>
    <row r="86" spans="1:10" s="4" customFormat="1" ht="49.5" customHeight="1" x14ac:dyDescent="0.15">
      <c r="H86" s="1"/>
      <c r="I86" s="1"/>
      <c r="J86" s="1"/>
    </row>
    <row r="87" spans="1:10" ht="50.1" customHeight="1" x14ac:dyDescent="0.15">
      <c r="A87" s="1"/>
      <c r="B87" s="1"/>
      <c r="C87" s="1"/>
      <c r="D87" s="1"/>
      <c r="E87" s="1"/>
    </row>
    <row r="88" spans="1:10" ht="50.1" customHeight="1" x14ac:dyDescent="0.15">
      <c r="A88" s="1"/>
      <c r="B88" s="1"/>
      <c r="C88" s="1"/>
      <c r="D88" s="1"/>
      <c r="E88" s="1"/>
    </row>
    <row r="89" spans="1:10" ht="50.1" customHeight="1" x14ac:dyDescent="0.15">
      <c r="A89" s="1"/>
      <c r="B89" s="1"/>
      <c r="C89" s="1"/>
      <c r="D89" s="1"/>
      <c r="E89" s="1"/>
    </row>
    <row r="90" spans="1:10" ht="50.1" customHeight="1" x14ac:dyDescent="0.15">
      <c r="A90" s="1"/>
      <c r="B90" s="1"/>
      <c r="C90" s="1"/>
      <c r="D90" s="1"/>
      <c r="E90" s="1"/>
    </row>
    <row r="91" spans="1:10" ht="50.1" customHeight="1" x14ac:dyDescent="0.15">
      <c r="A91" s="1"/>
      <c r="B91" s="1"/>
      <c r="C91" s="1"/>
      <c r="D91" s="1"/>
      <c r="E91" s="1"/>
    </row>
    <row r="92" spans="1:10" ht="50.1" customHeight="1" x14ac:dyDescent="0.15">
      <c r="A92" s="1"/>
      <c r="B92" s="1"/>
      <c r="C92" s="1"/>
      <c r="D92" s="1"/>
      <c r="E92" s="1"/>
    </row>
    <row r="93" spans="1:10" ht="50.1" customHeight="1" x14ac:dyDescent="0.15">
      <c r="A93" s="1"/>
      <c r="B93" s="1"/>
      <c r="C93" s="1"/>
      <c r="D93" s="1"/>
      <c r="E93" s="1"/>
    </row>
    <row r="94" spans="1:10" s="4" customFormat="1" ht="50.1" customHeight="1" x14ac:dyDescent="0.15">
      <c r="H94" s="1"/>
      <c r="I94" s="1"/>
      <c r="J94" s="1"/>
    </row>
    <row r="95" spans="1:10" s="4" customFormat="1" ht="49.5" customHeight="1" x14ac:dyDescent="0.15">
      <c r="H95" s="1"/>
      <c r="I95" s="1"/>
      <c r="J95" s="1"/>
    </row>
    <row r="96" spans="1:10" s="4" customFormat="1" ht="49.5" customHeight="1" x14ac:dyDescent="0.15">
      <c r="H96" s="1"/>
      <c r="I96" s="1"/>
      <c r="J96" s="1"/>
    </row>
    <row r="97" spans="8:10" s="4" customFormat="1" ht="50.1" customHeight="1" x14ac:dyDescent="0.15">
      <c r="H97" s="1"/>
      <c r="I97" s="1"/>
      <c r="J97" s="1"/>
    </row>
    <row r="98" spans="8:10" s="4" customFormat="1" x14ac:dyDescent="0.15">
      <c r="H98" s="1"/>
      <c r="I98" s="1"/>
      <c r="J98" s="1"/>
    </row>
    <row r="100" spans="8:10" s="4" customFormat="1" x14ac:dyDescent="0.15">
      <c r="H100" s="1"/>
      <c r="I100" s="1"/>
      <c r="J100" s="1"/>
    </row>
    <row r="101" spans="8:10" s="4" customFormat="1" x14ac:dyDescent="0.15">
      <c r="H101" s="1"/>
      <c r="I101" s="1"/>
      <c r="J101" s="1"/>
    </row>
    <row r="102" spans="8:10" s="4" customFormat="1" x14ac:dyDescent="0.15">
      <c r="H102" s="1"/>
      <c r="I102" s="1"/>
      <c r="J102" s="1"/>
    </row>
    <row r="103" spans="8:10" s="4" customFormat="1" x14ac:dyDescent="0.15">
      <c r="H103" s="1"/>
      <c r="I103" s="1"/>
      <c r="J103" s="1"/>
    </row>
    <row r="104" spans="8:10" s="4" customFormat="1" x14ac:dyDescent="0.15">
      <c r="H104" s="1"/>
      <c r="I104" s="1"/>
      <c r="J104" s="1"/>
    </row>
    <row r="105" spans="8:10" s="4" customFormat="1" x14ac:dyDescent="0.15">
      <c r="H105" s="1"/>
      <c r="I105" s="1"/>
      <c r="J105" s="1"/>
    </row>
    <row r="106" spans="8:10" s="4" customFormat="1" x14ac:dyDescent="0.15">
      <c r="H106" s="1"/>
      <c r="I106" s="1"/>
      <c r="J106" s="1"/>
    </row>
    <row r="108" spans="8:10" s="4" customFormat="1" x14ac:dyDescent="0.15">
      <c r="H108" s="1"/>
      <c r="I108" s="1"/>
      <c r="J108" s="1"/>
    </row>
  </sheetData>
  <mergeCells count="3">
    <mergeCell ref="F8:G8"/>
    <mergeCell ref="A5:A16"/>
    <mergeCell ref="A39:A50"/>
  </mergeCells>
  <phoneticPr fontId="11"/>
  <pageMargins left="0" right="0" top="0" bottom="0" header="0" footer="0"/>
  <pageSetup paperSize="9" scale="2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65EE-E15E-4544-B529-6825C79B3909}">
  <sheetPr>
    <pageSetUpPr fitToPage="1"/>
  </sheetPr>
  <dimension ref="A1:J108"/>
  <sheetViews>
    <sheetView tabSelected="1" view="pageBreakPreview" zoomScale="77" zoomScaleNormal="77" zoomScaleSheetLayoutView="77" workbookViewId="0">
      <selection activeCell="C10" sqref="C10"/>
    </sheetView>
  </sheetViews>
  <sheetFormatPr defaultRowHeight="25.5" x14ac:dyDescent="0.15"/>
  <cols>
    <col min="1" max="1" width="26.75" style="4" customWidth="1"/>
    <col min="2" max="2" width="99.875" style="4" customWidth="1"/>
    <col min="3" max="5" width="30.625" style="4" customWidth="1"/>
    <col min="6" max="6" width="77.5" style="4" customWidth="1"/>
    <col min="7" max="7" width="82" style="4" customWidth="1"/>
    <col min="8" max="9" width="40.625" style="1" customWidth="1"/>
    <col min="10" max="10" width="35.625" style="1" customWidth="1"/>
    <col min="11" max="16384" width="9" style="1"/>
  </cols>
  <sheetData>
    <row r="1" spans="1:10" ht="60" customHeight="1" x14ac:dyDescent="0.15">
      <c r="A1" s="5" t="s">
        <v>0</v>
      </c>
      <c r="C1" s="17"/>
      <c r="D1" s="17"/>
      <c r="E1" s="17"/>
    </row>
    <row r="2" spans="1:10" ht="60" customHeight="1" x14ac:dyDescent="0.15">
      <c r="A2" s="10"/>
      <c r="B2" s="9" t="s">
        <v>1</v>
      </c>
      <c r="C2" s="9" t="s">
        <v>2</v>
      </c>
      <c r="D2" s="9" t="s">
        <v>3</v>
      </c>
      <c r="E2" s="9" t="s">
        <v>4</v>
      </c>
      <c r="F2" s="1"/>
      <c r="G2" s="1"/>
    </row>
    <row r="3" spans="1:10" ht="60" customHeight="1" x14ac:dyDescent="0.15">
      <c r="A3" s="10"/>
      <c r="B3" s="9" t="s">
        <v>64</v>
      </c>
      <c r="C3" s="9"/>
      <c r="D3" s="9"/>
      <c r="E3" s="9"/>
      <c r="F3" s="1"/>
      <c r="G3" s="1"/>
    </row>
    <row r="4" spans="1:10" ht="60" customHeight="1" x14ac:dyDescent="0.15">
      <c r="A4" s="10"/>
      <c r="B4" s="9" t="s">
        <v>65</v>
      </c>
      <c r="C4" s="9"/>
      <c r="D4" s="9"/>
      <c r="E4" s="9"/>
      <c r="F4" s="1"/>
      <c r="G4" s="1"/>
    </row>
    <row r="5" spans="1:10" s="4" customFormat="1" ht="50.1" customHeight="1" x14ac:dyDescent="0.15">
      <c r="A5" s="44"/>
      <c r="B5" s="51"/>
      <c r="C5" s="40"/>
      <c r="D5" s="39"/>
      <c r="E5" s="40"/>
      <c r="I5" s="1"/>
      <c r="J5" s="1"/>
    </row>
    <row r="6" spans="1:10" s="4" customFormat="1" ht="50.1" customHeight="1" x14ac:dyDescent="0.15">
      <c r="A6" s="45"/>
      <c r="B6" s="51"/>
      <c r="C6" s="40"/>
      <c r="D6" s="39"/>
      <c r="E6" s="40"/>
      <c r="I6" s="1"/>
      <c r="J6" s="1"/>
    </row>
    <row r="7" spans="1:10" s="4" customFormat="1" ht="50.1" customHeight="1" thickBot="1" x14ac:dyDescent="0.2">
      <c r="A7" s="45"/>
      <c r="B7" s="51"/>
      <c r="C7" s="40"/>
      <c r="D7" s="52"/>
      <c r="E7" s="40"/>
      <c r="F7" s="32"/>
      <c r="G7" s="32"/>
      <c r="I7" s="1"/>
      <c r="J7" s="1"/>
    </row>
    <row r="8" spans="1:10" s="4" customFormat="1" ht="50.1" customHeight="1" thickBot="1" x14ac:dyDescent="0.2">
      <c r="A8" s="45"/>
      <c r="B8" s="51"/>
      <c r="C8" s="40"/>
      <c r="D8" s="39"/>
      <c r="E8" s="40"/>
      <c r="F8" s="46" t="s">
        <v>74</v>
      </c>
      <c r="G8" s="47"/>
      <c r="I8" s="1"/>
      <c r="J8" s="1"/>
    </row>
    <row r="9" spans="1:10" s="4" customFormat="1" ht="50.1" customHeight="1" x14ac:dyDescent="0.15">
      <c r="A9" s="45"/>
      <c r="B9" s="51"/>
      <c r="C9" s="40"/>
      <c r="D9" s="39"/>
      <c r="E9" s="40"/>
      <c r="F9" s="27" t="s">
        <v>18</v>
      </c>
      <c r="G9" s="22">
        <v>11086529</v>
      </c>
      <c r="I9" s="1"/>
      <c r="J9" s="1"/>
    </row>
    <row r="10" spans="1:10" s="4" customFormat="1" ht="50.1" customHeight="1" x14ac:dyDescent="0.15">
      <c r="A10" s="45"/>
      <c r="B10" s="51"/>
      <c r="C10" s="40"/>
      <c r="D10" s="39"/>
      <c r="E10" s="40"/>
      <c r="F10" s="4" t="s">
        <v>20</v>
      </c>
      <c r="G10" s="23">
        <f>G9-5000000</f>
        <v>6086529</v>
      </c>
      <c r="I10" s="1"/>
      <c r="J10" s="1"/>
    </row>
    <row r="11" spans="1:10" s="4" customFormat="1" ht="50.1" customHeight="1" x14ac:dyDescent="0.15">
      <c r="A11" s="45"/>
      <c r="B11" s="51"/>
      <c r="C11" s="40"/>
      <c r="D11" s="39"/>
      <c r="E11" s="40"/>
      <c r="G11" s="24"/>
      <c r="I11" s="1"/>
      <c r="J11" s="1"/>
    </row>
    <row r="12" spans="1:10" s="4" customFormat="1" ht="50.1" customHeight="1" thickBot="1" x14ac:dyDescent="0.2">
      <c r="A12" s="45"/>
      <c r="B12" s="51"/>
      <c r="C12" s="40"/>
      <c r="D12" s="39"/>
      <c r="E12" s="40"/>
      <c r="F12" s="6" t="s">
        <v>19</v>
      </c>
      <c r="G12" s="25">
        <v>15139651</v>
      </c>
      <c r="I12" s="1"/>
      <c r="J12" s="1"/>
    </row>
    <row r="13" spans="1:10" s="4" customFormat="1" ht="50.1" customHeight="1" thickTop="1" x14ac:dyDescent="0.15">
      <c r="A13" s="45"/>
      <c r="B13" s="51"/>
      <c r="C13" s="40"/>
      <c r="D13" s="39"/>
      <c r="E13" s="40"/>
      <c r="F13" s="4" t="s">
        <v>9</v>
      </c>
      <c r="G13" s="23">
        <f>G10+G12</f>
        <v>21226180</v>
      </c>
      <c r="I13" s="1"/>
      <c r="J13" s="1"/>
    </row>
    <row r="14" spans="1:10" s="4" customFormat="1" ht="50.1" customHeight="1" x14ac:dyDescent="0.15">
      <c r="A14" s="45"/>
      <c r="B14" s="51"/>
      <c r="C14" s="40"/>
      <c r="D14" s="39"/>
      <c r="E14" s="40"/>
      <c r="G14" s="24"/>
      <c r="I14" s="1"/>
      <c r="J14" s="1"/>
    </row>
    <row r="15" spans="1:10" s="4" customFormat="1" ht="50.1" customHeight="1" thickBot="1" x14ac:dyDescent="0.2">
      <c r="A15" s="45"/>
      <c r="B15" s="51"/>
      <c r="C15" s="40"/>
      <c r="D15" s="39"/>
      <c r="E15" s="40"/>
      <c r="F15" s="6" t="s">
        <v>10</v>
      </c>
      <c r="G15" s="25">
        <f>G12/2+500000</f>
        <v>8069825.5</v>
      </c>
      <c r="I15" s="1"/>
      <c r="J15" s="1"/>
    </row>
    <row r="16" spans="1:10" s="4" customFormat="1" ht="50.1" customHeight="1" thickTop="1" x14ac:dyDescent="0.15">
      <c r="A16" s="45"/>
      <c r="B16" s="51"/>
      <c r="C16" s="40"/>
      <c r="D16" s="39"/>
      <c r="E16" s="40"/>
      <c r="F16" s="4" t="s">
        <v>11</v>
      </c>
      <c r="G16" s="23">
        <f>G13-G15</f>
        <v>13156354.5</v>
      </c>
      <c r="I16" s="1"/>
      <c r="J16" s="1"/>
    </row>
    <row r="17" spans="1:10" s="4" customFormat="1" ht="50.1" customHeight="1" x14ac:dyDescent="0.15">
      <c r="A17" s="10"/>
      <c r="B17" s="53"/>
      <c r="C17" s="7"/>
      <c r="D17" s="2"/>
      <c r="E17" s="7"/>
      <c r="G17" s="24"/>
      <c r="I17" s="1"/>
      <c r="J17" s="1"/>
    </row>
    <row r="18" spans="1:10" s="4" customFormat="1" ht="50.1" customHeight="1" x14ac:dyDescent="0.15">
      <c r="A18" s="10"/>
      <c r="B18" s="53"/>
      <c r="C18" s="7"/>
      <c r="D18" s="2"/>
      <c r="E18" s="7"/>
      <c r="F18" s="4" t="s">
        <v>21</v>
      </c>
      <c r="G18" s="23">
        <f>G16-C24</f>
        <v>13156354.5</v>
      </c>
      <c r="I18" s="1"/>
      <c r="J18" s="1"/>
    </row>
    <row r="19" spans="1:10" s="4" customFormat="1" ht="50.1" customHeight="1" x14ac:dyDescent="0.15">
      <c r="A19" s="10"/>
      <c r="B19" s="9"/>
      <c r="C19" s="7"/>
      <c r="D19" s="2"/>
      <c r="E19" s="7"/>
      <c r="F19" s="4" t="s">
        <v>34</v>
      </c>
      <c r="G19" s="23">
        <f>G18-C38</f>
        <v>13156354.5</v>
      </c>
      <c r="I19" s="1"/>
      <c r="J19" s="1"/>
    </row>
    <row r="20" spans="1:10" s="4" customFormat="1" ht="50.1" customHeight="1" x14ac:dyDescent="0.15">
      <c r="A20" s="10"/>
      <c r="B20" s="53"/>
      <c r="C20" s="7"/>
      <c r="D20" s="2"/>
      <c r="E20" s="7"/>
      <c r="F20" s="4" t="s">
        <v>35</v>
      </c>
      <c r="G20" s="23">
        <f>G19-C59</f>
        <v>13156354.5</v>
      </c>
      <c r="I20" s="1"/>
      <c r="J20" s="1"/>
    </row>
    <row r="21" spans="1:10" s="4" customFormat="1" ht="50.1" customHeight="1" thickBot="1" x14ac:dyDescent="0.2">
      <c r="A21" s="10"/>
      <c r="B21" s="9"/>
      <c r="C21" s="9"/>
      <c r="D21" s="2"/>
      <c r="E21" s="7"/>
      <c r="F21" s="28" t="s">
        <v>36</v>
      </c>
      <c r="G21" s="26">
        <v>0</v>
      </c>
      <c r="I21" s="1"/>
      <c r="J21" s="1"/>
    </row>
    <row r="22" spans="1:10" s="4" customFormat="1" ht="50.1" customHeight="1" x14ac:dyDescent="0.15">
      <c r="A22" s="10"/>
      <c r="B22" s="9"/>
      <c r="C22" s="9"/>
      <c r="D22" s="2"/>
      <c r="E22" s="7"/>
      <c r="I22" s="1"/>
      <c r="J22" s="1"/>
    </row>
    <row r="23" spans="1:10" s="4" customFormat="1" ht="50.1" customHeight="1" x14ac:dyDescent="0.15">
      <c r="A23" s="10"/>
      <c r="B23" s="53"/>
      <c r="C23" s="7"/>
      <c r="D23" s="2"/>
      <c r="E23" s="7"/>
      <c r="F23" s="4" t="s">
        <v>75</v>
      </c>
      <c r="G23" s="36" t="s">
        <v>76</v>
      </c>
      <c r="I23" s="1"/>
      <c r="J23" s="1"/>
    </row>
    <row r="24" spans="1:10" s="4" customFormat="1" ht="50.1" customHeight="1" x14ac:dyDescent="0.15">
      <c r="A24" s="10"/>
      <c r="B24" s="53"/>
      <c r="C24" s="7"/>
      <c r="D24" s="2"/>
      <c r="E24" s="7"/>
      <c r="F24" s="4" t="s">
        <v>77</v>
      </c>
      <c r="G24" s="4" t="s">
        <v>78</v>
      </c>
      <c r="I24" s="1"/>
      <c r="J24" s="1"/>
    </row>
    <row r="25" spans="1:10" s="4" customFormat="1" ht="50.1" customHeight="1" x14ac:dyDescent="0.15">
      <c r="A25" s="10"/>
      <c r="B25" s="53"/>
      <c r="C25" s="7"/>
      <c r="D25" s="2"/>
      <c r="E25" s="7"/>
      <c r="G25" s="4" t="s">
        <v>79</v>
      </c>
      <c r="I25" s="1"/>
      <c r="J25" s="1"/>
    </row>
    <row r="26" spans="1:10" s="4" customFormat="1" ht="50.1" customHeight="1" x14ac:dyDescent="0.15">
      <c r="A26" s="10"/>
      <c r="B26" s="54"/>
      <c r="C26" s="55"/>
      <c r="D26" s="56"/>
      <c r="E26" s="7"/>
      <c r="I26" s="1"/>
      <c r="J26" s="1"/>
    </row>
    <row r="27" spans="1:10" s="4" customFormat="1" ht="50.1" customHeight="1" x14ac:dyDescent="0.15">
      <c r="A27" s="10"/>
      <c r="B27" s="53"/>
      <c r="C27" s="7"/>
      <c r="D27" s="2"/>
      <c r="E27" s="7"/>
      <c r="I27" s="1"/>
      <c r="J27" s="1"/>
    </row>
    <row r="28" spans="1:10" s="4" customFormat="1" ht="50.1" customHeight="1" x14ac:dyDescent="0.15">
      <c r="A28" s="10"/>
      <c r="B28" s="53"/>
      <c r="C28" s="7"/>
      <c r="D28" s="2"/>
      <c r="E28" s="7"/>
      <c r="I28" s="1"/>
      <c r="J28" s="1"/>
    </row>
    <row r="29" spans="1:10" s="4" customFormat="1" ht="50.1" customHeight="1" x14ac:dyDescent="0.15">
      <c r="A29" s="10"/>
      <c r="B29" s="53"/>
      <c r="C29" s="7"/>
      <c r="D29" s="2"/>
      <c r="E29" s="7"/>
      <c r="I29" s="1"/>
      <c r="J29" s="1"/>
    </row>
    <row r="30" spans="1:10" s="4" customFormat="1" ht="50.1" customHeight="1" x14ac:dyDescent="0.15">
      <c r="A30" s="10"/>
      <c r="B30" s="54"/>
      <c r="C30" s="55"/>
      <c r="D30" s="56"/>
      <c r="E30" s="7"/>
      <c r="I30" s="1"/>
      <c r="J30" s="1"/>
    </row>
    <row r="31" spans="1:10" s="4" customFormat="1" ht="50.1" customHeight="1" x14ac:dyDescent="0.15">
      <c r="A31" s="10"/>
      <c r="B31" s="53"/>
      <c r="C31" s="7"/>
      <c r="D31" s="2"/>
      <c r="E31" s="7"/>
      <c r="I31" s="1"/>
      <c r="J31" s="1"/>
    </row>
    <row r="32" spans="1:10" s="4" customFormat="1" ht="50.1" customHeight="1" x14ac:dyDescent="0.15">
      <c r="A32" s="10"/>
      <c r="B32" s="53"/>
      <c r="C32" s="7"/>
      <c r="D32" s="2"/>
      <c r="E32" s="7"/>
      <c r="I32" s="1"/>
      <c r="J32" s="1"/>
    </row>
    <row r="33" spans="1:10" s="4" customFormat="1" ht="50.1" customHeight="1" x14ac:dyDescent="0.15">
      <c r="A33" s="10"/>
      <c r="B33" s="53"/>
      <c r="C33" s="7"/>
      <c r="D33" s="2"/>
      <c r="E33" s="7"/>
      <c r="I33" s="1"/>
      <c r="J33" s="1"/>
    </row>
    <row r="34" spans="1:10" s="4" customFormat="1" ht="50.1" customHeight="1" x14ac:dyDescent="0.15">
      <c r="A34" s="10"/>
      <c r="B34" s="53"/>
      <c r="C34" s="7"/>
      <c r="D34" s="2"/>
      <c r="E34" s="7"/>
      <c r="I34" s="1"/>
      <c r="J34" s="1"/>
    </row>
    <row r="35" spans="1:10" s="4" customFormat="1" ht="50.1" customHeight="1" x14ac:dyDescent="0.15">
      <c r="A35" s="10"/>
      <c r="B35" s="9"/>
      <c r="C35" s="9"/>
      <c r="D35" s="2"/>
      <c r="E35" s="7"/>
      <c r="I35" s="1"/>
      <c r="J35" s="1"/>
    </row>
    <row r="36" spans="1:10" s="4" customFormat="1" ht="50.1" customHeight="1" x14ac:dyDescent="0.15">
      <c r="A36" s="10"/>
      <c r="B36" s="9"/>
      <c r="C36" s="9"/>
      <c r="D36" s="2"/>
      <c r="E36" s="7"/>
      <c r="I36" s="1"/>
      <c r="J36" s="1"/>
    </row>
    <row r="37" spans="1:10" s="4" customFormat="1" ht="50.1" customHeight="1" x14ac:dyDescent="0.15">
      <c r="A37" s="10"/>
      <c r="B37" s="20"/>
      <c r="C37" s="8"/>
      <c r="D37" s="2"/>
      <c r="E37" s="7"/>
      <c r="I37" s="1"/>
      <c r="J37" s="1"/>
    </row>
    <row r="38" spans="1:10" s="4" customFormat="1" ht="50.1" customHeight="1" x14ac:dyDescent="0.15">
      <c r="A38" s="10"/>
      <c r="B38" s="53"/>
      <c r="C38" s="8"/>
      <c r="D38" s="2"/>
      <c r="E38" s="7"/>
      <c r="I38" s="1"/>
      <c r="J38" s="1"/>
    </row>
    <row r="39" spans="1:10" s="4" customFormat="1" ht="50.1" customHeight="1" x14ac:dyDescent="0.15">
      <c r="A39" s="37"/>
      <c r="B39" s="51"/>
      <c r="C39" s="38"/>
      <c r="D39" s="39"/>
      <c r="E39" s="40"/>
      <c r="I39" s="1"/>
      <c r="J39" s="1"/>
    </row>
    <row r="40" spans="1:10" s="4" customFormat="1" ht="50.1" customHeight="1" x14ac:dyDescent="0.15">
      <c r="A40" s="37"/>
      <c r="B40" s="51"/>
      <c r="C40" s="38"/>
      <c r="D40" s="39"/>
      <c r="E40" s="40"/>
      <c r="I40" s="1"/>
      <c r="J40" s="1"/>
    </row>
    <row r="41" spans="1:10" s="4" customFormat="1" ht="50.1" customHeight="1" x14ac:dyDescent="0.15">
      <c r="A41" s="37"/>
      <c r="B41" s="51"/>
      <c r="C41" s="38"/>
      <c r="D41" s="39"/>
      <c r="E41" s="40"/>
      <c r="I41" s="1"/>
      <c r="J41" s="1"/>
    </row>
    <row r="42" spans="1:10" s="4" customFormat="1" ht="50.1" customHeight="1" x14ac:dyDescent="0.15">
      <c r="A42" s="37"/>
      <c r="B42" s="51"/>
      <c r="C42" s="38"/>
      <c r="D42" s="39"/>
      <c r="E42" s="40"/>
      <c r="I42" s="1"/>
      <c r="J42" s="1"/>
    </row>
    <row r="43" spans="1:10" s="4" customFormat="1" ht="50.1" customHeight="1" x14ac:dyDescent="0.15">
      <c r="A43" s="37"/>
      <c r="B43" s="51"/>
      <c r="C43" s="38"/>
      <c r="D43" s="39"/>
      <c r="E43" s="40"/>
      <c r="I43" s="1"/>
      <c r="J43" s="1"/>
    </row>
    <row r="44" spans="1:10" s="4" customFormat="1" ht="50.1" customHeight="1" x14ac:dyDescent="0.15">
      <c r="A44" s="37"/>
      <c r="B44" s="51"/>
      <c r="C44" s="38"/>
      <c r="D44" s="39"/>
      <c r="E44" s="40"/>
      <c r="I44" s="1"/>
      <c r="J44" s="1"/>
    </row>
    <row r="45" spans="1:10" s="4" customFormat="1" ht="50.1" customHeight="1" x14ac:dyDescent="0.15">
      <c r="A45" s="37"/>
      <c r="B45" s="51"/>
      <c r="C45" s="38"/>
      <c r="D45" s="39"/>
      <c r="E45" s="40"/>
      <c r="I45" s="1"/>
      <c r="J45" s="1"/>
    </row>
    <row r="46" spans="1:10" s="4" customFormat="1" ht="50.1" customHeight="1" x14ac:dyDescent="0.15">
      <c r="A46" s="37"/>
      <c r="B46" s="51"/>
      <c r="C46" s="38"/>
      <c r="D46" s="39"/>
      <c r="E46" s="40"/>
      <c r="I46" s="1"/>
      <c r="J46" s="1"/>
    </row>
    <row r="47" spans="1:10" s="4" customFormat="1" ht="50.1" customHeight="1" x14ac:dyDescent="0.15">
      <c r="A47" s="37"/>
      <c r="B47" s="51"/>
      <c r="C47" s="38"/>
      <c r="D47" s="39"/>
      <c r="E47" s="40"/>
      <c r="I47" s="1"/>
      <c r="J47" s="1"/>
    </row>
    <row r="48" spans="1:10" s="4" customFormat="1" ht="50.1" customHeight="1" x14ac:dyDescent="0.15">
      <c r="A48" s="37"/>
      <c r="B48" s="51"/>
      <c r="C48" s="38"/>
      <c r="D48" s="39"/>
      <c r="E48" s="40"/>
      <c r="I48" s="1"/>
      <c r="J48" s="1"/>
    </row>
    <row r="49" spans="1:10" s="4" customFormat="1" ht="50.1" customHeight="1" x14ac:dyDescent="0.15">
      <c r="A49" s="37"/>
      <c r="B49" s="51"/>
      <c r="C49" s="38"/>
      <c r="D49" s="39"/>
      <c r="E49" s="40"/>
      <c r="I49" s="1"/>
      <c r="J49" s="1"/>
    </row>
    <row r="50" spans="1:10" s="4" customFormat="1" ht="50.1" customHeight="1" x14ac:dyDescent="0.15">
      <c r="A50" s="37"/>
      <c r="B50" s="51"/>
      <c r="C50" s="38"/>
      <c r="D50" s="39"/>
      <c r="E50" s="40"/>
      <c r="I50" s="1"/>
      <c r="J50" s="1"/>
    </row>
    <row r="51" spans="1:10" s="4" customFormat="1" ht="50.1" customHeight="1" x14ac:dyDescent="0.15">
      <c r="A51" s="41"/>
      <c r="B51" s="42"/>
      <c r="C51" s="38"/>
      <c r="D51" s="39"/>
      <c r="E51" s="40"/>
      <c r="I51" s="1"/>
      <c r="J51" s="1"/>
    </row>
    <row r="52" spans="1:10" s="4" customFormat="1" ht="50.1" customHeight="1" x14ac:dyDescent="0.15">
      <c r="A52" s="41"/>
      <c r="B52" s="51"/>
      <c r="C52" s="40"/>
      <c r="D52" s="39"/>
      <c r="E52" s="40"/>
      <c r="I52" s="1"/>
      <c r="J52" s="1"/>
    </row>
    <row r="53" spans="1:10" s="4" customFormat="1" ht="50.1" customHeight="1" x14ac:dyDescent="0.15">
      <c r="A53" s="41"/>
      <c r="B53" s="51"/>
      <c r="C53" s="40"/>
      <c r="D53" s="39"/>
      <c r="E53" s="40"/>
      <c r="I53" s="1"/>
      <c r="J53" s="1"/>
    </row>
    <row r="54" spans="1:10" s="4" customFormat="1" ht="50.1" customHeight="1" x14ac:dyDescent="0.15">
      <c r="A54" s="41"/>
      <c r="B54" s="51"/>
      <c r="C54" s="40"/>
      <c r="D54" s="39"/>
      <c r="E54" s="40"/>
      <c r="I54" s="1"/>
      <c r="J54" s="1"/>
    </row>
    <row r="55" spans="1:10" s="4" customFormat="1" ht="50.1" customHeight="1" x14ac:dyDescent="0.15">
      <c r="A55" s="41"/>
      <c r="B55" s="51"/>
      <c r="C55" s="40"/>
      <c r="D55" s="39"/>
      <c r="E55" s="40"/>
      <c r="I55" s="1"/>
      <c r="J55" s="1"/>
    </row>
    <row r="56" spans="1:10" s="4" customFormat="1" ht="50.1" customHeight="1" x14ac:dyDescent="0.15">
      <c r="A56" s="41"/>
      <c r="B56" s="51"/>
      <c r="C56" s="40"/>
      <c r="D56" s="39"/>
      <c r="E56" s="40"/>
      <c r="I56" s="1"/>
      <c r="J56" s="1"/>
    </row>
    <row r="57" spans="1:10" s="4" customFormat="1" ht="50.1" customHeight="1" x14ac:dyDescent="0.15">
      <c r="A57" s="41"/>
      <c r="B57" s="43"/>
      <c r="C57" s="43"/>
      <c r="D57" s="39"/>
      <c r="E57" s="40"/>
      <c r="I57" s="1"/>
      <c r="J57" s="1"/>
    </row>
    <row r="58" spans="1:10" s="4" customFormat="1" ht="50.1" customHeight="1" x14ac:dyDescent="0.15">
      <c r="A58" s="41"/>
      <c r="B58" s="43"/>
      <c r="C58" s="43"/>
      <c r="D58" s="39"/>
      <c r="E58" s="40"/>
      <c r="I58" s="1"/>
      <c r="J58" s="1"/>
    </row>
    <row r="59" spans="1:10" s="4" customFormat="1" ht="50.1" customHeight="1" x14ac:dyDescent="0.15">
      <c r="A59" s="41"/>
      <c r="B59" s="51"/>
      <c r="C59" s="38"/>
      <c r="D59" s="39"/>
      <c r="E59" s="40"/>
      <c r="I59" s="1"/>
      <c r="J59" s="1"/>
    </row>
    <row r="60" spans="1:10" s="4" customFormat="1" ht="50.1" customHeight="1" x14ac:dyDescent="0.15">
      <c r="A60" s="41"/>
      <c r="B60" s="57"/>
      <c r="C60" s="57"/>
      <c r="D60" s="58"/>
      <c r="E60" s="40"/>
      <c r="G60" s="17"/>
      <c r="I60" s="1"/>
      <c r="J60" s="1"/>
    </row>
    <row r="61" spans="1:10" s="4" customFormat="1" ht="50.1" customHeight="1" x14ac:dyDescent="0.15">
      <c r="A61" s="41"/>
      <c r="B61" s="51"/>
      <c r="C61" s="40"/>
      <c r="D61" s="39"/>
      <c r="E61" s="40"/>
      <c r="I61" s="1"/>
      <c r="J61" s="1"/>
    </row>
    <row r="62" spans="1:10" s="4" customFormat="1" ht="50.1" customHeight="1" x14ac:dyDescent="0.15">
      <c r="A62" s="41"/>
      <c r="B62" s="51"/>
      <c r="C62" s="40"/>
      <c r="D62" s="39"/>
      <c r="E62" s="40"/>
      <c r="I62" s="1"/>
      <c r="J62" s="1"/>
    </row>
    <row r="63" spans="1:10" s="4" customFormat="1" ht="50.1" customHeight="1" x14ac:dyDescent="0.15">
      <c r="A63" s="41"/>
      <c r="B63" s="51"/>
      <c r="C63" s="40"/>
      <c r="D63" s="39"/>
      <c r="E63" s="40"/>
      <c r="I63" s="1"/>
      <c r="J63" s="1"/>
    </row>
    <row r="64" spans="1:10" s="4" customFormat="1" ht="50.1" customHeight="1" x14ac:dyDescent="0.15">
      <c r="A64" s="41"/>
      <c r="B64" s="42"/>
      <c r="C64" s="38"/>
      <c r="D64" s="39"/>
      <c r="E64" s="40"/>
      <c r="I64" s="1"/>
      <c r="J64" s="1"/>
    </row>
    <row r="65" spans="1:10" s="4" customFormat="1" ht="50.1" customHeight="1" x14ac:dyDescent="0.15">
      <c r="A65" s="41"/>
      <c r="B65" s="51"/>
      <c r="C65" s="38"/>
      <c r="D65" s="39"/>
      <c r="E65" s="40"/>
      <c r="I65" s="1"/>
      <c r="J65" s="1"/>
    </row>
    <row r="66" spans="1:10" s="4" customFormat="1" ht="50.1" customHeight="1" x14ac:dyDescent="0.15">
      <c r="A66" s="41"/>
      <c r="B66" s="42"/>
      <c r="C66" s="38"/>
      <c r="D66" s="39"/>
      <c r="E66" s="40"/>
      <c r="I66" s="1"/>
      <c r="J66" s="1"/>
    </row>
    <row r="67" spans="1:10" s="4" customFormat="1" ht="50.1" customHeight="1" x14ac:dyDescent="0.15">
      <c r="A67" s="10"/>
      <c r="B67" s="20"/>
      <c r="C67" s="8"/>
      <c r="D67" s="2"/>
      <c r="E67" s="7"/>
      <c r="H67" s="1"/>
      <c r="I67" s="1"/>
      <c r="J67" s="1"/>
    </row>
    <row r="68" spans="1:10" s="4" customFormat="1" ht="50.1" customHeight="1" x14ac:dyDescent="0.15">
      <c r="A68" s="10"/>
      <c r="B68" s="53"/>
      <c r="C68" s="7"/>
      <c r="D68" s="56"/>
      <c r="E68" s="7"/>
      <c r="H68" s="1"/>
      <c r="I68" s="1"/>
      <c r="J68" s="1"/>
    </row>
    <row r="69" spans="1:10" s="4" customFormat="1" ht="50.1" customHeight="1" x14ac:dyDescent="0.15">
      <c r="A69" s="10"/>
      <c r="B69" s="53"/>
      <c r="C69" s="7"/>
      <c r="D69" s="59"/>
      <c r="E69" s="7"/>
      <c r="H69" s="1"/>
      <c r="I69" s="1"/>
      <c r="J69" s="1"/>
    </row>
    <row r="70" spans="1:10" s="4" customFormat="1" ht="50.1" customHeight="1" x14ac:dyDescent="0.15">
      <c r="A70" s="10"/>
      <c r="B70" s="54"/>
      <c r="C70" s="60"/>
      <c r="D70" s="56"/>
      <c r="E70" s="7"/>
      <c r="H70" s="1"/>
      <c r="I70" s="1"/>
      <c r="J70" s="1"/>
    </row>
    <row r="71" spans="1:10" s="4" customFormat="1" ht="50.1" customHeight="1" x14ac:dyDescent="0.15">
      <c r="A71" s="10"/>
      <c r="B71" s="61"/>
      <c r="C71" s="7"/>
      <c r="D71" s="56"/>
      <c r="E71" s="7"/>
      <c r="H71" s="1"/>
      <c r="I71" s="1"/>
      <c r="J71" s="1"/>
    </row>
    <row r="72" spans="1:10" s="4" customFormat="1" ht="50.1" customHeight="1" x14ac:dyDescent="0.15">
      <c r="A72" s="10"/>
      <c r="B72" s="54"/>
      <c r="C72" s="9"/>
      <c r="D72" s="60"/>
      <c r="E72" s="7"/>
      <c r="H72" s="1"/>
      <c r="I72" s="1"/>
      <c r="J72" s="1"/>
    </row>
    <row r="73" spans="1:10" s="4" customFormat="1" ht="50.1" customHeight="1" x14ac:dyDescent="0.15">
      <c r="A73" s="10"/>
      <c r="B73" s="54"/>
      <c r="C73" s="9"/>
      <c r="D73" s="60"/>
      <c r="E73" s="7"/>
      <c r="H73" s="1"/>
      <c r="I73" s="1"/>
      <c r="J73" s="1"/>
    </row>
    <row r="74" spans="1:10" s="4" customFormat="1" ht="50.1" customHeight="1" x14ac:dyDescent="0.15">
      <c r="A74" s="9"/>
      <c r="B74" s="54"/>
      <c r="C74" s="54"/>
      <c r="D74" s="60"/>
      <c r="E74" s="7"/>
      <c r="H74" s="1"/>
      <c r="I74" s="1"/>
      <c r="J74" s="1"/>
    </row>
    <row r="75" spans="1:10" s="4" customFormat="1" ht="49.5" customHeight="1" x14ac:dyDescent="0.15">
      <c r="D75" s="3"/>
      <c r="H75" s="1"/>
      <c r="I75" s="1"/>
      <c r="J75" s="1"/>
    </row>
    <row r="76" spans="1:10" ht="50.1" customHeight="1" x14ac:dyDescent="0.15">
      <c r="A76" s="1"/>
      <c r="B76" s="1"/>
      <c r="C76" s="1"/>
      <c r="D76" s="1"/>
      <c r="E76" s="1"/>
    </row>
    <row r="77" spans="1:10" ht="50.1" customHeight="1" x14ac:dyDescent="0.15">
      <c r="A77" s="1"/>
      <c r="B77" s="1"/>
      <c r="C77" s="1"/>
      <c r="D77" s="1"/>
      <c r="E77" s="1"/>
    </row>
    <row r="78" spans="1:10" ht="50.1" customHeight="1" x14ac:dyDescent="0.15">
      <c r="A78" s="1"/>
      <c r="B78" s="1"/>
      <c r="C78" s="1"/>
      <c r="D78" s="1"/>
      <c r="E78" s="1"/>
    </row>
    <row r="79" spans="1:10" ht="50.1" customHeight="1" x14ac:dyDescent="0.15">
      <c r="A79" s="1"/>
      <c r="B79" s="1"/>
      <c r="C79" s="1"/>
      <c r="D79" s="1"/>
      <c r="E79" s="1"/>
    </row>
    <row r="80" spans="1:10" ht="50.1" customHeight="1" x14ac:dyDescent="0.15">
      <c r="A80" s="1"/>
      <c r="B80" s="1"/>
      <c r="C80" s="1"/>
      <c r="D80" s="1"/>
      <c r="E80" s="1"/>
    </row>
    <row r="81" spans="1:10" ht="50.1" customHeight="1" x14ac:dyDescent="0.15">
      <c r="A81" s="1"/>
      <c r="B81" s="1"/>
      <c r="C81" s="1"/>
      <c r="D81" s="1"/>
      <c r="E81" s="1"/>
    </row>
    <row r="82" spans="1:10" ht="50.1" customHeight="1" x14ac:dyDescent="0.15">
      <c r="A82" s="1"/>
      <c r="B82" s="1"/>
      <c r="C82" s="1"/>
      <c r="D82" s="1"/>
      <c r="E82" s="1"/>
    </row>
    <row r="83" spans="1:10" ht="50.1" customHeight="1" x14ac:dyDescent="0.15">
      <c r="A83" s="1"/>
      <c r="B83" s="1"/>
      <c r="C83" s="1"/>
      <c r="D83" s="1"/>
      <c r="E83" s="1"/>
    </row>
    <row r="84" spans="1:10" ht="50.1" customHeight="1" x14ac:dyDescent="0.15">
      <c r="A84" s="1"/>
      <c r="B84" s="1"/>
      <c r="C84" s="1"/>
      <c r="D84" s="1"/>
      <c r="E84" s="1"/>
    </row>
    <row r="85" spans="1:10" ht="50.1" customHeight="1" x14ac:dyDescent="0.15">
      <c r="A85" s="1"/>
      <c r="B85" s="1"/>
      <c r="C85" s="1"/>
      <c r="D85" s="1"/>
      <c r="E85" s="1"/>
    </row>
    <row r="86" spans="1:10" s="4" customFormat="1" ht="49.5" customHeight="1" x14ac:dyDescent="0.15">
      <c r="H86" s="1"/>
      <c r="I86" s="1"/>
      <c r="J86" s="1"/>
    </row>
    <row r="87" spans="1:10" ht="50.1" customHeight="1" x14ac:dyDescent="0.15">
      <c r="A87" s="1"/>
      <c r="B87" s="1"/>
      <c r="C87" s="1"/>
      <c r="D87" s="1"/>
      <c r="E87" s="1"/>
    </row>
    <row r="88" spans="1:10" ht="50.1" customHeight="1" x14ac:dyDescent="0.15">
      <c r="A88" s="1"/>
      <c r="B88" s="1"/>
      <c r="C88" s="1"/>
      <c r="D88" s="1"/>
      <c r="E88" s="1"/>
    </row>
    <row r="89" spans="1:10" ht="50.1" customHeight="1" x14ac:dyDescent="0.15">
      <c r="A89" s="1"/>
      <c r="B89" s="1"/>
      <c r="C89" s="1"/>
      <c r="D89" s="1"/>
      <c r="E89" s="1"/>
    </row>
    <row r="90" spans="1:10" ht="50.1" customHeight="1" x14ac:dyDescent="0.15">
      <c r="A90" s="1"/>
      <c r="B90" s="1"/>
      <c r="C90" s="1"/>
      <c r="D90" s="1"/>
      <c r="E90" s="1"/>
    </row>
    <row r="91" spans="1:10" ht="50.1" customHeight="1" x14ac:dyDescent="0.15">
      <c r="A91" s="1"/>
      <c r="B91" s="1"/>
      <c r="C91" s="1"/>
      <c r="D91" s="1"/>
      <c r="E91" s="1"/>
    </row>
    <row r="92" spans="1:10" ht="50.1" customHeight="1" x14ac:dyDescent="0.15">
      <c r="A92" s="1"/>
      <c r="B92" s="1"/>
      <c r="C92" s="1"/>
      <c r="D92" s="1"/>
      <c r="E92" s="1"/>
    </row>
    <row r="93" spans="1:10" ht="50.1" customHeight="1" x14ac:dyDescent="0.15">
      <c r="A93" s="1"/>
      <c r="B93" s="1"/>
      <c r="C93" s="1"/>
      <c r="D93" s="1"/>
      <c r="E93" s="1"/>
    </row>
    <row r="94" spans="1:10" s="4" customFormat="1" ht="50.1" customHeight="1" x14ac:dyDescent="0.15">
      <c r="H94" s="1"/>
      <c r="I94" s="1"/>
      <c r="J94" s="1"/>
    </row>
    <row r="95" spans="1:10" s="4" customFormat="1" ht="49.5" customHeight="1" x14ac:dyDescent="0.15">
      <c r="H95" s="1"/>
      <c r="I95" s="1"/>
      <c r="J95" s="1"/>
    </row>
    <row r="96" spans="1:10" s="4" customFormat="1" ht="49.5" customHeight="1" x14ac:dyDescent="0.15">
      <c r="H96" s="1"/>
      <c r="I96" s="1"/>
      <c r="J96" s="1"/>
    </row>
    <row r="97" spans="8:10" s="4" customFormat="1" ht="50.1" customHeight="1" x14ac:dyDescent="0.15">
      <c r="H97" s="1"/>
      <c r="I97" s="1"/>
      <c r="J97" s="1"/>
    </row>
    <row r="98" spans="8:10" s="4" customFormat="1" x14ac:dyDescent="0.15">
      <c r="H98" s="1"/>
      <c r="I98" s="1"/>
      <c r="J98" s="1"/>
    </row>
    <row r="100" spans="8:10" s="4" customFormat="1" x14ac:dyDescent="0.15">
      <c r="H100" s="1"/>
      <c r="I100" s="1"/>
      <c r="J100" s="1"/>
    </row>
    <row r="101" spans="8:10" s="4" customFormat="1" x14ac:dyDescent="0.15">
      <c r="H101" s="1"/>
      <c r="I101" s="1"/>
      <c r="J101" s="1"/>
    </row>
    <row r="102" spans="8:10" s="4" customFormat="1" x14ac:dyDescent="0.15">
      <c r="H102" s="1"/>
      <c r="I102" s="1"/>
      <c r="J102" s="1"/>
    </row>
    <row r="103" spans="8:10" s="4" customFormat="1" x14ac:dyDescent="0.15">
      <c r="H103" s="1"/>
      <c r="I103" s="1"/>
      <c r="J103" s="1"/>
    </row>
    <row r="104" spans="8:10" s="4" customFormat="1" x14ac:dyDescent="0.15">
      <c r="H104" s="1"/>
      <c r="I104" s="1"/>
      <c r="J104" s="1"/>
    </row>
    <row r="105" spans="8:10" s="4" customFormat="1" x14ac:dyDescent="0.15">
      <c r="H105" s="1"/>
      <c r="I105" s="1"/>
      <c r="J105" s="1"/>
    </row>
    <row r="106" spans="8:10" s="4" customFormat="1" x14ac:dyDescent="0.15">
      <c r="H106" s="1"/>
      <c r="I106" s="1"/>
      <c r="J106" s="1"/>
    </row>
    <row r="108" spans="8:10" s="4" customFormat="1" x14ac:dyDescent="0.15">
      <c r="H108" s="1"/>
      <c r="I108" s="1"/>
      <c r="J108" s="1"/>
    </row>
  </sheetData>
  <mergeCells count="1">
    <mergeCell ref="F8:G8"/>
  </mergeCells>
  <phoneticPr fontId="22"/>
  <pageMargins left="0" right="0" top="0" bottom="0" header="0" footer="0"/>
  <pageSetup paperSize="9" scale="2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25.08.25</vt:lpstr>
      <vt:lpstr>template</vt:lpstr>
      <vt:lpstr>'25.08.25'!Print_Area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snet95a</dc:creator>
  <cp:lastModifiedBy>aoi kuwamura</cp:lastModifiedBy>
  <cp:lastPrinted>2025-08-27T03:49:52Z</cp:lastPrinted>
  <dcterms:created xsi:type="dcterms:W3CDTF">2017-02-16T02:26:14Z</dcterms:created>
  <dcterms:modified xsi:type="dcterms:W3CDTF">2025-09-20T13:35:09Z</dcterms:modified>
</cp:coreProperties>
</file>