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3" autoFilterDateGrouping="1"/>
  </bookViews>
  <sheets>
    <sheet name="累計計算用" sheetId="1" state="visible" r:id="rId1"/>
    <sheet name="R&amp;C" sheetId="2" state="visible" r:id="rId2"/>
    <sheet name="NIPPONIKA" sheetId="3" state="visible" r:id="rId3"/>
    <sheet name="YAMATO" sheetId="4" state="visible" r:id="rId4"/>
    <sheet name="YAMAT2408~2507" sheetId="5" state="visible" r:id="rId5"/>
    <sheet name="YAMATO2308~2407 " sheetId="6" state="visible" r:id="rId6"/>
  </sheets>
  <definedNames>
    <definedName name="_xlnm.Print_Area" localSheetId="1">'R&amp;C'!$A$1:$D$275</definedName>
    <definedName name="_xlnm.Print_Area" localSheetId="2">'NIPPONIKA'!$A$1:$D$275</definedName>
    <definedName name="_xlnm.Print_Area" localSheetId="3">'YAMATO'!$A$1:$D$86</definedName>
    <definedName name="_xlnm.Print_Area" localSheetId="4">'YAMAT2408~2507'!$A$1:$I$30</definedName>
    <definedName name="_xlnm.Print_Area" localSheetId="5">'YAMATO2308~2407 '!$A$1:$H$30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&quot;¥&quot;#,##0;[Red]&quot;¥&quot;\-#,##0"/>
    <numFmt numFmtId="165" formatCode="¥#,##0"/>
  </numFmts>
  <fonts count="27"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rgb="FFFF0000"/>
      <sz val="11"/>
      <scheme val="minor"/>
    </font>
    <font>
      <name val="ＭＳ Ｐゴシック"/>
      <charset val="204"/>
      <family val="2"/>
      <b val="1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sz val="12"/>
      <scheme val="minor"/>
    </font>
    <font>
      <name val="ＭＳ Ｐゴシック"/>
      <charset val="204"/>
      <family val="2"/>
      <b val="1"/>
      <color theme="1"/>
      <sz val="12"/>
      <scheme val="minor"/>
    </font>
    <font>
      <name val="ＭＳ Ｐゴシック"/>
      <charset val="204"/>
      <family val="2"/>
      <color theme="1"/>
      <sz val="8"/>
      <scheme val="minor"/>
    </font>
    <font>
      <name val="ＭＳ Ｐゴシック"/>
      <charset val="204"/>
      <family val="2"/>
      <color rgb="FFFF0000"/>
      <sz val="8"/>
      <scheme val="minor"/>
    </font>
    <font>
      <name val="ＭＳ Ｐゴシック"/>
      <charset val="204"/>
      <family val="2"/>
      <b val="1"/>
      <color theme="1"/>
      <sz val="10"/>
      <scheme val="minor"/>
    </font>
    <font>
      <name val="ＭＳ Ｐゴシック"/>
      <charset val="128"/>
      <family val="2"/>
      <sz val="12"/>
      <scheme val="minor"/>
    </font>
    <font>
      <name val="ＭＳ Ｐゴシック"/>
      <charset val="204"/>
      <family val="2"/>
      <b val="1"/>
      <sz val="12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sz val="6"/>
      <scheme val="minor"/>
    </font>
    <font>
      <name val="游ゴシック"/>
      <charset val="128"/>
      <family val="2"/>
      <b val="1"/>
      <color theme="1"/>
      <sz val="11"/>
    </font>
    <font>
      <name val="ＭＳ Ｐゴシック"/>
      <charset val="128"/>
      <family val="3"/>
      <color theme="1"/>
      <sz val="11"/>
      <scheme val="minor"/>
    </font>
    <font>
      <name val="ＭＳ Ｐゴシック"/>
      <color rgb="00000000"/>
      <sz val="11"/>
    </font>
  </fonts>
  <fills count="13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D7BA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7">
    <xf numFmtId="0" fontId="11" fillId="0" borderId="0" applyAlignment="1">
      <alignment vertical="center"/>
    </xf>
    <xf numFmtId="6" fontId="11" fillId="0" borderId="0" applyAlignment="1">
      <alignment vertical="center"/>
    </xf>
    <xf numFmtId="9" fontId="11" fillId="0" borderId="0" applyAlignment="1">
      <alignment vertical="center"/>
    </xf>
    <xf numFmtId="38" fontId="11" fillId="0" borderId="0" applyAlignment="1">
      <alignment vertical="center"/>
    </xf>
    <xf numFmtId="6" fontId="11" fillId="0" borderId="0" applyAlignment="1">
      <alignment vertical="center"/>
    </xf>
    <xf numFmtId="6" fontId="11" fillId="0" borderId="0" applyAlignment="1">
      <alignment vertical="center"/>
    </xf>
    <xf numFmtId="6" fontId="11" fillId="0" borderId="0" applyAlignment="1">
      <alignment vertical="center"/>
    </xf>
  </cellStyleXfs>
  <cellXfs count="242">
    <xf numFmtId="0" fontId="0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9" fontId="11" fillId="0" borderId="1" applyAlignment="1" pivotButton="0" quotePrefix="0" xfId="2">
      <alignment horizontal="center" vertical="center"/>
    </xf>
    <xf numFmtId="38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64" fontId="11" fillId="0" borderId="1" applyAlignment="1" pivotButton="0" quotePrefix="0" xfId="1">
      <alignment vertical="center"/>
    </xf>
    <xf numFmtId="14" fontId="0" fillId="0" borderId="1" applyAlignment="1" pivotButton="0" quotePrefix="0" xfId="0">
      <alignment vertical="center"/>
    </xf>
    <xf numFmtId="0" fontId="14" fillId="0" borderId="1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38" fontId="14" fillId="0" borderId="1" applyAlignment="1" pivotButton="0" quotePrefix="0" xfId="3">
      <alignment vertical="center"/>
    </xf>
    <xf numFmtId="164" fontId="14" fillId="0" borderId="1" applyAlignment="1" pivotButton="0" quotePrefix="0" xfId="0">
      <alignment vertical="center"/>
    </xf>
    <xf numFmtId="0" fontId="14" fillId="0" borderId="4" applyAlignment="1" pivotButton="0" quotePrefix="0" xfId="0">
      <alignment horizontal="center" vertical="center" wrapText="1"/>
    </xf>
    <xf numFmtId="164" fontId="14" fillId="0" borderId="0" applyAlignment="1" pivotButton="0" quotePrefix="0" xfId="0">
      <alignment vertical="center"/>
    </xf>
    <xf numFmtId="9" fontId="14" fillId="0" borderId="1" applyAlignment="1" pivotButton="0" quotePrefix="0" xfId="2">
      <alignment vertical="center"/>
    </xf>
    <xf numFmtId="9" fontId="14" fillId="0" borderId="1" applyAlignment="1" pivotButton="0" quotePrefix="0" xfId="0">
      <alignment vertical="center"/>
    </xf>
    <xf numFmtId="164" fontId="14" fillId="0" borderId="1" applyAlignment="1" pivotButton="0" quotePrefix="0" xfId="1">
      <alignment vertical="center"/>
    </xf>
    <xf numFmtId="164" fontId="14" fillId="0" borderId="1" applyAlignment="1" pivotButton="0" quotePrefix="0" xfId="2">
      <alignment vertical="center"/>
    </xf>
    <xf numFmtId="0" fontId="14" fillId="4" borderId="0" applyAlignment="1" pivotButton="0" quotePrefix="0" xfId="0">
      <alignment vertical="center"/>
    </xf>
    <xf numFmtId="164" fontId="14" fillId="4" borderId="0" applyAlignment="1" pivotButton="0" quotePrefix="0" xfId="0">
      <alignment vertical="center"/>
    </xf>
    <xf numFmtId="0" fontId="14" fillId="5" borderId="1" applyAlignment="1" pivotButton="0" quotePrefix="0" xfId="0">
      <alignment vertical="center"/>
    </xf>
    <xf numFmtId="0" fontId="14" fillId="6" borderId="1" applyAlignment="1" pivotButton="0" quotePrefix="0" xfId="0">
      <alignment vertical="center" wrapText="1"/>
    </xf>
    <xf numFmtId="0" fontId="14" fillId="6" borderId="5" applyAlignment="1" pivotButton="0" quotePrefix="0" xfId="0">
      <alignment vertical="center" wrapText="1"/>
    </xf>
    <xf numFmtId="0" fontId="14" fillId="6" borderId="1" applyAlignment="1" pivotButton="0" quotePrefix="0" xfId="0">
      <alignment vertical="top" wrapText="1"/>
    </xf>
    <xf numFmtId="0" fontId="14" fillId="6" borderId="1" applyAlignment="1" pivotButton="0" quotePrefix="0" xfId="0">
      <alignment horizontal="center" vertical="center" wrapText="1"/>
    </xf>
    <xf numFmtId="0" fontId="14" fillId="6" borderId="4" applyAlignment="1" pivotButton="0" quotePrefix="0" xfId="0">
      <alignment horizontal="center" vertical="center" wrapText="1"/>
    </xf>
    <xf numFmtId="38" fontId="14" fillId="0" borderId="0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4" fontId="11" fillId="0" borderId="6" applyAlignment="1" pivotButton="0" quotePrefix="0" xfId="1">
      <alignment vertical="center"/>
    </xf>
    <xf numFmtId="164" fontId="11" fillId="0" borderId="1" applyAlignment="1" pivotButton="0" quotePrefix="0" xfId="1">
      <alignment vertical="center"/>
    </xf>
    <xf numFmtId="9" fontId="11" fillId="0" borderId="1" applyAlignment="1" pivotButton="0" quotePrefix="0" xfId="2">
      <alignment horizontal="center" vertical="center"/>
    </xf>
    <xf numFmtId="9" fontId="14" fillId="0" borderId="1" applyAlignment="1" pivotButton="0" quotePrefix="0" xfId="1">
      <alignment vertical="center"/>
    </xf>
    <xf numFmtId="164" fontId="13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 wrapText="1"/>
    </xf>
    <xf numFmtId="0" fontId="14" fillId="0" borderId="12" applyAlignment="1" pivotButton="0" quotePrefix="0" xfId="0">
      <alignment horizontal="center" vertical="center" wrapText="1"/>
    </xf>
    <xf numFmtId="0" fontId="14" fillId="6" borderId="18" applyAlignment="1" pivotButton="0" quotePrefix="0" xfId="0">
      <alignment vertical="center" wrapText="1"/>
    </xf>
    <xf numFmtId="0" fontId="14" fillId="0" borderId="18" applyAlignment="1" pivotButton="0" quotePrefix="0" xfId="0">
      <alignment horizontal="center" vertical="center" wrapText="1"/>
    </xf>
    <xf numFmtId="38" fontId="14" fillId="0" borderId="18" applyAlignment="1" pivotButton="0" quotePrefix="0" xfId="3">
      <alignment vertical="center"/>
    </xf>
    <xf numFmtId="0" fontId="14" fillId="0" borderId="18" applyAlignment="1" pivotButton="0" quotePrefix="0" xfId="0">
      <alignment vertical="center"/>
    </xf>
    <xf numFmtId="38" fontId="14" fillId="0" borderId="5" applyAlignment="1" pivotButton="0" quotePrefix="0" xfId="3">
      <alignment vertical="center"/>
    </xf>
    <xf numFmtId="0" fontId="14" fillId="6" borderId="8" applyAlignment="1" pivotButton="0" quotePrefix="0" xfId="0">
      <alignment vertical="center" wrapText="1"/>
    </xf>
    <xf numFmtId="38" fontId="14" fillId="0" borderId="8" applyAlignment="1" pivotButton="0" quotePrefix="0" xfId="3">
      <alignment vertical="center"/>
    </xf>
    <xf numFmtId="0" fontId="14" fillId="0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3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center" vertical="center"/>
    </xf>
    <xf numFmtId="0" fontId="14" fillId="6" borderId="1" applyAlignment="1" pivotButton="0" quotePrefix="0" xfId="0">
      <alignment horizontal="left" vertical="center" wrapText="1"/>
    </xf>
    <xf numFmtId="0" fontId="14" fillId="6" borderId="18" applyAlignment="1" pivotButton="0" quotePrefix="0" xfId="0">
      <alignment vertical="center"/>
    </xf>
    <xf numFmtId="164" fontId="12" fillId="0" borderId="1" applyAlignment="1" pivotButton="0" quotePrefix="0" xfId="1">
      <alignment vertical="center"/>
    </xf>
    <xf numFmtId="0" fontId="14" fillId="7" borderId="8" applyAlignment="1" pivotButton="0" quotePrefix="0" xfId="0">
      <alignment horizontal="center" vertical="center" textRotation="255"/>
    </xf>
    <xf numFmtId="0" fontId="19" fillId="0" borderId="0" applyAlignment="1" pivotButton="0" quotePrefix="0" xfId="0">
      <alignment vertical="center"/>
    </xf>
    <xf numFmtId="0" fontId="15" fillId="7" borderId="0" applyAlignment="1" pivotButton="0" quotePrefix="0" xfId="0">
      <alignment horizontal="left" vertical="center" wrapText="1"/>
    </xf>
    <xf numFmtId="0" fontId="2" fillId="6" borderId="1" applyAlignment="1" pivotButton="0" quotePrefix="0" xfId="0">
      <alignment vertical="center" wrapText="1"/>
    </xf>
    <xf numFmtId="0" fontId="2" fillId="6" borderId="5" applyAlignment="1" pivotButton="0" quotePrefix="0" xfId="0">
      <alignment vertical="center" wrapText="1"/>
    </xf>
    <xf numFmtId="0" fontId="15" fillId="7" borderId="1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2" borderId="8" applyAlignment="1" pivotButton="0" quotePrefix="0" xfId="0">
      <alignment horizontal="center" vertical="center" textRotation="255"/>
    </xf>
    <xf numFmtId="0" fontId="17" fillId="12" borderId="8" applyAlignment="1" pivotButton="0" quotePrefix="0" xfId="0">
      <alignment horizontal="center" vertical="center" wrapText="1"/>
    </xf>
    <xf numFmtId="0" fontId="14" fillId="7" borderId="3" applyAlignment="1" pivotButton="0" quotePrefix="0" xfId="0">
      <alignment horizontal="center" vertical="center" textRotation="255"/>
    </xf>
    <xf numFmtId="0" fontId="14" fillId="7" borderId="7" applyAlignment="1" pivotButton="0" quotePrefix="0" xfId="0">
      <alignment horizontal="left" vertical="center"/>
    </xf>
    <xf numFmtId="0" fontId="1" fillId="7" borderId="7" applyAlignment="1" pivotButton="0" quotePrefix="0" xfId="0">
      <alignment horizontal="left" vertical="center"/>
    </xf>
    <xf numFmtId="164" fontId="1" fillId="0" borderId="1" applyAlignment="1" pivotButton="0" quotePrefix="0" xfId="2">
      <alignment vertical="center"/>
    </xf>
    <xf numFmtId="0" fontId="1" fillId="6" borderId="5" applyAlignment="1" pivotButton="0" quotePrefix="0" xfId="0">
      <alignment vertical="center" wrapText="1"/>
    </xf>
    <xf numFmtId="9" fontId="14" fillId="0" borderId="0" applyAlignment="1" pivotButton="0" quotePrefix="0" xfId="2">
      <alignment vertical="center"/>
    </xf>
    <xf numFmtId="38" fontId="11" fillId="0" borderId="6" applyAlignment="1" pivotButton="0" quotePrefix="0" xfId="3">
      <alignment horizontal="right" vertical="center"/>
    </xf>
    <xf numFmtId="9" fontId="11" fillId="0" borderId="6" applyAlignment="1" pivotButton="0" quotePrefix="0" xfId="2">
      <alignment horizontal="right" vertical="center"/>
    </xf>
    <xf numFmtId="38" fontId="11" fillId="0" borderId="7" applyAlignment="1" pivotButton="0" quotePrefix="0" xfId="3">
      <alignment horizontal="right" vertical="center"/>
    </xf>
    <xf numFmtId="14" fontId="12" fillId="0" borderId="0" applyAlignment="1" pivotButton="0" quotePrefix="0" xfId="0">
      <alignment vertical="center"/>
    </xf>
    <xf numFmtId="164" fontId="12" fillId="0" borderId="0" applyAlignment="1" pivotButton="0" quotePrefix="0" xfId="1">
      <alignment vertical="center"/>
    </xf>
    <xf numFmtId="14" fontId="18" fillId="0" borderId="0" applyAlignment="1" pivotButton="0" quotePrefix="0" xfId="0">
      <alignment vertical="center"/>
    </xf>
    <xf numFmtId="14" fontId="0" fillId="0" borderId="6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164" fontId="0" fillId="0" borderId="0" applyAlignment="1" pivotButton="0" quotePrefix="0" xfId="1">
      <alignment vertical="center"/>
    </xf>
    <xf numFmtId="164" fontId="11" fillId="0" borderId="6" applyAlignment="1" pivotButton="0" quotePrefix="0" xfId="1">
      <alignment vertical="center"/>
    </xf>
    <xf numFmtId="0" fontId="1" fillId="0" borderId="4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/>
    </xf>
    <xf numFmtId="38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0" fillId="12" borderId="1" applyAlignment="1" pivotButton="0" quotePrefix="0" xfId="0">
      <alignment horizontal="center" vertical="center" wrapText="1"/>
    </xf>
    <xf numFmtId="0" fontId="0" fillId="12" borderId="5" applyAlignment="1" pivotButton="0" quotePrefix="0" xfId="0">
      <alignment horizontal="center" vertical="center" wrapText="1"/>
    </xf>
    <xf numFmtId="0" fontId="14" fillId="11" borderId="1" applyAlignment="1" pivotButton="0" quotePrefix="0" xfId="0">
      <alignment horizontal="center" vertical="center" wrapText="1"/>
    </xf>
    <xf numFmtId="0" fontId="14" fillId="11" borderId="1" applyAlignment="1" pivotButton="0" quotePrefix="0" xfId="0">
      <alignment horizontal="center" vertical="center"/>
    </xf>
    <xf numFmtId="0" fontId="14" fillId="11" borderId="4" applyAlignment="1" pivotButton="0" quotePrefix="0" xfId="0">
      <alignment horizontal="center" vertical="center"/>
    </xf>
    <xf numFmtId="0" fontId="15" fillId="7" borderId="3" applyAlignment="1" pivotButton="0" quotePrefix="0" xfId="0">
      <alignment horizontal="left" vertical="center" wrapText="1"/>
    </xf>
    <xf numFmtId="0" fontId="15" fillId="7" borderId="11" applyAlignment="1" pivotButton="0" quotePrefix="0" xfId="0">
      <alignment horizontal="left" vertical="center" wrapText="1"/>
    </xf>
    <xf numFmtId="0" fontId="15" fillId="7" borderId="12" applyAlignment="1" pivotButton="0" quotePrefix="0" xfId="0">
      <alignment horizontal="left" vertical="center" wrapText="1"/>
    </xf>
    <xf numFmtId="0" fontId="15" fillId="7" borderId="13" applyAlignment="1" pivotButton="0" quotePrefix="0" xfId="0">
      <alignment horizontal="left" vertical="center" wrapText="1"/>
    </xf>
    <xf numFmtId="0" fontId="2" fillId="7" borderId="5" applyAlignment="1" pivotButton="0" quotePrefix="0" xfId="0">
      <alignment horizontal="center" vertical="center" textRotation="255"/>
    </xf>
    <xf numFmtId="0" fontId="14" fillId="7" borderId="10" applyAlignment="1" pivotButton="0" quotePrefix="0" xfId="0">
      <alignment horizontal="center" vertical="center" textRotation="255"/>
    </xf>
    <xf numFmtId="0" fontId="14" fillId="7" borderId="8" applyAlignment="1" pivotButton="0" quotePrefix="0" xfId="0">
      <alignment horizontal="center" vertical="center" textRotation="255"/>
    </xf>
    <xf numFmtId="0" fontId="14" fillId="5" borderId="1" applyAlignment="1" pivotButton="0" quotePrefix="0" xfId="0">
      <alignment horizontal="center" vertical="center" textRotation="255"/>
    </xf>
    <xf numFmtId="0" fontId="1" fillId="5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5" borderId="1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 wrapText="1"/>
    </xf>
    <xf numFmtId="0" fontId="14" fillId="5" borderId="8" applyAlignment="1" pivotButton="0" quotePrefix="0" xfId="0">
      <alignment horizontal="center" vertical="center" wrapText="1"/>
    </xf>
    <xf numFmtId="0" fontId="15" fillId="7" borderId="7" applyAlignment="1" pivotButton="0" quotePrefix="0" xfId="0">
      <alignment horizontal="left" vertical="center" wrapText="1"/>
    </xf>
    <xf numFmtId="0" fontId="15" fillId="7" borderId="16" applyAlignment="1" pivotButton="0" quotePrefix="0" xfId="0">
      <alignment horizontal="left" vertical="center" wrapText="1"/>
    </xf>
    <xf numFmtId="0" fontId="15" fillId="7" borderId="3" applyAlignment="1" pivotButton="0" quotePrefix="0" xfId="0">
      <alignment horizontal="left" vertical="center"/>
    </xf>
    <xf numFmtId="0" fontId="15" fillId="7" borderId="7" applyAlignment="1" pivotButton="0" quotePrefix="0" xfId="0">
      <alignment horizontal="left" vertical="center"/>
    </xf>
    <xf numFmtId="0" fontId="15" fillId="7" borderId="12" applyAlignment="1" pivotButton="0" quotePrefix="0" xfId="0">
      <alignment horizontal="left" vertical="center"/>
    </xf>
    <xf numFmtId="0" fontId="15" fillId="7" borderId="16" applyAlignment="1" pivotButton="0" quotePrefix="0" xfId="0">
      <alignment horizontal="left" vertical="center"/>
    </xf>
    <xf numFmtId="0" fontId="20" fillId="7" borderId="1" applyAlignment="1" pivotButton="0" quotePrefix="0" xfId="0">
      <alignment horizontal="left" vertical="center"/>
    </xf>
    <xf numFmtId="0" fontId="15" fillId="7" borderId="4" applyAlignment="1" pivotButton="0" quotePrefix="0" xfId="0">
      <alignment horizontal="left" vertical="center"/>
    </xf>
    <xf numFmtId="0" fontId="14" fillId="7" borderId="1" applyAlignment="1" pivotButton="0" quotePrefix="0" xfId="0">
      <alignment horizontal="left" vertical="center"/>
    </xf>
    <xf numFmtId="0" fontId="14" fillId="7" borderId="4" applyAlignment="1" pivotButton="0" quotePrefix="0" xfId="0">
      <alignment horizontal="left" vertical="center"/>
    </xf>
    <xf numFmtId="0" fontId="14" fillId="6" borderId="4" applyAlignment="1" pivotButton="0" quotePrefix="0" xfId="0">
      <alignment horizontal="center" vertical="center"/>
    </xf>
    <xf numFmtId="0" fontId="14" fillId="6" borderId="17" applyAlignment="1" pivotButton="0" quotePrefix="0" xfId="0">
      <alignment horizontal="center" vertical="center"/>
    </xf>
    <xf numFmtId="0" fontId="14" fillId="10" borderId="3" applyAlignment="1" pivotButton="0" quotePrefix="0" xfId="0">
      <alignment horizontal="center" vertical="center"/>
    </xf>
    <xf numFmtId="0" fontId="14" fillId="10" borderId="7" applyAlignment="1" pivotButton="0" quotePrefix="0" xfId="0">
      <alignment horizontal="center" vertical="center"/>
    </xf>
    <xf numFmtId="0" fontId="14" fillId="10" borderId="12" applyAlignment="1" pivotButton="0" quotePrefix="0" xfId="0">
      <alignment horizontal="center" vertical="center"/>
    </xf>
    <xf numFmtId="0" fontId="14" fillId="10" borderId="16" applyAlignment="1" pivotButton="0" quotePrefix="0" xfId="0">
      <alignment horizontal="center" vertical="center"/>
    </xf>
    <xf numFmtId="14" fontId="14" fillId="0" borderId="1" applyAlignment="1" pivotButton="0" quotePrefix="0" xfId="0">
      <alignment horizontal="center" vertical="center"/>
    </xf>
    <xf numFmtId="164" fontId="14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/>
    </xf>
    <xf numFmtId="0" fontId="21" fillId="7" borderId="3" applyAlignment="1" pivotButton="0" quotePrefix="0" xfId="0">
      <alignment horizontal="left" vertical="center"/>
    </xf>
    <xf numFmtId="0" fontId="21" fillId="7" borderId="11" applyAlignment="1" pivotButton="0" quotePrefix="0" xfId="0">
      <alignment horizontal="left" vertical="center"/>
    </xf>
    <xf numFmtId="0" fontId="21" fillId="7" borderId="12" applyAlignment="1" pivotButton="0" quotePrefix="0" xfId="0">
      <alignment horizontal="left" vertical="center"/>
    </xf>
    <xf numFmtId="0" fontId="21" fillId="7" borderId="13" applyAlignment="1" pivotButton="0" quotePrefix="0" xfId="0">
      <alignment horizontal="left" vertical="center"/>
    </xf>
    <xf numFmtId="0" fontId="2" fillId="5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17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center" vertical="center" wrapText="1"/>
    </xf>
    <xf numFmtId="0" fontId="14" fillId="7" borderId="1" applyAlignment="1" pivotButton="0" quotePrefix="0" xfId="0">
      <alignment horizontal="center" vertical="center" textRotation="255"/>
    </xf>
    <xf numFmtId="0" fontId="2" fillId="6" borderId="1" applyAlignment="1" pivotButton="0" quotePrefix="0" xfId="0">
      <alignment horizontal="center" vertical="center" textRotation="255"/>
    </xf>
    <xf numFmtId="0" fontId="14" fillId="6" borderId="1" applyAlignment="1" pivotButton="0" quotePrefix="0" xfId="0">
      <alignment horizontal="center" vertical="center" textRotation="255"/>
    </xf>
    <xf numFmtId="0" fontId="14" fillId="6" borderId="4" applyAlignment="1" pivotButton="0" quotePrefix="0" xfId="0">
      <alignment horizontal="center" vertical="center" textRotation="255"/>
    </xf>
    <xf numFmtId="0" fontId="16" fillId="0" borderId="3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6" fillId="0" borderId="16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/>
    </xf>
    <xf numFmtId="0" fontId="14" fillId="0" borderId="7" applyAlignment="1" pivotButton="0" quotePrefix="0" xfId="0">
      <alignment horizontal="center" vertical="center"/>
    </xf>
    <xf numFmtId="0" fontId="14" fillId="0" borderId="12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164" fontId="14" fillId="0" borderId="15" applyAlignment="1" pivotButton="0" quotePrefix="0" xfId="0">
      <alignment horizontal="center" vertical="center"/>
    </xf>
    <xf numFmtId="164" fontId="14" fillId="0" borderId="9" applyAlignment="1" pivotButton="0" quotePrefix="0" xfId="0">
      <alignment horizontal="center" vertical="center"/>
    </xf>
    <xf numFmtId="164" fontId="14" fillId="0" borderId="14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center" vertical="center" wrapText="1"/>
    </xf>
    <xf numFmtId="0" fontId="14" fillId="0" borderId="12" applyAlignment="1" pivotButton="0" quotePrefix="0" xfId="0">
      <alignment horizontal="center" vertical="center" wrapText="1"/>
    </xf>
    <xf numFmtId="0" fontId="14" fillId="0" borderId="16" applyAlignment="1" pivotButton="0" quotePrefix="0" xfId="0">
      <alignment horizontal="center" vertical="center" wrapText="1"/>
    </xf>
    <xf numFmtId="0" fontId="15" fillId="7" borderId="11" applyAlignment="1" pivotButton="0" quotePrefix="0" xfId="0">
      <alignment horizontal="left" vertical="center"/>
    </xf>
    <xf numFmtId="0" fontId="15" fillId="7" borderId="13" applyAlignment="1" pivotButton="0" quotePrefix="0" xfId="0">
      <alignment horizontal="left" vertical="center"/>
    </xf>
    <xf numFmtId="0" fontId="0" fillId="2" borderId="10" applyAlignment="1" pivotButton="0" quotePrefix="0" xfId="0">
      <alignment horizontal="center" vertical="center" textRotation="255"/>
    </xf>
    <xf numFmtId="0" fontId="0" fillId="9" borderId="1" applyAlignment="1" pivotButton="0" quotePrefix="0" xfId="0">
      <alignment horizontal="center" vertical="center" wrapText="1"/>
    </xf>
    <xf numFmtId="0" fontId="13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 textRotation="255" wrapText="1"/>
    </xf>
    <xf numFmtId="0" fontId="0" fillId="2" borderId="1" applyAlignment="1" pivotButton="0" quotePrefix="0" xfId="0">
      <alignment horizontal="center" vertical="center" textRotation="255"/>
    </xf>
    <xf numFmtId="0" fontId="0" fillId="12" borderId="1" applyAlignment="1" pivotButton="0" quotePrefix="0" xfId="0">
      <alignment horizontal="center" vertical="center"/>
    </xf>
    <xf numFmtId="0" fontId="0" fillId="2" borderId="5" applyAlignment="1" pivotButton="0" quotePrefix="0" xfId="0">
      <alignment horizontal="center" vertical="center" textRotation="255"/>
    </xf>
    <xf numFmtId="0" fontId="0" fillId="2" borderId="8" applyAlignment="1" pivotButton="0" quotePrefix="0" xfId="0">
      <alignment horizontal="center" vertical="center" textRotation="255"/>
    </xf>
    <xf numFmtId="0" fontId="0" fillId="9" borderId="4" applyAlignment="1" pivotButton="0" quotePrefix="0" xfId="0">
      <alignment horizontal="center" vertical="center" wrapText="1"/>
    </xf>
    <xf numFmtId="0" fontId="0" fillId="9" borderId="6" applyAlignment="1" pivotButton="0" quotePrefix="0" xfId="0">
      <alignment horizontal="center" vertical="center" wrapText="1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11" fillId="0" borderId="1" applyAlignment="1" pivotButton="0" quotePrefix="0" xfId="1">
      <alignment horizontal="center" vertical="center"/>
    </xf>
    <xf numFmtId="13" fontId="11" fillId="0" borderId="1" applyAlignment="1" pivotButton="0" quotePrefix="0" xfId="1">
      <alignment horizontal="center" vertical="center"/>
    </xf>
    <xf numFmtId="164" fontId="0" fillId="0" borderId="2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11" fillId="0" borderId="1" applyAlignment="1" pivotButton="0" quotePrefix="0" xfId="1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1">
      <alignment vertical="center"/>
    </xf>
    <xf numFmtId="164" fontId="0" fillId="0" borderId="0" applyAlignment="1" pivotButton="0" quotePrefix="0" xfId="0">
      <alignment vertical="center"/>
    </xf>
    <xf numFmtId="0" fontId="0" fillId="0" borderId="20" pivotButton="0" quotePrefix="0" xfId="0"/>
    <xf numFmtId="0" fontId="1" fillId="5" borderId="20" applyAlignment="1" pivotButton="0" quotePrefix="0" xfId="0">
      <alignment horizontal="center" vertical="center" wrapText="1"/>
    </xf>
    <xf numFmtId="165" fontId="0" fillId="0" borderId="20" pivotButton="0" quotePrefix="0" xfId="0"/>
    <xf numFmtId="165" fontId="14" fillId="0" borderId="20" applyAlignment="1" pivotButton="0" quotePrefix="0" xfId="3">
      <alignment vertical="center"/>
    </xf>
    <xf numFmtId="0" fontId="0" fillId="0" borderId="10" pivotButton="0" quotePrefix="0" xfId="0"/>
    <xf numFmtId="0" fontId="0" fillId="0" borderId="8" pivotButton="0" quotePrefix="0" xfId="0"/>
    <xf numFmtId="164" fontId="14" fillId="4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0" fontId="14" fillId="5" borderId="20" applyAlignment="1" pivotButton="0" quotePrefix="0" xfId="0">
      <alignment horizontal="center" vertical="center" wrapText="1"/>
    </xf>
    <xf numFmtId="0" fontId="14" fillId="5" borderId="20" applyAlignment="1" pivotButton="0" quotePrefix="0" xfId="0">
      <alignment horizontal="center" vertical="center"/>
    </xf>
    <xf numFmtId="164" fontId="14" fillId="0" borderId="0" applyAlignment="1" pivotButton="0" quotePrefix="0" xfId="0">
      <alignment vertical="center"/>
    </xf>
    <xf numFmtId="0" fontId="2" fillId="5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2" fillId="6" borderId="20" applyAlignment="1" pivotButton="0" quotePrefix="0" xfId="0">
      <alignment vertical="center" wrapText="1"/>
    </xf>
    <xf numFmtId="0" fontId="14" fillId="6" borderId="20" applyAlignment="1" pivotButton="0" quotePrefix="0" xfId="0">
      <alignment vertical="top" wrapText="1"/>
    </xf>
    <xf numFmtId="0" fontId="14" fillId="6" borderId="20" applyAlignment="1" pivotButton="0" quotePrefix="0" xfId="0">
      <alignment vertical="center" wrapText="1"/>
    </xf>
    <xf numFmtId="0" fontId="14" fillId="6" borderId="20" applyAlignment="1" pivotButton="0" quotePrefix="0" xfId="0">
      <alignment vertical="center"/>
    </xf>
    <xf numFmtId="165" fontId="14" fillId="0" borderId="20" applyAlignment="1" pivotButton="0" quotePrefix="0" xfId="0">
      <alignment vertical="center"/>
    </xf>
    <xf numFmtId="0" fontId="1" fillId="6" borderId="20" applyAlignment="1" pivotButton="0" quotePrefix="0" xfId="0">
      <alignment vertical="center" wrapText="1"/>
    </xf>
    <xf numFmtId="0" fontId="0" fillId="0" borderId="17" pivotButton="0" quotePrefix="0" xfId="0"/>
    <xf numFmtId="0" fontId="14" fillId="10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2" pivotButton="0" quotePrefix="0" xfId="0"/>
    <xf numFmtId="0" fontId="0" fillId="0" borderId="16" pivotButton="0" quotePrefix="0" xfId="0"/>
    <xf numFmtId="164" fontId="14" fillId="0" borderId="1" applyAlignment="1" pivotButton="0" quotePrefix="0" xfId="0">
      <alignment vertical="center"/>
    </xf>
    <xf numFmtId="0" fontId="2" fillId="7" borderId="1" applyAlignment="1" pivotButton="0" quotePrefix="0" xfId="0">
      <alignment horizontal="center" vertical="center" textRotation="255"/>
    </xf>
    <xf numFmtId="0" fontId="14" fillId="7" borderId="20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3" pivotButton="0" quotePrefix="0" xfId="0"/>
    <xf numFmtId="10" fontId="0" fillId="0" borderId="20" pivotButton="0" quotePrefix="0" xfId="0"/>
    <xf numFmtId="10" fontId="14" fillId="0" borderId="20" applyAlignment="1" pivotButton="0" quotePrefix="0" xfId="0">
      <alignment vertical="center"/>
    </xf>
    <xf numFmtId="10" fontId="14" fillId="0" borderId="20" applyAlignment="1" pivotButton="0" quotePrefix="0" xfId="2">
      <alignment vertical="center"/>
    </xf>
    <xf numFmtId="165" fontId="14" fillId="0" borderId="20" applyAlignment="1" pivotButton="0" quotePrefix="0" xfId="1">
      <alignment vertical="center"/>
    </xf>
    <xf numFmtId="0" fontId="20" fillId="7" borderId="20" applyAlignment="1" pivotButton="0" quotePrefix="0" xfId="0">
      <alignment horizontal="left" vertical="center"/>
    </xf>
    <xf numFmtId="0" fontId="15" fillId="7" borderId="20" applyAlignment="1" pivotButton="0" quotePrefix="0" xfId="0">
      <alignment horizontal="left" vertical="center"/>
    </xf>
    <xf numFmtId="0" fontId="15" fillId="7" borderId="20" applyAlignment="1" pivotButton="0" quotePrefix="0" xfId="0">
      <alignment horizontal="left" vertical="center" wrapText="1"/>
    </xf>
    <xf numFmtId="165" fontId="14" fillId="0" borderId="20" applyAlignment="1" pivotButton="0" quotePrefix="0" xfId="2">
      <alignment vertical="center"/>
    </xf>
    <xf numFmtId="0" fontId="15" fillId="7" borderId="1" applyAlignment="1" pivotButton="0" quotePrefix="0" xfId="0">
      <alignment horizontal="left" vertical="center" wrapText="1"/>
    </xf>
    <xf numFmtId="0" fontId="15" fillId="7" borderId="4" applyAlignment="1" pivotButton="0" quotePrefix="0" xfId="0">
      <alignment horizontal="left" vertical="center" wrapText="1"/>
    </xf>
    <xf numFmtId="0" fontId="15" fillId="7" borderId="1" applyAlignment="1" pivotButton="0" quotePrefix="0" xfId="0">
      <alignment horizontal="left" vertical="center"/>
    </xf>
    <xf numFmtId="164" fontId="14" fillId="0" borderId="1" applyAlignment="1" pivotButton="0" quotePrefix="0" xfId="1">
      <alignment vertical="center"/>
    </xf>
    <xf numFmtId="0" fontId="21" fillId="7" borderId="1" applyAlignment="1" pivotButton="0" quotePrefix="0" xfId="0">
      <alignment horizontal="left" vertical="center"/>
    </xf>
    <xf numFmtId="164" fontId="1" fillId="0" borderId="1" applyAlignment="1" pivotButton="0" quotePrefix="0" xfId="2">
      <alignment vertical="center"/>
    </xf>
    <xf numFmtId="164" fontId="14" fillId="0" borderId="1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164" fontId="14" fillId="0" borderId="14" applyAlignment="1" pivotButton="0" quotePrefix="0" xfId="0">
      <alignment horizontal="center" vertical="center"/>
    </xf>
    <xf numFmtId="0" fontId="0" fillId="0" borderId="15" pivotButton="0" quotePrefix="0" xfId="0"/>
    <xf numFmtId="164" fontId="14" fillId="0" borderId="9" applyAlignment="1" pivotButton="0" quotePrefix="0" xfId="0">
      <alignment horizontal="center" vertical="center"/>
    </xf>
    <xf numFmtId="0" fontId="0" fillId="0" borderId="9" pivotButton="0" quotePrefix="0" xfId="0"/>
    <xf numFmtId="164" fontId="14" fillId="0" borderId="1" applyAlignment="1" pivotButton="0" quotePrefix="0" xfId="2">
      <alignment vertical="center"/>
    </xf>
    <xf numFmtId="0" fontId="26" fillId="0" borderId="20" pivotButton="0" quotePrefix="0" xfId="0"/>
    <xf numFmtId="165" fontId="26" fillId="0" borderId="20" pivotButton="0" quotePrefix="0" xfId="0"/>
    <xf numFmtId="165" fontId="26" fillId="0" borderId="20" applyAlignment="1" pivotButton="0" quotePrefix="0" xfId="3">
      <alignment horizontal="right" vertical="center"/>
    </xf>
    <xf numFmtId="164" fontId="12" fillId="0" borderId="0" applyAlignment="1" pivotButton="0" quotePrefix="0" xfId="1">
      <alignment vertical="center"/>
    </xf>
    <xf numFmtId="164" fontId="13" fillId="8" borderId="1" applyAlignment="1" pivotButton="0" quotePrefix="0" xfId="0">
      <alignment horizontal="center" vertical="center"/>
    </xf>
    <xf numFmtId="164" fontId="11" fillId="0" borderId="1" applyAlignment="1" pivotButton="0" quotePrefix="0" xfId="1">
      <alignment vertical="center"/>
    </xf>
    <xf numFmtId="164" fontId="11" fillId="0" borderId="6" applyAlignment="1" pivotButton="0" quotePrefix="0" xfId="1">
      <alignment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12" fillId="0" borderId="1" applyAlignment="1" pivotButton="0" quotePrefix="0" xfId="1">
      <alignment vertical="center"/>
    </xf>
    <xf numFmtId="164" fontId="11" fillId="0" borderId="1" applyAlignment="1" pivotButton="0" quotePrefix="0" xfId="1">
      <alignment horizontal="center" vertical="center"/>
    </xf>
    <xf numFmtId="164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7">
    <cellStyle name="標準" xfId="0" builtinId="0"/>
    <cellStyle name="通貨" xfId="1" builtinId="7"/>
    <cellStyle name="パーセント" xfId="2" builtinId="5"/>
    <cellStyle name="桁区切り" xfId="3" builtinId="6"/>
    <cellStyle name="通貨 2" xfId="4"/>
    <cellStyle name="通貨 2 2" xfId="5"/>
    <cellStyle name="通貨 3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66"/>
    <outlinePr summaryBelow="1" summaryRight="1"/>
    <pageSetUpPr/>
  </sheetPr>
  <dimension ref="A1:D18"/>
  <sheetViews>
    <sheetView workbookViewId="0">
      <selection activeCell="B2" sqref="B2"/>
    </sheetView>
  </sheetViews>
  <sheetFormatPr baseColWidth="8" defaultRowHeight="13.5"/>
  <cols>
    <col width="13.625" customWidth="1" style="176" min="2" max="2"/>
    <col width="14.875" customWidth="1" style="176" min="4" max="4"/>
  </cols>
  <sheetData>
    <row r="1">
      <c r="A1" s="0" t="inlineStr">
        <is>
          <t>2024.04月</t>
        </is>
      </c>
      <c r="B1" s="177" t="n">
        <v>24895867</v>
      </c>
      <c r="C1" s="0" t="inlineStr">
        <is>
          <t>全ロシア</t>
        </is>
      </c>
      <c r="D1" s="178">
        <f>B1</f>
        <v/>
      </c>
    </row>
    <row r="2">
      <c r="A2" s="0" t="inlineStr">
        <is>
          <t>2024.05月</t>
        </is>
      </c>
      <c r="B2" s="177" t="n">
        <v>1309474</v>
      </c>
      <c r="C2" s="0" t="inlineStr">
        <is>
          <t>ロシア</t>
        </is>
      </c>
      <c r="D2" s="178">
        <f>B2-24439</f>
        <v/>
      </c>
    </row>
    <row r="3">
      <c r="A3" s="0" t="inlineStr">
        <is>
          <t>2024.06月</t>
        </is>
      </c>
      <c r="B3" s="177" t="n">
        <v>10995678</v>
      </c>
      <c r="C3" s="0" t="inlineStr">
        <is>
          <t>全ロシア</t>
        </is>
      </c>
      <c r="D3" s="178">
        <f>B3</f>
        <v/>
      </c>
    </row>
    <row r="4">
      <c r="A4" s="0" t="inlineStr">
        <is>
          <t>2024.07月</t>
        </is>
      </c>
      <c r="B4" s="177" t="n">
        <v>93415</v>
      </c>
      <c r="C4" s="0" t="inlineStr">
        <is>
          <t>全ロシア</t>
        </is>
      </c>
      <c r="D4" s="178">
        <f>B4</f>
        <v/>
      </c>
    </row>
    <row r="5">
      <c r="A5" s="0" t="inlineStr">
        <is>
          <t>2024.08月</t>
        </is>
      </c>
      <c r="B5" s="177" t="n">
        <v>18576997</v>
      </c>
      <c r="C5" s="0" t="inlineStr">
        <is>
          <t>全ロシア</t>
        </is>
      </c>
      <c r="D5" s="178">
        <f>B5</f>
        <v/>
      </c>
    </row>
    <row r="6">
      <c r="A6" s="0" t="inlineStr">
        <is>
          <t>2024.09月</t>
        </is>
      </c>
      <c r="B6" s="177" t="n">
        <v>1250861</v>
      </c>
      <c r="D6" s="178">
        <f>B6</f>
        <v/>
      </c>
    </row>
    <row r="7">
      <c r="A7" s="0" t="inlineStr">
        <is>
          <t>2024.10月</t>
        </is>
      </c>
      <c r="B7" s="177" t="n">
        <v>26538310</v>
      </c>
      <c r="D7" s="178">
        <f>B7</f>
        <v/>
      </c>
    </row>
    <row r="8">
      <c r="A8" s="0" t="inlineStr">
        <is>
          <t>2024.11月</t>
        </is>
      </c>
      <c r="B8" s="177" t="n">
        <v>1177347</v>
      </c>
      <c r="D8" s="178">
        <f>B8</f>
        <v/>
      </c>
    </row>
    <row r="9">
      <c r="A9" s="0" t="inlineStr">
        <is>
          <t>2024.12月</t>
        </is>
      </c>
      <c r="B9" s="177" t="n">
        <v>22993685</v>
      </c>
      <c r="D9" s="178">
        <f>B9</f>
        <v/>
      </c>
    </row>
    <row r="10">
      <c r="A10" s="0" t="inlineStr">
        <is>
          <t>2025.1月</t>
        </is>
      </c>
      <c r="B10" s="177" t="n">
        <v>90675</v>
      </c>
      <c r="C10" s="0" t="inlineStr">
        <is>
          <t>フランス</t>
        </is>
      </c>
      <c r="D10" s="178" t="n"/>
    </row>
    <row r="11">
      <c r="A11" s="0" t="inlineStr">
        <is>
          <t>2025.2月</t>
        </is>
      </c>
      <c r="B11" s="177" t="n">
        <v>1838321</v>
      </c>
      <c r="C11" s="0" t="inlineStr">
        <is>
          <t>ドバイ</t>
        </is>
      </c>
      <c r="D11" s="178" t="n"/>
    </row>
    <row r="12">
      <c r="A12" s="0" t="inlineStr">
        <is>
          <t>2025.3月</t>
        </is>
      </c>
      <c r="B12" s="177" t="n">
        <v>17310919</v>
      </c>
      <c r="C12" s="0" t="inlineStr">
        <is>
          <t>ロシア</t>
        </is>
      </c>
    </row>
    <row r="13">
      <c r="B13" s="177">
        <f>SUM(B1:B12)</f>
        <v/>
      </c>
      <c r="D13" s="0" t="inlineStr">
        <is>
          <t>￥108,305,798（うちロシア向けは9631万）</t>
        </is>
      </c>
    </row>
    <row r="14">
      <c r="B14" s="177" t="n"/>
      <c r="D14" s="178">
        <f>B12+108305798</f>
        <v/>
      </c>
    </row>
    <row r="15">
      <c r="B15" s="177" t="n"/>
      <c r="D15" s="178" t="n"/>
    </row>
    <row r="16">
      <c r="B16" s="177" t="n"/>
      <c r="D16" s="178">
        <f>96310000+B12</f>
        <v/>
      </c>
    </row>
    <row r="18">
      <c r="D18" s="178">
        <f>B13-D16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FF0066"/>
    <outlinePr summaryBelow="1" summaryRight="1"/>
    <pageSetUpPr/>
  </sheetPr>
  <dimension ref="A1:K277"/>
  <sheetViews>
    <sheetView view="pageBreakPreview" zoomScale="80" zoomScaleNormal="100" zoomScaleSheetLayoutView="80" workbookViewId="0">
      <pane xSplit="2" ySplit="2" topLeftCell="C130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baseColWidth="8" defaultColWidth="9" defaultRowHeight="13.5"/>
  <cols>
    <col width="9" customWidth="1" style="176" min="1" max="1"/>
    <col width="25" customWidth="1" style="176" min="2" max="2"/>
    <col width="15.375" customWidth="1" style="176" min="3" max="4"/>
    <col width="12.875" customWidth="1" style="176" min="5" max="5"/>
    <col width="10.625" bestFit="1" customWidth="1" style="176" min="6" max="6"/>
    <col width="13.125" bestFit="1" customWidth="1" style="176" min="7" max="7"/>
    <col width="11.125" bestFit="1" customWidth="1" style="176" min="8" max="8"/>
    <col width="14.375" bestFit="1" customWidth="1" style="176" min="9" max="9"/>
  </cols>
  <sheetData>
    <row r="1" ht="36" customHeight="1" s="176">
      <c r="A1" s="1" t="inlineStr">
        <is>
          <t>ロイヤルコスメチックス社向け　売上表</t>
        </is>
      </c>
      <c r="C1" s="57" t="inlineStr">
        <is>
          <t>2023.08～2024.07</t>
        </is>
      </c>
      <c r="F1" s="178" t="n"/>
    </row>
    <row r="2" ht="20.1" customFormat="1" customHeight="1" s="10">
      <c r="A2" s="21" t="n"/>
      <c r="B2" s="124" t="inlineStr">
        <is>
          <t>出荷日</t>
        </is>
      </c>
      <c r="C2" s="125" t="n"/>
      <c r="D2" s="179" t="inlineStr">
        <is>
          <t>2025/09/17</t>
        </is>
      </c>
      <c r="E2" s="179" t="inlineStr">
        <is>
          <t>2025/09/20</t>
        </is>
      </c>
      <c r="F2" s="9" t="inlineStr">
        <is>
          <t>合計</t>
        </is>
      </c>
    </row>
    <row r="3" ht="20.1" customFormat="1" customHeight="1" s="10">
      <c r="A3" s="99" t="inlineStr">
        <is>
          <t>仕入</t>
        </is>
      </c>
      <c r="B3" s="180" t="inlineStr">
        <is>
          <t>FLOUVEIL</t>
        </is>
      </c>
      <c r="C3" s="63" t="inlineStr">
        <is>
          <t>Total</t>
        </is>
      </c>
      <c r="D3" s="181" t="n">
        <v>222750</v>
      </c>
      <c r="E3" s="181" t="n">
        <v>222750</v>
      </c>
      <c r="F3" s="182" t="n">
        <v>445500</v>
      </c>
    </row>
    <row r="4" ht="20.1" customFormat="1" customHeight="1" s="10">
      <c r="A4" s="183" t="n"/>
      <c r="B4" s="184" t="n"/>
      <c r="C4" s="51" t="inlineStr">
        <is>
          <t>税込</t>
        </is>
      </c>
      <c r="D4" s="181" t="n">
        <v>245025</v>
      </c>
      <c r="E4" s="181" t="n">
        <v>245025</v>
      </c>
      <c r="F4" s="182" t="n">
        <v>490050</v>
      </c>
    </row>
    <row r="5" ht="24.95" customFormat="1" customHeight="1" s="10">
      <c r="A5" s="183" t="n"/>
      <c r="B5" s="180" t="inlineStr">
        <is>
          <t>リレント通常注文</t>
        </is>
      </c>
      <c r="C5" s="51" t="inlineStr">
        <is>
          <t>Total</t>
        </is>
      </c>
      <c r="D5" s="181" t="n">
        <v>4333092</v>
      </c>
      <c r="E5" s="181" t="n">
        <v>4333092</v>
      </c>
      <c r="F5" s="182" t="n">
        <v>8666184</v>
      </c>
    </row>
    <row r="6" ht="20.1" customFormat="1" customHeight="1" s="10">
      <c r="A6" s="183" t="n"/>
      <c r="B6" s="184" t="n"/>
      <c r="C6" s="51" t="inlineStr">
        <is>
          <t>税込</t>
        </is>
      </c>
      <c r="D6" s="181" t="n">
        <v>4766401</v>
      </c>
      <c r="E6" s="181" t="n">
        <v>4766401</v>
      </c>
      <c r="F6" s="182" t="n">
        <v>9532802</v>
      </c>
    </row>
    <row r="7" ht="20.1" customFormat="1" customHeight="1" s="10">
      <c r="A7" s="183" t="n"/>
      <c r="B7" s="180" t="inlineStr">
        <is>
          <t>C'BON</t>
        </is>
      </c>
      <c r="C7" s="133" t="inlineStr">
        <is>
          <t>Total</t>
        </is>
      </c>
      <c r="D7" s="181" t="n">
        <v>1432800</v>
      </c>
      <c r="E7" s="181" t="n">
        <v>1432800</v>
      </c>
      <c r="F7" s="182" t="n">
        <v>2865600</v>
      </c>
      <c r="G7" s="185">
        <f>#REF!+#REF!</f>
        <v/>
      </c>
    </row>
    <row r="8" ht="20.1" customFormat="1" customHeight="1" s="10">
      <c r="A8" s="183" t="n"/>
      <c r="B8" s="184" t="n"/>
      <c r="C8" s="133" t="inlineStr">
        <is>
          <t>税込</t>
        </is>
      </c>
      <c r="D8" s="181" t="n">
        <v>1576080</v>
      </c>
      <c r="E8" s="181" t="n">
        <v>1576080</v>
      </c>
      <c r="F8" s="182" t="n">
        <v>3152160</v>
      </c>
    </row>
    <row r="9" ht="20.1" customFormat="1" customHeight="1" s="10">
      <c r="A9" s="183" t="n"/>
      <c r="B9" s="180" t="inlineStr">
        <is>
          <t>Q'1st-1</t>
        </is>
      </c>
      <c r="C9" s="51" t="inlineStr">
        <is>
          <t>Total</t>
        </is>
      </c>
      <c r="D9" s="181" t="n">
        <v>173078</v>
      </c>
      <c r="E9" s="181" t="n">
        <v>173078</v>
      </c>
      <c r="F9" s="182" t="n">
        <v>346156</v>
      </c>
      <c r="G9" s="185">
        <f>#REF!+#REF!</f>
        <v/>
      </c>
      <c r="H9" s="186">
        <f>SUM(#REF!)</f>
        <v/>
      </c>
    </row>
    <row r="10" ht="20.1" customFormat="1" customHeight="1" s="10">
      <c r="A10" s="183" t="n"/>
      <c r="B10" s="184" t="n"/>
      <c r="C10" s="51" t="inlineStr">
        <is>
          <t>税込</t>
        </is>
      </c>
      <c r="D10" s="181" t="n">
        <v>190386</v>
      </c>
      <c r="E10" s="181" t="n">
        <v>190386</v>
      </c>
      <c r="F10" s="182" t="n">
        <v>380772</v>
      </c>
    </row>
    <row r="11" ht="20.1" customFormat="1" customHeight="1" s="10">
      <c r="A11" s="183" t="n"/>
      <c r="B11" s="180" t="inlineStr">
        <is>
          <t>CHANSON</t>
        </is>
      </c>
      <c r="C11" s="51" t="inlineStr">
        <is>
          <t>Total</t>
        </is>
      </c>
      <c r="D11" s="181" t="n">
        <v>96000</v>
      </c>
      <c r="E11" s="181" t="n">
        <v>96000</v>
      </c>
      <c r="F11" s="182" t="n">
        <v>192000</v>
      </c>
    </row>
    <row r="12" ht="20.1" customFormat="1" customHeight="1" s="10">
      <c r="A12" s="183" t="n"/>
      <c r="B12" s="184" t="n"/>
      <c r="C12" s="51" t="inlineStr">
        <is>
          <t>税込</t>
        </is>
      </c>
      <c r="D12" s="181" t="n">
        <v>105600</v>
      </c>
      <c r="E12" s="181" t="n">
        <v>105600</v>
      </c>
      <c r="F12" s="182" t="n">
        <v>211200</v>
      </c>
    </row>
    <row r="13" ht="20.1" customFormat="1" customHeight="1" s="10">
      <c r="A13" s="183" t="n"/>
      <c r="B13" s="187" t="inlineStr">
        <is>
          <t>HIMELABO</t>
        </is>
      </c>
      <c r="C13" s="51" t="inlineStr">
        <is>
          <t>Total</t>
        </is>
      </c>
      <c r="D13" s="181" t="n">
        <v>40116</v>
      </c>
      <c r="E13" s="181" t="n">
        <v>40116</v>
      </c>
      <c r="F13" s="182" t="n">
        <v>80232</v>
      </c>
    </row>
    <row r="14" ht="20.1" customFormat="1" customHeight="1" s="10">
      <c r="A14" s="183" t="n"/>
      <c r="B14" s="184" t="n"/>
      <c r="C14" s="51" t="inlineStr">
        <is>
          <t>税込</t>
        </is>
      </c>
      <c r="D14" s="181" t="n">
        <v>44128</v>
      </c>
      <c r="E14" s="181" t="n">
        <v>44128</v>
      </c>
      <c r="F14" s="182" t="n">
        <v>88256</v>
      </c>
    </row>
    <row r="15" ht="20.1" customFormat="1" customHeight="1" s="10">
      <c r="A15" s="183" t="n"/>
      <c r="B15" s="187" t="inlineStr">
        <is>
          <t>SUNSORIT</t>
        </is>
      </c>
      <c r="C15" s="133" t="inlineStr">
        <is>
          <t>Total</t>
        </is>
      </c>
      <c r="D15" s="181" t="n">
        <v>94980</v>
      </c>
      <c r="E15" s="181" t="n">
        <v>94980</v>
      </c>
      <c r="F15" s="182" t="n">
        <v>189960</v>
      </c>
    </row>
    <row r="16" ht="20.1" customFormat="1" customHeight="1" s="10">
      <c r="A16" s="183" t="n"/>
      <c r="B16" s="184" t="n"/>
      <c r="C16" s="133" t="inlineStr">
        <is>
          <t>税込</t>
        </is>
      </c>
      <c r="D16" s="181" t="n">
        <v>104478</v>
      </c>
      <c r="E16" s="181" t="n">
        <v>104478</v>
      </c>
      <c r="F16" s="182" t="n">
        <v>208956</v>
      </c>
    </row>
    <row r="17" ht="20.1" customFormat="1" customHeight="1" s="10">
      <c r="A17" s="183" t="n"/>
      <c r="B17" s="188" t="inlineStr">
        <is>
          <t>KYOTOMO</t>
        </is>
      </c>
      <c r="C17" s="133" t="inlineStr">
        <is>
          <t>Total</t>
        </is>
      </c>
      <c r="D17" s="181" t="n">
        <v>253764</v>
      </c>
      <c r="E17" s="181" t="n">
        <v>253764</v>
      </c>
      <c r="F17" s="182" t="n">
        <v>507528</v>
      </c>
    </row>
    <row r="18" ht="20.1" customFormat="1" customHeight="1" s="10">
      <c r="A18" s="183" t="n"/>
      <c r="B18" s="184" t="n"/>
      <c r="C18" s="133" t="inlineStr">
        <is>
          <t>税込</t>
        </is>
      </c>
      <c r="D18" s="181" t="n">
        <v>279140</v>
      </c>
      <c r="E18" s="181" t="n">
        <v>279140</v>
      </c>
      <c r="F18" s="182" t="n">
        <v>558280</v>
      </c>
      <c r="G18" s="189" t="n"/>
    </row>
    <row r="19" ht="20.1" customFormat="1" customHeight="1" s="10">
      <c r="A19" s="183" t="n"/>
      <c r="B19" s="187" t="inlineStr">
        <is>
          <t>ELEGADOLL</t>
        </is>
      </c>
      <c r="C19" s="133" t="inlineStr">
        <is>
          <t>Total</t>
        </is>
      </c>
      <c r="D19" s="181" t="n">
        <v>134400</v>
      </c>
      <c r="E19" s="181" t="n">
        <v>134400</v>
      </c>
      <c r="F19" s="182" t="n">
        <v>268800</v>
      </c>
    </row>
    <row r="20" ht="20.1" customFormat="1" customHeight="1" s="10">
      <c r="A20" s="183" t="n"/>
      <c r="B20" s="184" t="n"/>
      <c r="C20" s="133" t="inlineStr">
        <is>
          <t>税込</t>
        </is>
      </c>
      <c r="D20" s="181" t="n">
        <v>147840</v>
      </c>
      <c r="E20" s="181" t="n">
        <v>147840</v>
      </c>
      <c r="F20" s="182" t="n">
        <v>295680</v>
      </c>
    </row>
    <row r="21" ht="20.1" customFormat="1" customHeight="1" s="10">
      <c r="A21" s="183" t="n"/>
      <c r="B21" s="188" t="inlineStr">
        <is>
          <t>MAYURI</t>
        </is>
      </c>
      <c r="C21" s="133" t="inlineStr">
        <is>
          <t>Total</t>
        </is>
      </c>
      <c r="D21" s="181" t="n">
        <v>10450</v>
      </c>
      <c r="E21" s="181" t="n">
        <v>10450</v>
      </c>
      <c r="F21" s="182" t="n">
        <v>20900</v>
      </c>
    </row>
    <row r="22" ht="20.1" customFormat="1" customHeight="1" s="10">
      <c r="A22" s="183" t="n"/>
      <c r="B22" s="184" t="n"/>
      <c r="C22" s="133" t="inlineStr">
        <is>
          <t>税込</t>
        </is>
      </c>
      <c r="D22" s="181" t="n">
        <v>11495</v>
      </c>
      <c r="E22" s="181" t="n">
        <v>11495</v>
      </c>
      <c r="F22" s="182" t="n">
        <v>22990</v>
      </c>
    </row>
    <row r="23" ht="20.1" customFormat="1" customHeight="1" s="10">
      <c r="A23" s="183" t="n"/>
      <c r="B23" s="187" t="inlineStr">
        <is>
          <t>ATMORE</t>
        </is>
      </c>
      <c r="C23" s="133" t="inlineStr">
        <is>
          <t>Total</t>
        </is>
      </c>
      <c r="D23" s="181" t="n">
        <v>13600</v>
      </c>
      <c r="E23" s="181" t="n">
        <v>13600</v>
      </c>
      <c r="F23" s="182" t="n">
        <v>27200</v>
      </c>
    </row>
    <row r="24" ht="20.1" customFormat="1" customHeight="1" s="10">
      <c r="A24" s="183" t="n"/>
      <c r="B24" s="184" t="n"/>
      <c r="C24" s="133" t="inlineStr">
        <is>
          <t>税込</t>
        </is>
      </c>
      <c r="D24" s="181" t="n">
        <v>14960</v>
      </c>
      <c r="E24" s="181" t="n">
        <v>14960</v>
      </c>
      <c r="F24" s="182" t="n">
        <v>29920</v>
      </c>
    </row>
    <row r="25" ht="20.1" customFormat="1" customHeight="1" s="10">
      <c r="A25" s="183" t="n"/>
      <c r="B25" s="187" t="inlineStr">
        <is>
          <t>OLUPONO</t>
        </is>
      </c>
      <c r="C25" s="133" t="inlineStr">
        <is>
          <t>Total</t>
        </is>
      </c>
      <c r="D25" s="181" t="n">
        <v>6500</v>
      </c>
      <c r="E25" s="181" t="n">
        <v>6500</v>
      </c>
      <c r="F25" s="182" t="n">
        <v>13000</v>
      </c>
    </row>
    <row r="26" ht="20.1" customFormat="1" customHeight="1" s="10">
      <c r="A26" s="183" t="n"/>
      <c r="B26" s="184" t="n"/>
      <c r="C26" s="133" t="inlineStr">
        <is>
          <t>税込</t>
        </is>
      </c>
      <c r="D26" s="181" t="n">
        <v>7150</v>
      </c>
      <c r="E26" s="181" t="n">
        <v>7150</v>
      </c>
      <c r="F26" s="182" t="n">
        <v>14300</v>
      </c>
    </row>
    <row r="27" ht="20.1" customFormat="1" customHeight="1" s="10">
      <c r="A27" s="183" t="n"/>
      <c r="B27" s="187" t="inlineStr">
        <is>
          <t>DIME HEALTH CARE</t>
        </is>
      </c>
      <c r="C27" s="133" t="inlineStr">
        <is>
          <t>Total</t>
        </is>
      </c>
      <c r="D27" s="181" t="n">
        <v>47520</v>
      </c>
      <c r="E27" s="181" t="n">
        <v>47520</v>
      </c>
      <c r="F27" s="182" t="n">
        <v>95040</v>
      </c>
    </row>
    <row r="28" ht="20.1" customFormat="1" customHeight="1" s="10">
      <c r="A28" s="183" t="n"/>
      <c r="B28" s="184" t="n"/>
      <c r="C28" s="133" t="inlineStr">
        <is>
          <t>税込</t>
        </is>
      </c>
      <c r="D28" s="181" t="n">
        <v>52272</v>
      </c>
      <c r="E28" s="181" t="n">
        <v>52272</v>
      </c>
      <c r="F28" s="182" t="n">
        <v>104544</v>
      </c>
    </row>
    <row r="29" ht="20.1" customFormat="1" customHeight="1" s="10">
      <c r="A29" s="183" t="n"/>
      <c r="B29" s="187" t="inlineStr">
        <is>
          <t>EMU</t>
        </is>
      </c>
      <c r="C29" s="133" t="inlineStr">
        <is>
          <t>Total</t>
        </is>
      </c>
      <c r="D29" s="181" t="n">
        <v>48600</v>
      </c>
      <c r="E29" s="181" t="n">
        <v>48600</v>
      </c>
      <c r="F29" s="182" t="n">
        <v>97200</v>
      </c>
      <c r="G29" s="27" t="n"/>
    </row>
    <row r="30" ht="20.1" customFormat="1" customHeight="1" s="10">
      <c r="A30" s="183" t="n"/>
      <c r="B30" s="184" t="n"/>
      <c r="C30" s="133" t="inlineStr">
        <is>
          <t>税込</t>
        </is>
      </c>
      <c r="D30" s="181" t="n">
        <v>53460</v>
      </c>
      <c r="E30" s="181" t="n">
        <v>53460</v>
      </c>
      <c r="F30" s="182" t="n">
        <v>106920</v>
      </c>
    </row>
    <row r="31" ht="20.1" customFormat="1" customHeight="1" s="10">
      <c r="A31" s="183" t="n"/>
      <c r="B31" s="187" t="inlineStr">
        <is>
          <t>CHIKUHODO</t>
        </is>
      </c>
      <c r="C31" s="133" t="inlineStr">
        <is>
          <t>Total</t>
        </is>
      </c>
      <c r="D31" s="181" t="n">
        <v>188100</v>
      </c>
      <c r="E31" s="181" t="n">
        <v>188100</v>
      </c>
      <c r="F31" s="182" t="n">
        <v>376200</v>
      </c>
    </row>
    <row r="32" ht="20.1" customFormat="1" customHeight="1" s="10">
      <c r="A32" s="183" t="n"/>
      <c r="B32" s="184" t="n"/>
      <c r="C32" s="133" t="inlineStr">
        <is>
          <t>税込</t>
        </is>
      </c>
      <c r="D32" s="181" t="n">
        <v>206910</v>
      </c>
      <c r="E32" s="181" t="n">
        <v>206910</v>
      </c>
      <c r="F32" s="182" t="n">
        <v>413820</v>
      </c>
    </row>
    <row r="33" ht="20.1" customFormat="1" customHeight="1" s="10">
      <c r="A33" s="183" t="n"/>
      <c r="B33" s="187" t="inlineStr">
        <is>
          <t>LAPIDEM</t>
        </is>
      </c>
      <c r="C33" s="133" t="inlineStr">
        <is>
          <t>Total</t>
        </is>
      </c>
      <c r="D33" s="181" t="n">
        <v>441280</v>
      </c>
      <c r="E33" s="181" t="n">
        <v>441280</v>
      </c>
      <c r="F33" s="182" t="n">
        <v>882560</v>
      </c>
    </row>
    <row r="34" ht="20.1" customFormat="1" customHeight="1" s="10">
      <c r="A34" s="183" t="n"/>
      <c r="B34" s="184" t="n"/>
      <c r="C34" s="133" t="inlineStr">
        <is>
          <t>税込</t>
        </is>
      </c>
      <c r="D34" s="181" t="n">
        <v>485408</v>
      </c>
      <c r="E34" s="181" t="n">
        <v>485408</v>
      </c>
      <c r="F34" s="182" t="n">
        <v>970816</v>
      </c>
    </row>
    <row r="35" ht="20.1" customFormat="1" customHeight="1" s="10">
      <c r="A35" s="183" t="n"/>
      <c r="B35" s="187" t="inlineStr">
        <is>
          <t>ROSY DROP</t>
        </is>
      </c>
      <c r="C35" s="133" t="inlineStr">
        <is>
          <t>Total</t>
        </is>
      </c>
      <c r="D35" s="181" t="n">
        <v>115200</v>
      </c>
      <c r="E35" s="181" t="n">
        <v>115200</v>
      </c>
      <c r="F35" s="182" t="n">
        <v>230400</v>
      </c>
    </row>
    <row r="36" ht="20.1" customFormat="1" customHeight="1" s="10">
      <c r="A36" s="183" t="n"/>
      <c r="B36" s="184" t="n"/>
      <c r="C36" s="133" t="inlineStr">
        <is>
          <t>税込</t>
        </is>
      </c>
      <c r="D36" s="181" t="n">
        <v>126720</v>
      </c>
      <c r="E36" s="181" t="n">
        <v>126720</v>
      </c>
      <c r="F36" s="182" t="n">
        <v>253440</v>
      </c>
    </row>
    <row r="37" ht="20.1" customFormat="1" customHeight="1" s="10">
      <c r="A37" s="183" t="n"/>
      <c r="B37" s="187" t="inlineStr">
        <is>
          <t>ESTLABO</t>
        </is>
      </c>
      <c r="C37" s="133" t="inlineStr">
        <is>
          <t>Total</t>
        </is>
      </c>
      <c r="D37" s="181" t="n">
        <v>476510</v>
      </c>
      <c r="E37" s="181" t="n">
        <v>476510</v>
      </c>
      <c r="F37" s="182" t="n">
        <v>953020</v>
      </c>
    </row>
    <row r="38" ht="20.1" customFormat="1" customHeight="1" s="10">
      <c r="A38" s="183" t="n"/>
      <c r="B38" s="184" t="n"/>
      <c r="C38" s="133" t="inlineStr">
        <is>
          <t>税込</t>
        </is>
      </c>
      <c r="D38" s="181" t="n">
        <v>524161</v>
      </c>
      <c r="E38" s="181" t="n">
        <v>524161</v>
      </c>
      <c r="F38" s="182" t="n">
        <v>1048322</v>
      </c>
    </row>
    <row r="39" ht="20.1" customFormat="1" customHeight="1" s="10">
      <c r="A39" s="183" t="n"/>
      <c r="B39" s="187" t="inlineStr">
        <is>
          <t>Ajuste</t>
        </is>
      </c>
      <c r="C39" s="133" t="inlineStr">
        <is>
          <t>Total</t>
        </is>
      </c>
      <c r="D39" s="181" t="n">
        <v>3100</v>
      </c>
      <c r="E39" s="181" t="n">
        <v>3100</v>
      </c>
      <c r="F39" s="182" t="n">
        <v>6200</v>
      </c>
    </row>
    <row r="40" ht="20.1" customFormat="1" customHeight="1" s="10">
      <c r="A40" s="183" t="n"/>
      <c r="B40" s="184" t="n"/>
      <c r="C40" s="133" t="inlineStr">
        <is>
          <t>税込</t>
        </is>
      </c>
      <c r="D40" s="181" t="n">
        <v>3410</v>
      </c>
      <c r="E40" s="181" t="n">
        <v>3410</v>
      </c>
      <c r="F40" s="182" t="n">
        <v>6820</v>
      </c>
    </row>
    <row r="41" ht="20.1" customFormat="1" customHeight="1" s="10">
      <c r="A41" s="183" t="n"/>
      <c r="B41" s="187" t="inlineStr">
        <is>
          <t>ISTYLE</t>
        </is>
      </c>
      <c r="C41" s="133" t="inlineStr">
        <is>
          <t>Total</t>
        </is>
      </c>
      <c r="D41" s="181" t="n">
        <v>34520</v>
      </c>
      <c r="E41" s="181" t="n">
        <v>34520</v>
      </c>
      <c r="F41" s="182" t="n">
        <v>69040</v>
      </c>
    </row>
    <row r="42" ht="20.1" customFormat="1" customHeight="1" s="10">
      <c r="A42" s="183" t="n"/>
      <c r="B42" s="184" t="n"/>
      <c r="C42" s="133" t="inlineStr">
        <is>
          <t>税込</t>
        </is>
      </c>
      <c r="D42" s="181" t="n">
        <v>37972</v>
      </c>
      <c r="E42" s="181" t="n">
        <v>37972</v>
      </c>
      <c r="F42" s="182" t="n">
        <v>75944</v>
      </c>
    </row>
    <row r="43" ht="20.1" customFormat="1" customHeight="1" s="10">
      <c r="A43" s="183" t="n"/>
      <c r="B43" s="187" t="inlineStr">
        <is>
          <t>MEROS</t>
        </is>
      </c>
      <c r="C43" s="133" t="inlineStr">
        <is>
          <t>Total</t>
        </is>
      </c>
      <c r="D43" s="181" t="n">
        <v>58054</v>
      </c>
      <c r="E43" s="181" t="n">
        <v>58054</v>
      </c>
      <c r="F43" s="182" t="n">
        <v>116108</v>
      </c>
    </row>
    <row r="44" ht="20.1" customFormat="1" customHeight="1" s="10">
      <c r="A44" s="183" t="n"/>
      <c r="B44" s="184" t="n"/>
      <c r="C44" s="133" t="inlineStr">
        <is>
          <t>税込</t>
        </is>
      </c>
      <c r="D44" s="181" t="n">
        <v>63859</v>
      </c>
      <c r="E44" s="181" t="n">
        <v>63859</v>
      </c>
      <c r="F44" s="182" t="n">
        <v>127718</v>
      </c>
    </row>
    <row r="45" ht="20.1" customFormat="1" customHeight="1" s="10">
      <c r="A45" s="183" t="n"/>
      <c r="B45" s="187" t="inlineStr">
        <is>
          <t>Beauty Conexion</t>
        </is>
      </c>
      <c r="C45" s="133" t="inlineStr">
        <is>
          <t>Total</t>
        </is>
      </c>
      <c r="D45" s="181" t="n">
        <v>53460</v>
      </c>
      <c r="E45" s="181" t="n">
        <v>53460</v>
      </c>
      <c r="F45" s="182" t="n">
        <v>106920</v>
      </c>
    </row>
    <row r="46" ht="20.1" customFormat="1" customHeight="1" s="10">
      <c r="A46" s="183" t="n"/>
      <c r="B46" s="184" t="n"/>
      <c r="C46" s="133" t="inlineStr">
        <is>
          <t>税込</t>
        </is>
      </c>
      <c r="D46" s="181" t="n">
        <v>58806</v>
      </c>
      <c r="E46" s="181" t="n">
        <v>58806</v>
      </c>
      <c r="F46" s="182" t="n">
        <v>117612</v>
      </c>
    </row>
    <row r="47" ht="20.1" customFormat="1" customHeight="1" s="10">
      <c r="A47" s="183" t="n"/>
      <c r="B47" s="187" t="inlineStr">
        <is>
          <t>COSMEPRO</t>
        </is>
      </c>
      <c r="C47" s="133" t="inlineStr">
        <is>
          <t>Total</t>
        </is>
      </c>
      <c r="D47" s="181" t="n">
        <v>32400</v>
      </c>
      <c r="E47" s="181" t="n">
        <v>32400</v>
      </c>
      <c r="F47" s="182" t="n">
        <v>64800</v>
      </c>
    </row>
    <row r="48" ht="20.1" customFormat="1" customHeight="1" s="10">
      <c r="A48" s="183" t="n"/>
      <c r="B48" s="184" t="n"/>
      <c r="C48" s="133" t="inlineStr">
        <is>
          <t>税込</t>
        </is>
      </c>
      <c r="D48" s="181" t="n">
        <v>35640</v>
      </c>
      <c r="E48" s="181" t="n">
        <v>35640</v>
      </c>
      <c r="F48" s="182" t="n">
        <v>71280</v>
      </c>
    </row>
    <row r="49" ht="20.1" customFormat="1" customHeight="1" s="10">
      <c r="A49" s="183" t="n"/>
      <c r="B49" s="180" t="inlineStr">
        <is>
          <t>AFURA</t>
        </is>
      </c>
      <c r="C49" s="133" t="inlineStr">
        <is>
          <t>Total</t>
        </is>
      </c>
      <c r="D49" s="181" t="n">
        <v>24400</v>
      </c>
      <c r="E49" s="181" t="n">
        <v>24400</v>
      </c>
      <c r="F49" s="182" t="n">
        <v>48800</v>
      </c>
    </row>
    <row r="50" ht="20.1" customFormat="1" customHeight="1" s="10">
      <c r="A50" s="183" t="n"/>
      <c r="B50" s="184" t="n"/>
      <c r="C50" s="62" t="inlineStr">
        <is>
          <t>税込</t>
        </is>
      </c>
      <c r="D50" s="181" t="n">
        <v>26840</v>
      </c>
      <c r="E50" s="181" t="n">
        <v>26840</v>
      </c>
      <c r="F50" s="182" t="n">
        <v>53680</v>
      </c>
    </row>
    <row r="51" ht="20.1" customFormat="1" customHeight="1" s="10">
      <c r="A51" s="183" t="n"/>
      <c r="B51" s="187" t="inlineStr">
        <is>
          <t>HANAKO</t>
        </is>
      </c>
      <c r="C51" s="133" t="inlineStr">
        <is>
          <t>Total</t>
        </is>
      </c>
      <c r="D51" s="181" t="n">
        <v>8556</v>
      </c>
      <c r="E51" s="181" t="n">
        <v>8556</v>
      </c>
      <c r="F51" s="182" t="n">
        <v>17112</v>
      </c>
    </row>
    <row r="52" ht="20.1" customFormat="1" customHeight="1" s="10">
      <c r="A52" s="183" t="n"/>
      <c r="B52" s="184" t="n"/>
      <c r="C52" s="133" t="inlineStr">
        <is>
          <t>税込</t>
        </is>
      </c>
      <c r="D52" s="181" t="n">
        <v>9412</v>
      </c>
      <c r="E52" s="181" t="n">
        <v>9412</v>
      </c>
      <c r="F52" s="182" t="n">
        <v>18824</v>
      </c>
    </row>
    <row r="53" ht="20.1" customFormat="1" customHeight="1" s="10">
      <c r="A53" s="183" t="n"/>
      <c r="B53" s="187" t="inlineStr">
        <is>
          <t>AISHODO</t>
        </is>
      </c>
      <c r="C53" s="133" t="inlineStr">
        <is>
          <t>Total</t>
        </is>
      </c>
      <c r="D53" s="181" t="n">
        <v>0</v>
      </c>
      <c r="E53" s="181" t="n">
        <v>0</v>
      </c>
      <c r="F53" s="182" t="n">
        <v>0</v>
      </c>
    </row>
    <row r="54" ht="20.1" customFormat="1" customHeight="1" s="10">
      <c r="A54" s="183" t="n"/>
      <c r="B54" s="184" t="n"/>
      <c r="C54" s="133" t="inlineStr">
        <is>
          <t>税込</t>
        </is>
      </c>
      <c r="D54" s="181" t="n">
        <v>0</v>
      </c>
      <c r="E54" s="181" t="n">
        <v>0</v>
      </c>
      <c r="F54" s="182" t="n">
        <v>0</v>
      </c>
    </row>
    <row r="55" ht="20.1" customFormat="1" customHeight="1" s="10">
      <c r="A55" s="183" t="n"/>
      <c r="B55" s="187" t="inlineStr">
        <is>
          <t>RUHAKU</t>
        </is>
      </c>
      <c r="C55" s="133" t="inlineStr">
        <is>
          <t>Total</t>
        </is>
      </c>
      <c r="D55" s="181" t="n">
        <v>0</v>
      </c>
      <c r="E55" s="181" t="n">
        <v>0</v>
      </c>
      <c r="F55" s="182" t="n">
        <v>0</v>
      </c>
    </row>
    <row r="56" ht="20.1" customFormat="1" customHeight="1" s="10">
      <c r="A56" s="183" t="n"/>
      <c r="B56" s="184" t="n"/>
      <c r="C56" s="133" t="inlineStr">
        <is>
          <t>税込</t>
        </is>
      </c>
      <c r="D56" s="181" t="n">
        <v>0</v>
      </c>
      <c r="E56" s="181" t="n">
        <v>0</v>
      </c>
      <c r="F56" s="182" t="n">
        <v>0</v>
      </c>
    </row>
    <row r="57" ht="20.1" customFormat="1" customHeight="1" s="10">
      <c r="A57" s="183" t="n"/>
      <c r="B57" s="187" t="inlineStr">
        <is>
          <t>McCoy</t>
        </is>
      </c>
      <c r="C57" s="133" t="inlineStr">
        <is>
          <t>Total</t>
        </is>
      </c>
      <c r="D57" s="181" t="n">
        <v>0</v>
      </c>
      <c r="E57" s="181" t="n">
        <v>0</v>
      </c>
      <c r="F57" s="182" t="n">
        <v>0</v>
      </c>
    </row>
    <row r="58" ht="20.1" customFormat="1" customHeight="1" s="10">
      <c r="A58" s="183" t="n"/>
      <c r="B58" s="184" t="n"/>
      <c r="C58" s="133" t="inlineStr">
        <is>
          <t>税込</t>
        </is>
      </c>
      <c r="D58" s="181" t="n">
        <v>0</v>
      </c>
      <c r="E58" s="181" t="n">
        <v>0</v>
      </c>
      <c r="F58" s="182" t="n">
        <v>0</v>
      </c>
    </row>
    <row r="59" ht="20.1" customFormat="1" customHeight="1" s="10">
      <c r="A59" s="183" t="n"/>
      <c r="B59" s="101" t="n"/>
      <c r="C59" s="133" t="inlineStr">
        <is>
          <t>Total</t>
        </is>
      </c>
      <c r="F59" s="182" t="n">
        <v>0</v>
      </c>
    </row>
    <row r="60" ht="20.1" customFormat="1" customHeight="1" s="10">
      <c r="A60" s="183" t="n"/>
      <c r="B60" s="184" t="n"/>
      <c r="C60" s="133" t="inlineStr">
        <is>
          <t>税込</t>
        </is>
      </c>
      <c r="F60" s="11">
        <f>SUM(#REF!)</f>
        <v/>
      </c>
    </row>
    <row r="61" ht="20.1" customFormat="1" customHeight="1" s="10">
      <c r="A61" s="183" t="n"/>
      <c r="B61" s="101" t="n"/>
      <c r="C61" s="133" t="inlineStr">
        <is>
          <t>Total</t>
        </is>
      </c>
      <c r="F61" s="11">
        <f>SUM(#REF!)</f>
        <v/>
      </c>
    </row>
    <row r="62" ht="20.1" customFormat="1" customHeight="1" s="10">
      <c r="A62" s="183" t="n"/>
      <c r="B62" s="184" t="n"/>
      <c r="C62" s="133" t="inlineStr">
        <is>
          <t>税込</t>
        </is>
      </c>
      <c r="F62" s="11">
        <f>SUM(#REF!)</f>
        <v/>
      </c>
    </row>
    <row r="63" ht="20.1" customFormat="1" customHeight="1" s="10">
      <c r="A63" s="183" t="n"/>
      <c r="B63" s="101" t="n"/>
      <c r="C63" s="133" t="inlineStr">
        <is>
          <t>Total</t>
        </is>
      </c>
      <c r="F63" s="11">
        <f>SUM(#REF!)</f>
        <v/>
      </c>
    </row>
    <row r="64" ht="20.1" customFormat="1" customHeight="1" s="10">
      <c r="A64" s="183" t="n"/>
      <c r="B64" s="184" t="n"/>
      <c r="C64" s="133" t="inlineStr">
        <is>
          <t>税込</t>
        </is>
      </c>
      <c r="F64" s="11">
        <f>SUM(#REF!)</f>
        <v/>
      </c>
    </row>
    <row r="65" ht="20.1" customFormat="1" customHeight="1" s="10">
      <c r="A65" s="183" t="n"/>
      <c r="B65" s="101" t="n"/>
      <c r="C65" s="133" t="inlineStr">
        <is>
          <t>Total</t>
        </is>
      </c>
      <c r="F65" s="11">
        <f>SUM(#REF!)</f>
        <v/>
      </c>
    </row>
    <row r="66" ht="20.1" customFormat="1" customHeight="1" s="10">
      <c r="A66" s="183" t="n"/>
      <c r="B66" s="184" t="n"/>
      <c r="C66" s="133" t="inlineStr">
        <is>
          <t>税込</t>
        </is>
      </c>
      <c r="F66" s="11">
        <f>SUM(#REF!)</f>
        <v/>
      </c>
    </row>
    <row r="67" ht="20.1" customFormat="1" customHeight="1" s="10">
      <c r="A67" s="183" t="n"/>
      <c r="B67" s="101" t="n"/>
      <c r="C67" s="133" t="inlineStr">
        <is>
          <t>Total</t>
        </is>
      </c>
      <c r="F67" s="11">
        <f>SUM(#REF!)</f>
        <v/>
      </c>
    </row>
    <row r="68" ht="20.1" customFormat="1" customHeight="1" s="10">
      <c r="A68" s="183" t="n"/>
      <c r="B68" s="184" t="n"/>
      <c r="C68" s="133" t="inlineStr">
        <is>
          <t>税込</t>
        </is>
      </c>
      <c r="F68" s="11">
        <f>SUM(#REF!)</f>
        <v/>
      </c>
    </row>
    <row r="69" ht="20.1" customFormat="1" customHeight="1" s="10">
      <c r="A69" s="183" t="n"/>
      <c r="B69" s="101" t="n"/>
      <c r="C69" s="133" t="inlineStr">
        <is>
          <t>Total</t>
        </is>
      </c>
      <c r="F69" s="11">
        <f>SUM(#REF!)</f>
        <v/>
      </c>
    </row>
    <row r="70" ht="20.1" customFormat="1" customHeight="1" s="10">
      <c r="A70" s="183" t="n"/>
      <c r="B70" s="184" t="n"/>
      <c r="C70" s="133" t="inlineStr">
        <is>
          <t>税込</t>
        </is>
      </c>
      <c r="F70" s="11">
        <f>SUM(#REF!)</f>
        <v/>
      </c>
    </row>
    <row r="71" ht="20.1" customFormat="1" customHeight="1" s="10">
      <c r="A71" s="183" t="n"/>
      <c r="B71" s="101" t="n"/>
      <c r="C71" s="133" t="inlineStr">
        <is>
          <t>Total</t>
        </is>
      </c>
      <c r="F71" s="11">
        <f>SUM(#REF!)</f>
        <v/>
      </c>
    </row>
    <row r="72" ht="20.1" customFormat="1" customHeight="1" s="10">
      <c r="A72" s="183" t="n"/>
      <c r="B72" s="184" t="n"/>
      <c r="C72" s="133" t="inlineStr">
        <is>
          <t>税込</t>
        </is>
      </c>
      <c r="F72" s="11">
        <f>SUM(#REF!)</f>
        <v/>
      </c>
    </row>
    <row r="73" ht="20.1" customFormat="1" customHeight="1" s="10">
      <c r="A73" s="183" t="n"/>
      <c r="B73" s="101" t="n"/>
      <c r="C73" s="133" t="inlineStr">
        <is>
          <t>Total</t>
        </is>
      </c>
      <c r="F73" s="11">
        <f>SUM(#REF!)</f>
        <v/>
      </c>
    </row>
    <row r="74" ht="20.1" customFormat="1" customHeight="1" s="10">
      <c r="A74" s="183" t="n"/>
      <c r="B74" s="184" t="n"/>
      <c r="C74" s="133" t="inlineStr">
        <is>
          <t>税込</t>
        </is>
      </c>
      <c r="F74" s="11">
        <f>SUM(#REF!)</f>
        <v/>
      </c>
    </row>
    <row r="75" ht="20.1" customFormat="1" customHeight="1" s="10">
      <c r="A75" s="183" t="n"/>
      <c r="B75" s="101" t="n"/>
      <c r="C75" s="133" t="inlineStr">
        <is>
          <t>Total</t>
        </is>
      </c>
      <c r="F75" s="11">
        <f>SUM(#REF!)</f>
        <v/>
      </c>
    </row>
    <row r="76" ht="20.1" customFormat="1" customHeight="1" s="10">
      <c r="A76" s="183" t="n"/>
      <c r="B76" s="184" t="n"/>
      <c r="C76" s="133" t="inlineStr">
        <is>
          <t>税込</t>
        </is>
      </c>
      <c r="F76" s="11">
        <f>SUM(#REF!)</f>
        <v/>
      </c>
    </row>
    <row r="77" ht="20.1" customFormat="1" customHeight="1" s="10">
      <c r="A77" s="183" t="n"/>
      <c r="B77" s="101" t="n"/>
      <c r="C77" s="133" t="inlineStr">
        <is>
          <t>Total</t>
        </is>
      </c>
      <c r="F77" s="11">
        <f>SUM(#REF!)</f>
        <v/>
      </c>
    </row>
    <row r="78" ht="20.1" customFormat="1" customHeight="1" s="10">
      <c r="A78" s="183" t="n"/>
      <c r="B78" s="184" t="n"/>
      <c r="C78" s="133" t="inlineStr">
        <is>
          <t>税込</t>
        </is>
      </c>
      <c r="F78" s="11">
        <f>SUM(#REF!)</f>
        <v/>
      </c>
    </row>
    <row r="79" ht="20.1" customFormat="1" customHeight="1" s="10">
      <c r="A79" s="183" t="n"/>
      <c r="B79" s="101" t="n"/>
      <c r="C79" s="133" t="inlineStr">
        <is>
          <t>Total</t>
        </is>
      </c>
      <c r="F79" s="11">
        <f>SUM(#REF!)</f>
        <v/>
      </c>
    </row>
    <row r="80" ht="20.1" customFormat="1" customHeight="1" s="10">
      <c r="A80" s="183" t="n"/>
      <c r="B80" s="184" t="n"/>
      <c r="C80" s="133" t="inlineStr">
        <is>
          <t>税込</t>
        </is>
      </c>
      <c r="F80" s="11">
        <f>SUM(#REF!)</f>
        <v/>
      </c>
    </row>
    <row r="81" ht="20.1" customFormat="1" customHeight="1" s="10">
      <c r="A81" s="183" t="n"/>
      <c r="B81" s="100" t="n"/>
      <c r="C81" s="133" t="inlineStr">
        <is>
          <t>Total</t>
        </is>
      </c>
      <c r="F81" s="11">
        <f>SUM(#REF!)</f>
        <v/>
      </c>
    </row>
    <row r="82" ht="20.1" customFormat="1" customHeight="1" s="10">
      <c r="A82" s="183" t="n"/>
      <c r="B82" s="184" t="n"/>
      <c r="C82" s="133" t="inlineStr">
        <is>
          <t>税込</t>
        </is>
      </c>
      <c r="F82" s="11">
        <f>SUM(#REF!)</f>
        <v/>
      </c>
    </row>
    <row r="83" ht="20.1" customFormat="1" customHeight="1" s="10">
      <c r="A83" s="183" t="n"/>
      <c r="B83" s="100" t="n"/>
      <c r="C83" s="133" t="inlineStr">
        <is>
          <t>Total</t>
        </is>
      </c>
      <c r="F83" s="11">
        <f>SUM(#REF!)</f>
        <v/>
      </c>
    </row>
    <row r="84" ht="20.1" customFormat="1" customHeight="1" s="10">
      <c r="A84" s="183" t="n"/>
      <c r="B84" s="184" t="n"/>
      <c r="C84" s="133" t="inlineStr">
        <is>
          <t>税込</t>
        </is>
      </c>
      <c r="F84" s="11">
        <f>SUM(#REF!)</f>
        <v/>
      </c>
    </row>
    <row r="85" ht="20.1" customFormat="1" customHeight="1" s="10">
      <c r="A85" s="183" t="n"/>
      <c r="B85" s="100" t="n"/>
      <c r="C85" s="133" t="inlineStr">
        <is>
          <t>Total</t>
        </is>
      </c>
      <c r="F85" s="11">
        <f>SUM(#REF!)</f>
        <v/>
      </c>
    </row>
    <row r="86" ht="20.1" customFormat="1" customHeight="1" s="10">
      <c r="A86" s="183" t="n"/>
      <c r="B86" s="184" t="n"/>
      <c r="C86" s="133" t="inlineStr">
        <is>
          <t>税込</t>
        </is>
      </c>
      <c r="F86" s="11">
        <f>SUM(#REF!)</f>
        <v/>
      </c>
    </row>
    <row r="87" ht="20.1" customFormat="1" customHeight="1" s="10">
      <c r="A87" s="183" t="n"/>
      <c r="B87" s="190" t="n"/>
      <c r="C87" s="133" t="inlineStr">
        <is>
          <t>Total</t>
        </is>
      </c>
      <c r="F87" s="11">
        <f>SUM(#REF!)</f>
        <v/>
      </c>
    </row>
    <row r="88" ht="20.1" customFormat="1" customHeight="1" s="10">
      <c r="A88" s="183" t="n"/>
      <c r="B88" s="184" t="n"/>
      <c r="C88" s="133" t="inlineStr">
        <is>
          <t>税込</t>
        </is>
      </c>
      <c r="F88" s="11">
        <f>SUM(#REF!)</f>
        <v/>
      </c>
    </row>
    <row r="89" ht="20.1" customFormat="1" customHeight="1" s="10">
      <c r="A89" s="183" t="n"/>
      <c r="B89" s="100" t="n"/>
      <c r="C89" s="133" t="inlineStr">
        <is>
          <t>Total</t>
        </is>
      </c>
      <c r="F89" s="11">
        <f>SUM(#REF!)</f>
        <v/>
      </c>
    </row>
    <row r="90" ht="20.1" customFormat="1" customHeight="1" s="10">
      <c r="A90" s="183" t="n"/>
      <c r="B90" s="184" t="n"/>
      <c r="C90" s="133" t="inlineStr">
        <is>
          <t>税込</t>
        </is>
      </c>
      <c r="F90" s="11">
        <f>SUM(#REF!)</f>
        <v/>
      </c>
    </row>
    <row r="91" ht="20.1" customFormat="1" customHeight="1" s="10">
      <c r="A91" s="183" t="n"/>
      <c r="B91" s="101" t="n"/>
      <c r="C91" s="133" t="inlineStr">
        <is>
          <t>Total</t>
        </is>
      </c>
      <c r="F91" s="11">
        <f>SUM(#REF!)</f>
        <v/>
      </c>
    </row>
    <row r="92" ht="20.1" customFormat="1" customHeight="1" s="10">
      <c r="A92" s="183" t="n"/>
      <c r="B92" s="184" t="n"/>
      <c r="C92" s="133" t="inlineStr">
        <is>
          <t>税込</t>
        </is>
      </c>
      <c r="F92" s="11">
        <f>SUM(#REF!)</f>
        <v/>
      </c>
    </row>
    <row r="93" ht="20.1" customFormat="1" customHeight="1" s="10">
      <c r="A93" s="183" t="n"/>
      <c r="B93" s="101" t="n"/>
      <c r="C93" s="133" t="inlineStr">
        <is>
          <t>Total</t>
        </is>
      </c>
      <c r="F93" s="11">
        <f>SUM(#REF!)</f>
        <v/>
      </c>
    </row>
    <row r="94" ht="20.1" customFormat="1" customHeight="1" s="10">
      <c r="A94" s="183" t="n"/>
      <c r="B94" s="184" t="n"/>
      <c r="C94" s="133" t="inlineStr">
        <is>
          <t>税込</t>
        </is>
      </c>
      <c r="F94" s="11">
        <f>SUM(#REF!)</f>
        <v/>
      </c>
    </row>
    <row r="95" ht="20.1" customFormat="1" customHeight="1" s="10">
      <c r="A95" s="183" t="n"/>
      <c r="B95" s="102" t="inlineStr">
        <is>
          <t>輸送費(FREIGHT)</t>
        </is>
      </c>
      <c r="C95" s="103" t="n"/>
      <c r="F95" s="11">
        <f>SUM(#REF!)</f>
        <v/>
      </c>
    </row>
    <row r="96" ht="20.1" customFormat="1" customHeight="1" s="10">
      <c r="A96" s="184" t="n"/>
      <c r="B96" s="102" t="inlineStr">
        <is>
          <t>輸送費込みTotal</t>
        </is>
      </c>
      <c r="C96" s="191" t="n"/>
      <c r="F96" s="11">
        <f>SUM(#REF!)</f>
        <v/>
      </c>
      <c r="G96" s="189">
        <f>SUM(#REF!)</f>
        <v/>
      </c>
      <c r="I96" s="27">
        <f>D96+F96</f>
        <v/>
      </c>
      <c r="J96" s="189">
        <f>#REF!+#REF!</f>
        <v/>
      </c>
    </row>
    <row r="97" ht="20.1" customFormat="1" customHeight="1" s="10">
      <c r="A97" s="135" t="inlineStr">
        <is>
          <t>売上</t>
        </is>
      </c>
      <c r="B97" s="192" t="inlineStr">
        <is>
          <t>FLOUVEIL</t>
        </is>
      </c>
      <c r="C97" s="13" t="inlineStr">
        <is>
          <t>Total</t>
        </is>
      </c>
      <c r="D97" s="181" t="n">
        <v>268520</v>
      </c>
      <c r="E97" s="181" t="n">
        <v>268520</v>
      </c>
      <c r="F97" s="182" t="n">
        <v>537040</v>
      </c>
    </row>
    <row r="98" ht="20.1" customFormat="1" customHeight="1" s="10">
      <c r="A98" s="183" t="n"/>
      <c r="B98" s="193" t="inlineStr">
        <is>
          <t>リレント通常注文</t>
        </is>
      </c>
      <c r="C98" s="13" t="inlineStr">
        <is>
          <t>Total</t>
        </is>
      </c>
      <c r="D98" s="181" t="n">
        <v>5480434</v>
      </c>
      <c r="E98" s="181" t="n">
        <v>5480434</v>
      </c>
      <c r="F98" s="182" t="n">
        <v>10960868</v>
      </c>
    </row>
    <row r="99" ht="20.1" customFormat="1" customHeight="1" s="10">
      <c r="A99" s="183" t="n"/>
      <c r="B99" s="194" t="inlineStr">
        <is>
          <t>C'BON</t>
        </is>
      </c>
      <c r="C99" s="149" t="inlineStr">
        <is>
          <t>Total</t>
        </is>
      </c>
      <c r="D99" s="181" t="n">
        <v>1791339</v>
      </c>
      <c r="E99" s="181" t="n">
        <v>1791339</v>
      </c>
      <c r="F99" s="182" t="n">
        <v>3582678</v>
      </c>
    </row>
    <row r="100" ht="20.1" customFormat="1" customHeight="1" s="10">
      <c r="A100" s="183" t="n"/>
      <c r="B100" s="194" t="inlineStr">
        <is>
          <t>Q'1st-1</t>
        </is>
      </c>
      <c r="C100" s="43" t="inlineStr">
        <is>
          <t>Total</t>
        </is>
      </c>
      <c r="D100" s="181" t="n">
        <v>221127</v>
      </c>
      <c r="E100" s="181" t="n">
        <v>221127</v>
      </c>
      <c r="F100" s="182" t="n">
        <v>442254</v>
      </c>
    </row>
    <row r="101" ht="20.1" customFormat="1" customHeight="1" s="10">
      <c r="A101" s="183" t="n"/>
      <c r="B101" s="195" t="inlineStr">
        <is>
          <t>CHANSON</t>
        </is>
      </c>
      <c r="C101" s="43" t="inlineStr">
        <is>
          <t>Total</t>
        </is>
      </c>
      <c r="D101" s="181" t="n">
        <v>123060</v>
      </c>
      <c r="E101" s="181" t="n">
        <v>123060</v>
      </c>
      <c r="F101" s="196" t="n">
        <v>246120</v>
      </c>
    </row>
    <row r="102" ht="20.1" customFormat="1" customHeight="1" s="10">
      <c r="A102" s="183" t="n"/>
      <c r="B102" s="195" t="inlineStr">
        <is>
          <t>HIMELABO</t>
        </is>
      </c>
      <c r="C102" s="43" t="inlineStr">
        <is>
          <t>Total</t>
        </is>
      </c>
      <c r="D102" s="181" t="n">
        <v>50166</v>
      </c>
      <c r="E102" s="181" t="n">
        <v>50166</v>
      </c>
      <c r="F102" s="196" t="n">
        <v>100332</v>
      </c>
    </row>
    <row r="103" ht="20.1" customFormat="1" customHeight="1" s="10">
      <c r="A103" s="183" t="n"/>
      <c r="B103" s="194" t="inlineStr">
        <is>
          <t>SUNSORIT</t>
        </is>
      </c>
      <c r="C103" s="151" t="inlineStr">
        <is>
          <t>Total</t>
        </is>
      </c>
      <c r="D103" s="181" t="n">
        <v>137128</v>
      </c>
      <c r="E103" s="181" t="n">
        <v>137128</v>
      </c>
      <c r="F103" s="182" t="n">
        <v>274256</v>
      </c>
    </row>
    <row r="104" ht="20.1" customFormat="1" customHeight="1" s="10">
      <c r="A104" s="183" t="n"/>
      <c r="B104" s="194" t="inlineStr">
        <is>
          <t>KYOTOMO</t>
        </is>
      </c>
      <c r="C104" s="13" t="inlineStr">
        <is>
          <t>Total</t>
        </is>
      </c>
      <c r="D104" s="181" t="n">
        <v>308700</v>
      </c>
      <c r="E104" s="181" t="n">
        <v>308700</v>
      </c>
      <c r="F104" s="182" t="n">
        <v>617400</v>
      </c>
    </row>
    <row r="105" ht="20.1" customFormat="1" customHeight="1" s="10">
      <c r="A105" s="183" t="n"/>
      <c r="B105" s="194" t="inlineStr">
        <is>
          <t>ELEGADOLL</t>
        </is>
      </c>
      <c r="C105" s="13" t="inlineStr">
        <is>
          <t>Total</t>
        </is>
      </c>
      <c r="D105" s="181" t="n">
        <v>162120</v>
      </c>
      <c r="E105" s="181" t="n">
        <v>162120</v>
      </c>
      <c r="F105" s="182" t="n">
        <v>324240</v>
      </c>
    </row>
    <row r="106" ht="20.1" customFormat="1" customHeight="1" s="10">
      <c r="A106" s="183" t="n"/>
      <c r="B106" s="194" t="inlineStr">
        <is>
          <t>MAYURI</t>
        </is>
      </c>
      <c r="C106" s="13" t="inlineStr">
        <is>
          <t>Total</t>
        </is>
      </c>
      <c r="D106" s="181" t="n">
        <v>12675</v>
      </c>
      <c r="E106" s="181" t="n">
        <v>12675</v>
      </c>
      <c r="F106" s="182" t="n">
        <v>25350</v>
      </c>
    </row>
    <row r="107" ht="20.1" customFormat="1" customHeight="1" s="10">
      <c r="A107" s="183" t="n"/>
      <c r="B107" s="194" t="inlineStr">
        <is>
          <t>ATMORE</t>
        </is>
      </c>
      <c r="C107" s="13" t="inlineStr">
        <is>
          <t>Total</t>
        </is>
      </c>
      <c r="D107" s="181" t="n">
        <v>17000</v>
      </c>
      <c r="E107" s="181" t="n">
        <v>17000</v>
      </c>
      <c r="F107" s="182" t="n">
        <v>34000</v>
      </c>
    </row>
    <row r="108" ht="20.1" customFormat="1" customHeight="1" s="10">
      <c r="A108" s="183" t="n"/>
      <c r="B108" s="194" t="inlineStr">
        <is>
          <t>OLUPONO</t>
        </is>
      </c>
      <c r="C108" s="13" t="inlineStr">
        <is>
          <t>Total</t>
        </is>
      </c>
      <c r="D108" s="181" t="n">
        <v>7850</v>
      </c>
      <c r="E108" s="181" t="n">
        <v>7850</v>
      </c>
      <c r="F108" s="182" t="n">
        <v>15700</v>
      </c>
    </row>
    <row r="109" ht="20.1" customFormat="1" customHeight="1" s="10">
      <c r="A109" s="183" t="n"/>
      <c r="B109" s="194" t="inlineStr">
        <is>
          <t>DIME HEALTH CARE</t>
        </is>
      </c>
      <c r="C109" s="13" t="inlineStr">
        <is>
          <t>Total</t>
        </is>
      </c>
      <c r="D109" s="181" t="n">
        <v>67878</v>
      </c>
      <c r="E109" s="181" t="n">
        <v>67878</v>
      </c>
      <c r="F109" s="182" t="n">
        <v>135756</v>
      </c>
    </row>
    <row r="110" ht="20.1" customFormat="1" customHeight="1" s="10">
      <c r="A110" s="183" t="n"/>
      <c r="B110" s="194" t="inlineStr">
        <is>
          <t>EMU</t>
        </is>
      </c>
      <c r="C110" s="13" t="inlineStr">
        <is>
          <t>Total</t>
        </is>
      </c>
      <c r="D110" s="181" t="n">
        <v>60750</v>
      </c>
      <c r="E110" s="181" t="n">
        <v>60750</v>
      </c>
      <c r="F110" s="182" t="n">
        <v>121500</v>
      </c>
    </row>
    <row r="111" ht="20.1" customFormat="1" customHeight="1" s="10">
      <c r="A111" s="183" t="n"/>
      <c r="B111" s="194" t="inlineStr">
        <is>
          <t>CHIKUHODO</t>
        </is>
      </c>
      <c r="C111" s="13" t="inlineStr">
        <is>
          <t>Total</t>
        </is>
      </c>
      <c r="D111" s="181" t="n">
        <v>221410</v>
      </c>
      <c r="E111" s="181" t="n">
        <v>221410</v>
      </c>
      <c r="F111" s="182" t="n">
        <v>442820</v>
      </c>
    </row>
    <row r="112" ht="20.1" customFormat="1" customHeight="1" s="10">
      <c r="A112" s="183" t="n"/>
      <c r="B112" s="194" t="inlineStr">
        <is>
          <t>LAPIDEM</t>
        </is>
      </c>
      <c r="C112" s="13" t="inlineStr">
        <is>
          <t>Total</t>
        </is>
      </c>
      <c r="D112" s="181" t="n">
        <v>524786</v>
      </c>
      <c r="E112" s="181" t="n">
        <v>524786</v>
      </c>
      <c r="F112" s="182" t="n">
        <v>1049572</v>
      </c>
    </row>
    <row r="113" ht="20.1" customFormat="1" customHeight="1" s="10">
      <c r="A113" s="183" t="n"/>
      <c r="B113" s="194" t="inlineStr">
        <is>
          <t>ROSY DROP</t>
        </is>
      </c>
      <c r="C113" s="13" t="inlineStr">
        <is>
          <t>Total</t>
        </is>
      </c>
      <c r="D113" s="181" t="n">
        <v>144530</v>
      </c>
      <c r="E113" s="181" t="n">
        <v>144530</v>
      </c>
      <c r="F113" s="182" t="n">
        <v>289060</v>
      </c>
    </row>
    <row r="114" ht="20.1" customFormat="1" customHeight="1" s="10">
      <c r="A114" s="183" t="n"/>
      <c r="B114" s="194" t="inlineStr">
        <is>
          <t>ESTLABO</t>
        </is>
      </c>
      <c r="C114" s="13" t="inlineStr">
        <is>
          <t>Total</t>
        </is>
      </c>
      <c r="D114" s="181" t="n">
        <v>594649</v>
      </c>
      <c r="E114" s="181" t="n">
        <v>594649</v>
      </c>
      <c r="F114" s="182" t="n">
        <v>1189298</v>
      </c>
    </row>
    <row r="115" ht="20.1" customFormat="1" customHeight="1" s="10">
      <c r="A115" s="183" t="n"/>
      <c r="B115" s="194" t="inlineStr">
        <is>
          <t>Ajuste</t>
        </is>
      </c>
      <c r="C115" s="13" t="inlineStr">
        <is>
          <t>Total</t>
        </is>
      </c>
      <c r="D115" s="181" t="n">
        <v>3875</v>
      </c>
      <c r="E115" s="181" t="n">
        <v>3875</v>
      </c>
      <c r="F115" s="182" t="n">
        <v>7750</v>
      </c>
    </row>
    <row r="116" ht="20.1" customFormat="1" customHeight="1" s="10">
      <c r="A116" s="183" t="n"/>
      <c r="B116" s="194" t="inlineStr">
        <is>
          <t>ISTYLE</t>
        </is>
      </c>
      <c r="C116" s="13" t="inlineStr">
        <is>
          <t>Total</t>
        </is>
      </c>
      <c r="D116" s="181" t="n">
        <v>43260</v>
      </c>
      <c r="E116" s="181" t="n">
        <v>43260</v>
      </c>
      <c r="F116" s="182" t="n">
        <v>86520</v>
      </c>
    </row>
    <row r="117" ht="20.1" customFormat="1" customHeight="1" s="10">
      <c r="A117" s="183" t="n"/>
      <c r="B117" s="194" t="inlineStr">
        <is>
          <t>MEROS</t>
        </is>
      </c>
      <c r="C117" s="13" t="inlineStr">
        <is>
          <t>Total</t>
        </is>
      </c>
      <c r="D117" s="181" t="n">
        <v>70934</v>
      </c>
      <c r="E117" s="181" t="n">
        <v>70934</v>
      </c>
      <c r="F117" s="182" t="n">
        <v>141868</v>
      </c>
    </row>
    <row r="118" ht="20.1" customFormat="1" customHeight="1" s="10">
      <c r="A118" s="183" t="n"/>
      <c r="B118" s="197" t="inlineStr">
        <is>
          <t>Beauty Conexion</t>
        </is>
      </c>
      <c r="C118" s="13" t="inlineStr">
        <is>
          <t>Total</t>
        </is>
      </c>
      <c r="D118" s="181" t="n">
        <v>61020</v>
      </c>
      <c r="E118" s="181" t="n">
        <v>61020</v>
      </c>
      <c r="F118" s="182" t="n">
        <v>122040</v>
      </c>
    </row>
    <row r="119" ht="20.1" customFormat="1" customHeight="1" s="10">
      <c r="A119" s="183" t="n"/>
      <c r="B119" s="194" t="inlineStr">
        <is>
          <t>COSMEPRO</t>
        </is>
      </c>
      <c r="C119" s="13" t="inlineStr">
        <is>
          <t>Total</t>
        </is>
      </c>
      <c r="D119" s="181" t="n">
        <v>73932</v>
      </c>
      <c r="E119" s="181" t="n">
        <v>73932</v>
      </c>
      <c r="F119" s="182" t="n">
        <v>147864</v>
      </c>
    </row>
    <row r="120" ht="20.1" customFormat="1" customHeight="1" s="10">
      <c r="A120" s="183" t="n"/>
      <c r="B120" s="194" t="inlineStr">
        <is>
          <t>AFURA</t>
        </is>
      </c>
      <c r="C120" s="13" t="inlineStr">
        <is>
          <t>Total</t>
        </is>
      </c>
      <c r="D120" s="181" t="n">
        <v>781983</v>
      </c>
      <c r="E120" s="181" t="n">
        <v>781983</v>
      </c>
      <c r="F120" s="182" t="n">
        <v>1563966</v>
      </c>
    </row>
    <row r="121" ht="20.1" customFormat="1" customHeight="1" s="10">
      <c r="A121" s="183" t="n"/>
      <c r="B121" s="194" t="inlineStr">
        <is>
          <t>HANAKO</t>
        </is>
      </c>
      <c r="C121" s="13" t="inlineStr">
        <is>
          <t>Total</t>
        </is>
      </c>
      <c r="D121" s="181" t="n">
        <v>9224</v>
      </c>
      <c r="E121" s="181" t="n">
        <v>9224</v>
      </c>
      <c r="F121" s="182" t="n">
        <v>18448</v>
      </c>
    </row>
    <row r="122" ht="20.1" customFormat="1" customHeight="1" s="10">
      <c r="A122" s="183" t="n"/>
      <c r="B122" s="194" t="inlineStr">
        <is>
          <t>AISHODO</t>
        </is>
      </c>
      <c r="C122" s="13" t="inlineStr">
        <is>
          <t>Total</t>
        </is>
      </c>
      <c r="D122" s="181" t="n">
        <v>26400</v>
      </c>
      <c r="E122" s="181" t="n">
        <v>26400</v>
      </c>
      <c r="F122" s="182" t="n">
        <v>52800</v>
      </c>
      <c r="H122" s="189" t="n"/>
    </row>
    <row r="123" ht="20.1" customFormat="1" customHeight="1" s="10">
      <c r="A123" s="183" t="n"/>
      <c r="B123" s="194" t="inlineStr">
        <is>
          <t>RUHAKU</t>
        </is>
      </c>
      <c r="C123" s="13" t="inlineStr">
        <is>
          <t>Total</t>
        </is>
      </c>
      <c r="D123" s="181" t="n">
        <v>78210</v>
      </c>
      <c r="E123" s="181" t="n">
        <v>78210</v>
      </c>
      <c r="F123" s="182" t="n">
        <v>156420</v>
      </c>
    </row>
    <row r="124" ht="20.1" customFormat="1" customHeight="1" s="10">
      <c r="A124" s="183" t="n"/>
      <c r="B124" s="194" t="inlineStr">
        <is>
          <t>McCoy</t>
        </is>
      </c>
      <c r="C124" s="13" t="inlineStr">
        <is>
          <t>Total</t>
        </is>
      </c>
      <c r="D124" s="181" t="n">
        <v>55436</v>
      </c>
      <c r="E124" s="181" t="n">
        <v>55436</v>
      </c>
      <c r="F124" s="182" t="n">
        <v>110872</v>
      </c>
    </row>
    <row r="125" ht="20.1" customFormat="1" customHeight="1" s="10">
      <c r="A125" s="183" t="n"/>
      <c r="B125" s="23" t="n"/>
      <c r="C125" s="13" t="inlineStr">
        <is>
          <t>Total</t>
        </is>
      </c>
      <c r="F125" s="182" t="n">
        <v>0</v>
      </c>
    </row>
    <row r="126" ht="20.1" customFormat="1" customHeight="1" s="10">
      <c r="A126" s="183" t="n"/>
      <c r="B126" s="23" t="n"/>
      <c r="C126" s="13" t="inlineStr">
        <is>
          <t>Total</t>
        </is>
      </c>
      <c r="F126" s="11">
        <f>SUM(#REF!)</f>
        <v/>
      </c>
    </row>
    <row r="127" ht="20.1" customFormat="1" customHeight="1" s="10">
      <c r="A127" s="183" t="n"/>
      <c r="B127" s="23" t="n"/>
      <c r="C127" s="13" t="inlineStr">
        <is>
          <t>Total</t>
        </is>
      </c>
      <c r="F127" s="11">
        <f>SUM(#REF!)</f>
        <v/>
      </c>
    </row>
    <row r="128" ht="20.1" customFormat="1" customHeight="1" s="10">
      <c r="A128" s="183" t="n"/>
      <c r="B128" s="23" t="n"/>
      <c r="C128" s="13" t="inlineStr">
        <is>
          <t>Total</t>
        </is>
      </c>
      <c r="F128" s="11">
        <f>SUM(#REF!)</f>
        <v/>
      </c>
    </row>
    <row r="129" ht="20.1" customFormat="1" customHeight="1" s="10">
      <c r="A129" s="183" t="n"/>
      <c r="B129" s="23" t="n"/>
      <c r="C129" s="83" t="inlineStr">
        <is>
          <t>Total</t>
        </is>
      </c>
      <c r="F129" s="11">
        <f>SUM(#REF!)</f>
        <v/>
      </c>
    </row>
    <row r="130" ht="19.5" customFormat="1" customHeight="1" s="10">
      <c r="A130" s="183" t="n"/>
      <c r="B130" s="23" t="n"/>
      <c r="C130" s="13" t="inlineStr">
        <is>
          <t>Total</t>
        </is>
      </c>
      <c r="F130" s="11">
        <f>SUM(#REF!)</f>
        <v/>
      </c>
    </row>
    <row r="131" ht="20.1" customFormat="1" customHeight="1" s="10">
      <c r="A131" s="183" t="n"/>
      <c r="B131" s="23" t="n"/>
      <c r="C131" s="13" t="inlineStr">
        <is>
          <t>Total</t>
        </is>
      </c>
      <c r="F131" s="11">
        <f>SUM(#REF!)</f>
        <v/>
      </c>
    </row>
    <row r="132" ht="20.1" customFormat="1" customHeight="1" s="10">
      <c r="A132" s="183" t="n"/>
      <c r="B132" s="23" t="n"/>
      <c r="C132" s="13" t="inlineStr">
        <is>
          <t>Total</t>
        </is>
      </c>
      <c r="F132" s="11">
        <f>SUM(#REF!)</f>
        <v/>
      </c>
    </row>
    <row r="133" ht="19.5" customFormat="1" customHeight="1" s="10">
      <c r="A133" s="183" t="n"/>
      <c r="B133" s="23" t="n"/>
      <c r="C133" s="13" t="inlineStr">
        <is>
          <t>Total</t>
        </is>
      </c>
      <c r="F133" s="11">
        <f>SUM(#REF!)</f>
        <v/>
      </c>
    </row>
    <row r="134" ht="20.1" customFormat="1" customHeight="1" s="10">
      <c r="A134" s="183" t="n"/>
      <c r="B134" s="70" t="n"/>
      <c r="C134" s="13" t="inlineStr">
        <is>
          <t>Total</t>
        </is>
      </c>
      <c r="F134" s="11" t="n"/>
    </row>
    <row r="135" ht="20.1" customFormat="1" customHeight="1" s="10">
      <c r="A135" s="183" t="n"/>
      <c r="B135" s="70" t="n"/>
      <c r="C135" s="13" t="inlineStr">
        <is>
          <t>Total</t>
        </is>
      </c>
      <c r="F135" s="11" t="n"/>
    </row>
    <row r="136" ht="20.1" customFormat="1" customHeight="1" s="10">
      <c r="A136" s="183" t="n"/>
      <c r="B136" s="70" t="n"/>
      <c r="C136" s="13" t="inlineStr">
        <is>
          <t>Total</t>
        </is>
      </c>
      <c r="F136" s="11" t="n"/>
    </row>
    <row r="137" ht="20.1" customFormat="1" customHeight="1" s="10">
      <c r="A137" s="183" t="n"/>
      <c r="B137" s="70" t="n"/>
      <c r="C137" s="13" t="inlineStr">
        <is>
          <t>Total</t>
        </is>
      </c>
      <c r="F137" s="11" t="n"/>
      <c r="I137" s="27">
        <f>D142+'YAMATO2308~2407 '!H7</f>
        <v/>
      </c>
    </row>
    <row r="138" ht="20.1" customFormat="1" customHeight="1" s="10">
      <c r="A138" s="183" t="n"/>
      <c r="B138" s="60" t="n"/>
      <c r="C138" s="13" t="inlineStr">
        <is>
          <t>Total</t>
        </is>
      </c>
      <c r="F138" s="11" t="n"/>
    </row>
    <row r="139" ht="20.1" customFormat="1" customHeight="1" s="10">
      <c r="A139" s="183" t="n"/>
      <c r="B139" s="23" t="n"/>
      <c r="C139" s="13" t="inlineStr">
        <is>
          <t>Total</t>
        </is>
      </c>
      <c r="F139" s="11">
        <f>SUM(#REF!)</f>
        <v/>
      </c>
    </row>
    <row r="140" ht="20.1" customFormat="1" customHeight="1" s="10">
      <c r="A140" s="183" t="n"/>
      <c r="B140" s="53" t="n"/>
      <c r="C140" s="13" t="inlineStr">
        <is>
          <t>Total</t>
        </is>
      </c>
      <c r="F140" s="11">
        <f>SUM(#REF!)</f>
        <v/>
      </c>
      <c r="G140" s="189" t="n"/>
    </row>
    <row r="141" ht="20.1" customFormat="1" customHeight="1" s="10">
      <c r="A141" s="184" t="n"/>
      <c r="B141" s="25" t="inlineStr">
        <is>
          <t>Freight</t>
        </is>
      </c>
      <c r="C141" s="26" t="n"/>
      <c r="F141" s="11">
        <f>SUM(#REF!)</f>
        <v/>
      </c>
      <c r="G141" s="189">
        <f>#REF!-#REF!</f>
        <v/>
      </c>
      <c r="H141" s="27">
        <f>D142+E141</f>
        <v/>
      </c>
      <c r="I141" s="189" t="n"/>
    </row>
    <row r="142" ht="20.1" customFormat="1" customHeight="1" s="10">
      <c r="A142" s="116" t="inlineStr">
        <is>
          <t>輸送費込み請求金額</t>
        </is>
      </c>
      <c r="B142" s="198" t="n"/>
      <c r="C142" s="198" t="n"/>
      <c r="F142" s="11">
        <f>SUM(#REF!)</f>
        <v/>
      </c>
      <c r="G142" s="71">
        <f>E141/#REF!</f>
        <v/>
      </c>
      <c r="H142" s="27">
        <f>F141-G96</f>
        <v/>
      </c>
      <c r="J142" s="79" t="inlineStr">
        <is>
          <t>ロシア</t>
        </is>
      </c>
      <c r="K142" s="189">
        <f>#REF!+#REF!+#REF!+#REF!+#REF!+#REF!+#REF!+#REF!+#REF!+#REF!+#REF!+#REF!+#REF!+#REF!+#REF!</f>
        <v/>
      </c>
    </row>
    <row r="143" ht="20.1" customFormat="1" customHeight="1" s="10">
      <c r="A143" s="199" t="inlineStr">
        <is>
          <t>KS/センコン総合利益</t>
        </is>
      </c>
      <c r="B143" s="200" t="n"/>
      <c r="C143" s="200" t="n"/>
      <c r="F143" s="11">
        <f>SUM(#REF!)</f>
        <v/>
      </c>
      <c r="J143" s="79" t="inlineStr">
        <is>
          <t>ドバイ</t>
        </is>
      </c>
      <c r="K143" s="189">
        <f>#REF!+#REF!+#REF!+#REF!+#REF!+#REF!</f>
        <v/>
      </c>
    </row>
    <row r="144" ht="20.1" customFormat="1" customHeight="1" s="10">
      <c r="A144" s="201" t="n"/>
      <c r="B144" s="202" t="n"/>
      <c r="C144" s="202" t="n"/>
      <c r="F144" s="16">
        <f>D143/D142</f>
        <v/>
      </c>
      <c r="J144" s="79" t="inlineStr">
        <is>
          <t>フランス</t>
        </is>
      </c>
      <c r="K144" s="189" t="n"/>
    </row>
    <row r="145" ht="20.1" customFormat="1" customHeight="1" s="10">
      <c r="A145" s="89" t="inlineStr">
        <is>
          <t>センコン
利益</t>
        </is>
      </c>
      <c r="B145" s="90" t="inlineStr">
        <is>
          <t>センコン利益(FLOUVEIL,CBON)</t>
        </is>
      </c>
      <c r="C145" s="191" t="n"/>
      <c r="F145" s="203">
        <f>SUM(#REF!)</f>
        <v/>
      </c>
    </row>
    <row r="146" ht="20.1" customFormat="1" customHeight="1" s="10">
      <c r="A146" s="184" t="n"/>
      <c r="B146" s="90" t="inlineStr">
        <is>
          <t>センコン利益率(FLOUVEIL,CBON)</t>
        </is>
      </c>
      <c r="C146" s="191" t="n"/>
      <c r="F146" s="15">
        <f>D145/(D11+D5)</f>
        <v/>
      </c>
    </row>
    <row r="147" ht="20.1" customFormat="1" customHeight="1" s="10">
      <c r="A147" s="204" t="inlineStr">
        <is>
          <t>KS商品別利益</t>
        </is>
      </c>
      <c r="B147" s="205" t="inlineStr">
        <is>
          <t>FLOUVEIL</t>
        </is>
      </c>
      <c r="C147" s="206" t="n"/>
      <c r="D147" s="181" t="n">
        <v>45770</v>
      </c>
      <c r="E147" s="181" t="n">
        <v>45770</v>
      </c>
      <c r="F147" s="196" t="n">
        <v>91540</v>
      </c>
    </row>
    <row r="148" ht="20.1" customFormat="1" customHeight="1" s="10">
      <c r="A148" s="183" t="n"/>
      <c r="B148" s="201" t="n"/>
      <c r="C148" s="207" t="n"/>
      <c r="D148" s="208" t="n">
        <v>0.1704528526739163</v>
      </c>
      <c r="E148" s="208" t="n">
        <v>0.1704528526739163</v>
      </c>
      <c r="F148" s="209" t="n">
        <v>0.1704528526739163</v>
      </c>
    </row>
    <row r="149" ht="20.1" customFormat="1" customHeight="1" s="10">
      <c r="A149" s="183" t="n"/>
      <c r="B149" s="205" t="inlineStr">
        <is>
          <t>リレント通常注文</t>
        </is>
      </c>
      <c r="C149" s="206" t="n"/>
      <c r="D149" s="181" t="n">
        <v>1147342</v>
      </c>
      <c r="E149" s="181" t="n">
        <v>1147342</v>
      </c>
      <c r="F149" s="196" t="n">
        <v>2294684</v>
      </c>
    </row>
    <row r="150" ht="20.1" customFormat="1" customHeight="1" s="10">
      <c r="A150" s="183" t="n"/>
      <c r="B150" s="201" t="n"/>
      <c r="C150" s="207" t="n"/>
      <c r="D150" s="208" t="n">
        <v>0.2093523980035158</v>
      </c>
      <c r="E150" s="208" t="n">
        <v>0.2093523980035158</v>
      </c>
      <c r="F150" s="210" t="n">
        <v>0.6404940661706131</v>
      </c>
    </row>
    <row r="151" ht="20.1" customFormat="1" customHeight="1" s="10">
      <c r="A151" s="183" t="n"/>
      <c r="B151" s="205" t="inlineStr">
        <is>
          <t>C'BON</t>
        </is>
      </c>
      <c r="C151" s="206" t="n"/>
      <c r="D151" s="181" t="n">
        <v>358539</v>
      </c>
      <c r="E151" s="181" t="n">
        <v>358539</v>
      </c>
      <c r="F151" s="196" t="n">
        <v>717078</v>
      </c>
    </row>
    <row r="152" ht="20.1" customFormat="1" customHeight="1" s="10">
      <c r="A152" s="183" t="n"/>
      <c r="B152" s="201" t="n"/>
      <c r="C152" s="207" t="n"/>
      <c r="D152" s="208" t="n">
        <v>0.2001513951295651</v>
      </c>
      <c r="E152" s="208" t="n">
        <v>0.2001513951295651</v>
      </c>
      <c r="F152" s="210" t="n">
        <v>2.913529985372989</v>
      </c>
    </row>
    <row r="153" ht="20.1" customFormat="1" customHeight="1" s="10">
      <c r="A153" s="183" t="n"/>
      <c r="B153" s="205" t="inlineStr">
        <is>
          <t>Q'1st-1</t>
        </is>
      </c>
      <c r="C153" s="206" t="n"/>
      <c r="D153" s="181" t="n">
        <v>48049</v>
      </c>
      <c r="E153" s="181" t="n">
        <v>48049</v>
      </c>
      <c r="F153" s="211" t="n">
        <v>96098</v>
      </c>
    </row>
    <row r="154" ht="20.1" customFormat="1" customHeight="1" s="10">
      <c r="A154" s="183" t="n"/>
      <c r="B154" s="201" t="n"/>
      <c r="C154" s="207" t="n"/>
      <c r="D154" s="208" t="n">
        <v>0.2172914207672514</v>
      </c>
      <c r="E154" s="208" t="n">
        <v>0.2172914207672514</v>
      </c>
      <c r="F154" s="210" t="n">
        <v>0.3503952511522082</v>
      </c>
    </row>
    <row r="155" ht="20.1" customFormat="1" customHeight="1" s="10">
      <c r="A155" s="183" t="n"/>
      <c r="B155" s="212" t="inlineStr">
        <is>
          <t>CHANSON</t>
        </is>
      </c>
      <c r="C155" s="206" t="n"/>
      <c r="D155" s="181" t="n">
        <v>27060</v>
      </c>
      <c r="E155" s="181" t="n">
        <v>27060</v>
      </c>
      <c r="F155" s="196" t="n">
        <v>54120</v>
      </c>
    </row>
    <row r="156" ht="20.1" customFormat="1" customHeight="1" s="10">
      <c r="A156" s="183" t="n"/>
      <c r="B156" s="201" t="n"/>
      <c r="C156" s="207" t="n"/>
      <c r="D156" s="208" t="n">
        <v>0.219892735251097</v>
      </c>
      <c r="E156" s="208" t="n">
        <v>0.219892735251097</v>
      </c>
      <c r="F156" s="210" t="n">
        <v>0.1669133974833457</v>
      </c>
    </row>
    <row r="157" ht="20.1" customFormat="1" customHeight="1" s="10">
      <c r="A157" s="183" t="n"/>
      <c r="B157" s="212" t="inlineStr">
        <is>
          <t>HIMELABO</t>
        </is>
      </c>
      <c r="C157" s="206" t="n"/>
      <c r="D157" s="181" t="n">
        <v>10050</v>
      </c>
      <c r="E157" s="181" t="n">
        <v>10050</v>
      </c>
      <c r="F157" s="196" t="n">
        <v>20100</v>
      </c>
    </row>
    <row r="158" ht="20.1" customFormat="1" customHeight="1" s="10">
      <c r="A158" s="183" t="n"/>
      <c r="B158" s="201" t="n"/>
      <c r="C158" s="207" t="n"/>
      <c r="D158" s="208" t="n">
        <v>0.2003348881712714</v>
      </c>
      <c r="E158" s="208" t="n">
        <v>0.2003348881712714</v>
      </c>
      <c r="F158" s="210" t="n">
        <v>0.5911764705882353</v>
      </c>
    </row>
    <row r="159" ht="20.1" customFormat="1" customHeight="1" s="10">
      <c r="A159" s="183" t="n"/>
      <c r="B159" s="212" t="inlineStr">
        <is>
          <t>SUNSORIT</t>
        </is>
      </c>
      <c r="C159" s="206" t="n"/>
      <c r="D159" s="181" t="n">
        <v>42148</v>
      </c>
      <c r="E159" s="181" t="n">
        <v>42148</v>
      </c>
      <c r="F159" s="196" t="n">
        <v>84296</v>
      </c>
    </row>
    <row r="160" ht="20.1" customFormat="1" customHeight="1" s="10">
      <c r="A160" s="183" t="n"/>
      <c r="B160" s="201" t="n"/>
      <c r="C160" s="207" t="n"/>
      <c r="D160" s="208" t="n">
        <v>0.3073624642669622</v>
      </c>
      <c r="E160" s="208" t="n">
        <v>0.3073624642669622</v>
      </c>
      <c r="F160" s="210" t="n">
        <v>0.6209375644538732</v>
      </c>
    </row>
    <row r="161" ht="20.1" customFormat="1" customHeight="1" s="10">
      <c r="A161" s="183" t="n"/>
      <c r="B161" s="213" t="inlineStr">
        <is>
          <t>KYOTOMO</t>
        </is>
      </c>
      <c r="C161" s="200" t="n"/>
      <c r="D161" s="181" t="n">
        <v>54936</v>
      </c>
      <c r="E161" s="181" t="n">
        <v>54936</v>
      </c>
      <c r="F161" s="196" t="n">
        <v>109872</v>
      </c>
    </row>
    <row r="162" ht="20.1" customFormat="1" customHeight="1" s="10">
      <c r="A162" s="183" t="n"/>
      <c r="B162" s="201" t="n"/>
      <c r="C162" s="202" t="n"/>
      <c r="D162" s="208" t="n">
        <v>0.1779591836734694</v>
      </c>
      <c r="E162" s="208" t="n">
        <v>0.1779591836734694</v>
      </c>
      <c r="F162" s="210" t="n">
        <v>0.2481188744862472</v>
      </c>
    </row>
    <row r="163" ht="20.1" customFormat="1" customHeight="1" s="10">
      <c r="A163" s="183" t="n"/>
      <c r="B163" s="213" t="inlineStr">
        <is>
          <t>ELEGADOLL</t>
        </is>
      </c>
      <c r="C163" s="200" t="n"/>
      <c r="D163" s="181" t="n">
        <v>27720</v>
      </c>
      <c r="E163" s="181" t="n">
        <v>27720</v>
      </c>
      <c r="F163" s="196" t="n">
        <v>55440</v>
      </c>
    </row>
    <row r="164" ht="20.1" customFormat="1" customHeight="1" s="10">
      <c r="A164" s="183" t="n"/>
      <c r="B164" s="201" t="n"/>
      <c r="C164" s="202" t="n"/>
      <c r="D164" s="208" t="n">
        <v>0.1709844559585492</v>
      </c>
      <c r="E164" s="208" t="n">
        <v>0.1709844559585492</v>
      </c>
      <c r="F164" s="210" t="n">
        <v>0.1917940911921401</v>
      </c>
    </row>
    <row r="165" ht="20.1" customFormat="1" customHeight="1" s="10">
      <c r="A165" s="183" t="n"/>
      <c r="B165" s="214" t="inlineStr">
        <is>
          <t>MAYURI</t>
        </is>
      </c>
      <c r="C165" s="58" t="n"/>
      <c r="D165" s="181" t="n">
        <v>2225</v>
      </c>
      <c r="E165" s="181" t="n">
        <v>2225</v>
      </c>
      <c r="F165" s="215" t="n">
        <v>4450</v>
      </c>
    </row>
    <row r="166" ht="20.1" customFormat="1" customHeight="1" s="10">
      <c r="A166" s="183" t="n"/>
      <c r="B166" s="201" t="n"/>
      <c r="C166" s="58" t="n"/>
      <c r="D166" s="208" t="n">
        <v>0.1755424063116371</v>
      </c>
      <c r="E166" s="208" t="n">
        <v>0.1755424063116371</v>
      </c>
      <c r="F166" s="210" t="n">
        <v>0.5741935483870968</v>
      </c>
    </row>
    <row r="167" ht="20.1" customFormat="1" customHeight="1" s="10">
      <c r="A167" s="183" t="n"/>
      <c r="B167" s="213" t="inlineStr">
        <is>
          <t>ATMORE</t>
        </is>
      </c>
      <c r="C167" s="200" t="n"/>
      <c r="D167" s="181" t="n">
        <v>3400</v>
      </c>
      <c r="E167" s="181" t="n">
        <v>3400</v>
      </c>
      <c r="F167" s="196" t="n">
        <v>6800</v>
      </c>
    </row>
    <row r="168" ht="20.1" customFormat="1" customHeight="1" s="10">
      <c r="A168" s="183" t="n"/>
      <c r="B168" s="201" t="n"/>
      <c r="C168" s="202" t="n"/>
      <c r="D168" s="208" t="n">
        <v>0.2</v>
      </c>
      <c r="E168" s="208" t="n">
        <v>0.2</v>
      </c>
      <c r="F168" s="210" t="n">
        <v>0.0479318803394705</v>
      </c>
    </row>
    <row r="169" ht="20.1" customFormat="1" customHeight="1" s="10">
      <c r="A169" s="183" t="n"/>
      <c r="B169" s="214" t="inlineStr">
        <is>
          <t>OLUPONO</t>
        </is>
      </c>
      <c r="C169" s="200" t="n"/>
      <c r="D169" s="181" t="n">
        <v>1350</v>
      </c>
      <c r="E169" s="181" t="n">
        <v>1350</v>
      </c>
      <c r="F169" s="211" t="n">
        <v>2700</v>
      </c>
    </row>
    <row r="170" ht="20.1" customFormat="1" customHeight="1" s="10">
      <c r="A170" s="183" t="n"/>
      <c r="B170" s="201" t="n"/>
      <c r="C170" s="202" t="n"/>
      <c r="D170" s="208" t="n">
        <v>0.1719745222929936</v>
      </c>
      <c r="E170" s="208" t="n">
        <v>0.1719745222929936</v>
      </c>
      <c r="F170" s="210" t="n">
        <v>0.01826002272358383</v>
      </c>
    </row>
    <row r="171" ht="20.1" customFormat="1" customHeight="1" s="10">
      <c r="A171" s="183" t="n"/>
      <c r="B171" s="214" t="inlineStr">
        <is>
          <t>DIME HEALTH CARE</t>
        </is>
      </c>
      <c r="C171" s="58" t="n"/>
      <c r="D171" s="181" t="n">
        <v>20358</v>
      </c>
      <c r="E171" s="181" t="n">
        <v>20358</v>
      </c>
      <c r="F171" s="211" t="n">
        <v>40716</v>
      </c>
    </row>
    <row r="172" ht="20.1" customFormat="1" customHeight="1" s="10">
      <c r="A172" s="183" t="n"/>
      <c r="B172" s="201" t="n"/>
      <c r="C172" s="58" t="n"/>
      <c r="D172" s="208" t="n">
        <v>0.2999204455051711</v>
      </c>
      <c r="E172" s="208" t="n">
        <v>0.2999204455051711</v>
      </c>
      <c r="F172" s="210" t="n">
        <v>2.207068516912402</v>
      </c>
    </row>
    <row r="173" ht="20.1" customFormat="1" customHeight="1" s="10">
      <c r="A173" s="183" t="n"/>
      <c r="B173" s="214" t="inlineStr">
        <is>
          <t>EMU</t>
        </is>
      </c>
      <c r="C173" s="200" t="n"/>
      <c r="D173" s="181" t="n">
        <v>12150</v>
      </c>
      <c r="E173" s="181" t="n">
        <v>12150</v>
      </c>
      <c r="F173" s="211" t="n">
        <v>24300</v>
      </c>
    </row>
    <row r="174" ht="20.1" customFormat="1" customHeight="1" s="10">
      <c r="A174" s="183" t="n"/>
      <c r="B174" s="201" t="n"/>
      <c r="C174" s="202" t="n"/>
      <c r="D174" s="208" t="n">
        <v>0.2</v>
      </c>
      <c r="E174" s="208" t="n">
        <v>0.2</v>
      </c>
      <c r="F174" s="210" t="n">
        <v>0.1553509781357883</v>
      </c>
    </row>
    <row r="175" ht="20.1" customFormat="1" customHeight="1" s="10">
      <c r="A175" s="183" t="n"/>
      <c r="B175" s="214" t="inlineStr">
        <is>
          <t>CHIKUHODO</t>
        </is>
      </c>
      <c r="C175" s="206" t="n"/>
      <c r="D175" s="181" t="n">
        <v>33310</v>
      </c>
      <c r="E175" s="181" t="n">
        <v>33310</v>
      </c>
      <c r="F175" s="215" t="n">
        <v>66620</v>
      </c>
    </row>
    <row r="176" ht="20.1" customFormat="1" customHeight="1" s="10">
      <c r="A176" s="183" t="n"/>
      <c r="B176" s="201" t="n"/>
      <c r="C176" s="207" t="n"/>
      <c r="D176" s="208" t="n">
        <v>0.1504448760218599</v>
      </c>
      <c r="E176" s="208" t="n">
        <v>0.1504448760218599</v>
      </c>
      <c r="F176" s="210" t="n">
        <v>0</v>
      </c>
    </row>
    <row r="177" ht="20.1" customFormat="1" customHeight="1" s="10">
      <c r="A177" s="183" t="n"/>
      <c r="B177" s="214" t="inlineStr">
        <is>
          <t>LAPIDEM</t>
        </is>
      </c>
      <c r="C177" s="200" t="n"/>
      <c r="D177" s="181" t="n">
        <v>83506</v>
      </c>
      <c r="E177" s="181" t="n">
        <v>83506</v>
      </c>
      <c r="F177" s="211" t="n">
        <v>167012</v>
      </c>
    </row>
    <row r="178" ht="20.1" customFormat="1" customHeight="1" s="10">
      <c r="A178" s="183" t="n"/>
      <c r="B178" s="201" t="n"/>
      <c r="C178" s="202" t="n"/>
      <c r="D178" s="208" t="n">
        <v>0.1591239095555141</v>
      </c>
      <c r="E178" s="208" t="n">
        <v>0.1591239095555141</v>
      </c>
      <c r="F178" s="210" t="n">
        <v>0</v>
      </c>
    </row>
    <row r="179" ht="20.1" customFormat="1" customHeight="1" s="10">
      <c r="A179" s="183" t="n"/>
      <c r="B179" s="214" t="inlineStr">
        <is>
          <t>ROSY DROP</t>
        </is>
      </c>
      <c r="C179" s="200" t="n"/>
      <c r="D179" s="181" t="n">
        <v>29330</v>
      </c>
      <c r="E179" s="181" t="n">
        <v>29330</v>
      </c>
      <c r="F179" s="211" t="n">
        <v>58660</v>
      </c>
    </row>
    <row r="180" ht="20.1" customFormat="1" customHeight="1" s="10">
      <c r="A180" s="183" t="n"/>
      <c r="B180" s="201" t="n"/>
      <c r="C180" s="202" t="n"/>
      <c r="D180" s="208" t="n">
        <v>0.2029336469937037</v>
      </c>
      <c r="E180" s="208" t="n">
        <v>0.2029336469937037</v>
      </c>
      <c r="F180" s="210" t="n">
        <v>0</v>
      </c>
    </row>
    <row r="181" ht="20.1" customFormat="1" customHeight="1" s="10">
      <c r="A181" s="183" t="n"/>
      <c r="B181" s="214" t="inlineStr">
        <is>
          <t>ESTLABO</t>
        </is>
      </c>
      <c r="C181" s="200" t="n"/>
      <c r="D181" s="181" t="n">
        <v>118139</v>
      </c>
      <c r="E181" s="181" t="n">
        <v>118139</v>
      </c>
      <c r="F181" s="211" t="n">
        <v>236278</v>
      </c>
    </row>
    <row r="182" ht="20.1" customFormat="1" customHeight="1" s="10">
      <c r="A182" s="183" t="n"/>
      <c r="B182" s="201" t="n"/>
      <c r="C182" s="202" t="n"/>
      <c r="D182" s="208" t="n">
        <v>0.1986701398640206</v>
      </c>
      <c r="E182" s="208" t="n">
        <v>0.1986701398640206</v>
      </c>
      <c r="F182" s="210" t="n">
        <v>0</v>
      </c>
    </row>
    <row r="183" ht="20.1" customFormat="1" customHeight="1" s="10">
      <c r="A183" s="183" t="n"/>
      <c r="B183" s="214" t="inlineStr">
        <is>
          <t>Ajuste</t>
        </is>
      </c>
      <c r="C183" s="200" t="n"/>
      <c r="D183" s="181" t="n">
        <v>775</v>
      </c>
      <c r="E183" s="181" t="n">
        <v>775</v>
      </c>
      <c r="F183" s="211" t="n">
        <v>1550</v>
      </c>
    </row>
    <row r="184" ht="20.1" customFormat="1" customHeight="1" s="10">
      <c r="A184" s="183" t="n"/>
      <c r="B184" s="201" t="n"/>
      <c r="C184" s="202" t="n"/>
      <c r="D184" s="208" t="n">
        <v>0.2</v>
      </c>
      <c r="E184" s="208" t="n">
        <v>0.2</v>
      </c>
      <c r="F184" s="210" t="n">
        <v>0</v>
      </c>
    </row>
    <row r="185" ht="20.1" customFormat="1" customHeight="1" s="10">
      <c r="A185" s="183" t="n"/>
      <c r="B185" s="214" t="inlineStr">
        <is>
          <t>ISTYLE</t>
        </is>
      </c>
      <c r="C185" s="206" t="n"/>
      <c r="D185" s="181" t="n">
        <v>8740</v>
      </c>
      <c r="E185" s="181" t="n">
        <v>8740</v>
      </c>
      <c r="F185" s="215" t="n">
        <v>17480</v>
      </c>
    </row>
    <row r="186" ht="20.1" customFormat="1" customHeight="1" s="19">
      <c r="A186" s="183" t="n"/>
      <c r="B186" s="201" t="n"/>
      <c r="C186" s="207" t="n"/>
      <c r="D186" s="208" t="n">
        <v>0.2020342117429496</v>
      </c>
      <c r="E186" s="208" t="n">
        <v>0.2020342117429496</v>
      </c>
      <c r="F186" s="210" t="n">
        <v>0</v>
      </c>
      <c r="G186" s="10" t="n"/>
      <c r="H186" s="10" t="n"/>
      <c r="I186" s="10" t="n"/>
      <c r="J186" s="10" t="n"/>
      <c r="K186" s="10" t="n"/>
    </row>
    <row r="187" ht="20.1" customFormat="1" customHeight="1" s="19">
      <c r="A187" s="183" t="n"/>
      <c r="B187" s="214" t="inlineStr">
        <is>
          <t>MEROS</t>
        </is>
      </c>
      <c r="C187" s="200" t="n"/>
      <c r="D187" s="181" t="n">
        <v>12880</v>
      </c>
      <c r="E187" s="181" t="n">
        <v>12880</v>
      </c>
      <c r="F187" s="211" t="n">
        <v>25760</v>
      </c>
      <c r="G187" s="10" t="n"/>
      <c r="H187" s="10" t="n"/>
      <c r="I187" s="10" t="n"/>
      <c r="J187" s="10" t="n"/>
      <c r="K187" s="10" t="n"/>
    </row>
    <row r="188" ht="20.1" customFormat="1" customHeight="1" s="19">
      <c r="A188" s="183" t="n"/>
      <c r="B188" s="201" t="n"/>
      <c r="C188" s="202" t="n"/>
      <c r="D188" s="208" t="n">
        <v>0.1815772408154059</v>
      </c>
      <c r="E188" s="208" t="n">
        <v>0.1815772408154059</v>
      </c>
      <c r="F188" s="210" t="n">
        <v>0</v>
      </c>
      <c r="G188" s="10" t="n"/>
      <c r="H188" s="10" t="n"/>
      <c r="I188" s="10" t="n"/>
      <c r="J188" s="10" t="n"/>
      <c r="K188" s="10" t="n"/>
    </row>
    <row r="189" ht="20.1" customFormat="1" customHeight="1" s="19">
      <c r="A189" s="183" t="n"/>
      <c r="B189" s="214" t="inlineStr">
        <is>
          <t>Beauty Conexion</t>
        </is>
      </c>
      <c r="C189" s="58" t="n"/>
      <c r="D189" s="181" t="n">
        <v>7560</v>
      </c>
      <c r="E189" s="181" t="n">
        <v>7560</v>
      </c>
      <c r="F189" s="215" t="n">
        <v>15120</v>
      </c>
      <c r="G189" s="10" t="n"/>
      <c r="H189" s="10" t="n"/>
      <c r="I189" s="10" t="n"/>
      <c r="J189" s="10" t="n"/>
      <c r="K189" s="10" t="n"/>
    </row>
    <row r="190" ht="20.1" customFormat="1" customHeight="1" s="19">
      <c r="A190" s="183" t="n"/>
      <c r="B190" s="201" t="n"/>
      <c r="C190" s="58" t="n"/>
      <c r="D190" s="208" t="n">
        <v>0.1238938053097345</v>
      </c>
      <c r="E190" s="208" t="n">
        <v>0.1238938053097345</v>
      </c>
      <c r="F190" s="210" t="n">
        <v>0</v>
      </c>
      <c r="G190" s="10" t="n"/>
      <c r="H190" s="10" t="n"/>
      <c r="I190" s="10" t="n"/>
      <c r="J190" s="10" t="n"/>
      <c r="K190" s="10" t="n"/>
    </row>
    <row r="191" ht="20.1" customFormat="1" customHeight="1" s="19">
      <c r="A191" s="183" t="n"/>
      <c r="B191" s="214" t="inlineStr">
        <is>
          <t>COSMEPRO</t>
        </is>
      </c>
      <c r="C191" s="206" t="n"/>
      <c r="D191" s="181" t="n">
        <v>41532</v>
      </c>
      <c r="E191" s="181" t="n">
        <v>41532</v>
      </c>
      <c r="F191" s="215" t="n">
        <v>83064</v>
      </c>
      <c r="G191" s="10" t="n"/>
      <c r="H191" s="10" t="n"/>
      <c r="I191" s="10" t="n"/>
      <c r="J191" s="10" t="n"/>
      <c r="K191" s="10" t="n"/>
    </row>
    <row r="192" ht="20.1" customFormat="1" customHeight="1" s="19">
      <c r="A192" s="183" t="n"/>
      <c r="B192" s="201" t="n"/>
      <c r="C192" s="207" t="n"/>
      <c r="D192" s="208" t="n">
        <v>0.561759454633988</v>
      </c>
      <c r="E192" s="208" t="n">
        <v>0.561759454633988</v>
      </c>
      <c r="F192" s="210" t="n">
        <v>0</v>
      </c>
      <c r="G192" s="10" t="n"/>
      <c r="H192" s="10" t="n"/>
      <c r="I192" s="10" t="n"/>
      <c r="J192" s="10" t="n"/>
      <c r="K192" s="10" t="n"/>
    </row>
    <row r="193" ht="20.1" customFormat="1" customHeight="1" s="19">
      <c r="A193" s="183" t="n"/>
      <c r="B193" s="214" t="inlineStr">
        <is>
          <t>AFURA</t>
        </is>
      </c>
      <c r="C193" s="206" t="n"/>
      <c r="D193" s="181" t="n">
        <v>757583</v>
      </c>
      <c r="E193" s="181" t="n">
        <v>757583</v>
      </c>
      <c r="F193" s="215" t="n">
        <v>1515166</v>
      </c>
      <c r="G193" s="10" t="n"/>
      <c r="H193" s="10" t="n"/>
      <c r="I193" s="10" t="n"/>
      <c r="J193" s="10" t="n"/>
      <c r="K193" s="10" t="n"/>
    </row>
    <row r="194" ht="20.1" customFormat="1" customHeight="1" s="19">
      <c r="A194" s="183" t="n"/>
      <c r="B194" s="201" t="n"/>
      <c r="C194" s="207" t="n"/>
      <c r="D194" s="208" t="n">
        <v>0.9687972756440997</v>
      </c>
      <c r="E194" s="208" t="n">
        <v>0.9687972756440997</v>
      </c>
      <c r="F194" s="210" t="n">
        <v>0</v>
      </c>
      <c r="G194" s="10" t="n"/>
      <c r="H194" s="10" t="n"/>
      <c r="I194" s="10" t="n"/>
      <c r="J194" s="10" t="n"/>
      <c r="K194" s="10" t="n"/>
    </row>
    <row r="195" ht="20.1" customFormat="1" customHeight="1" s="19">
      <c r="A195" s="183" t="n"/>
      <c r="B195" s="214" t="inlineStr">
        <is>
          <t>HANAKO</t>
        </is>
      </c>
      <c r="C195" s="206" t="n"/>
      <c r="D195" s="181" t="n">
        <v>668</v>
      </c>
      <c r="E195" s="181" t="n">
        <v>668</v>
      </c>
      <c r="F195" s="215" t="n">
        <v>1336</v>
      </c>
      <c r="G195" s="10" t="n"/>
      <c r="H195" s="10" t="n"/>
      <c r="I195" s="10" t="n"/>
      <c r="J195" s="10" t="n"/>
      <c r="K195" s="10" t="n"/>
    </row>
    <row r="196" ht="20.1" customFormat="1" customHeight="1" s="19">
      <c r="A196" s="183" t="n"/>
      <c r="B196" s="201" t="n"/>
      <c r="C196" s="207" t="n"/>
      <c r="D196" s="208" t="n">
        <v>0.07241977450130095</v>
      </c>
      <c r="E196" s="208" t="n">
        <v>0.07241977450130095</v>
      </c>
      <c r="F196" s="210" t="n">
        <v>0</v>
      </c>
      <c r="G196" s="10" t="n"/>
      <c r="H196" s="10" t="n"/>
      <c r="I196" s="10" t="n"/>
      <c r="J196" s="10" t="n"/>
      <c r="K196" s="10" t="n"/>
    </row>
    <row r="197" ht="20.1" customFormat="1" customHeight="1" s="19">
      <c r="A197" s="183" t="n"/>
      <c r="B197" s="214" t="inlineStr">
        <is>
          <t>AISHODO</t>
        </is>
      </c>
      <c r="C197" s="206" t="n"/>
      <c r="D197" s="181" t="n">
        <v>26400</v>
      </c>
      <c r="E197" s="181" t="n">
        <v>26400</v>
      </c>
      <c r="F197" s="215" t="n">
        <v>52800</v>
      </c>
      <c r="G197" s="10" t="n"/>
      <c r="H197" s="10" t="n"/>
      <c r="I197" s="10" t="n"/>
      <c r="J197" s="10" t="n"/>
      <c r="K197" s="10" t="n"/>
    </row>
    <row r="198" ht="20.1" customFormat="1" customHeight="1" s="19">
      <c r="A198" s="183" t="n"/>
      <c r="B198" s="201" t="n"/>
      <c r="C198" s="207" t="n"/>
      <c r="D198" s="208" t="n">
        <v>1</v>
      </c>
      <c r="E198" s="208" t="n">
        <v>1</v>
      </c>
      <c r="F198" s="210" t="n">
        <v>0.5767970286213677</v>
      </c>
      <c r="G198" s="10" t="n"/>
      <c r="H198" s="10" t="n"/>
      <c r="I198" s="10" t="n"/>
      <c r="J198" s="10" t="n"/>
      <c r="K198" s="10" t="n"/>
    </row>
    <row r="199" ht="20.1" customFormat="1" customHeight="1" s="19">
      <c r="A199" s="183" t="n"/>
      <c r="B199" s="214" t="inlineStr">
        <is>
          <t>RUHAKU</t>
        </is>
      </c>
      <c r="C199" s="206" t="n"/>
      <c r="D199" s="181" t="n">
        <v>78210</v>
      </c>
      <c r="E199" s="181" t="n">
        <v>78210</v>
      </c>
      <c r="F199" s="215" t="n">
        <v>156420</v>
      </c>
      <c r="G199" s="10" t="n"/>
      <c r="H199" s="10" t="n"/>
      <c r="I199" s="10" t="n"/>
      <c r="J199" s="10" t="n"/>
      <c r="K199" s="10" t="n"/>
    </row>
    <row r="200" ht="20.1" customFormat="1" customHeight="1" s="19">
      <c r="A200" s="183" t="n"/>
      <c r="B200" s="201" t="n"/>
      <c r="C200" s="207" t="n"/>
      <c r="D200" s="208" t="n">
        <v>1</v>
      </c>
      <c r="E200" s="208" t="n">
        <v>1</v>
      </c>
      <c r="F200" s="210" t="n">
        <v>0.06816624859893562</v>
      </c>
      <c r="G200" s="10" t="n"/>
      <c r="H200" s="10" t="n"/>
      <c r="I200" s="10" t="n"/>
      <c r="J200" s="10" t="n"/>
      <c r="K200" s="10" t="n"/>
    </row>
    <row r="201" ht="20.1" customFormat="1" customHeight="1" s="19">
      <c r="A201" s="183" t="n"/>
      <c r="B201" s="214" t="inlineStr">
        <is>
          <t>McCoy</t>
        </is>
      </c>
      <c r="C201" s="206" t="n"/>
      <c r="D201" s="181" t="n">
        <v>55436</v>
      </c>
      <c r="E201" s="181" t="n">
        <v>55436</v>
      </c>
      <c r="F201" s="215" t="n">
        <v>110872</v>
      </c>
      <c r="G201" s="10" t="n"/>
      <c r="H201" s="10" t="n"/>
      <c r="I201" s="10" t="n"/>
      <c r="J201" s="10" t="n"/>
      <c r="K201" s="10" t="n"/>
    </row>
    <row r="202" ht="20.1" customFormat="1" customHeight="1" s="19">
      <c r="A202" s="183" t="n"/>
      <c r="B202" s="201" t="n"/>
      <c r="C202" s="207" t="n"/>
      <c r="D202" s="208" t="n">
        <v>1</v>
      </c>
      <c r="E202" s="208" t="n">
        <v>1</v>
      </c>
      <c r="F202" s="210" t="n">
        <v>0.1546163736720413</v>
      </c>
      <c r="G202" s="10" t="n"/>
      <c r="H202" s="10" t="n"/>
      <c r="I202" s="10" t="n"/>
      <c r="J202" s="10" t="n"/>
      <c r="K202" s="10" t="n"/>
    </row>
    <row r="203" ht="20.1" customFormat="1" customHeight="1" s="19">
      <c r="A203" s="183" t="n"/>
      <c r="B203" s="216" t="n"/>
      <c r="C203" s="206" t="n"/>
      <c r="F203" s="215" t="n">
        <v>0</v>
      </c>
      <c r="G203" s="10" t="n"/>
      <c r="H203" s="10" t="n"/>
      <c r="I203" s="10" t="n"/>
      <c r="J203" s="10" t="n"/>
      <c r="K203" s="10" t="n"/>
    </row>
    <row r="204" ht="20.1" customFormat="1" customHeight="1" s="19">
      <c r="A204" s="183" t="n"/>
      <c r="B204" s="201" t="n"/>
      <c r="C204" s="207" t="n"/>
      <c r="F204" s="210" t="n">
        <v>0</v>
      </c>
      <c r="G204" s="10" t="n"/>
      <c r="H204" s="10" t="n"/>
      <c r="I204" s="10" t="n"/>
      <c r="J204" s="10" t="n"/>
      <c r="K204" s="10" t="n"/>
    </row>
    <row r="205" ht="20.1" customFormat="1" customHeight="1" s="19">
      <c r="A205" s="183" t="n"/>
      <c r="B205" s="216" t="n"/>
      <c r="C205" s="206" t="n"/>
      <c r="F205" s="15" t="n"/>
      <c r="G205" s="10" t="n"/>
      <c r="H205" s="10" t="n"/>
      <c r="I205" s="10" t="n"/>
      <c r="J205" s="10" t="n"/>
      <c r="K205" s="10" t="n"/>
    </row>
    <row r="206" ht="20.1" customFormat="1" customHeight="1" s="19">
      <c r="A206" s="183" t="n"/>
      <c r="B206" s="201" t="n"/>
      <c r="C206" s="207" t="n"/>
      <c r="F206" s="15" t="n"/>
      <c r="G206" s="10" t="n"/>
      <c r="H206" s="10" t="n"/>
      <c r="I206" s="10" t="n"/>
      <c r="J206" s="10" t="n"/>
      <c r="K206" s="10" t="n"/>
    </row>
    <row r="207" ht="20.1" customFormat="1" customHeight="1" s="19">
      <c r="A207" s="183" t="n"/>
      <c r="B207" s="216" t="n"/>
      <c r="C207" s="206" t="n"/>
      <c r="F207" s="15" t="n"/>
      <c r="G207" s="10" t="n"/>
      <c r="H207" s="10" t="n"/>
      <c r="I207" s="10" t="n"/>
      <c r="J207" s="10" t="n"/>
      <c r="K207" s="10" t="n"/>
    </row>
    <row r="208" ht="20.1" customFormat="1" customHeight="1" s="19">
      <c r="A208" s="183" t="n"/>
      <c r="B208" s="201" t="n"/>
      <c r="C208" s="207" t="n"/>
      <c r="F208" s="15" t="n"/>
      <c r="G208" s="10" t="n"/>
      <c r="H208" s="10" t="n"/>
      <c r="I208" s="10" t="n"/>
      <c r="J208" s="10" t="n"/>
      <c r="K208" s="10" t="n"/>
    </row>
    <row r="209" ht="20.1" customFormat="1" customHeight="1" s="19">
      <c r="A209" s="183" t="n"/>
      <c r="B209" s="216" t="n"/>
      <c r="C209" s="206" t="n"/>
      <c r="F209" s="15" t="n"/>
      <c r="G209" s="10" t="n"/>
      <c r="H209" s="10" t="n"/>
      <c r="I209" s="10" t="n"/>
      <c r="J209" s="10" t="n"/>
      <c r="K209" s="10" t="n"/>
    </row>
    <row r="210" ht="20.1" customFormat="1" customHeight="1" s="19">
      <c r="A210" s="183" t="n"/>
      <c r="B210" s="201" t="n"/>
      <c r="C210" s="207" t="n"/>
      <c r="F210" s="15" t="n"/>
      <c r="G210" s="10" t="n"/>
      <c r="H210" s="10" t="n"/>
      <c r="I210" s="10" t="n"/>
      <c r="J210" s="10" t="n"/>
      <c r="K210" s="10" t="n"/>
    </row>
    <row r="211" ht="20.1" customFormat="1" customHeight="1" s="19">
      <c r="A211" s="183" t="n"/>
      <c r="B211" s="216" t="n"/>
      <c r="C211" s="206" t="n"/>
      <c r="F211" s="15" t="n"/>
      <c r="G211" s="10" t="n"/>
      <c r="H211" s="10" t="n"/>
      <c r="I211" s="10" t="n"/>
      <c r="J211" s="10" t="n"/>
      <c r="K211" s="10" t="n"/>
    </row>
    <row r="212" ht="20.1" customFormat="1" customHeight="1" s="19">
      <c r="A212" s="183" t="n"/>
      <c r="B212" s="201" t="n"/>
      <c r="C212" s="207" t="n"/>
      <c r="F212" s="15" t="n"/>
      <c r="G212" s="10" t="n"/>
      <c r="H212" s="10" t="n"/>
      <c r="I212" s="10" t="n"/>
      <c r="J212" s="10" t="n"/>
      <c r="K212" s="10" t="n"/>
    </row>
    <row r="213" ht="20.1" customFormat="1" customHeight="1" s="19">
      <c r="A213" s="183" t="n"/>
      <c r="B213" s="216" t="n"/>
      <c r="C213" s="206" t="n"/>
      <c r="F213" s="15" t="n"/>
      <c r="G213" s="10" t="n"/>
      <c r="H213" s="10" t="n"/>
      <c r="I213" s="10" t="n"/>
      <c r="J213" s="10" t="n"/>
      <c r="K213" s="10" t="n"/>
    </row>
    <row r="214" ht="20.1" customFormat="1" customHeight="1" s="19">
      <c r="A214" s="183" t="n"/>
      <c r="B214" s="201" t="n"/>
      <c r="C214" s="207" t="n"/>
      <c r="F214" s="15" t="n"/>
      <c r="G214" s="10" t="n"/>
      <c r="H214" s="10" t="n"/>
      <c r="I214" s="10" t="n"/>
      <c r="J214" s="10" t="n"/>
      <c r="K214" s="10" t="n"/>
    </row>
    <row r="215" ht="20.1" customFormat="1" customHeight="1" s="19">
      <c r="A215" s="183" t="n"/>
      <c r="B215" s="216" t="n"/>
      <c r="C215" s="206" t="n"/>
      <c r="F215" s="15" t="n"/>
      <c r="G215" s="10" t="n"/>
      <c r="H215" s="10" t="n"/>
      <c r="I215" s="10" t="n"/>
      <c r="J215" s="10" t="n"/>
      <c r="K215" s="10" t="n"/>
    </row>
    <row r="216" ht="20.1" customFormat="1" customHeight="1" s="19">
      <c r="A216" s="183" t="n"/>
      <c r="B216" s="201" t="n"/>
      <c r="C216" s="207" t="n"/>
      <c r="F216" s="15" t="n"/>
      <c r="G216" s="10" t="n"/>
      <c r="H216" s="10" t="n"/>
      <c r="I216" s="10" t="n"/>
      <c r="J216" s="10" t="n"/>
      <c r="K216" s="10" t="n"/>
    </row>
    <row r="217" ht="20.1" customFormat="1" customHeight="1" s="19">
      <c r="A217" s="183" t="n"/>
      <c r="B217" s="216" t="n"/>
      <c r="C217" s="206" t="n"/>
      <c r="F217" s="15" t="n"/>
      <c r="G217" s="10" t="n"/>
      <c r="H217" s="10" t="n"/>
      <c r="I217" s="10" t="n"/>
      <c r="J217" s="10" t="n"/>
      <c r="K217" s="10" t="n"/>
    </row>
    <row r="218" ht="20.1" customFormat="1" customHeight="1" s="19">
      <c r="A218" s="183" t="n"/>
      <c r="B218" s="201" t="n"/>
      <c r="C218" s="207" t="n"/>
      <c r="F218" s="15" t="n"/>
      <c r="G218" s="10" t="n"/>
      <c r="H218" s="10" t="n"/>
      <c r="I218" s="10" t="n"/>
      <c r="J218" s="10" t="n"/>
      <c r="K218" s="10" t="n"/>
    </row>
    <row r="219" ht="20.1" customFormat="1" customHeight="1" s="19">
      <c r="A219" s="183" t="n"/>
      <c r="B219" s="217" t="n"/>
      <c r="C219" s="61" t="n"/>
      <c r="F219" s="15" t="n"/>
      <c r="G219" s="10" t="n"/>
      <c r="H219" s="10" t="n"/>
      <c r="I219" s="10" t="n"/>
      <c r="J219" s="10" t="n"/>
      <c r="K219" s="10" t="n"/>
    </row>
    <row r="220" ht="20.1" customFormat="1" customHeight="1" s="19">
      <c r="A220" s="183" t="n"/>
      <c r="B220" s="201" t="n"/>
      <c r="C220" s="61" t="n"/>
      <c r="F220" s="15" t="n"/>
      <c r="G220" s="10" t="n"/>
      <c r="H220" s="10" t="n"/>
      <c r="I220" s="10" t="n"/>
      <c r="J220" s="10" t="n"/>
      <c r="K220" s="10" t="n"/>
    </row>
    <row r="221" ht="20.1" customFormat="1" customHeight="1" s="19">
      <c r="A221" s="183" t="n"/>
      <c r="B221" s="218" t="n"/>
      <c r="C221" s="206" t="n"/>
      <c r="F221" s="219">
        <f>SUM(#REF!)</f>
        <v/>
      </c>
      <c r="G221" s="10" t="n"/>
      <c r="H221" s="10" t="n"/>
      <c r="I221" s="10" t="n"/>
      <c r="J221" s="10" t="n"/>
      <c r="K221" s="10" t="n"/>
    </row>
    <row r="222" ht="20.1" customFormat="1" customHeight="1" s="19">
      <c r="A222" s="183" t="n"/>
      <c r="B222" s="201" t="n"/>
      <c r="C222" s="207" t="n"/>
      <c r="F222" s="15">
        <f>D221/D133</f>
        <v/>
      </c>
      <c r="G222" s="10" t="n"/>
      <c r="H222" s="10" t="n"/>
      <c r="I222" s="10" t="n"/>
      <c r="J222" s="10" t="n"/>
      <c r="K222" s="10" t="n"/>
    </row>
    <row r="223" ht="20.1" customFormat="1" customHeight="1" s="19">
      <c r="A223" s="183" t="n"/>
      <c r="B223" s="220" t="n"/>
      <c r="C223" s="206" t="n"/>
      <c r="F223" s="15" t="n"/>
      <c r="G223" s="10" t="n"/>
      <c r="H223" s="10" t="n"/>
      <c r="I223" s="10" t="n"/>
      <c r="J223" s="10" t="n"/>
      <c r="K223" s="10" t="n"/>
    </row>
    <row r="224" ht="20.1" customFormat="1" customHeight="1" s="19">
      <c r="A224" s="184" t="n"/>
      <c r="B224" s="201" t="n"/>
      <c r="C224" s="207" t="n"/>
      <c r="F224" s="15" t="n"/>
      <c r="G224" s="10" t="n"/>
      <c r="H224" s="10" t="n"/>
      <c r="I224" s="10" t="n"/>
      <c r="J224" s="10" t="n"/>
      <c r="K224" s="10" t="n"/>
    </row>
    <row r="225" ht="20.1" customFormat="1" customHeight="1" s="19">
      <c r="A225" s="98" t="n"/>
      <c r="B225" s="220" t="inlineStr">
        <is>
          <t>Freight</t>
        </is>
      </c>
      <c r="C225" s="206" t="n"/>
      <c r="F225" s="15" t="n"/>
      <c r="G225" s="10" t="n"/>
      <c r="H225" s="10" t="n"/>
      <c r="I225" s="10" t="n"/>
      <c r="J225" s="10" t="n"/>
      <c r="K225" s="10" t="n"/>
    </row>
    <row r="226" ht="20.1" customFormat="1" customHeight="1" s="19">
      <c r="A226" s="98" t="n"/>
      <c r="B226" s="201" t="n"/>
      <c r="C226" s="207" t="n"/>
      <c r="F226" s="15" t="n"/>
      <c r="G226" s="10" t="n"/>
      <c r="H226" s="10" t="n"/>
      <c r="I226" s="10" t="n"/>
      <c r="J226" s="10" t="n"/>
      <c r="K226" s="10" t="n"/>
    </row>
    <row r="227" ht="20.1" customFormat="1" customHeight="1" s="19">
      <c r="A227" s="134" t="inlineStr">
        <is>
          <t>合計</t>
        </is>
      </c>
      <c r="B227" s="114" t="inlineStr">
        <is>
          <t>KS利益（全商品）</t>
        </is>
      </c>
      <c r="C227" s="191" t="n"/>
      <c r="F227" s="203">
        <f>SUM(#REF!)</f>
        <v/>
      </c>
      <c r="G227" s="189">
        <f>#REF!+#REF!</f>
        <v/>
      </c>
      <c r="H227" s="189">
        <f>E227+144000</f>
        <v/>
      </c>
      <c r="I227" s="10" t="n"/>
      <c r="J227" s="10" t="n"/>
      <c r="K227" s="10" t="n"/>
    </row>
    <row r="228" ht="20.1" customFormat="1" customHeight="1" s="19">
      <c r="A228" s="184" t="n"/>
      <c r="B228" s="114" t="inlineStr">
        <is>
          <t>KS利益率（全商品）</t>
        </is>
      </c>
      <c r="C228" s="191" t="n"/>
      <c r="F228" s="15">
        <f>D227/D142</f>
        <v/>
      </c>
      <c r="G228" s="10" t="n"/>
      <c r="H228" s="10" t="n"/>
      <c r="I228" s="10" t="n"/>
      <c r="J228" s="10" t="n"/>
      <c r="K228" s="10" t="n"/>
    </row>
    <row r="229" ht="20.1" customFormat="1" customHeight="1" s="19">
      <c r="A229" s="66" t="n"/>
      <c r="B229" s="68" t="inlineStr">
        <is>
          <t>KS運賃込み利益</t>
        </is>
      </c>
      <c r="C229" s="67" t="n"/>
      <c r="F229" s="221">
        <f>SUM(#REF!)</f>
        <v/>
      </c>
      <c r="G229" s="10" t="n"/>
      <c r="H229" s="10" t="n"/>
      <c r="I229" s="10" t="n"/>
      <c r="J229" s="10" t="n"/>
      <c r="K229" s="10" t="n"/>
    </row>
    <row r="230" ht="20.1" customFormat="1" customHeight="1" s="19">
      <c r="A230" s="66" t="n"/>
      <c r="B230" s="68" t="inlineStr">
        <is>
          <t>KS運賃込み利益率</t>
        </is>
      </c>
      <c r="C230" s="67" t="n"/>
      <c r="F230" s="15">
        <f>D229/D142</f>
        <v/>
      </c>
      <c r="G230" s="10" t="n"/>
      <c r="H230" s="10" t="n"/>
      <c r="I230" s="10" t="n"/>
      <c r="J230" s="10" t="n"/>
      <c r="K230" s="10" t="n"/>
    </row>
    <row r="231" ht="15" customFormat="1" customHeight="1" s="19">
      <c r="A231" s="13" t="inlineStr">
        <is>
          <t>債権残高</t>
        </is>
      </c>
      <c r="B231" s="200" t="n"/>
      <c r="C231" s="200" t="n"/>
      <c r="F231" s="222" t="n"/>
      <c r="G231" s="10" t="n"/>
      <c r="H231" s="10" t="n"/>
      <c r="I231" s="10" t="n"/>
      <c r="J231" s="10" t="n"/>
      <c r="K231" s="10" t="n"/>
    </row>
    <row r="232" ht="15" customFormat="1" customHeight="1" s="19">
      <c r="A232" s="201" t="n"/>
      <c r="B232" s="202" t="n"/>
      <c r="C232" s="202" t="n"/>
      <c r="F232" s="184" t="n"/>
      <c r="G232" s="10" t="n"/>
      <c r="H232" s="10" t="n"/>
      <c r="I232" s="10" t="n"/>
      <c r="J232" s="10" t="n"/>
      <c r="K232" s="10" t="n"/>
    </row>
    <row r="233" ht="19.5" customFormat="1" customHeight="1" s="19">
      <c r="A233" s="131" t="inlineStr">
        <is>
          <t>回収期限</t>
        </is>
      </c>
      <c r="B233" s="198" t="n"/>
      <c r="C233" s="198" t="n"/>
      <c r="F233" s="203" t="n"/>
      <c r="G233" s="10" t="n"/>
      <c r="H233" s="10" t="n"/>
      <c r="I233" s="10" t="n"/>
      <c r="J233" s="10" t="n"/>
      <c r="K233" s="10" t="n"/>
    </row>
    <row r="234" ht="14.25" customFormat="1" customHeight="1" s="19">
      <c r="A234" s="133" t="inlineStr">
        <is>
          <t>入金
①</t>
        </is>
      </c>
      <c r="B234" s="124" t="inlineStr">
        <is>
          <t>日付</t>
        </is>
      </c>
      <c r="C234" s="206" t="n"/>
      <c r="F234" s="122" t="n"/>
      <c r="G234" s="189" t="n"/>
      <c r="H234" s="10" t="n"/>
      <c r="I234" s="10" t="n"/>
      <c r="J234" s="10" t="n"/>
      <c r="K234" s="10" t="n"/>
    </row>
    <row r="235" ht="14.25" customFormat="1" customHeight="1" s="19">
      <c r="A235" s="183" t="n"/>
      <c r="B235" s="201" t="n"/>
      <c r="C235" s="207" t="n"/>
      <c r="F235" s="184" t="n"/>
      <c r="G235" s="10" t="n"/>
      <c r="H235" s="10" t="n"/>
      <c r="I235" s="10" t="n"/>
      <c r="J235" s="10" t="n"/>
      <c r="K235" s="10" t="n"/>
    </row>
    <row r="236" ht="14.25" customFormat="1" customHeight="1" s="19">
      <c r="A236" s="183" t="n"/>
      <c r="B236" s="124" t="inlineStr">
        <is>
          <t>金額</t>
        </is>
      </c>
      <c r="C236" s="206" t="n"/>
      <c r="F236" s="122" t="n"/>
      <c r="G236" s="189">
        <f>#REF!+#REF!+#REF!</f>
        <v/>
      </c>
      <c r="H236" s="10" t="n"/>
      <c r="I236" s="10" t="n"/>
      <c r="J236" s="10" t="n"/>
      <c r="K236" s="10" t="n"/>
    </row>
    <row r="237" ht="14.25" customFormat="1" customHeight="1" s="19">
      <c r="A237" s="184" t="n"/>
      <c r="B237" s="201" t="n"/>
      <c r="C237" s="207" t="n"/>
      <c r="F237" s="184" t="n"/>
      <c r="G237" s="10" t="n"/>
      <c r="H237" s="10" t="n"/>
      <c r="I237" s="10" t="n"/>
      <c r="J237" s="10" t="n"/>
      <c r="K237" s="10" t="n"/>
    </row>
    <row r="238" ht="14.25" customFormat="1" customHeight="1" s="19">
      <c r="A238" s="133" t="inlineStr">
        <is>
          <t>入金
②</t>
        </is>
      </c>
      <c r="B238" s="124" t="inlineStr">
        <is>
          <t>日付</t>
        </is>
      </c>
      <c r="C238" s="206" t="n"/>
      <c r="F238" s="122" t="n"/>
      <c r="G238" s="10" t="n"/>
      <c r="H238" s="10" t="n"/>
      <c r="I238" s="10" t="n"/>
      <c r="J238" s="10" t="n"/>
      <c r="K238" s="10" t="n"/>
    </row>
    <row r="239" ht="14.25" customFormat="1" customHeight="1" s="19">
      <c r="A239" s="183" t="n"/>
      <c r="B239" s="201" t="n"/>
      <c r="C239" s="207" t="n"/>
      <c r="F239" s="184" t="n"/>
      <c r="G239" s="189">
        <f>5500000-#REF!-#REF!</f>
        <v/>
      </c>
      <c r="H239" s="10" t="n"/>
      <c r="I239" s="10" t="n"/>
      <c r="J239" s="10" t="n"/>
      <c r="K239" s="10" t="n"/>
    </row>
    <row r="240" ht="14.25" customFormat="1" customHeight="1" s="19">
      <c r="A240" s="183" t="n"/>
      <c r="B240" s="124" t="inlineStr">
        <is>
          <t>金額</t>
        </is>
      </c>
      <c r="C240" s="206" t="n"/>
      <c r="F240" s="122" t="n"/>
      <c r="G240" s="10" t="n"/>
      <c r="H240" s="10" t="n"/>
      <c r="I240" s="10" t="n"/>
      <c r="J240" s="10" t="n"/>
      <c r="K240" s="10" t="n"/>
    </row>
    <row r="241" ht="14.25" customFormat="1" customHeight="1" s="19">
      <c r="A241" s="184" t="n"/>
      <c r="B241" s="201" t="n"/>
      <c r="C241" s="207" t="n"/>
      <c r="F241" s="184" t="n"/>
      <c r="G241" s="10" t="n"/>
      <c r="H241" s="10" t="n"/>
      <c r="I241" s="10" t="n"/>
      <c r="J241" s="10" t="n"/>
      <c r="K241" s="10" t="n"/>
    </row>
    <row r="242" ht="14.25" customFormat="1" customHeight="1" s="19">
      <c r="A242" s="133" t="inlineStr">
        <is>
          <t>入金
③</t>
        </is>
      </c>
      <c r="B242" s="124" t="inlineStr">
        <is>
          <t>日付</t>
        </is>
      </c>
      <c r="C242" s="206" t="n"/>
      <c r="F242" s="122" t="n"/>
      <c r="G242" s="10" t="n"/>
      <c r="H242" s="10" t="n"/>
      <c r="I242" s="189">
        <f>#REF!+#REF!+#REF!+#REF!</f>
        <v/>
      </c>
      <c r="J242" s="10" t="n"/>
      <c r="K242" s="10" t="n"/>
    </row>
    <row r="243" ht="14.25" customFormat="1" customHeight="1" s="19">
      <c r="A243" s="183" t="n"/>
      <c r="B243" s="201" t="n"/>
      <c r="C243" s="207" t="n"/>
      <c r="F243" s="184" t="n"/>
      <c r="G243" s="10" t="n"/>
      <c r="H243" s="10" t="n"/>
      <c r="I243" s="10" t="n"/>
      <c r="J243" s="10" t="n"/>
      <c r="K243" s="10" t="n"/>
    </row>
    <row r="244" ht="14.25" customFormat="1" customHeight="1" s="19">
      <c r="A244" s="183" t="n"/>
      <c r="B244" s="124" t="inlineStr">
        <is>
          <t>金額</t>
        </is>
      </c>
      <c r="C244" s="206" t="n"/>
      <c r="F244" s="122" t="n"/>
      <c r="G244" s="10" t="n"/>
      <c r="H244" s="10" t="n"/>
      <c r="I244" s="10" t="n"/>
      <c r="J244" s="10" t="n"/>
      <c r="K244" s="10" t="n"/>
    </row>
    <row r="245" ht="14.25" customFormat="1" customHeight="1" s="19">
      <c r="A245" s="184" t="n"/>
      <c r="B245" s="201" t="n"/>
      <c r="C245" s="207" t="n"/>
      <c r="F245" s="184" t="n"/>
      <c r="G245" s="10" t="n"/>
      <c r="H245" s="10" t="n"/>
      <c r="I245" s="10" t="n"/>
      <c r="J245" s="10" t="n"/>
      <c r="K245" s="10" t="n"/>
    </row>
    <row r="246" ht="13.5" customFormat="1" customHeight="1" s="19">
      <c r="A246" s="133" t="inlineStr">
        <is>
          <t>入金
④</t>
        </is>
      </c>
      <c r="B246" s="124" t="inlineStr">
        <is>
          <t>日付</t>
        </is>
      </c>
      <c r="C246" s="206" t="n"/>
      <c r="F246" s="122" t="n"/>
      <c r="G246" s="10" t="n"/>
      <c r="H246" s="10" t="n"/>
      <c r="I246" s="10" t="n"/>
      <c r="J246" s="10" t="n"/>
      <c r="K246" s="10" t="n"/>
    </row>
    <row r="247" ht="13.5" customFormat="1" customHeight="1" s="19">
      <c r="A247" s="183" t="n"/>
      <c r="B247" s="201" t="n"/>
      <c r="C247" s="207" t="n"/>
      <c r="F247" s="184" t="n"/>
      <c r="G247" s="10" t="n"/>
      <c r="H247" s="10" t="n"/>
      <c r="I247" s="10" t="n"/>
      <c r="J247" s="10" t="n"/>
      <c r="K247" s="10" t="n"/>
    </row>
    <row r="248" ht="13.5" customFormat="1" customHeight="1" s="19">
      <c r="A248" s="183" t="n"/>
      <c r="B248" s="124" t="inlineStr">
        <is>
          <t>金額</t>
        </is>
      </c>
      <c r="C248" s="206" t="n"/>
      <c r="F248" s="122" t="n"/>
      <c r="G248" s="10" t="n"/>
      <c r="H248" s="10" t="n"/>
      <c r="I248" s="10" t="n"/>
      <c r="J248" s="10" t="n"/>
      <c r="K248" s="10" t="n"/>
    </row>
    <row r="249" ht="13.5" customFormat="1" customHeight="1" s="19">
      <c r="A249" s="184" t="n"/>
      <c r="B249" s="201" t="n"/>
      <c r="C249" s="207" t="n"/>
      <c r="F249" s="184" t="n"/>
      <c r="G249" s="10" t="n"/>
      <c r="H249" s="10" t="n"/>
      <c r="I249" s="10" t="n"/>
      <c r="J249" s="10" t="n"/>
      <c r="K249" s="10" t="n"/>
    </row>
    <row r="250" ht="13.5" customFormat="1" customHeight="1" s="19">
      <c r="A250" s="133" t="inlineStr">
        <is>
          <t>入金
⑤</t>
        </is>
      </c>
      <c r="B250" s="124" t="inlineStr">
        <is>
          <t>日付</t>
        </is>
      </c>
      <c r="C250" s="206" t="n"/>
      <c r="F250" s="122" t="n"/>
      <c r="G250" s="10" t="n"/>
      <c r="H250" s="10" t="n"/>
      <c r="I250" s="10" t="n"/>
      <c r="J250" s="10" t="n"/>
      <c r="K250" s="10" t="n"/>
    </row>
    <row r="251" ht="13.5" customFormat="1" customHeight="1" s="19">
      <c r="A251" s="183" t="n"/>
      <c r="B251" s="201" t="n"/>
      <c r="C251" s="207" t="n"/>
      <c r="F251" s="184" t="n"/>
      <c r="G251" s="10" t="n"/>
      <c r="H251" s="10" t="n"/>
      <c r="I251" s="10" t="n"/>
      <c r="J251" s="10" t="n"/>
      <c r="K251" s="10" t="n"/>
    </row>
    <row r="252" ht="13.5" customFormat="1" customHeight="1" s="19">
      <c r="A252" s="183" t="n"/>
      <c r="B252" s="124" t="inlineStr">
        <is>
          <t>金額</t>
        </is>
      </c>
      <c r="C252" s="206" t="n"/>
      <c r="F252" s="122" t="n"/>
      <c r="G252" s="10" t="n"/>
      <c r="H252" s="10" t="n"/>
      <c r="I252" s="10" t="n"/>
      <c r="J252" s="10" t="n"/>
      <c r="K252" s="10" t="n"/>
    </row>
    <row r="253" ht="13.5" customFormat="1" customHeight="1" s="19">
      <c r="A253" s="184" t="n"/>
      <c r="B253" s="201" t="n"/>
      <c r="C253" s="207" t="n"/>
      <c r="F253" s="184" t="n"/>
      <c r="G253" s="10" t="n"/>
      <c r="H253" s="10" t="n"/>
      <c r="I253" s="10" t="n"/>
      <c r="J253" s="10" t="n"/>
      <c r="K253" s="10" t="n"/>
    </row>
    <row r="254" ht="13.5" customFormat="1" customHeight="1" s="19">
      <c r="A254" s="133" t="inlineStr">
        <is>
          <t>入金
⑥</t>
        </is>
      </c>
      <c r="B254" s="124" t="inlineStr">
        <is>
          <t>日付</t>
        </is>
      </c>
      <c r="C254" s="206" t="n"/>
      <c r="F254" s="122" t="n"/>
      <c r="G254" s="10" t="n"/>
      <c r="H254" s="10" t="n"/>
      <c r="I254" s="10" t="n"/>
      <c r="J254" s="10" t="n"/>
      <c r="K254" s="10" t="n"/>
    </row>
    <row r="255" ht="13.5" customFormat="1" customHeight="1" s="19">
      <c r="A255" s="183" t="n"/>
      <c r="B255" s="201" t="n"/>
      <c r="C255" s="207" t="n"/>
      <c r="F255" s="184" t="n"/>
      <c r="G255" s="10" t="n"/>
      <c r="H255" s="10" t="n"/>
      <c r="I255" s="10" t="n"/>
      <c r="J255" s="10" t="n"/>
      <c r="K255" s="10" t="n"/>
    </row>
    <row r="256" ht="13.5" customFormat="1" customHeight="1" s="19">
      <c r="A256" s="183" t="n"/>
      <c r="B256" s="124" t="inlineStr">
        <is>
          <t>金額</t>
        </is>
      </c>
      <c r="C256" s="206" t="n"/>
      <c r="F256" s="122" t="n"/>
      <c r="G256" s="10" t="n"/>
      <c r="H256" s="10" t="n"/>
      <c r="I256" s="10" t="n"/>
      <c r="J256" s="10" t="n"/>
      <c r="K256" s="10" t="n"/>
    </row>
    <row r="257" ht="13.5" customFormat="1" customHeight="1" s="19">
      <c r="A257" s="184" t="n"/>
      <c r="B257" s="201" t="n"/>
      <c r="C257" s="207" t="n"/>
      <c r="F257" s="184" t="n"/>
      <c r="G257" s="10" t="n"/>
      <c r="H257" s="10" t="n"/>
      <c r="I257" s="10" t="n"/>
      <c r="J257" s="10" t="n"/>
      <c r="K257" s="10" t="n"/>
    </row>
    <row r="258" ht="13.5" customFormat="1" customHeight="1" s="19">
      <c r="A258" s="133" t="inlineStr">
        <is>
          <t>入金
⑥</t>
        </is>
      </c>
      <c r="B258" s="124" t="inlineStr">
        <is>
          <t>日付</t>
        </is>
      </c>
      <c r="C258" s="206" t="n"/>
      <c r="F258" s="122" t="n"/>
      <c r="G258" s="10" t="n"/>
      <c r="H258" s="10" t="n"/>
      <c r="I258" s="10" t="n"/>
      <c r="J258" s="10" t="n"/>
      <c r="K258" s="10" t="n"/>
    </row>
    <row r="259" ht="13.5" customFormat="1" customHeight="1" s="19">
      <c r="A259" s="183" t="n"/>
      <c r="B259" s="201" t="n"/>
      <c r="C259" s="207" t="n"/>
      <c r="F259" s="184" t="n"/>
      <c r="G259" s="10" t="n"/>
      <c r="H259" s="10" t="n"/>
      <c r="I259" s="10" t="n"/>
      <c r="J259" s="10" t="n"/>
      <c r="K259" s="10" t="n"/>
    </row>
    <row r="260" ht="13.5" customFormat="1" customHeight="1" s="19">
      <c r="A260" s="183" t="n"/>
      <c r="B260" s="124" t="inlineStr">
        <is>
          <t>金額</t>
        </is>
      </c>
      <c r="C260" s="206" t="n"/>
      <c r="F260" s="122" t="n"/>
      <c r="G260" s="10" t="n"/>
      <c r="H260" s="10" t="n"/>
      <c r="I260" s="10" t="n"/>
      <c r="J260" s="10" t="n"/>
      <c r="K260" s="10" t="n"/>
    </row>
    <row r="261" ht="13.5" customFormat="1" customHeight="1" s="19">
      <c r="A261" s="184" t="n"/>
      <c r="B261" s="201" t="n"/>
      <c r="C261" s="207" t="n"/>
      <c r="F261" s="184" t="n"/>
      <c r="G261" s="10" t="n"/>
      <c r="H261" s="10" t="n"/>
      <c r="I261" s="10" t="n"/>
      <c r="J261" s="10" t="n"/>
      <c r="K261" s="10" t="n"/>
    </row>
    <row r="262" hidden="1" ht="13.5" customFormat="1" customHeight="1" s="19">
      <c r="A262" s="133" t="inlineStr">
        <is>
          <t>入金
⑦</t>
        </is>
      </c>
      <c r="B262" s="124" t="inlineStr">
        <is>
          <t>日付</t>
        </is>
      </c>
      <c r="C262" s="206" t="n"/>
      <c r="F262" s="122" t="n"/>
      <c r="G262" s="10" t="n"/>
      <c r="H262" s="10" t="n"/>
      <c r="I262" s="10" t="n"/>
      <c r="J262" s="10" t="n"/>
      <c r="K262" s="10" t="n"/>
    </row>
    <row r="263" hidden="1" ht="13.5" customFormat="1" customHeight="1" s="19">
      <c r="A263" s="183" t="n"/>
      <c r="B263" s="201" t="n"/>
      <c r="C263" s="207" t="n"/>
      <c r="F263" s="184" t="n"/>
      <c r="G263" s="10" t="n"/>
      <c r="H263" s="10" t="n"/>
      <c r="I263" s="10" t="n"/>
      <c r="J263" s="10" t="n"/>
      <c r="K263" s="10" t="n"/>
    </row>
    <row r="264" hidden="1" ht="13.5" customFormat="1" customHeight="1" s="19">
      <c r="A264" s="183" t="n"/>
      <c r="B264" s="124" t="inlineStr">
        <is>
          <t>金額</t>
        </is>
      </c>
      <c r="C264" s="206" t="n"/>
      <c r="F264" s="122" t="n"/>
      <c r="G264" s="10" t="n"/>
      <c r="H264" s="10" t="n"/>
      <c r="I264" s="10" t="n"/>
      <c r="J264" s="10" t="n"/>
      <c r="K264" s="10" t="n"/>
    </row>
    <row r="265" hidden="1" ht="13.5" customFormat="1" customHeight="1" s="19">
      <c r="A265" s="184" t="n"/>
      <c r="B265" s="201" t="n"/>
      <c r="C265" s="207" t="n"/>
      <c r="F265" s="184" t="n"/>
      <c r="G265" s="10" t="n"/>
      <c r="H265" s="10" t="n"/>
      <c r="I265" s="10" t="n"/>
      <c r="J265" s="10" t="n"/>
      <c r="K265" s="10" t="n"/>
    </row>
    <row r="266" hidden="1" ht="13.5" customFormat="1" customHeight="1" s="19">
      <c r="A266" s="133" t="inlineStr">
        <is>
          <t>入金
⑧</t>
        </is>
      </c>
      <c r="B266" s="124" t="inlineStr">
        <is>
          <t>日付</t>
        </is>
      </c>
      <c r="C266" s="206" t="n"/>
      <c r="F266" s="122" t="n"/>
      <c r="G266" s="10" t="n"/>
      <c r="H266" s="10" t="n"/>
      <c r="I266" s="10" t="n"/>
      <c r="J266" s="10" t="n"/>
      <c r="K266" s="10" t="n"/>
    </row>
    <row r="267" hidden="1" ht="13.5" customFormat="1" customHeight="1" s="19">
      <c r="A267" s="183" t="n"/>
      <c r="B267" s="201" t="n"/>
      <c r="C267" s="207" t="n"/>
      <c r="F267" s="184" t="n"/>
      <c r="G267" s="10" t="n"/>
      <c r="H267" s="10" t="n"/>
      <c r="I267" s="10" t="n"/>
      <c r="J267" s="10" t="n"/>
      <c r="K267" s="10" t="n"/>
    </row>
    <row r="268" hidden="1" ht="13.5" customFormat="1" customHeight="1" s="19">
      <c r="A268" s="183" t="n"/>
      <c r="B268" s="124" t="inlineStr">
        <is>
          <t>金額</t>
        </is>
      </c>
      <c r="C268" s="206" t="n"/>
      <c r="F268" s="122" t="n"/>
      <c r="G268" s="10" t="n"/>
      <c r="H268" s="10" t="n"/>
      <c r="I268" s="10" t="n"/>
      <c r="J268" s="10" t="n"/>
      <c r="K268" s="10" t="n"/>
    </row>
    <row r="269" hidden="1" ht="13.5" customFormat="1" customHeight="1" s="19">
      <c r="A269" s="184" t="n"/>
      <c r="B269" s="201" t="n"/>
      <c r="C269" s="207" t="n"/>
      <c r="F269" s="184" t="n"/>
      <c r="G269" s="10" t="n"/>
      <c r="H269" s="10" t="n"/>
      <c r="I269" s="10" t="n"/>
      <c r="J269" s="10" t="n"/>
      <c r="K269" s="10" t="n"/>
    </row>
    <row r="270" ht="14.25" customFormat="1" customHeight="1" s="19">
      <c r="A270" s="125" t="inlineStr">
        <is>
          <t>債権残高</t>
        </is>
      </c>
      <c r="B270" s="200" t="n"/>
      <c r="C270" s="200" t="n"/>
      <c r="F270" s="222" t="n"/>
      <c r="G270" s="10" t="n"/>
      <c r="H270" s="10" t="n"/>
      <c r="I270" s="10" t="n"/>
      <c r="J270" s="10" t="n"/>
      <c r="K270" s="10" t="n"/>
    </row>
    <row r="271" ht="14.25" customFormat="1" customHeight="1" s="19">
      <c r="A271" s="201" t="n"/>
      <c r="B271" s="202" t="n"/>
      <c r="C271" s="202" t="n"/>
      <c r="F271" s="184" t="n"/>
      <c r="G271" s="10" t="n"/>
      <c r="H271" s="10" t="n"/>
      <c r="I271" s="10" t="n"/>
      <c r="J271" s="10" t="n"/>
      <c r="K271" s="10" t="n"/>
    </row>
    <row r="272" ht="14.25" customFormat="1" customHeight="1" s="19">
      <c r="A272" s="223" t="inlineStr">
        <is>
          <t>債権残高</t>
        </is>
      </c>
      <c r="B272" s="200" t="n"/>
      <c r="C272" s="200" t="n"/>
      <c r="F272" s="224" t="n"/>
      <c r="G272" s="10" t="n"/>
      <c r="H272" s="10" t="n"/>
      <c r="I272" s="10" t="n"/>
      <c r="J272" s="10" t="n"/>
      <c r="K272" s="10" t="n"/>
    </row>
    <row r="273" ht="14.25" customFormat="1" customHeight="1" s="19">
      <c r="A273" s="201" t="n"/>
      <c r="B273" s="202" t="n"/>
      <c r="C273" s="202" t="n"/>
      <c r="F273" s="225" t="n"/>
      <c r="G273" s="10" t="n"/>
      <c r="H273" s="10" t="n"/>
      <c r="I273" s="10" t="n"/>
      <c r="J273" s="10" t="n"/>
      <c r="K273" s="10" t="n"/>
    </row>
    <row r="274" ht="18" customFormat="1" customHeight="1" s="19">
      <c r="A274" s="223" t="inlineStr">
        <is>
          <t>債権残高（合計）</t>
        </is>
      </c>
      <c r="B274" s="200" t="n"/>
      <c r="C274" s="200" t="n"/>
      <c r="F274" s="226" t="n"/>
      <c r="G274" s="10" t="n"/>
      <c r="H274" s="10" t="n"/>
      <c r="I274" s="10" t="n"/>
      <c r="J274" s="10" t="n"/>
      <c r="K274" s="10" t="n"/>
    </row>
    <row r="275" ht="15" customFormat="1" customHeight="1" s="19" thickBot="1">
      <c r="A275" s="201" t="n"/>
      <c r="B275" s="202" t="n"/>
      <c r="C275" s="202" t="n"/>
      <c r="F275" s="227" t="n"/>
      <c r="G275" s="10" t="n"/>
      <c r="H275" s="10" t="n"/>
      <c r="I275" s="10" t="n"/>
      <c r="J275" s="10" t="n"/>
      <c r="K275" s="10" t="n"/>
    </row>
    <row r="276" ht="14.25" customFormat="1" customHeight="1" s="10"/>
    <row r="277" ht="38.25" customFormat="1" customHeight="1" s="19">
      <c r="A277" s="10" t="n"/>
      <c r="B277" s="10" t="n"/>
      <c r="C277" s="10" t="n"/>
      <c r="F277" s="10" t="n"/>
      <c r="G277" s="10" t="n"/>
      <c r="H277" s="10" t="n"/>
      <c r="I277" s="10" t="n"/>
      <c r="J277" s="10" t="n"/>
      <c r="K277" s="10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73:C174"/>
    <mergeCell ref="B13:B14"/>
    <mergeCell ref="B163:C164"/>
    <mergeCell ref="A242:A245"/>
    <mergeCell ref="B193:C194"/>
    <mergeCell ref="B37:B38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161:C162"/>
    <mergeCell ref="D270:D271"/>
    <mergeCell ref="A147:A224"/>
    <mergeCell ref="B35:B36"/>
    <mergeCell ref="B27:B28"/>
    <mergeCell ref="A143:C144"/>
    <mergeCell ref="B93:B94"/>
    <mergeCell ref="A270:C271"/>
    <mergeCell ref="B181:C182"/>
    <mergeCell ref="B225:C226"/>
    <mergeCell ref="B3:B4"/>
    <mergeCell ref="B234:C235"/>
    <mergeCell ref="B177:C178"/>
    <mergeCell ref="B17:B1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50:C251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A274:C275"/>
    <mergeCell ref="B71:B72"/>
    <mergeCell ref="B258:C259"/>
    <mergeCell ref="D258:D259"/>
    <mergeCell ref="D242:D243"/>
    <mergeCell ref="B73:B74"/>
    <mergeCell ref="B260:C261"/>
    <mergeCell ref="B96:C96"/>
    <mergeCell ref="B205:C206"/>
    <mergeCell ref="B228:C228"/>
    <mergeCell ref="B57:B58"/>
    <mergeCell ref="D272:D273"/>
    <mergeCell ref="B201:C202"/>
    <mergeCell ref="D244:D245"/>
    <mergeCell ref="B221:C222"/>
    <mergeCell ref="D234:D235"/>
    <mergeCell ref="D264:D265"/>
    <mergeCell ref="A254:A257"/>
    <mergeCell ref="B9:B10"/>
    <mergeCell ref="B49:B50"/>
    <mergeCell ref="B171:B172"/>
    <mergeCell ref="B236:C237"/>
    <mergeCell ref="B83:B84"/>
    <mergeCell ref="D236:D237"/>
    <mergeCell ref="B146:C146"/>
    <mergeCell ref="B33:B34"/>
    <mergeCell ref="B155:C156"/>
    <mergeCell ref="B264:C265"/>
    <mergeCell ref="A272:C273"/>
    <mergeCell ref="D256:D257"/>
    <mergeCell ref="B179:C180"/>
    <mergeCell ref="B75:B76"/>
    <mergeCell ref="A258:A261"/>
    <mergeCell ref="B262:C263"/>
    <mergeCell ref="D240:D241"/>
    <mergeCell ref="D262:D263"/>
    <mergeCell ref="B238:C239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268:C269"/>
    <mergeCell ref="B19:B20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B242:C243"/>
    <mergeCell ref="A238:A241"/>
    <mergeCell ref="B153:C154"/>
    <mergeCell ref="B89:B90"/>
    <mergeCell ref="B5:B6"/>
    <mergeCell ref="B189:B190"/>
    <mergeCell ref="A142:C142"/>
    <mergeCell ref="B51:B52"/>
    <mergeCell ref="B195:C196"/>
    <mergeCell ref="B244:C245"/>
    <mergeCell ref="D231:D232"/>
    <mergeCell ref="B41:B42"/>
    <mergeCell ref="A231:C232"/>
    <mergeCell ref="B59:B60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3.xml><?xml version="1.0" encoding="utf-8"?>
<worksheet xmlns="http://schemas.openxmlformats.org/spreadsheetml/2006/main">
  <sheetPr>
    <tabColor rgb="FFFF0066"/>
    <outlinePr summaryBelow="1" summaryRight="1"/>
    <pageSetUpPr/>
  </sheetPr>
  <dimension ref="A1:K277"/>
  <sheetViews>
    <sheetView view="pageBreakPreview" zoomScale="80" zoomScaleNormal="100" zoomScaleSheetLayoutView="80" workbookViewId="0">
      <pane xSplit="2" ySplit="2" topLeftCell="C64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baseColWidth="8" defaultColWidth="9" defaultRowHeight="13.5"/>
  <cols>
    <col width="9" customWidth="1" style="176" min="1" max="1"/>
    <col width="25" customWidth="1" style="176" min="2" max="2"/>
    <col width="15.375" customWidth="1" style="176" min="3" max="4"/>
    <col width="12.875" customWidth="1" style="176" min="5" max="5"/>
    <col width="10.625" bestFit="1" customWidth="1" style="176" min="6" max="6"/>
    <col width="13.125" bestFit="1" customWidth="1" style="176" min="7" max="7"/>
    <col width="11.125" bestFit="1" customWidth="1" style="176" min="8" max="8"/>
    <col width="14.375" bestFit="1" customWidth="1" style="176" min="9" max="9"/>
  </cols>
  <sheetData>
    <row r="1" ht="36" customHeight="1" s="176">
      <c r="A1" s="84" t="inlineStr">
        <is>
          <t>NIPPONIKA TRADING社向け　売上表</t>
        </is>
      </c>
      <c r="C1" s="57" t="inlineStr">
        <is>
          <t>2023.08～2024.07</t>
        </is>
      </c>
      <c r="F1" s="178" t="n"/>
    </row>
    <row r="2" ht="20.1" customFormat="1" customHeight="1" s="10">
      <c r="A2" s="21" t="n"/>
      <c r="B2" s="124" t="inlineStr">
        <is>
          <t>出荷日</t>
        </is>
      </c>
      <c r="C2" s="125" t="n"/>
      <c r="D2" s="179" t="inlineStr">
        <is>
          <t>2025/09/17</t>
        </is>
      </c>
      <c r="E2" s="179" t="inlineStr">
        <is>
          <t>2025/09/20</t>
        </is>
      </c>
      <c r="F2" s="9" t="inlineStr">
        <is>
          <t>合計</t>
        </is>
      </c>
    </row>
    <row r="3" ht="20.1" customFormat="1" customHeight="1" s="10">
      <c r="A3" s="99" t="inlineStr">
        <is>
          <t>仕入</t>
        </is>
      </c>
      <c r="B3" s="180" t="inlineStr">
        <is>
          <t>リレント通常注文</t>
        </is>
      </c>
      <c r="C3" s="63" t="inlineStr">
        <is>
          <t>Total</t>
        </is>
      </c>
      <c r="D3" s="181" t="n">
        <v>10241600</v>
      </c>
      <c r="E3" s="181" t="n">
        <v>1280200</v>
      </c>
      <c r="F3" s="182" t="n">
        <v>11521800</v>
      </c>
    </row>
    <row r="4" ht="20.1" customFormat="1" customHeight="1" s="10">
      <c r="A4" s="183" t="n"/>
      <c r="B4" s="184" t="n"/>
      <c r="C4" s="51" t="inlineStr">
        <is>
          <t>税込</t>
        </is>
      </c>
      <c r="D4" s="181" t="n">
        <v>11265760</v>
      </c>
      <c r="E4" s="181" t="n">
        <v>1408220</v>
      </c>
      <c r="F4" s="182" t="n">
        <v>12673980</v>
      </c>
    </row>
    <row r="5" ht="24.95" customFormat="1" customHeight="1" s="10">
      <c r="A5" s="183" t="n"/>
      <c r="B5" s="180" t="inlineStr">
        <is>
          <t>C'BON</t>
        </is>
      </c>
      <c r="C5" s="51" t="inlineStr">
        <is>
          <t>Total</t>
        </is>
      </c>
      <c r="D5" s="181" t="n">
        <v>324840</v>
      </c>
      <c r="E5" s="181" t="n">
        <v>40605</v>
      </c>
      <c r="F5" s="182" t="n">
        <v>365445</v>
      </c>
    </row>
    <row r="6" ht="20.1" customFormat="1" customHeight="1" s="10">
      <c r="A6" s="183" t="n"/>
      <c r="B6" s="184" t="n"/>
      <c r="C6" s="51" t="inlineStr">
        <is>
          <t>税込</t>
        </is>
      </c>
      <c r="D6" s="181" t="n">
        <v>357324</v>
      </c>
      <c r="E6" s="181" t="n">
        <v>44666</v>
      </c>
      <c r="F6" s="182" t="n">
        <v>401990</v>
      </c>
    </row>
    <row r="7" ht="20.1" customFormat="1" customHeight="1" s="10">
      <c r="A7" s="183" t="n"/>
      <c r="B7" s="180" t="inlineStr">
        <is>
          <t>ATMORE</t>
        </is>
      </c>
      <c r="C7" s="133" t="inlineStr">
        <is>
          <t>Total</t>
        </is>
      </c>
      <c r="D7" s="181" t="n">
        <v>268800</v>
      </c>
      <c r="E7" s="181" t="n">
        <v>33600</v>
      </c>
      <c r="F7" s="182" t="n">
        <v>302400</v>
      </c>
      <c r="G7" s="185">
        <f>#REF!+#REF!</f>
        <v/>
      </c>
    </row>
    <row r="8" ht="20.1" customFormat="1" customHeight="1" s="10">
      <c r="A8" s="183" t="n"/>
      <c r="B8" s="184" t="n"/>
      <c r="C8" s="133" t="inlineStr">
        <is>
          <t>税込</t>
        </is>
      </c>
      <c r="D8" s="181" t="n">
        <v>295680</v>
      </c>
      <c r="E8" s="181" t="n">
        <v>36960</v>
      </c>
      <c r="F8" s="182" t="n">
        <v>332640</v>
      </c>
    </row>
    <row r="9" ht="20.1" customFormat="1" customHeight="1" s="10">
      <c r="A9" s="183" t="n"/>
      <c r="B9" s="180" t="inlineStr">
        <is>
          <t>LAPIDEM</t>
        </is>
      </c>
      <c r="C9" s="51" t="inlineStr">
        <is>
          <t>Total</t>
        </is>
      </c>
      <c r="D9" s="181" t="n">
        <v>1838880</v>
      </c>
      <c r="E9" s="181" t="n">
        <v>229860</v>
      </c>
      <c r="F9" s="182" t="n">
        <v>2068740</v>
      </c>
      <c r="G9" s="185">
        <f>#REF!+#REF!</f>
        <v/>
      </c>
      <c r="H9" s="186">
        <f>SUM(#REF!)</f>
        <v/>
      </c>
    </row>
    <row r="10" ht="20.1" customFormat="1" customHeight="1" s="10">
      <c r="A10" s="183" t="n"/>
      <c r="B10" s="184" t="n"/>
      <c r="C10" s="51" t="inlineStr">
        <is>
          <t>税込</t>
        </is>
      </c>
      <c r="D10" s="181" t="n">
        <v>2022768</v>
      </c>
      <c r="E10" s="181" t="n">
        <v>252846</v>
      </c>
      <c r="F10" s="182" t="n">
        <v>2275614</v>
      </c>
    </row>
    <row r="11" ht="20.1" customFormat="1" customHeight="1" s="10">
      <c r="A11" s="183" t="n"/>
      <c r="B11" s="180" t="inlineStr">
        <is>
          <t>MARY.P</t>
        </is>
      </c>
      <c r="C11" s="51" t="inlineStr">
        <is>
          <t>Total</t>
        </is>
      </c>
      <c r="D11" s="181" t="n">
        <v>0</v>
      </c>
      <c r="E11" s="181" t="n">
        <v>0</v>
      </c>
      <c r="F11" s="182" t="n">
        <v>0</v>
      </c>
    </row>
    <row r="12" ht="20.1" customFormat="1" customHeight="1" s="10">
      <c r="A12" s="183" t="n"/>
      <c r="B12" s="184" t="n"/>
      <c r="C12" s="51" t="inlineStr">
        <is>
          <t>税込</t>
        </is>
      </c>
      <c r="D12" s="181" t="n">
        <v>0</v>
      </c>
      <c r="E12" s="181" t="n">
        <v>0</v>
      </c>
      <c r="F12" s="182" t="n">
        <v>0</v>
      </c>
    </row>
    <row r="13" ht="20.1" customFormat="1" customHeight="1" s="10">
      <c r="A13" s="183" t="n"/>
      <c r="B13" s="187" t="inlineStr">
        <is>
          <t>ROSY DROP</t>
        </is>
      </c>
      <c r="C13" s="51" t="inlineStr">
        <is>
          <t>Total</t>
        </is>
      </c>
      <c r="D13" s="181" t="n">
        <v>1319040</v>
      </c>
      <c r="E13" s="181" t="n">
        <v>164880</v>
      </c>
      <c r="F13" s="182" t="n">
        <v>1483920</v>
      </c>
    </row>
    <row r="14" ht="20.1" customFormat="1" customHeight="1" s="10">
      <c r="A14" s="183" t="n"/>
      <c r="B14" s="184" t="n"/>
      <c r="C14" s="51" t="inlineStr">
        <is>
          <t>税込</t>
        </is>
      </c>
      <c r="D14" s="181" t="n">
        <v>1450944</v>
      </c>
      <c r="E14" s="181" t="n">
        <v>181368</v>
      </c>
      <c r="F14" s="182" t="n">
        <v>1632312</v>
      </c>
    </row>
    <row r="15" ht="20.1" customFormat="1" customHeight="1" s="10">
      <c r="A15" s="183" t="n"/>
      <c r="B15" s="187" t="inlineStr">
        <is>
          <t>ESTLABO</t>
        </is>
      </c>
      <c r="C15" s="133" t="inlineStr">
        <is>
          <t>Total</t>
        </is>
      </c>
      <c r="D15" s="181" t="n">
        <v>2676440</v>
      </c>
      <c r="E15" s="181" t="n">
        <v>334555</v>
      </c>
      <c r="F15" s="182" t="n">
        <v>3010995</v>
      </c>
    </row>
    <row r="16" ht="20.1" customFormat="1" customHeight="1" s="10">
      <c r="A16" s="183" t="n"/>
      <c r="B16" s="184" t="n"/>
      <c r="C16" s="133" t="inlineStr">
        <is>
          <t>税込</t>
        </is>
      </c>
      <c r="D16" s="181" t="n">
        <v>2944084</v>
      </c>
      <c r="E16" s="181" t="n">
        <v>368011</v>
      </c>
      <c r="F16" s="182" t="n">
        <v>3312095</v>
      </c>
    </row>
    <row r="17" ht="20.1" customFormat="1" customHeight="1" s="10">
      <c r="A17" s="183" t="n"/>
      <c r="B17" s="188" t="inlineStr">
        <is>
          <t>AISHODO</t>
        </is>
      </c>
      <c r="C17" s="133" t="inlineStr">
        <is>
          <t>Total</t>
        </is>
      </c>
      <c r="D17" s="181" t="n">
        <v>67200</v>
      </c>
      <c r="E17" s="181" t="n">
        <v>8400</v>
      </c>
      <c r="F17" s="182" t="n">
        <v>75600</v>
      </c>
    </row>
    <row r="18" ht="20.1" customFormat="1" customHeight="1" s="10">
      <c r="A18" s="183" t="n"/>
      <c r="B18" s="184" t="n"/>
      <c r="C18" s="133" t="inlineStr">
        <is>
          <t>税込</t>
        </is>
      </c>
      <c r="D18" s="181" t="n">
        <v>73920</v>
      </c>
      <c r="E18" s="181" t="n">
        <v>9240</v>
      </c>
      <c r="F18" s="182" t="n">
        <v>83160</v>
      </c>
      <c r="G18" s="189" t="n"/>
    </row>
    <row r="19" ht="20.1" customFormat="1" customHeight="1" s="10">
      <c r="A19" s="183" t="n"/>
      <c r="B19" s="187" t="inlineStr">
        <is>
          <t>Dr.Medion</t>
        </is>
      </c>
      <c r="C19" s="133" t="inlineStr">
        <is>
          <t>Total</t>
        </is>
      </c>
      <c r="D19" s="181" t="n">
        <v>496680</v>
      </c>
      <c r="E19" s="181" t="n">
        <v>62085</v>
      </c>
      <c r="F19" s="182" t="n">
        <v>558765</v>
      </c>
    </row>
    <row r="20" ht="20.1" customFormat="1" customHeight="1" s="10">
      <c r="A20" s="183" t="n"/>
      <c r="B20" s="184" t="n"/>
      <c r="C20" s="133" t="inlineStr">
        <is>
          <t>税込</t>
        </is>
      </c>
      <c r="D20" s="181" t="n">
        <v>546348</v>
      </c>
      <c r="E20" s="181" t="n">
        <v>68294</v>
      </c>
      <c r="F20" s="182" t="n">
        <v>614642</v>
      </c>
    </row>
    <row r="21" ht="20.1" customFormat="1" customHeight="1" s="10">
      <c r="A21" s="183" t="n"/>
      <c r="B21" s="188" t="inlineStr">
        <is>
          <t>McCoy</t>
        </is>
      </c>
      <c r="C21" s="133" t="inlineStr">
        <is>
          <t>Total</t>
        </is>
      </c>
      <c r="D21" s="181" t="n">
        <v>5251104</v>
      </c>
      <c r="E21" s="181" t="n">
        <v>656388</v>
      </c>
      <c r="F21" s="182" t="n">
        <v>5907492</v>
      </c>
    </row>
    <row r="22" ht="20.1" customFormat="1" customHeight="1" s="10">
      <c r="A22" s="183" t="n"/>
      <c r="B22" s="184" t="n"/>
      <c r="C22" s="133" t="inlineStr">
        <is>
          <t>税込</t>
        </is>
      </c>
      <c r="D22" s="181" t="n">
        <v>5776214</v>
      </c>
      <c r="E22" s="181" t="n">
        <v>722027</v>
      </c>
      <c r="F22" s="182" t="n">
        <v>6498241</v>
      </c>
    </row>
    <row r="23" ht="20.1" customFormat="1" customHeight="1" s="10">
      <c r="A23" s="183" t="n"/>
      <c r="B23" s="187" t="inlineStr">
        <is>
          <t>Luxces</t>
        </is>
      </c>
      <c r="C23" s="133" t="inlineStr">
        <is>
          <t>Total</t>
        </is>
      </c>
      <c r="D23" s="181" t="n">
        <v>102400</v>
      </c>
      <c r="E23" s="181" t="n">
        <v>12800</v>
      </c>
      <c r="F23" s="182" t="n">
        <v>115200</v>
      </c>
    </row>
    <row r="24" ht="20.1" customFormat="1" customHeight="1" s="10">
      <c r="A24" s="183" t="n"/>
      <c r="B24" s="184" t="n"/>
      <c r="C24" s="133" t="inlineStr">
        <is>
          <t>税込</t>
        </is>
      </c>
      <c r="D24" s="181" t="n">
        <v>112640</v>
      </c>
      <c r="E24" s="181" t="n">
        <v>14080</v>
      </c>
      <c r="F24" s="182" t="n">
        <v>126720</v>
      </c>
    </row>
    <row r="25" ht="20.1" customFormat="1" customHeight="1" s="10">
      <c r="A25" s="183" t="n"/>
      <c r="B25" s="187" t="inlineStr">
        <is>
          <t>Evliss</t>
        </is>
      </c>
      <c r="C25" s="133" t="inlineStr">
        <is>
          <t>Total</t>
        </is>
      </c>
      <c r="D25" s="181" t="n">
        <v>95360</v>
      </c>
      <c r="E25" s="181" t="n">
        <v>11920</v>
      </c>
      <c r="F25" s="182" t="n">
        <v>107280</v>
      </c>
    </row>
    <row r="26" ht="20.1" customFormat="1" customHeight="1" s="10">
      <c r="A26" s="183" t="n"/>
      <c r="B26" s="184" t="n"/>
      <c r="C26" s="133" t="inlineStr">
        <is>
          <t>税込</t>
        </is>
      </c>
      <c r="D26" s="181" t="n">
        <v>104896</v>
      </c>
      <c r="E26" s="181" t="n">
        <v>13112</v>
      </c>
      <c r="F26" s="182" t="n">
        <v>118008</v>
      </c>
    </row>
    <row r="27" ht="20.1" customFormat="1" customHeight="1" s="10">
      <c r="A27" s="183" t="n"/>
      <c r="B27" s="187" t="inlineStr">
        <is>
          <t>PURE BIO</t>
        </is>
      </c>
      <c r="C27" s="133" t="inlineStr">
        <is>
          <t>Total</t>
        </is>
      </c>
      <c r="D27" s="181" t="n">
        <v>2230800</v>
      </c>
      <c r="E27" s="181" t="n">
        <v>278850</v>
      </c>
      <c r="F27" s="182" t="n">
        <v>2509650</v>
      </c>
    </row>
    <row r="28" ht="20.1" customFormat="1" customHeight="1" s="10">
      <c r="A28" s="183" t="n"/>
      <c r="B28" s="184" t="n"/>
      <c r="C28" s="133" t="inlineStr">
        <is>
          <t>税込</t>
        </is>
      </c>
      <c r="D28" s="181" t="n">
        <v>2453880</v>
      </c>
      <c r="E28" s="181" t="n">
        <v>306735</v>
      </c>
      <c r="F28" s="182" t="n">
        <v>2760615</v>
      </c>
    </row>
    <row r="29" ht="20.1" customFormat="1" customHeight="1" s="10">
      <c r="A29" s="183" t="n"/>
      <c r="B29" s="187" t="inlineStr">
        <is>
          <t>BEAUTY GARAGE</t>
        </is>
      </c>
      <c r="C29" s="133" t="inlineStr">
        <is>
          <t>Total</t>
        </is>
      </c>
      <c r="D29" s="181" t="n">
        <v>200640</v>
      </c>
      <c r="E29" s="181" t="n">
        <v>25080</v>
      </c>
      <c r="F29" s="182" t="n">
        <v>225720</v>
      </c>
      <c r="G29" s="27" t="n"/>
    </row>
    <row r="30" ht="20.1" customFormat="1" customHeight="1" s="10">
      <c r="A30" s="183" t="n"/>
      <c r="B30" s="184" t="n"/>
      <c r="C30" s="133" t="inlineStr">
        <is>
          <t>税込</t>
        </is>
      </c>
      <c r="D30" s="181" t="n">
        <v>220704</v>
      </c>
      <c r="E30" s="181" t="n">
        <v>27588</v>
      </c>
      <c r="F30" s="182" t="n">
        <v>248292</v>
      </c>
    </row>
    <row r="31" ht="20.1" customFormat="1" customHeight="1" s="10">
      <c r="A31" s="183" t="n"/>
      <c r="B31" s="187" t="inlineStr">
        <is>
          <t>DENBA</t>
        </is>
      </c>
      <c r="C31" s="133" t="inlineStr">
        <is>
          <t>Total</t>
        </is>
      </c>
      <c r="D31" s="181" t="n">
        <v>95040000</v>
      </c>
      <c r="E31" s="181" t="n">
        <v>11880000</v>
      </c>
      <c r="F31" s="182" t="n">
        <v>106920000</v>
      </c>
    </row>
    <row r="32" ht="20.1" customFormat="1" customHeight="1" s="10">
      <c r="A32" s="183" t="n"/>
      <c r="B32" s="184" t="n"/>
      <c r="C32" s="133" t="inlineStr">
        <is>
          <t>税込</t>
        </is>
      </c>
      <c r="D32" s="181" t="n">
        <v>104544000</v>
      </c>
      <c r="E32" s="181" t="n">
        <v>13068000</v>
      </c>
      <c r="F32" s="182" t="n">
        <v>117612000</v>
      </c>
    </row>
    <row r="33" ht="20.1" customFormat="1" customHeight="1" s="10">
      <c r="A33" s="183" t="n"/>
      <c r="B33" s="187" t="inlineStr">
        <is>
          <t>SUNSORIT</t>
        </is>
      </c>
      <c r="C33" s="133" t="inlineStr">
        <is>
          <t>Total</t>
        </is>
      </c>
      <c r="D33" s="181" t="n">
        <v>0</v>
      </c>
      <c r="E33" s="181" t="n">
        <v>0</v>
      </c>
      <c r="F33" s="182" t="n">
        <v>0</v>
      </c>
    </row>
    <row r="34" ht="20.1" customFormat="1" customHeight="1" s="10">
      <c r="A34" s="183" t="n"/>
      <c r="B34" s="184" t="n"/>
      <c r="C34" s="133" t="inlineStr">
        <is>
          <t>税込</t>
        </is>
      </c>
      <c r="D34" s="181" t="n">
        <v>0</v>
      </c>
      <c r="E34" s="181" t="n">
        <v>0</v>
      </c>
      <c r="F34" s="182" t="n">
        <v>0</v>
      </c>
    </row>
    <row r="35" ht="20.1" customFormat="1" customHeight="1" s="10">
      <c r="A35" s="183" t="n"/>
      <c r="B35" s="187" t="inlineStr">
        <is>
          <t>Beauty Conexion</t>
        </is>
      </c>
      <c r="C35" s="133" t="inlineStr">
        <is>
          <t>Total</t>
        </is>
      </c>
      <c r="D35" s="181" t="n">
        <v>0</v>
      </c>
      <c r="E35" s="181" t="n">
        <v>0</v>
      </c>
      <c r="F35" s="182" t="n">
        <v>0</v>
      </c>
    </row>
    <row r="36" ht="20.1" customFormat="1" customHeight="1" s="10">
      <c r="A36" s="183" t="n"/>
      <c r="B36" s="184" t="n"/>
      <c r="C36" s="133" t="inlineStr">
        <is>
          <t>税込</t>
        </is>
      </c>
      <c r="D36" s="181" t="n">
        <v>0</v>
      </c>
      <c r="E36" s="181" t="n">
        <v>0</v>
      </c>
      <c r="F36" s="182" t="n">
        <v>0</v>
      </c>
    </row>
    <row r="37" ht="20.1" customFormat="1" customHeight="1" s="10">
      <c r="A37" s="183" t="n"/>
      <c r="B37" s="187" t="inlineStr">
        <is>
          <t>AFURA</t>
        </is>
      </c>
      <c r="C37" s="133" t="inlineStr">
        <is>
          <t>Total</t>
        </is>
      </c>
      <c r="D37" s="181" t="n">
        <v>0</v>
      </c>
      <c r="E37" s="181" t="n">
        <v>0</v>
      </c>
      <c r="F37" s="182" t="n">
        <v>0</v>
      </c>
    </row>
    <row r="38" ht="20.1" customFormat="1" customHeight="1" s="10">
      <c r="A38" s="183" t="n"/>
      <c r="B38" s="184" t="n"/>
      <c r="C38" s="133" t="inlineStr">
        <is>
          <t>税込</t>
        </is>
      </c>
      <c r="D38" s="181" t="n">
        <v>0</v>
      </c>
      <c r="E38" s="181" t="n">
        <v>0</v>
      </c>
      <c r="F38" s="182" t="n">
        <v>0</v>
      </c>
    </row>
    <row r="39" ht="20.1" customFormat="1" customHeight="1" s="10">
      <c r="A39" s="183" t="n"/>
      <c r="B39" s="187" t="inlineStr">
        <is>
          <t>Diaas</t>
        </is>
      </c>
      <c r="C39" s="133" t="inlineStr">
        <is>
          <t>Total</t>
        </is>
      </c>
      <c r="D39" s="181" t="n">
        <v>0</v>
      </c>
      <c r="E39" s="181" t="n">
        <v>0</v>
      </c>
      <c r="F39" s="182" t="n">
        <v>0</v>
      </c>
    </row>
    <row r="40" ht="20.1" customFormat="1" customHeight="1" s="10">
      <c r="A40" s="183" t="n"/>
      <c r="B40" s="184" t="n"/>
      <c r="C40" s="133" t="inlineStr">
        <is>
          <t>税込</t>
        </is>
      </c>
      <c r="D40" s="181" t="n">
        <v>0</v>
      </c>
      <c r="E40" s="181" t="n">
        <v>0</v>
      </c>
      <c r="F40" s="182" t="n">
        <v>0</v>
      </c>
    </row>
    <row r="41" ht="20.1" customFormat="1" customHeight="1" s="10">
      <c r="A41" s="183" t="n"/>
      <c r="B41" s="101" t="n"/>
      <c r="C41" s="133" t="inlineStr">
        <is>
          <t>Total</t>
        </is>
      </c>
      <c r="F41" s="182" t="n">
        <v>0</v>
      </c>
    </row>
    <row r="42" ht="20.1" customFormat="1" customHeight="1" s="10">
      <c r="A42" s="183" t="n"/>
      <c r="B42" s="184" t="n"/>
      <c r="C42" s="133" t="inlineStr">
        <is>
          <t>税込</t>
        </is>
      </c>
      <c r="F42" s="11">
        <f>SUM(#REF!)</f>
        <v/>
      </c>
    </row>
    <row r="43" ht="20.1" customFormat="1" customHeight="1" s="10">
      <c r="A43" s="183" t="n"/>
      <c r="B43" s="101" t="n"/>
      <c r="C43" s="133" t="inlineStr">
        <is>
          <t>Total</t>
        </is>
      </c>
      <c r="F43" s="11">
        <f>SUM(#REF!)</f>
        <v/>
      </c>
    </row>
    <row r="44" ht="20.1" customFormat="1" customHeight="1" s="10">
      <c r="A44" s="183" t="n"/>
      <c r="B44" s="184" t="n"/>
      <c r="C44" s="133" t="inlineStr">
        <is>
          <t>税込</t>
        </is>
      </c>
      <c r="F44" s="11">
        <f>SUM(#REF!)</f>
        <v/>
      </c>
    </row>
    <row r="45" ht="20.1" customFormat="1" customHeight="1" s="10">
      <c r="A45" s="183" t="n"/>
      <c r="B45" s="101" t="n"/>
      <c r="C45" s="133" t="inlineStr">
        <is>
          <t>Total</t>
        </is>
      </c>
      <c r="F45" s="11">
        <f>SUM(#REF!)</f>
        <v/>
      </c>
    </row>
    <row r="46" ht="20.1" customFormat="1" customHeight="1" s="10">
      <c r="A46" s="183" t="n"/>
      <c r="B46" s="184" t="n"/>
      <c r="C46" s="133" t="inlineStr">
        <is>
          <t>税込</t>
        </is>
      </c>
      <c r="F46" s="11">
        <f>SUM(#REF!)</f>
        <v/>
      </c>
    </row>
    <row r="47" ht="20.1" customFormat="1" customHeight="1" s="10">
      <c r="A47" s="183" t="n"/>
      <c r="B47" s="101" t="n"/>
      <c r="C47" s="133" t="inlineStr">
        <is>
          <t>Total</t>
        </is>
      </c>
      <c r="F47" s="11">
        <f>SUM(#REF!)</f>
        <v/>
      </c>
    </row>
    <row r="48" ht="20.1" customFormat="1" customHeight="1" s="10">
      <c r="A48" s="183" t="n"/>
      <c r="B48" s="184" t="n"/>
      <c r="C48" s="133" t="inlineStr">
        <is>
          <t>税込</t>
        </is>
      </c>
      <c r="F48" s="11" t="n"/>
    </row>
    <row r="49" ht="20.1" customFormat="1" customHeight="1" s="10">
      <c r="A49" s="183" t="n"/>
      <c r="B49" s="100" t="n"/>
      <c r="C49" s="133" t="inlineStr">
        <is>
          <t>Total</t>
        </is>
      </c>
      <c r="F49" s="11" t="n"/>
    </row>
    <row r="50" ht="20.1" customFormat="1" customHeight="1" s="10">
      <c r="A50" s="183" t="n"/>
      <c r="B50" s="184" t="n"/>
      <c r="C50" s="62" t="inlineStr">
        <is>
          <t>税込</t>
        </is>
      </c>
      <c r="F50" s="11" t="n"/>
    </row>
    <row r="51" ht="20.1" customFormat="1" customHeight="1" s="10">
      <c r="A51" s="183" t="n"/>
      <c r="B51" s="101" t="n"/>
      <c r="C51" s="133" t="inlineStr">
        <is>
          <t>Total</t>
        </is>
      </c>
      <c r="F51" s="11">
        <f>SUM(#REF!)</f>
        <v/>
      </c>
    </row>
    <row r="52" ht="20.1" customFormat="1" customHeight="1" s="10">
      <c r="A52" s="183" t="n"/>
      <c r="B52" s="184" t="n"/>
      <c r="C52" s="133" t="inlineStr">
        <is>
          <t>税込</t>
        </is>
      </c>
      <c r="F52" s="11" t="n"/>
    </row>
    <row r="53" ht="20.1" customFormat="1" customHeight="1" s="10">
      <c r="A53" s="183" t="n"/>
      <c r="B53" s="101" t="n"/>
      <c r="C53" s="133" t="inlineStr">
        <is>
          <t>Total</t>
        </is>
      </c>
      <c r="F53" s="11">
        <f>SUM(#REF!)</f>
        <v/>
      </c>
    </row>
    <row r="54" ht="20.1" customFormat="1" customHeight="1" s="10">
      <c r="A54" s="183" t="n"/>
      <c r="B54" s="184" t="n"/>
      <c r="C54" s="133" t="inlineStr">
        <is>
          <t>税込</t>
        </is>
      </c>
      <c r="F54" s="11" t="n"/>
    </row>
    <row r="55" ht="20.1" customFormat="1" customHeight="1" s="10">
      <c r="A55" s="183" t="n"/>
      <c r="B55" s="101" t="n"/>
      <c r="C55" s="133" t="inlineStr">
        <is>
          <t>Total</t>
        </is>
      </c>
      <c r="F55" s="11">
        <f>SUM(#REF!)</f>
        <v/>
      </c>
    </row>
    <row r="56" ht="20.1" customFormat="1" customHeight="1" s="10">
      <c r="A56" s="183" t="n"/>
      <c r="B56" s="184" t="n"/>
      <c r="C56" s="133" t="inlineStr">
        <is>
          <t>税込</t>
        </is>
      </c>
      <c r="F56" s="11" t="n"/>
    </row>
    <row r="57" ht="20.1" customFormat="1" customHeight="1" s="10">
      <c r="A57" s="183" t="n"/>
      <c r="B57" s="101" t="n"/>
      <c r="C57" s="133" t="inlineStr">
        <is>
          <t>Total</t>
        </is>
      </c>
      <c r="F57" s="11">
        <f>SUM(#REF!)</f>
        <v/>
      </c>
    </row>
    <row r="58" ht="20.1" customFormat="1" customHeight="1" s="10">
      <c r="A58" s="183" t="n"/>
      <c r="B58" s="184" t="n"/>
      <c r="C58" s="133" t="inlineStr">
        <is>
          <t>税込</t>
        </is>
      </c>
      <c r="F58" s="11">
        <f>SUM(#REF!)</f>
        <v/>
      </c>
    </row>
    <row r="59" ht="20.1" customFormat="1" customHeight="1" s="10">
      <c r="A59" s="183" t="n"/>
      <c r="B59" s="101" t="n"/>
      <c r="C59" s="133" t="inlineStr">
        <is>
          <t>Total</t>
        </is>
      </c>
      <c r="F59" s="11">
        <f>SUM(#REF!)</f>
        <v/>
      </c>
    </row>
    <row r="60" ht="20.1" customFormat="1" customHeight="1" s="10">
      <c r="A60" s="183" t="n"/>
      <c r="B60" s="184" t="n"/>
      <c r="C60" s="133" t="inlineStr">
        <is>
          <t>税込</t>
        </is>
      </c>
      <c r="F60" s="11">
        <f>SUM(#REF!)</f>
        <v/>
      </c>
    </row>
    <row r="61" ht="20.1" customFormat="1" customHeight="1" s="10">
      <c r="A61" s="183" t="n"/>
      <c r="B61" s="101" t="n"/>
      <c r="C61" s="133" t="inlineStr">
        <is>
          <t>Total</t>
        </is>
      </c>
      <c r="F61" s="11">
        <f>SUM(#REF!)</f>
        <v/>
      </c>
    </row>
    <row r="62" ht="20.1" customFormat="1" customHeight="1" s="10">
      <c r="A62" s="183" t="n"/>
      <c r="B62" s="184" t="n"/>
      <c r="C62" s="133" t="inlineStr">
        <is>
          <t>税込</t>
        </is>
      </c>
      <c r="F62" s="11">
        <f>SUM(#REF!)</f>
        <v/>
      </c>
    </row>
    <row r="63" ht="20.1" customFormat="1" customHeight="1" s="10">
      <c r="A63" s="183" t="n"/>
      <c r="B63" s="101" t="n"/>
      <c r="C63" s="133" t="inlineStr">
        <is>
          <t>Total</t>
        </is>
      </c>
      <c r="F63" s="11">
        <f>SUM(#REF!)</f>
        <v/>
      </c>
    </row>
    <row r="64" ht="20.1" customFormat="1" customHeight="1" s="10">
      <c r="A64" s="183" t="n"/>
      <c r="B64" s="184" t="n"/>
      <c r="C64" s="133" t="inlineStr">
        <is>
          <t>税込</t>
        </is>
      </c>
      <c r="F64" s="11">
        <f>SUM(#REF!)</f>
        <v/>
      </c>
    </row>
    <row r="65" ht="20.1" customFormat="1" customHeight="1" s="10">
      <c r="A65" s="183" t="n"/>
      <c r="B65" s="101" t="n"/>
      <c r="C65" s="133" t="inlineStr">
        <is>
          <t>Total</t>
        </is>
      </c>
      <c r="F65" s="11">
        <f>SUM(#REF!)</f>
        <v/>
      </c>
    </row>
    <row r="66" ht="20.1" customFormat="1" customHeight="1" s="10">
      <c r="A66" s="183" t="n"/>
      <c r="B66" s="184" t="n"/>
      <c r="C66" s="133" t="inlineStr">
        <is>
          <t>税込</t>
        </is>
      </c>
      <c r="F66" s="11">
        <f>SUM(#REF!)</f>
        <v/>
      </c>
    </row>
    <row r="67" ht="20.1" customFormat="1" customHeight="1" s="10">
      <c r="A67" s="183" t="n"/>
      <c r="B67" s="101" t="n"/>
      <c r="C67" s="133" t="inlineStr">
        <is>
          <t>Total</t>
        </is>
      </c>
      <c r="F67" s="11">
        <f>SUM(#REF!)</f>
        <v/>
      </c>
    </row>
    <row r="68" ht="20.1" customFormat="1" customHeight="1" s="10">
      <c r="A68" s="183" t="n"/>
      <c r="B68" s="184" t="n"/>
      <c r="C68" s="133" t="inlineStr">
        <is>
          <t>税込</t>
        </is>
      </c>
      <c r="F68" s="11">
        <f>SUM(#REF!)</f>
        <v/>
      </c>
    </row>
    <row r="69" ht="20.1" customFormat="1" customHeight="1" s="10">
      <c r="A69" s="183" t="n"/>
      <c r="B69" s="101" t="n"/>
      <c r="C69" s="133" t="inlineStr">
        <is>
          <t>Total</t>
        </is>
      </c>
      <c r="F69" s="11">
        <f>SUM(#REF!)</f>
        <v/>
      </c>
    </row>
    <row r="70" ht="20.1" customFormat="1" customHeight="1" s="10">
      <c r="A70" s="183" t="n"/>
      <c r="B70" s="184" t="n"/>
      <c r="C70" s="133" t="inlineStr">
        <is>
          <t>税込</t>
        </is>
      </c>
      <c r="F70" s="11">
        <f>SUM(#REF!)</f>
        <v/>
      </c>
    </row>
    <row r="71" ht="20.1" customFormat="1" customHeight="1" s="10">
      <c r="A71" s="183" t="n"/>
      <c r="B71" s="101" t="n"/>
      <c r="C71" s="133" t="inlineStr">
        <is>
          <t>Total</t>
        </is>
      </c>
      <c r="F71" s="11">
        <f>SUM(#REF!)</f>
        <v/>
      </c>
    </row>
    <row r="72" ht="20.1" customFormat="1" customHeight="1" s="10">
      <c r="A72" s="183" t="n"/>
      <c r="B72" s="184" t="n"/>
      <c r="C72" s="133" t="inlineStr">
        <is>
          <t>税込</t>
        </is>
      </c>
      <c r="F72" s="11">
        <f>SUM(#REF!)</f>
        <v/>
      </c>
    </row>
    <row r="73" ht="20.1" customFormat="1" customHeight="1" s="10">
      <c r="A73" s="183" t="n"/>
      <c r="B73" s="101" t="n"/>
      <c r="C73" s="133" t="inlineStr">
        <is>
          <t>Total</t>
        </is>
      </c>
      <c r="F73" s="11">
        <f>SUM(#REF!)</f>
        <v/>
      </c>
    </row>
    <row r="74" ht="20.1" customFormat="1" customHeight="1" s="10">
      <c r="A74" s="183" t="n"/>
      <c r="B74" s="184" t="n"/>
      <c r="C74" s="133" t="inlineStr">
        <is>
          <t>税込</t>
        </is>
      </c>
      <c r="F74" s="11">
        <f>SUM(#REF!)</f>
        <v/>
      </c>
    </row>
    <row r="75" ht="20.1" customFormat="1" customHeight="1" s="10">
      <c r="A75" s="183" t="n"/>
      <c r="B75" s="101" t="n"/>
      <c r="C75" s="133" t="inlineStr">
        <is>
          <t>Total</t>
        </is>
      </c>
      <c r="F75" s="11">
        <f>SUM(#REF!)</f>
        <v/>
      </c>
    </row>
    <row r="76" ht="20.1" customFormat="1" customHeight="1" s="10">
      <c r="A76" s="183" t="n"/>
      <c r="B76" s="184" t="n"/>
      <c r="C76" s="133" t="inlineStr">
        <is>
          <t>税込</t>
        </is>
      </c>
      <c r="F76" s="11">
        <f>SUM(#REF!)</f>
        <v/>
      </c>
    </row>
    <row r="77" ht="20.1" customFormat="1" customHeight="1" s="10">
      <c r="A77" s="183" t="n"/>
      <c r="B77" s="101" t="n"/>
      <c r="C77" s="133" t="inlineStr">
        <is>
          <t>Total</t>
        </is>
      </c>
      <c r="F77" s="11">
        <f>SUM(#REF!)</f>
        <v/>
      </c>
    </row>
    <row r="78" ht="20.1" customFormat="1" customHeight="1" s="10">
      <c r="A78" s="183" t="n"/>
      <c r="B78" s="184" t="n"/>
      <c r="C78" s="133" t="inlineStr">
        <is>
          <t>税込</t>
        </is>
      </c>
      <c r="F78" s="11">
        <f>SUM(#REF!)</f>
        <v/>
      </c>
    </row>
    <row r="79" ht="20.1" customFormat="1" customHeight="1" s="10">
      <c r="A79" s="183" t="n"/>
      <c r="B79" s="101" t="n"/>
      <c r="C79" s="133" t="inlineStr">
        <is>
          <t>Total</t>
        </is>
      </c>
      <c r="F79" s="11">
        <f>SUM(#REF!)</f>
        <v/>
      </c>
    </row>
    <row r="80" ht="20.1" customFormat="1" customHeight="1" s="10">
      <c r="A80" s="183" t="n"/>
      <c r="B80" s="184" t="n"/>
      <c r="C80" s="133" t="inlineStr">
        <is>
          <t>税込</t>
        </is>
      </c>
      <c r="F80" s="11">
        <f>SUM(#REF!)</f>
        <v/>
      </c>
    </row>
    <row r="81" ht="20.1" customFormat="1" customHeight="1" s="10">
      <c r="A81" s="183" t="n"/>
      <c r="B81" s="100" t="n"/>
      <c r="C81" s="133" t="inlineStr">
        <is>
          <t>Total</t>
        </is>
      </c>
      <c r="F81" s="11">
        <f>SUM(#REF!)</f>
        <v/>
      </c>
    </row>
    <row r="82" ht="20.1" customFormat="1" customHeight="1" s="10">
      <c r="A82" s="183" t="n"/>
      <c r="B82" s="184" t="n"/>
      <c r="C82" s="133" t="inlineStr">
        <is>
          <t>税込</t>
        </is>
      </c>
      <c r="F82" s="11">
        <f>SUM(#REF!)</f>
        <v/>
      </c>
    </row>
    <row r="83" ht="20.1" customFormat="1" customHeight="1" s="10">
      <c r="A83" s="183" t="n"/>
      <c r="B83" s="100" t="n"/>
      <c r="C83" s="133" t="inlineStr">
        <is>
          <t>Total</t>
        </is>
      </c>
      <c r="F83" s="11">
        <f>SUM(#REF!)</f>
        <v/>
      </c>
    </row>
    <row r="84" ht="20.1" customFormat="1" customHeight="1" s="10">
      <c r="A84" s="183" t="n"/>
      <c r="B84" s="184" t="n"/>
      <c r="C84" s="133" t="inlineStr">
        <is>
          <t>税込</t>
        </is>
      </c>
      <c r="F84" s="11">
        <f>SUM(#REF!)</f>
        <v/>
      </c>
    </row>
    <row r="85" ht="20.1" customFormat="1" customHeight="1" s="10">
      <c r="A85" s="183" t="n"/>
      <c r="B85" s="100" t="n"/>
      <c r="C85" s="133" t="inlineStr">
        <is>
          <t>Total</t>
        </is>
      </c>
      <c r="F85" s="11">
        <f>SUM(#REF!)</f>
        <v/>
      </c>
    </row>
    <row r="86" ht="20.1" customFormat="1" customHeight="1" s="10">
      <c r="A86" s="183" t="n"/>
      <c r="B86" s="184" t="n"/>
      <c r="C86" s="133" t="inlineStr">
        <is>
          <t>税込</t>
        </is>
      </c>
      <c r="F86" s="11">
        <f>SUM(#REF!)</f>
        <v/>
      </c>
    </row>
    <row r="87" ht="20.1" customFormat="1" customHeight="1" s="10">
      <c r="A87" s="183" t="n"/>
      <c r="B87" s="190" t="n"/>
      <c r="C87" s="133" t="inlineStr">
        <is>
          <t>Total</t>
        </is>
      </c>
      <c r="F87" s="11">
        <f>SUM(#REF!)</f>
        <v/>
      </c>
    </row>
    <row r="88" ht="20.1" customFormat="1" customHeight="1" s="10">
      <c r="A88" s="183" t="n"/>
      <c r="B88" s="184" t="n"/>
      <c r="C88" s="133" t="inlineStr">
        <is>
          <t>税込</t>
        </is>
      </c>
      <c r="F88" s="11">
        <f>SUM(#REF!)</f>
        <v/>
      </c>
    </row>
    <row r="89" ht="20.1" customFormat="1" customHeight="1" s="10">
      <c r="A89" s="183" t="n"/>
      <c r="B89" s="100" t="n"/>
      <c r="C89" s="133" t="inlineStr">
        <is>
          <t>Total</t>
        </is>
      </c>
      <c r="F89" s="11">
        <f>SUM(#REF!)</f>
        <v/>
      </c>
    </row>
    <row r="90" ht="20.1" customFormat="1" customHeight="1" s="10">
      <c r="A90" s="183" t="n"/>
      <c r="B90" s="184" t="n"/>
      <c r="C90" s="133" t="inlineStr">
        <is>
          <t>税込</t>
        </is>
      </c>
      <c r="F90" s="11">
        <f>SUM(#REF!)</f>
        <v/>
      </c>
    </row>
    <row r="91" ht="20.1" customFormat="1" customHeight="1" s="10">
      <c r="A91" s="183" t="n"/>
      <c r="B91" s="101" t="n"/>
      <c r="C91" s="133" t="inlineStr">
        <is>
          <t>Total</t>
        </is>
      </c>
      <c r="F91" s="11">
        <f>SUM(#REF!)</f>
        <v/>
      </c>
    </row>
    <row r="92" ht="20.1" customFormat="1" customHeight="1" s="10">
      <c r="A92" s="183" t="n"/>
      <c r="B92" s="184" t="n"/>
      <c r="C92" s="133" t="inlineStr">
        <is>
          <t>税込</t>
        </is>
      </c>
      <c r="F92" s="11">
        <f>SUM(#REF!)</f>
        <v/>
      </c>
    </row>
    <row r="93" ht="20.1" customFormat="1" customHeight="1" s="10">
      <c r="A93" s="183" t="n"/>
      <c r="B93" s="101" t="n"/>
      <c r="C93" s="133" t="inlineStr">
        <is>
          <t>Total</t>
        </is>
      </c>
      <c r="F93" s="11">
        <f>SUM(#REF!)</f>
        <v/>
      </c>
    </row>
    <row r="94" ht="20.1" customFormat="1" customHeight="1" s="10">
      <c r="A94" s="183" t="n"/>
      <c r="B94" s="184" t="n"/>
      <c r="C94" s="133" t="inlineStr">
        <is>
          <t>税込</t>
        </is>
      </c>
      <c r="F94" s="11">
        <f>SUM(#REF!)</f>
        <v/>
      </c>
    </row>
    <row r="95" ht="20.1" customFormat="1" customHeight="1" s="10">
      <c r="A95" s="183" t="n"/>
      <c r="B95" s="102" t="inlineStr">
        <is>
          <t>輸送費(FREIGHT)</t>
        </is>
      </c>
      <c r="C95" s="103" t="n"/>
      <c r="F95" s="11">
        <f>SUM(#REF!)</f>
        <v/>
      </c>
    </row>
    <row r="96" ht="20.1" customFormat="1" customHeight="1" s="10">
      <c r="A96" s="184" t="n"/>
      <c r="B96" s="102" t="inlineStr">
        <is>
          <t>輸送費込みTotal</t>
        </is>
      </c>
      <c r="C96" s="191" t="n"/>
      <c r="F96" s="11">
        <f>SUM(#REF!)</f>
        <v/>
      </c>
      <c r="G96" s="189">
        <f>SUM(#REF!)</f>
        <v/>
      </c>
      <c r="I96" s="27">
        <f>D96+F96</f>
        <v/>
      </c>
      <c r="J96" s="189">
        <f>#REF!+#REF!</f>
        <v/>
      </c>
    </row>
    <row r="97" ht="20.1" customFormat="1" customHeight="1" s="10">
      <c r="A97" s="135" t="inlineStr">
        <is>
          <t>売上</t>
        </is>
      </c>
      <c r="B97" s="192" t="inlineStr">
        <is>
          <t>リレント通常注文</t>
        </is>
      </c>
      <c r="C97" s="13" t="inlineStr">
        <is>
          <t>Total</t>
        </is>
      </c>
      <c r="D97" s="181" t="n">
        <v>12415592</v>
      </c>
      <c r="E97" s="181" t="n">
        <v>1551949</v>
      </c>
      <c r="F97" s="182" t="n">
        <v>13967541</v>
      </c>
    </row>
    <row r="98" ht="20.1" customFormat="1" customHeight="1" s="10">
      <c r="A98" s="183" t="n"/>
      <c r="B98" s="193" t="inlineStr">
        <is>
          <t>C'BON</t>
        </is>
      </c>
      <c r="C98" s="13" t="inlineStr">
        <is>
          <t>Total</t>
        </is>
      </c>
      <c r="D98" s="181" t="n">
        <v>415712</v>
      </c>
      <c r="E98" s="181" t="n">
        <v>51964</v>
      </c>
      <c r="F98" s="182" t="n">
        <v>467676</v>
      </c>
    </row>
    <row r="99" ht="20.1" customFormat="1" customHeight="1" s="10">
      <c r="A99" s="183" t="n"/>
      <c r="B99" s="194" t="inlineStr">
        <is>
          <t>ATMORE</t>
        </is>
      </c>
      <c r="C99" s="149" t="inlineStr">
        <is>
          <t>Total</t>
        </is>
      </c>
      <c r="D99" s="181" t="n">
        <v>336000</v>
      </c>
      <c r="E99" s="181" t="n">
        <v>42000</v>
      </c>
      <c r="F99" s="182" t="n">
        <v>378000</v>
      </c>
    </row>
    <row r="100" ht="20.1" customFormat="1" customHeight="1" s="10">
      <c r="A100" s="183" t="n"/>
      <c r="B100" s="194" t="inlineStr">
        <is>
          <t>LAPIDEM</t>
        </is>
      </c>
      <c r="C100" s="43" t="inlineStr">
        <is>
          <t>Total</t>
        </is>
      </c>
      <c r="D100" s="181" t="n">
        <v>18936312</v>
      </c>
      <c r="E100" s="181" t="n">
        <v>2367039</v>
      </c>
      <c r="F100" s="182" t="n">
        <v>21303351</v>
      </c>
    </row>
    <row r="101" ht="20.1" customFormat="1" customHeight="1" s="10">
      <c r="A101" s="183" t="n"/>
      <c r="B101" s="195" t="inlineStr">
        <is>
          <t>MARY.P</t>
        </is>
      </c>
      <c r="C101" s="43" t="inlineStr">
        <is>
          <t>Total</t>
        </is>
      </c>
      <c r="D101" s="181" t="n">
        <v>0</v>
      </c>
      <c r="E101" s="181" t="n">
        <v>0</v>
      </c>
      <c r="F101" s="196" t="n">
        <v>0</v>
      </c>
    </row>
    <row r="102" ht="20.1" customFormat="1" customHeight="1" s="10">
      <c r="A102" s="183" t="n"/>
      <c r="B102" s="195" t="inlineStr">
        <is>
          <t>ROSY DROP</t>
        </is>
      </c>
      <c r="C102" s="43" t="inlineStr">
        <is>
          <t>Total</t>
        </is>
      </c>
      <c r="D102" s="181" t="n">
        <v>242080</v>
      </c>
      <c r="E102" s="181" t="n">
        <v>30260</v>
      </c>
      <c r="F102" s="196" t="n">
        <v>272340</v>
      </c>
    </row>
    <row r="103" ht="20.1" customFormat="1" customHeight="1" s="10">
      <c r="A103" s="183" t="n"/>
      <c r="B103" s="194" t="inlineStr">
        <is>
          <t>ESTLABO</t>
        </is>
      </c>
      <c r="C103" s="151" t="inlineStr">
        <is>
          <t>Total</t>
        </is>
      </c>
      <c r="D103" s="181" t="n">
        <v>3503816</v>
      </c>
      <c r="E103" s="181" t="n">
        <v>437977</v>
      </c>
      <c r="F103" s="182" t="n">
        <v>3941793</v>
      </c>
    </row>
    <row r="104" ht="20.1" customFormat="1" customHeight="1" s="10">
      <c r="A104" s="183" t="n"/>
      <c r="B104" s="194" t="inlineStr">
        <is>
          <t>AISHODO</t>
        </is>
      </c>
      <c r="C104" s="13" t="inlineStr">
        <is>
          <t>Total</t>
        </is>
      </c>
      <c r="D104" s="181" t="n">
        <v>1280448</v>
      </c>
      <c r="E104" s="181" t="n">
        <v>160056</v>
      </c>
      <c r="F104" s="182" t="n">
        <v>1440504</v>
      </c>
    </row>
    <row r="105" ht="20.1" customFormat="1" customHeight="1" s="10">
      <c r="A105" s="183" t="n"/>
      <c r="B105" s="194" t="inlineStr">
        <is>
          <t>Dr.Medion</t>
        </is>
      </c>
      <c r="C105" s="13" t="inlineStr">
        <is>
          <t>Total</t>
        </is>
      </c>
      <c r="D105" s="181" t="n">
        <v>584312</v>
      </c>
      <c r="E105" s="181" t="n">
        <v>73039</v>
      </c>
      <c r="F105" s="182" t="n">
        <v>657351</v>
      </c>
    </row>
    <row r="106" ht="20.1" customFormat="1" customHeight="1" s="10">
      <c r="A106" s="183" t="n"/>
      <c r="B106" s="194" t="inlineStr">
        <is>
          <t>McCoy</t>
        </is>
      </c>
      <c r="C106" s="13" t="inlineStr">
        <is>
          <t>Total</t>
        </is>
      </c>
      <c r="D106" s="181" t="n">
        <v>7673136</v>
      </c>
      <c r="E106" s="181" t="n">
        <v>959142</v>
      </c>
      <c r="F106" s="182" t="n">
        <v>8632278</v>
      </c>
    </row>
    <row r="107" ht="20.1" customFormat="1" customHeight="1" s="10">
      <c r="A107" s="183" t="n"/>
      <c r="B107" s="194" t="inlineStr">
        <is>
          <t>Luxces</t>
        </is>
      </c>
      <c r="C107" s="13" t="inlineStr">
        <is>
          <t>Total</t>
        </is>
      </c>
      <c r="D107" s="181" t="n">
        <v>2272000</v>
      </c>
      <c r="E107" s="181" t="n">
        <v>284000</v>
      </c>
      <c r="F107" s="182" t="n">
        <v>2556000</v>
      </c>
    </row>
    <row r="108" ht="20.1" customFormat="1" customHeight="1" s="10">
      <c r="A108" s="183" t="n"/>
      <c r="B108" s="194" t="inlineStr">
        <is>
          <t>Evliss</t>
        </is>
      </c>
      <c r="C108" s="13" t="inlineStr">
        <is>
          <t>Total</t>
        </is>
      </c>
      <c r="D108" s="181" t="n">
        <v>316000</v>
      </c>
      <c r="E108" s="181" t="n">
        <v>39500</v>
      </c>
      <c r="F108" s="182" t="n">
        <v>355500</v>
      </c>
    </row>
    <row r="109" ht="20.1" customFormat="1" customHeight="1" s="10">
      <c r="A109" s="183" t="n"/>
      <c r="B109" s="194" t="inlineStr">
        <is>
          <t>PURE BIO</t>
        </is>
      </c>
      <c r="C109" s="13" t="inlineStr">
        <is>
          <t>Total</t>
        </is>
      </c>
      <c r="D109" s="181" t="n">
        <v>2624440</v>
      </c>
      <c r="E109" s="181" t="n">
        <v>328055</v>
      </c>
      <c r="F109" s="182" t="n">
        <v>2952495</v>
      </c>
    </row>
    <row r="110" ht="20.1" customFormat="1" customHeight="1" s="10">
      <c r="A110" s="183" t="n"/>
      <c r="B110" s="194" t="inlineStr">
        <is>
          <t>BEAUTY GARAGE</t>
        </is>
      </c>
      <c r="C110" s="13" t="inlineStr">
        <is>
          <t>Total</t>
        </is>
      </c>
      <c r="D110" s="181" t="n">
        <v>236192</v>
      </c>
      <c r="E110" s="181" t="n">
        <v>29524</v>
      </c>
      <c r="F110" s="182" t="n">
        <v>265716</v>
      </c>
    </row>
    <row r="111" ht="20.1" customFormat="1" customHeight="1" s="10">
      <c r="A111" s="183" t="n"/>
      <c r="B111" s="194" t="inlineStr">
        <is>
          <t>DENBA</t>
        </is>
      </c>
      <c r="C111" s="13" t="inlineStr">
        <is>
          <t>Total</t>
        </is>
      </c>
      <c r="D111" s="181" t="n">
        <v>105600000</v>
      </c>
      <c r="E111" s="181" t="n">
        <v>13200000</v>
      </c>
      <c r="F111" s="182" t="n">
        <v>118800000</v>
      </c>
    </row>
    <row r="112" ht="20.1" customFormat="1" customHeight="1" s="10">
      <c r="A112" s="183" t="n"/>
      <c r="B112" s="194" t="inlineStr">
        <is>
          <t>SUNSORIT</t>
        </is>
      </c>
      <c r="C112" s="13" t="inlineStr">
        <is>
          <t>Total</t>
        </is>
      </c>
      <c r="D112" s="181" t="n">
        <v>201984</v>
      </c>
      <c r="E112" s="181" t="n">
        <v>25248</v>
      </c>
      <c r="F112" s="182" t="n">
        <v>227232</v>
      </c>
    </row>
    <row r="113" ht="20.1" customFormat="1" customHeight="1" s="10">
      <c r="A113" s="183" t="n"/>
      <c r="B113" s="194" t="inlineStr">
        <is>
          <t>Beauty Conexion</t>
        </is>
      </c>
      <c r="C113" s="13" t="inlineStr">
        <is>
          <t>Total</t>
        </is>
      </c>
      <c r="D113" s="181" t="n">
        <v>687040</v>
      </c>
      <c r="E113" s="181" t="n">
        <v>85880</v>
      </c>
      <c r="F113" s="182" t="n">
        <v>772920</v>
      </c>
    </row>
    <row r="114" ht="20.1" customFormat="1" customHeight="1" s="10">
      <c r="A114" s="183" t="n"/>
      <c r="B114" s="194" t="inlineStr">
        <is>
          <t>AFURA</t>
        </is>
      </c>
      <c r="C114" s="13" t="inlineStr">
        <is>
          <t>Total</t>
        </is>
      </c>
      <c r="D114" s="181" t="n">
        <v>2406096</v>
      </c>
      <c r="E114" s="181" t="n">
        <v>300762</v>
      </c>
      <c r="F114" s="182" t="n">
        <v>2706858</v>
      </c>
    </row>
    <row r="115" ht="20.1" customFormat="1" customHeight="1" s="10">
      <c r="A115" s="183" t="n"/>
      <c r="B115" s="194" t="inlineStr">
        <is>
          <t>Diaas</t>
        </is>
      </c>
      <c r="C115" s="13" t="inlineStr">
        <is>
          <t>Total</t>
        </is>
      </c>
      <c r="D115" s="181" t="n">
        <v>61600</v>
      </c>
      <c r="E115" s="181" t="n">
        <v>7700</v>
      </c>
      <c r="F115" s="182" t="n">
        <v>69300</v>
      </c>
    </row>
    <row r="116" ht="20.1" customFormat="1" customHeight="1" s="10">
      <c r="A116" s="183" t="n"/>
      <c r="B116" s="23" t="n"/>
      <c r="C116" s="13" t="inlineStr">
        <is>
          <t>Total</t>
        </is>
      </c>
      <c r="F116" s="182" t="n">
        <v>0</v>
      </c>
    </row>
    <row r="117" ht="20.1" customFormat="1" customHeight="1" s="10">
      <c r="A117" s="183" t="n"/>
      <c r="B117" s="23" t="n"/>
      <c r="C117" s="13" t="inlineStr">
        <is>
          <t>Total</t>
        </is>
      </c>
      <c r="F117" s="11">
        <f>SUM(#REF!)</f>
        <v/>
      </c>
    </row>
    <row r="118" ht="20.1" customFormat="1" customHeight="1" s="10">
      <c r="A118" s="183" t="n"/>
      <c r="B118" s="70" t="n"/>
      <c r="C118" s="13" t="inlineStr">
        <is>
          <t>Total</t>
        </is>
      </c>
      <c r="F118" s="11" t="n"/>
    </row>
    <row r="119" ht="20.1" customFormat="1" customHeight="1" s="10">
      <c r="A119" s="183" t="n"/>
      <c r="B119" s="23" t="n"/>
      <c r="C119" s="13" t="inlineStr">
        <is>
          <t>Total</t>
        </is>
      </c>
      <c r="F119" s="11">
        <f>SUM(#REF!)</f>
        <v/>
      </c>
    </row>
    <row r="120" ht="20.1" customFormat="1" customHeight="1" s="10">
      <c r="A120" s="183" t="n"/>
      <c r="B120" s="23" t="n"/>
      <c r="C120" s="13" t="inlineStr">
        <is>
          <t>Total</t>
        </is>
      </c>
      <c r="F120" s="11">
        <f>SUM(#REF!)</f>
        <v/>
      </c>
    </row>
    <row r="121" ht="20.1" customFormat="1" customHeight="1" s="10">
      <c r="A121" s="183" t="n"/>
      <c r="B121" s="23" t="n"/>
      <c r="C121" s="13" t="inlineStr">
        <is>
          <t>Total</t>
        </is>
      </c>
      <c r="F121" s="11">
        <f>SUM(#REF!)</f>
        <v/>
      </c>
    </row>
    <row r="122" ht="20.1" customFormat="1" customHeight="1" s="10">
      <c r="A122" s="183" t="n"/>
      <c r="B122" s="23" t="n"/>
      <c r="C122" s="13" t="inlineStr">
        <is>
          <t>Total</t>
        </is>
      </c>
      <c r="F122" s="11">
        <f>SUM(#REF!)</f>
        <v/>
      </c>
      <c r="H122" s="189" t="n"/>
    </row>
    <row r="123" ht="20.1" customFormat="1" customHeight="1" s="10">
      <c r="A123" s="183" t="n"/>
      <c r="B123" s="23" t="n"/>
      <c r="C123" s="13" t="inlineStr">
        <is>
          <t>Total</t>
        </is>
      </c>
      <c r="F123" s="11">
        <f>SUM(#REF!)</f>
        <v/>
      </c>
    </row>
    <row r="124" ht="20.1" customFormat="1" customHeight="1" s="10">
      <c r="A124" s="183" t="n"/>
      <c r="B124" s="23" t="n"/>
      <c r="C124" s="13" t="inlineStr">
        <is>
          <t>Total</t>
        </is>
      </c>
      <c r="F124" s="11">
        <f>SUM(#REF!)</f>
        <v/>
      </c>
    </row>
    <row r="125" ht="20.1" customFormat="1" customHeight="1" s="10">
      <c r="A125" s="183" t="n"/>
      <c r="B125" s="23" t="n"/>
      <c r="C125" s="13" t="inlineStr">
        <is>
          <t>Total</t>
        </is>
      </c>
      <c r="F125" s="11">
        <f>SUM(#REF!)</f>
        <v/>
      </c>
    </row>
    <row r="126" ht="20.1" customFormat="1" customHeight="1" s="10">
      <c r="A126" s="183" t="n"/>
      <c r="B126" s="23" t="n"/>
      <c r="C126" s="13" t="inlineStr">
        <is>
          <t>Total</t>
        </is>
      </c>
      <c r="F126" s="11">
        <f>SUM(#REF!)</f>
        <v/>
      </c>
    </row>
    <row r="127" ht="20.1" customFormat="1" customHeight="1" s="10">
      <c r="A127" s="183" t="n"/>
      <c r="B127" s="23" t="n"/>
      <c r="C127" s="13" t="inlineStr">
        <is>
          <t>Total</t>
        </is>
      </c>
      <c r="F127" s="11">
        <f>SUM(#REF!)</f>
        <v/>
      </c>
    </row>
    <row r="128" ht="20.1" customFormat="1" customHeight="1" s="10">
      <c r="A128" s="183" t="n"/>
      <c r="B128" s="23" t="n"/>
      <c r="C128" s="13" t="inlineStr">
        <is>
          <t>Total</t>
        </is>
      </c>
      <c r="F128" s="11">
        <f>SUM(#REF!)</f>
        <v/>
      </c>
    </row>
    <row r="129" ht="20.1" customFormat="1" customHeight="1" s="10">
      <c r="A129" s="183" t="n"/>
      <c r="B129" s="23" t="n"/>
      <c r="C129" s="83" t="inlineStr">
        <is>
          <t>Total</t>
        </is>
      </c>
      <c r="F129" s="11">
        <f>SUM(#REF!)</f>
        <v/>
      </c>
    </row>
    <row r="130" ht="19.5" customFormat="1" customHeight="1" s="10">
      <c r="A130" s="183" t="n"/>
      <c r="B130" s="23" t="n"/>
      <c r="C130" s="13" t="inlineStr">
        <is>
          <t>Total</t>
        </is>
      </c>
      <c r="F130" s="11">
        <f>SUM(#REF!)</f>
        <v/>
      </c>
    </row>
    <row r="131" ht="20.1" customFormat="1" customHeight="1" s="10">
      <c r="A131" s="183" t="n"/>
      <c r="B131" s="23" t="n"/>
      <c r="C131" s="13" t="inlineStr">
        <is>
          <t>Total</t>
        </is>
      </c>
      <c r="F131" s="11">
        <f>SUM(#REF!)</f>
        <v/>
      </c>
    </row>
    <row r="132" ht="20.1" customFormat="1" customHeight="1" s="10">
      <c r="A132" s="183" t="n"/>
      <c r="B132" s="23" t="n"/>
      <c r="C132" s="13" t="inlineStr">
        <is>
          <t>Total</t>
        </is>
      </c>
      <c r="F132" s="11">
        <f>SUM(#REF!)</f>
        <v/>
      </c>
    </row>
    <row r="133" ht="19.5" customFormat="1" customHeight="1" s="10">
      <c r="A133" s="183" t="n"/>
      <c r="B133" s="23" t="n"/>
      <c r="C133" s="13" t="inlineStr">
        <is>
          <t>Total</t>
        </is>
      </c>
      <c r="F133" s="11">
        <f>SUM(#REF!)</f>
        <v/>
      </c>
    </row>
    <row r="134" ht="20.1" customFormat="1" customHeight="1" s="10">
      <c r="A134" s="183" t="n"/>
      <c r="B134" s="70" t="n"/>
      <c r="C134" s="13" t="inlineStr">
        <is>
          <t>Total</t>
        </is>
      </c>
      <c r="F134" s="11" t="n"/>
    </row>
    <row r="135" ht="20.1" customFormat="1" customHeight="1" s="10">
      <c r="A135" s="183" t="n"/>
      <c r="B135" s="70" t="n"/>
      <c r="C135" s="13" t="inlineStr">
        <is>
          <t>Total</t>
        </is>
      </c>
      <c r="F135" s="11" t="n"/>
    </row>
    <row r="136" ht="20.1" customFormat="1" customHeight="1" s="10">
      <c r="A136" s="183" t="n"/>
      <c r="B136" s="70" t="n"/>
      <c r="C136" s="13" t="inlineStr">
        <is>
          <t>Total</t>
        </is>
      </c>
      <c r="F136" s="11" t="n"/>
    </row>
    <row r="137" ht="20.1" customFormat="1" customHeight="1" s="10">
      <c r="A137" s="183" t="n"/>
      <c r="B137" s="70" t="n"/>
      <c r="C137" s="13" t="inlineStr">
        <is>
          <t>Total</t>
        </is>
      </c>
      <c r="F137" s="11" t="n"/>
      <c r="I137" s="27">
        <f>D142+'YAMATO2308~2407 '!H7</f>
        <v/>
      </c>
    </row>
    <row r="138" ht="20.1" customFormat="1" customHeight="1" s="10">
      <c r="A138" s="183" t="n"/>
      <c r="B138" s="60" t="n"/>
      <c r="C138" s="13" t="inlineStr">
        <is>
          <t>Total</t>
        </is>
      </c>
      <c r="F138" s="11" t="n"/>
    </row>
    <row r="139" ht="20.1" customFormat="1" customHeight="1" s="10">
      <c r="A139" s="183" t="n"/>
      <c r="B139" s="23" t="n"/>
      <c r="C139" s="13" t="inlineStr">
        <is>
          <t>Total</t>
        </is>
      </c>
      <c r="F139" s="11">
        <f>SUM(#REF!)</f>
        <v/>
      </c>
    </row>
    <row r="140" ht="20.1" customFormat="1" customHeight="1" s="10">
      <c r="A140" s="183" t="n"/>
      <c r="B140" s="53" t="n"/>
      <c r="C140" s="13" t="inlineStr">
        <is>
          <t>Total</t>
        </is>
      </c>
      <c r="F140" s="11">
        <f>SUM(#REF!)</f>
        <v/>
      </c>
      <c r="G140" s="189" t="n"/>
    </row>
    <row r="141" ht="20.1" customFormat="1" customHeight="1" s="10">
      <c r="A141" s="184" t="n"/>
      <c r="B141" s="25" t="inlineStr">
        <is>
          <t>Freight</t>
        </is>
      </c>
      <c r="C141" s="26" t="n"/>
      <c r="F141" s="11">
        <f>SUM(#REF!)</f>
        <v/>
      </c>
      <c r="G141" s="189">
        <f>#REF!-#REF!</f>
        <v/>
      </c>
      <c r="H141" s="27">
        <f>D142+E141</f>
        <v/>
      </c>
      <c r="I141" s="189" t="n"/>
    </row>
    <row r="142" ht="20.1" customFormat="1" customHeight="1" s="10">
      <c r="A142" s="116" t="inlineStr">
        <is>
          <t>輸送費込み請求金額</t>
        </is>
      </c>
      <c r="B142" s="198" t="n"/>
      <c r="C142" s="198" t="n"/>
      <c r="F142" s="11">
        <f>SUM(#REF!)</f>
        <v/>
      </c>
      <c r="G142" s="71">
        <f>E141/#REF!</f>
        <v/>
      </c>
      <c r="H142" s="27">
        <f>F141-G96</f>
        <v/>
      </c>
      <c r="J142" s="79" t="inlineStr">
        <is>
          <t>ロシア</t>
        </is>
      </c>
      <c r="K142" s="189">
        <f>#REF!+#REF!+#REF!+#REF!+#REF!+#REF!+#REF!+#REF!+#REF!+#REF!+#REF!+#REF!+#REF!+#REF!+#REF!</f>
        <v/>
      </c>
    </row>
    <row r="143" ht="20.1" customFormat="1" customHeight="1" s="10">
      <c r="A143" s="199" t="inlineStr">
        <is>
          <t>KS/センコン総合利益</t>
        </is>
      </c>
      <c r="B143" s="200" t="n"/>
      <c r="C143" s="200" t="n"/>
      <c r="F143" s="11">
        <f>SUM(#REF!)</f>
        <v/>
      </c>
      <c r="J143" s="79" t="inlineStr">
        <is>
          <t>ドバイ</t>
        </is>
      </c>
      <c r="K143" s="189">
        <f>#REF!+#REF!+#REF!+#REF!+#REF!+#REF!</f>
        <v/>
      </c>
    </row>
    <row r="144" ht="20.1" customFormat="1" customHeight="1" s="10">
      <c r="A144" s="201" t="n"/>
      <c r="B144" s="202" t="n"/>
      <c r="C144" s="202" t="n"/>
      <c r="F144" s="16">
        <f>D143/D142</f>
        <v/>
      </c>
      <c r="J144" s="79" t="inlineStr">
        <is>
          <t>フランス</t>
        </is>
      </c>
      <c r="K144" s="189" t="n"/>
    </row>
    <row r="145" ht="20.1" customFormat="1" customHeight="1" s="10">
      <c r="A145" s="89" t="inlineStr">
        <is>
          <t>センコン
利益</t>
        </is>
      </c>
      <c r="B145" s="90" t="inlineStr">
        <is>
          <t>センコン利益(FLOUVEIL,CBON)</t>
        </is>
      </c>
      <c r="C145" s="191" t="n"/>
      <c r="F145" s="203">
        <f>SUM(#REF!)</f>
        <v/>
      </c>
    </row>
    <row r="146" ht="20.1" customFormat="1" customHeight="1" s="10">
      <c r="A146" s="184" t="n"/>
      <c r="B146" s="90" t="inlineStr">
        <is>
          <t>センコン利益率(FLOUVEIL,CBON)</t>
        </is>
      </c>
      <c r="C146" s="191" t="n"/>
      <c r="F146" s="15">
        <f>D145/(D11+D5)</f>
        <v/>
      </c>
    </row>
    <row r="147" ht="20.1" customFormat="1" customHeight="1" s="10">
      <c r="A147" s="204" t="inlineStr">
        <is>
          <t>KS商品別利益</t>
        </is>
      </c>
      <c r="B147" s="205" t="inlineStr">
        <is>
          <t>リレント通常注文</t>
        </is>
      </c>
      <c r="C147" s="206" t="n"/>
      <c r="D147" s="181" t="n">
        <v>2173992</v>
      </c>
      <c r="E147" s="181" t="n">
        <v>271749</v>
      </c>
      <c r="F147" s="196" t="n">
        <v>2445741</v>
      </c>
    </row>
    <row r="148" ht="20.1" customFormat="1" customHeight="1" s="10">
      <c r="A148" s="183" t="n"/>
      <c r="B148" s="201" t="n"/>
      <c r="C148" s="207" t="n"/>
      <c r="D148" s="208" t="n">
        <v>0.1751017591428584</v>
      </c>
      <c r="E148" s="208" t="n">
        <v>0.1751017591428584</v>
      </c>
      <c r="F148" s="209" t="n">
        <v>0.1751017591428584</v>
      </c>
    </row>
    <row r="149" ht="20.1" customFormat="1" customHeight="1" s="10">
      <c r="A149" s="183" t="n"/>
      <c r="B149" s="205" t="inlineStr">
        <is>
          <t>C'BON</t>
        </is>
      </c>
      <c r="C149" s="206" t="n"/>
      <c r="D149" s="181" t="n">
        <v>90872</v>
      </c>
      <c r="E149" s="181" t="n">
        <v>11359</v>
      </c>
      <c r="F149" s="196" t="n">
        <v>102231</v>
      </c>
    </row>
    <row r="150" ht="20.1" customFormat="1" customHeight="1" s="10">
      <c r="A150" s="183" t="n"/>
      <c r="B150" s="201" t="n"/>
      <c r="C150" s="207" t="n"/>
      <c r="D150" s="208" t="n">
        <v>0.2185936417519821</v>
      </c>
      <c r="E150" s="208" t="n">
        <v>0.2185936417519821</v>
      </c>
      <c r="F150" s="210" t="n">
        <v>0.2704523809523809</v>
      </c>
    </row>
    <row r="151" ht="20.1" customFormat="1" customHeight="1" s="10">
      <c r="A151" s="183" t="n"/>
      <c r="B151" s="205" t="inlineStr">
        <is>
          <t>ATMORE</t>
        </is>
      </c>
      <c r="C151" s="206" t="n"/>
      <c r="D151" s="181" t="n">
        <v>67200</v>
      </c>
      <c r="E151" s="181" t="n">
        <v>8400</v>
      </c>
      <c r="F151" s="196" t="n">
        <v>75600</v>
      </c>
    </row>
    <row r="152" ht="20.1" customFormat="1" customHeight="1" s="10">
      <c r="A152" s="183" t="n"/>
      <c r="B152" s="201" t="n"/>
      <c r="C152" s="207" t="n"/>
      <c r="D152" s="208" t="n">
        <v>0.2</v>
      </c>
      <c r="E152" s="208" t="n">
        <v>0.2</v>
      </c>
      <c r="F152" s="210" t="n">
        <v>0</v>
      </c>
    </row>
    <row r="153" ht="20.1" customFormat="1" customHeight="1" s="10">
      <c r="A153" s="183" t="n"/>
      <c r="B153" s="205" t="inlineStr">
        <is>
          <t>LAPIDEM</t>
        </is>
      </c>
      <c r="C153" s="206" t="n"/>
      <c r="D153" s="181" t="n">
        <v>17097432</v>
      </c>
      <c r="E153" s="181" t="n">
        <v>2137179</v>
      </c>
      <c r="F153" s="211" t="n">
        <v>19234611</v>
      </c>
    </row>
    <row r="154" ht="20.1" customFormat="1" customHeight="1" s="10">
      <c r="A154" s="183" t="n"/>
      <c r="B154" s="201" t="n"/>
      <c r="C154" s="207" t="n"/>
      <c r="D154" s="208" t="n">
        <v>0.9028913338563497</v>
      </c>
      <c r="E154" s="208" t="n">
        <v>0.9028913338563497</v>
      </c>
      <c r="F154" s="210" t="n">
        <v>4.879660347461168</v>
      </c>
    </row>
    <row r="155" ht="20.1" customFormat="1" customHeight="1" s="10">
      <c r="A155" s="183" t="n"/>
      <c r="B155" s="212" t="inlineStr">
        <is>
          <t>MARY.P</t>
        </is>
      </c>
      <c r="C155" s="206" t="n"/>
      <c r="D155" s="181" t="n">
        <v>0</v>
      </c>
      <c r="E155" s="181" t="n">
        <v>0</v>
      </c>
      <c r="F155" s="196" t="n">
        <v>0</v>
      </c>
    </row>
    <row r="156" ht="20.1" customFormat="1" customHeight="1" s="10">
      <c r="A156" s="183" t="n"/>
      <c r="B156" s="201" t="n"/>
      <c r="C156" s="207" t="n"/>
      <c r="D156" s="208" t="n">
        <v>0</v>
      </c>
      <c r="E156" s="208" t="n">
        <v>0</v>
      </c>
      <c r="F156" s="210" t="n">
        <v>0</v>
      </c>
    </row>
    <row r="157" ht="20.1" customFormat="1" customHeight="1" s="10">
      <c r="A157" s="183" t="n"/>
      <c r="B157" s="212" t="inlineStr">
        <is>
          <t>ROSY DROP</t>
        </is>
      </c>
      <c r="C157" s="206" t="n"/>
      <c r="D157" s="181" t="n">
        <v>-1076960</v>
      </c>
      <c r="E157" s="181" t="n">
        <v>-134620</v>
      </c>
      <c r="F157" s="196" t="n">
        <v>-1211580</v>
      </c>
    </row>
    <row r="158" ht="20.1" customFormat="1" customHeight="1" s="10">
      <c r="A158" s="183" t="n"/>
      <c r="B158" s="201" t="n"/>
      <c r="C158" s="207" t="n"/>
      <c r="D158" s="208" t="n">
        <v>-4.448777263714475</v>
      </c>
      <c r="E158" s="208" t="n">
        <v>-4.448777263714475</v>
      </c>
      <c r="F158" s="210" t="n">
        <v>-0.4740140845070422</v>
      </c>
    </row>
    <row r="159" ht="20.1" customFormat="1" customHeight="1" s="10">
      <c r="A159" s="183" t="n"/>
      <c r="B159" s="212" t="inlineStr">
        <is>
          <t>ESTLABO</t>
        </is>
      </c>
      <c r="C159" s="206" t="n"/>
      <c r="D159" s="181" t="n">
        <v>827376</v>
      </c>
      <c r="E159" s="181" t="n">
        <v>103422</v>
      </c>
      <c r="F159" s="196" t="n">
        <v>930798</v>
      </c>
    </row>
    <row r="160" ht="20.1" customFormat="1" customHeight="1" s="10">
      <c r="A160" s="183" t="n"/>
      <c r="B160" s="201" t="n"/>
      <c r="C160" s="207" t="n"/>
      <c r="D160" s="208" t="n">
        <v>0.236135687490439</v>
      </c>
      <c r="E160" s="208" t="n">
        <v>0.236135687490439</v>
      </c>
      <c r="F160" s="210" t="n">
        <v>0.3152581122067946</v>
      </c>
    </row>
    <row r="161" ht="20.1" customFormat="1" customHeight="1" s="10">
      <c r="A161" s="183" t="n"/>
      <c r="B161" s="213" t="inlineStr">
        <is>
          <t>AISHODO</t>
        </is>
      </c>
      <c r="C161" s="200" t="n"/>
      <c r="D161" s="181" t="n">
        <v>1213248</v>
      </c>
      <c r="E161" s="181" t="n">
        <v>151656</v>
      </c>
      <c r="F161" s="196" t="n">
        <v>1364904</v>
      </c>
    </row>
    <row r="162" ht="20.1" customFormat="1" customHeight="1" s="10">
      <c r="A162" s="183" t="n"/>
      <c r="B162" s="201" t="n"/>
      <c r="C162" s="202" t="n"/>
      <c r="D162" s="208" t="n">
        <v>0.9475183685710001</v>
      </c>
      <c r="E162" s="208" t="n">
        <v>0.9475183685710001</v>
      </c>
      <c r="F162" s="210" t="n">
        <v>0.01148909090909091</v>
      </c>
    </row>
    <row r="163" ht="20.1" customFormat="1" customHeight="1" s="10">
      <c r="A163" s="183" t="n"/>
      <c r="B163" s="213" t="inlineStr">
        <is>
          <t>Dr.Medion</t>
        </is>
      </c>
      <c r="C163" s="200" t="n"/>
      <c r="D163" s="181" t="n">
        <v>87632</v>
      </c>
      <c r="E163" s="181" t="n">
        <v>10954</v>
      </c>
      <c r="F163" s="196" t="n">
        <v>98586</v>
      </c>
    </row>
    <row r="164" ht="20.1" customFormat="1" customHeight="1" s="10">
      <c r="A164" s="183" t="n"/>
      <c r="B164" s="201" t="n"/>
      <c r="C164" s="202" t="n"/>
      <c r="D164" s="208" t="n">
        <v>0.1499746710661427</v>
      </c>
      <c r="E164" s="208" t="n">
        <v>0.1499746710661427</v>
      </c>
      <c r="F164" s="210" t="n">
        <v>0.1275500698649278</v>
      </c>
    </row>
    <row r="165" ht="20.1" customFormat="1" customHeight="1" s="10">
      <c r="A165" s="183" t="n"/>
      <c r="B165" s="214" t="inlineStr">
        <is>
          <t>McCoy</t>
        </is>
      </c>
      <c r="C165" s="58" t="n"/>
      <c r="D165" s="181" t="n">
        <v>2422032</v>
      </c>
      <c r="E165" s="181" t="n">
        <v>302754</v>
      </c>
      <c r="F165" s="215" t="n">
        <v>2724786</v>
      </c>
    </row>
    <row r="166" ht="20.1" customFormat="1" customHeight="1" s="10">
      <c r="A166" s="183" t="n"/>
      <c r="B166" s="201" t="n"/>
      <c r="C166" s="58" t="n"/>
      <c r="D166" s="208" t="n">
        <v>0.3156508629587694</v>
      </c>
      <c r="E166" s="208" t="n">
        <v>0.3156508629587694</v>
      </c>
      <c r="F166" s="210" t="n">
        <v>39.3187012987013</v>
      </c>
    </row>
    <row r="167" ht="20.1" customFormat="1" customHeight="1" s="10">
      <c r="A167" s="183" t="n"/>
      <c r="B167" s="213" t="inlineStr">
        <is>
          <t>Luxces</t>
        </is>
      </c>
      <c r="C167" s="200" t="n"/>
      <c r="D167" s="181" t="n">
        <v>2169600</v>
      </c>
      <c r="E167" s="181" t="n">
        <v>271200</v>
      </c>
      <c r="F167" s="196" t="n">
        <v>2440800</v>
      </c>
    </row>
    <row r="168" ht="20.1" customFormat="1" customHeight="1" s="10">
      <c r="A168" s="183" t="n"/>
      <c r="B168" s="201" t="n"/>
      <c r="C168" s="202" t="n"/>
      <c r="D168" s="208" t="n">
        <v>0.9549295774647887</v>
      </c>
      <c r="E168" s="208" t="n">
        <v>0.9549295774647887</v>
      </c>
      <c r="F168" s="210" t="n">
        <v>0</v>
      </c>
    </row>
    <row r="169" ht="20.1" customFormat="1" customHeight="1" s="10">
      <c r="A169" s="183" t="n"/>
      <c r="B169" s="214" t="inlineStr">
        <is>
          <t>Evliss</t>
        </is>
      </c>
      <c r="C169" s="200" t="n"/>
      <c r="D169" s="181" t="n">
        <v>220640</v>
      </c>
      <c r="E169" s="181" t="n">
        <v>27580</v>
      </c>
      <c r="F169" s="211" t="n">
        <v>248220</v>
      </c>
    </row>
    <row r="170" ht="20.1" customFormat="1" customHeight="1" s="10">
      <c r="A170" s="183" t="n"/>
      <c r="B170" s="201" t="n"/>
      <c r="C170" s="202" t="n"/>
      <c r="D170" s="208" t="n">
        <v>0.6982278481012658</v>
      </c>
      <c r="E170" s="208" t="n">
        <v>0.6982278481012658</v>
      </c>
      <c r="F170" s="210" t="n">
        <v>0</v>
      </c>
    </row>
    <row r="171" ht="20.1" customFormat="1" customHeight="1" s="10">
      <c r="A171" s="183" t="n"/>
      <c r="B171" s="214" t="inlineStr">
        <is>
          <t>PURE BIO</t>
        </is>
      </c>
      <c r="C171" s="58" t="n"/>
      <c r="D171" s="181" t="n">
        <v>393640</v>
      </c>
      <c r="E171" s="181" t="n">
        <v>49205</v>
      </c>
      <c r="F171" s="211" t="n">
        <v>442845</v>
      </c>
    </row>
    <row r="172" ht="20.1" customFormat="1" customHeight="1" s="10">
      <c r="A172" s="183" t="n"/>
      <c r="B172" s="201" t="n"/>
      <c r="C172" s="58" t="n"/>
      <c r="D172" s="208" t="n">
        <v>0.1499900931246285</v>
      </c>
      <c r="E172" s="208" t="n">
        <v>0.1499900931246285</v>
      </c>
      <c r="F172" s="210" t="n">
        <v>0</v>
      </c>
    </row>
    <row r="173" ht="20.1" customFormat="1" customHeight="1" s="10">
      <c r="A173" s="183" t="n"/>
      <c r="B173" s="214" t="inlineStr">
        <is>
          <t>BEAUTY GARAGE</t>
        </is>
      </c>
      <c r="C173" s="200" t="n"/>
      <c r="D173" s="181" t="n">
        <v>35552</v>
      </c>
      <c r="E173" s="181" t="n">
        <v>4444</v>
      </c>
      <c r="F173" s="211" t="n">
        <v>39996</v>
      </c>
    </row>
    <row r="174" ht="20.1" customFormat="1" customHeight="1" s="10">
      <c r="A174" s="183" t="n"/>
      <c r="B174" s="201" t="n"/>
      <c r="C174" s="202" t="n"/>
      <c r="D174" s="208" t="n">
        <v>0.150521609538003</v>
      </c>
      <c r="E174" s="208" t="n">
        <v>0.150521609538003</v>
      </c>
      <c r="F174" s="210" t="n">
        <v>0</v>
      </c>
    </row>
    <row r="175" ht="20.1" customFormat="1" customHeight="1" s="10">
      <c r="A175" s="183" t="n"/>
      <c r="B175" s="214" t="inlineStr">
        <is>
          <t>DENBA</t>
        </is>
      </c>
      <c r="C175" s="206" t="n"/>
      <c r="D175" s="181" t="n">
        <v>10560000</v>
      </c>
      <c r="E175" s="181" t="n">
        <v>1320000</v>
      </c>
      <c r="F175" s="215" t="n">
        <v>11880000</v>
      </c>
    </row>
    <row r="176" ht="20.1" customFormat="1" customHeight="1" s="10">
      <c r="A176" s="183" t="n"/>
      <c r="B176" s="201" t="n"/>
      <c r="C176" s="207" t="n"/>
      <c r="D176" s="208" t="n">
        <v>0.1</v>
      </c>
      <c r="E176" s="208" t="n">
        <v>0.1</v>
      </c>
      <c r="F176" s="210" t="n">
        <v>0</v>
      </c>
    </row>
    <row r="177" ht="20.1" customFormat="1" customHeight="1" s="10">
      <c r="A177" s="183" t="n"/>
      <c r="B177" s="214" t="inlineStr">
        <is>
          <t>SUNSORIT</t>
        </is>
      </c>
      <c r="C177" s="200" t="n"/>
      <c r="D177" s="181" t="n">
        <v>201984</v>
      </c>
      <c r="E177" s="181" t="n">
        <v>25248</v>
      </c>
      <c r="F177" s="211" t="n">
        <v>227232</v>
      </c>
    </row>
    <row r="178" ht="20.1" customFormat="1" customHeight="1" s="10">
      <c r="A178" s="183" t="n"/>
      <c r="B178" s="201" t="n"/>
      <c r="C178" s="202" t="n"/>
      <c r="D178" s="208" t="n">
        <v>1</v>
      </c>
      <c r="E178" s="208" t="n">
        <v>1</v>
      </c>
      <c r="F178" s="210" t="n">
        <v>0</v>
      </c>
    </row>
    <row r="179" ht="20.1" customFormat="1" customHeight="1" s="10">
      <c r="A179" s="183" t="n"/>
      <c r="B179" s="214" t="inlineStr">
        <is>
          <t>Beauty Conexion</t>
        </is>
      </c>
      <c r="C179" s="200" t="n"/>
      <c r="D179" s="181" t="n">
        <v>687040</v>
      </c>
      <c r="E179" s="181" t="n">
        <v>85880</v>
      </c>
      <c r="F179" s="211" t="n">
        <v>772920</v>
      </c>
    </row>
    <row r="180" ht="20.1" customFormat="1" customHeight="1" s="10">
      <c r="A180" s="183" t="n"/>
      <c r="B180" s="201" t="n"/>
      <c r="C180" s="202" t="n"/>
      <c r="D180" s="208" t="n">
        <v>1</v>
      </c>
      <c r="E180" s="208" t="n">
        <v>1</v>
      </c>
      <c r="F180" s="210" t="n">
        <v>0</v>
      </c>
    </row>
    <row r="181" ht="20.1" customFormat="1" customHeight="1" s="10">
      <c r="A181" s="183" t="n"/>
      <c r="B181" s="214" t="inlineStr">
        <is>
          <t>AFURA</t>
        </is>
      </c>
      <c r="C181" s="200" t="n"/>
      <c r="D181" s="181" t="n">
        <v>2406096</v>
      </c>
      <c r="E181" s="181" t="n">
        <v>300762</v>
      </c>
      <c r="F181" s="211" t="n">
        <v>2706858</v>
      </c>
    </row>
    <row r="182" ht="20.1" customFormat="1" customHeight="1" s="10">
      <c r="A182" s="183" t="n"/>
      <c r="B182" s="201" t="n"/>
      <c r="C182" s="202" t="n"/>
      <c r="D182" s="208" t="n">
        <v>1</v>
      </c>
      <c r="E182" s="208" t="n">
        <v>1</v>
      </c>
      <c r="F182" s="210" t="n">
        <v>0</v>
      </c>
    </row>
    <row r="183" ht="20.1" customFormat="1" customHeight="1" s="10">
      <c r="A183" s="183" t="n"/>
      <c r="B183" s="214" t="inlineStr">
        <is>
          <t>Diaas</t>
        </is>
      </c>
      <c r="C183" s="200" t="n"/>
      <c r="D183" s="181" t="n">
        <v>61600</v>
      </c>
      <c r="E183" s="181" t="n">
        <v>7700</v>
      </c>
      <c r="F183" s="211" t="n">
        <v>69300</v>
      </c>
    </row>
    <row r="184" ht="20.1" customFormat="1" customHeight="1" s="10">
      <c r="A184" s="183" t="n"/>
      <c r="B184" s="201" t="n"/>
      <c r="C184" s="202" t="n"/>
      <c r="D184" s="208" t="n">
        <v>1</v>
      </c>
      <c r="E184" s="208" t="n">
        <v>1</v>
      </c>
      <c r="F184" s="210" t="n">
        <v>0</v>
      </c>
    </row>
    <row r="185" ht="20.1" customFormat="1" customHeight="1" s="10">
      <c r="A185" s="183" t="n"/>
      <c r="B185" s="216" t="n"/>
      <c r="C185" s="206" t="n"/>
      <c r="F185" s="215" t="n">
        <v>0</v>
      </c>
    </row>
    <row r="186" ht="20.1" customFormat="1" customHeight="1" s="19">
      <c r="A186" s="183" t="n"/>
      <c r="B186" s="201" t="n"/>
      <c r="C186" s="207" t="n"/>
      <c r="F186" s="210" t="n">
        <v>0</v>
      </c>
      <c r="G186" s="10" t="n"/>
      <c r="H186" s="10" t="n"/>
      <c r="I186" s="10" t="n"/>
      <c r="J186" s="10" t="n"/>
      <c r="K186" s="10" t="n"/>
    </row>
    <row r="187" ht="20.1" customFormat="1" customHeight="1" s="19">
      <c r="A187" s="183" t="n"/>
      <c r="B187" s="217" t="n"/>
      <c r="C187" s="200" t="n"/>
      <c r="F187" s="219">
        <f>SUM(#REF!)</f>
        <v/>
      </c>
      <c r="G187" s="10" t="n"/>
      <c r="H187" s="10" t="n"/>
      <c r="I187" s="10" t="n"/>
      <c r="J187" s="10" t="n"/>
      <c r="K187" s="10" t="n"/>
    </row>
    <row r="188" ht="20.1" customFormat="1" customHeight="1" s="19">
      <c r="A188" s="183" t="n"/>
      <c r="B188" s="201" t="n"/>
      <c r="C188" s="202" t="n"/>
      <c r="F188" s="15">
        <f>D187/D120</f>
        <v/>
      </c>
      <c r="G188" s="10" t="n"/>
      <c r="H188" s="10" t="n"/>
      <c r="I188" s="10" t="n"/>
      <c r="J188" s="10" t="n"/>
      <c r="K188" s="10" t="n"/>
    </row>
    <row r="189" ht="20.1" customFormat="1" customHeight="1" s="19">
      <c r="A189" s="183" t="n"/>
      <c r="B189" s="217" t="n"/>
      <c r="C189" s="58" t="n"/>
      <c r="F189" s="15" t="n"/>
      <c r="G189" s="10" t="n"/>
      <c r="H189" s="10" t="n"/>
      <c r="I189" s="10" t="n"/>
      <c r="J189" s="10" t="n"/>
      <c r="K189" s="10" t="n"/>
    </row>
    <row r="190" ht="20.1" customFormat="1" customHeight="1" s="19">
      <c r="A190" s="183" t="n"/>
      <c r="B190" s="201" t="n"/>
      <c r="C190" s="58" t="n"/>
      <c r="F190" s="15" t="n"/>
      <c r="G190" s="10" t="n"/>
      <c r="H190" s="10" t="n"/>
      <c r="I190" s="10" t="n"/>
      <c r="J190" s="10" t="n"/>
      <c r="K190" s="10" t="n"/>
    </row>
    <row r="191" ht="20.1" customFormat="1" customHeight="1" s="19">
      <c r="A191" s="183" t="n"/>
      <c r="B191" s="216" t="n"/>
      <c r="C191" s="206" t="n"/>
      <c r="F191" s="228">
        <f>SUM(#REF!)</f>
        <v/>
      </c>
      <c r="G191" s="10" t="n"/>
      <c r="H191" s="10" t="n"/>
      <c r="I191" s="10" t="n"/>
      <c r="J191" s="10" t="n"/>
      <c r="K191" s="10" t="n"/>
    </row>
    <row r="192" ht="20.1" customFormat="1" customHeight="1" s="19">
      <c r="A192" s="183" t="n"/>
      <c r="B192" s="201" t="n"/>
      <c r="C192" s="207" t="n"/>
      <c r="F192" s="15">
        <f>D191/D124</f>
        <v/>
      </c>
      <c r="G192" s="10" t="n"/>
      <c r="H192" s="10" t="n"/>
      <c r="I192" s="10" t="n"/>
      <c r="J192" s="10" t="n"/>
      <c r="K192" s="10" t="n"/>
    </row>
    <row r="193" ht="20.1" customFormat="1" customHeight="1" s="19">
      <c r="A193" s="183" t="n"/>
      <c r="B193" s="216" t="n"/>
      <c r="C193" s="206" t="n"/>
      <c r="F193" s="228">
        <f>SUM(#REF!)</f>
        <v/>
      </c>
      <c r="G193" s="10" t="n"/>
      <c r="H193" s="10" t="n"/>
      <c r="I193" s="10" t="n"/>
      <c r="J193" s="10" t="n"/>
      <c r="K193" s="10" t="n"/>
    </row>
    <row r="194" ht="20.1" customFormat="1" customHeight="1" s="19">
      <c r="A194" s="183" t="n"/>
      <c r="B194" s="201" t="n"/>
      <c r="C194" s="207" t="n"/>
      <c r="F194" s="15">
        <f>D193/D129</f>
        <v/>
      </c>
      <c r="G194" s="10" t="n"/>
      <c r="H194" s="10" t="n"/>
      <c r="I194" s="10" t="n"/>
      <c r="J194" s="10" t="n"/>
      <c r="K194" s="10" t="n"/>
    </row>
    <row r="195" ht="20.1" customFormat="1" customHeight="1" s="19">
      <c r="A195" s="183" t="n"/>
      <c r="B195" s="216" t="n"/>
      <c r="C195" s="206" t="n"/>
      <c r="F195" s="228">
        <f>SUM(#REF!)</f>
        <v/>
      </c>
      <c r="G195" s="10" t="n"/>
      <c r="H195" s="10" t="n"/>
      <c r="I195" s="10" t="n"/>
      <c r="J195" s="10" t="n"/>
      <c r="K195" s="10" t="n"/>
    </row>
    <row r="196" ht="20.1" customFormat="1" customHeight="1" s="19">
      <c r="A196" s="183" t="n"/>
      <c r="B196" s="201" t="n"/>
      <c r="C196" s="207" t="n"/>
      <c r="F196" s="15">
        <f>D195/D123</f>
        <v/>
      </c>
      <c r="G196" s="10" t="n"/>
      <c r="H196" s="10" t="n"/>
      <c r="I196" s="10" t="n"/>
      <c r="J196" s="10" t="n"/>
      <c r="K196" s="10" t="n"/>
    </row>
    <row r="197" ht="20.1" customFormat="1" customHeight="1" s="19">
      <c r="A197" s="183" t="n"/>
      <c r="B197" s="216" t="n"/>
      <c r="C197" s="206" t="n"/>
      <c r="F197" s="228">
        <f>SUM(#REF!)</f>
        <v/>
      </c>
      <c r="G197" s="10" t="n"/>
      <c r="H197" s="10" t="n"/>
      <c r="I197" s="10" t="n"/>
      <c r="J197" s="10" t="n"/>
      <c r="K197" s="10" t="n"/>
    </row>
    <row r="198" ht="20.1" customFormat="1" customHeight="1" s="19">
      <c r="A198" s="183" t="n"/>
      <c r="B198" s="201" t="n"/>
      <c r="C198" s="207" t="n"/>
      <c r="F198" s="15">
        <f>D197/D127</f>
        <v/>
      </c>
      <c r="G198" s="10" t="n"/>
      <c r="H198" s="10" t="n"/>
      <c r="I198" s="10" t="n"/>
      <c r="J198" s="10" t="n"/>
      <c r="K198" s="10" t="n"/>
    </row>
    <row r="199" ht="20.1" customFormat="1" customHeight="1" s="19">
      <c r="A199" s="183" t="n"/>
      <c r="B199" s="216" t="n"/>
      <c r="C199" s="206" t="n"/>
      <c r="F199" s="15" t="n"/>
      <c r="G199" s="10" t="n"/>
      <c r="H199" s="10" t="n"/>
      <c r="I199" s="10" t="n"/>
      <c r="J199" s="10" t="n"/>
      <c r="K199" s="10" t="n"/>
    </row>
    <row r="200" ht="20.1" customFormat="1" customHeight="1" s="19">
      <c r="A200" s="183" t="n"/>
      <c r="B200" s="201" t="n"/>
      <c r="C200" s="207" t="n"/>
      <c r="F200" s="15" t="n"/>
      <c r="G200" s="10" t="n"/>
      <c r="H200" s="10" t="n"/>
      <c r="I200" s="10" t="n"/>
      <c r="J200" s="10" t="n"/>
      <c r="K200" s="10" t="n"/>
    </row>
    <row r="201" ht="20.1" customFormat="1" customHeight="1" s="19">
      <c r="A201" s="183" t="n"/>
      <c r="B201" s="216" t="n"/>
      <c r="C201" s="206" t="n"/>
      <c r="F201" s="15" t="n"/>
      <c r="G201" s="10" t="n"/>
      <c r="H201" s="10" t="n"/>
      <c r="I201" s="10" t="n"/>
      <c r="J201" s="10" t="n"/>
      <c r="K201" s="10" t="n"/>
    </row>
    <row r="202" ht="20.1" customFormat="1" customHeight="1" s="19">
      <c r="A202" s="183" t="n"/>
      <c r="B202" s="201" t="n"/>
      <c r="C202" s="207" t="n"/>
      <c r="F202" s="15" t="n"/>
      <c r="G202" s="10" t="n"/>
      <c r="H202" s="10" t="n"/>
      <c r="I202" s="10" t="n"/>
      <c r="J202" s="10" t="n"/>
      <c r="K202" s="10" t="n"/>
    </row>
    <row r="203" ht="20.1" customFormat="1" customHeight="1" s="19">
      <c r="A203" s="183" t="n"/>
      <c r="B203" s="216" t="n"/>
      <c r="C203" s="206" t="n"/>
      <c r="F203" s="15" t="n"/>
      <c r="G203" s="10" t="n"/>
      <c r="H203" s="10" t="n"/>
      <c r="I203" s="10" t="n"/>
      <c r="J203" s="10" t="n"/>
      <c r="K203" s="10" t="n"/>
    </row>
    <row r="204" ht="20.1" customFormat="1" customHeight="1" s="19">
      <c r="A204" s="183" t="n"/>
      <c r="B204" s="201" t="n"/>
      <c r="C204" s="207" t="n"/>
      <c r="F204" s="15" t="n"/>
      <c r="G204" s="10" t="n"/>
      <c r="H204" s="10" t="n"/>
      <c r="I204" s="10" t="n"/>
      <c r="J204" s="10" t="n"/>
      <c r="K204" s="10" t="n"/>
    </row>
    <row r="205" ht="20.1" customFormat="1" customHeight="1" s="19">
      <c r="A205" s="183" t="n"/>
      <c r="B205" s="216" t="n"/>
      <c r="C205" s="206" t="n"/>
      <c r="F205" s="15" t="n"/>
      <c r="G205" s="10" t="n"/>
      <c r="H205" s="10" t="n"/>
      <c r="I205" s="10" t="n"/>
      <c r="J205" s="10" t="n"/>
      <c r="K205" s="10" t="n"/>
    </row>
    <row r="206" ht="20.1" customFormat="1" customHeight="1" s="19">
      <c r="A206" s="183" t="n"/>
      <c r="B206" s="201" t="n"/>
      <c r="C206" s="207" t="n"/>
      <c r="F206" s="15" t="n"/>
      <c r="G206" s="10" t="n"/>
      <c r="H206" s="10" t="n"/>
      <c r="I206" s="10" t="n"/>
      <c r="J206" s="10" t="n"/>
      <c r="K206" s="10" t="n"/>
    </row>
    <row r="207" ht="20.1" customFormat="1" customHeight="1" s="19">
      <c r="A207" s="183" t="n"/>
      <c r="B207" s="216" t="n"/>
      <c r="C207" s="206" t="n"/>
      <c r="F207" s="15" t="n"/>
      <c r="G207" s="10" t="n"/>
      <c r="H207" s="10" t="n"/>
      <c r="I207" s="10" t="n"/>
      <c r="J207" s="10" t="n"/>
      <c r="K207" s="10" t="n"/>
    </row>
    <row r="208" ht="20.1" customFormat="1" customHeight="1" s="19">
      <c r="A208" s="183" t="n"/>
      <c r="B208" s="201" t="n"/>
      <c r="C208" s="207" t="n"/>
      <c r="F208" s="15" t="n"/>
      <c r="G208" s="10" t="n"/>
      <c r="H208" s="10" t="n"/>
      <c r="I208" s="10" t="n"/>
      <c r="J208" s="10" t="n"/>
      <c r="K208" s="10" t="n"/>
    </row>
    <row r="209" ht="20.1" customFormat="1" customHeight="1" s="19">
      <c r="A209" s="183" t="n"/>
      <c r="B209" s="216" t="n"/>
      <c r="C209" s="206" t="n"/>
      <c r="F209" s="15" t="n"/>
      <c r="G209" s="10" t="n"/>
      <c r="H209" s="10" t="n"/>
      <c r="I209" s="10" t="n"/>
      <c r="J209" s="10" t="n"/>
      <c r="K209" s="10" t="n"/>
    </row>
    <row r="210" ht="20.1" customFormat="1" customHeight="1" s="19">
      <c r="A210" s="183" t="n"/>
      <c r="B210" s="201" t="n"/>
      <c r="C210" s="207" t="n"/>
      <c r="F210" s="15" t="n"/>
      <c r="G210" s="10" t="n"/>
      <c r="H210" s="10" t="n"/>
      <c r="I210" s="10" t="n"/>
      <c r="J210" s="10" t="n"/>
      <c r="K210" s="10" t="n"/>
    </row>
    <row r="211" ht="20.1" customFormat="1" customHeight="1" s="19">
      <c r="A211" s="183" t="n"/>
      <c r="B211" s="216" t="n"/>
      <c r="C211" s="206" t="n"/>
      <c r="F211" s="15" t="n"/>
      <c r="G211" s="10" t="n"/>
      <c r="H211" s="10" t="n"/>
      <c r="I211" s="10" t="n"/>
      <c r="J211" s="10" t="n"/>
      <c r="K211" s="10" t="n"/>
    </row>
    <row r="212" ht="20.1" customFormat="1" customHeight="1" s="19">
      <c r="A212" s="183" t="n"/>
      <c r="B212" s="201" t="n"/>
      <c r="C212" s="207" t="n"/>
      <c r="F212" s="15" t="n"/>
      <c r="G212" s="10" t="n"/>
      <c r="H212" s="10" t="n"/>
      <c r="I212" s="10" t="n"/>
      <c r="J212" s="10" t="n"/>
      <c r="K212" s="10" t="n"/>
    </row>
    <row r="213" ht="20.1" customFormat="1" customHeight="1" s="19">
      <c r="A213" s="183" t="n"/>
      <c r="B213" s="216" t="n"/>
      <c r="C213" s="206" t="n"/>
      <c r="F213" s="15" t="n"/>
      <c r="G213" s="10" t="n"/>
      <c r="H213" s="10" t="n"/>
      <c r="I213" s="10" t="n"/>
      <c r="J213" s="10" t="n"/>
      <c r="K213" s="10" t="n"/>
    </row>
    <row r="214" ht="20.1" customFormat="1" customHeight="1" s="19">
      <c r="A214" s="183" t="n"/>
      <c r="B214" s="201" t="n"/>
      <c r="C214" s="207" t="n"/>
      <c r="F214" s="15" t="n"/>
      <c r="G214" s="10" t="n"/>
      <c r="H214" s="10" t="n"/>
      <c r="I214" s="10" t="n"/>
      <c r="J214" s="10" t="n"/>
      <c r="K214" s="10" t="n"/>
    </row>
    <row r="215" ht="20.1" customFormat="1" customHeight="1" s="19">
      <c r="A215" s="183" t="n"/>
      <c r="B215" s="216" t="n"/>
      <c r="C215" s="206" t="n"/>
      <c r="F215" s="15" t="n"/>
      <c r="G215" s="10" t="n"/>
      <c r="H215" s="10" t="n"/>
      <c r="I215" s="10" t="n"/>
      <c r="J215" s="10" t="n"/>
      <c r="K215" s="10" t="n"/>
    </row>
    <row r="216" ht="20.1" customFormat="1" customHeight="1" s="19">
      <c r="A216" s="183" t="n"/>
      <c r="B216" s="201" t="n"/>
      <c r="C216" s="207" t="n"/>
      <c r="F216" s="15" t="n"/>
      <c r="G216" s="10" t="n"/>
      <c r="H216" s="10" t="n"/>
      <c r="I216" s="10" t="n"/>
      <c r="J216" s="10" t="n"/>
      <c r="K216" s="10" t="n"/>
    </row>
    <row r="217" ht="20.1" customFormat="1" customHeight="1" s="19">
      <c r="A217" s="183" t="n"/>
      <c r="B217" s="216" t="n"/>
      <c r="C217" s="206" t="n"/>
      <c r="F217" s="15" t="n"/>
      <c r="G217" s="10" t="n"/>
      <c r="H217" s="10" t="n"/>
      <c r="I217" s="10" t="n"/>
      <c r="J217" s="10" t="n"/>
      <c r="K217" s="10" t="n"/>
    </row>
    <row r="218" ht="20.1" customFormat="1" customHeight="1" s="19">
      <c r="A218" s="183" t="n"/>
      <c r="B218" s="201" t="n"/>
      <c r="C218" s="207" t="n"/>
      <c r="F218" s="15" t="n"/>
      <c r="G218" s="10" t="n"/>
      <c r="H218" s="10" t="n"/>
      <c r="I218" s="10" t="n"/>
      <c r="J218" s="10" t="n"/>
      <c r="K218" s="10" t="n"/>
    </row>
    <row r="219" ht="20.1" customFormat="1" customHeight="1" s="19">
      <c r="A219" s="183" t="n"/>
      <c r="B219" s="217" t="n"/>
      <c r="C219" s="61" t="n"/>
      <c r="F219" s="15" t="n"/>
      <c r="G219" s="10" t="n"/>
      <c r="H219" s="10" t="n"/>
      <c r="I219" s="10" t="n"/>
      <c r="J219" s="10" t="n"/>
      <c r="K219" s="10" t="n"/>
    </row>
    <row r="220" ht="20.1" customFormat="1" customHeight="1" s="19">
      <c r="A220" s="183" t="n"/>
      <c r="B220" s="201" t="n"/>
      <c r="C220" s="61" t="n"/>
      <c r="F220" s="15" t="n"/>
      <c r="G220" s="10" t="n"/>
      <c r="H220" s="10" t="n"/>
      <c r="I220" s="10" t="n"/>
      <c r="J220" s="10" t="n"/>
      <c r="K220" s="10" t="n"/>
    </row>
    <row r="221" ht="20.1" customFormat="1" customHeight="1" s="19">
      <c r="A221" s="183" t="n"/>
      <c r="B221" s="218" t="n"/>
      <c r="C221" s="206" t="n"/>
      <c r="F221" s="219">
        <f>SUM(#REF!)</f>
        <v/>
      </c>
      <c r="G221" s="10" t="n"/>
      <c r="H221" s="10" t="n"/>
      <c r="I221" s="10" t="n"/>
      <c r="J221" s="10" t="n"/>
      <c r="K221" s="10" t="n"/>
    </row>
    <row r="222" ht="20.1" customFormat="1" customHeight="1" s="19">
      <c r="A222" s="183" t="n"/>
      <c r="B222" s="201" t="n"/>
      <c r="C222" s="207" t="n"/>
      <c r="F222" s="15">
        <f>D221/D133</f>
        <v/>
      </c>
      <c r="G222" s="10" t="n"/>
      <c r="H222" s="10" t="n"/>
      <c r="I222" s="10" t="n"/>
      <c r="J222" s="10" t="n"/>
      <c r="K222" s="10" t="n"/>
    </row>
    <row r="223" ht="20.1" customFormat="1" customHeight="1" s="19">
      <c r="A223" s="183" t="n"/>
      <c r="B223" s="220" t="n"/>
      <c r="C223" s="206" t="n"/>
      <c r="F223" s="15" t="n"/>
      <c r="G223" s="10" t="n"/>
      <c r="H223" s="10" t="n"/>
      <c r="I223" s="10" t="n"/>
      <c r="J223" s="10" t="n"/>
      <c r="K223" s="10" t="n"/>
    </row>
    <row r="224" ht="20.1" customFormat="1" customHeight="1" s="19">
      <c r="A224" s="184" t="n"/>
      <c r="B224" s="201" t="n"/>
      <c r="C224" s="207" t="n"/>
      <c r="F224" s="15" t="n"/>
      <c r="G224" s="10" t="n"/>
      <c r="H224" s="10" t="n"/>
      <c r="I224" s="10" t="n"/>
      <c r="J224" s="10" t="n"/>
      <c r="K224" s="10" t="n"/>
    </row>
    <row r="225" ht="20.1" customFormat="1" customHeight="1" s="19">
      <c r="A225" s="98" t="n"/>
      <c r="B225" s="220" t="inlineStr">
        <is>
          <t>Freight</t>
        </is>
      </c>
      <c r="C225" s="206" t="n"/>
      <c r="F225" s="15" t="n"/>
      <c r="G225" s="10" t="n"/>
      <c r="H225" s="10" t="n"/>
      <c r="I225" s="10" t="n"/>
      <c r="J225" s="10" t="n"/>
      <c r="K225" s="10" t="n"/>
    </row>
    <row r="226" ht="20.1" customFormat="1" customHeight="1" s="19">
      <c r="A226" s="98" t="n"/>
      <c r="B226" s="201" t="n"/>
      <c r="C226" s="207" t="n"/>
      <c r="F226" s="15" t="n"/>
      <c r="G226" s="10" t="n"/>
      <c r="H226" s="10" t="n"/>
      <c r="I226" s="10" t="n"/>
      <c r="J226" s="10" t="n"/>
      <c r="K226" s="10" t="n"/>
    </row>
    <row r="227" ht="20.1" customFormat="1" customHeight="1" s="19">
      <c r="A227" s="134" t="inlineStr">
        <is>
          <t>合計</t>
        </is>
      </c>
      <c r="B227" s="114" t="inlineStr">
        <is>
          <t>KS利益（全商品）</t>
        </is>
      </c>
      <c r="C227" s="191" t="n"/>
      <c r="F227" s="203">
        <f>SUM(#REF!)</f>
        <v/>
      </c>
      <c r="G227" s="189">
        <f>#REF!+#REF!</f>
        <v/>
      </c>
      <c r="H227" s="189">
        <f>E227+144000</f>
        <v/>
      </c>
      <c r="I227" s="10" t="n"/>
      <c r="J227" s="10" t="n"/>
      <c r="K227" s="10" t="n"/>
    </row>
    <row r="228" ht="20.1" customFormat="1" customHeight="1" s="19">
      <c r="A228" s="184" t="n"/>
      <c r="B228" s="114" t="inlineStr">
        <is>
          <t>KS利益率（全商品）</t>
        </is>
      </c>
      <c r="C228" s="191" t="n"/>
      <c r="F228" s="15">
        <f>D227/D142</f>
        <v/>
      </c>
      <c r="G228" s="10" t="n"/>
      <c r="H228" s="10" t="n"/>
      <c r="I228" s="10" t="n"/>
      <c r="J228" s="10" t="n"/>
      <c r="K228" s="10" t="n"/>
    </row>
    <row r="229" ht="20.1" customFormat="1" customHeight="1" s="19">
      <c r="A229" s="66" t="n"/>
      <c r="B229" s="68" t="inlineStr">
        <is>
          <t>KS運賃込み利益</t>
        </is>
      </c>
      <c r="C229" s="67" t="n"/>
      <c r="F229" s="221">
        <f>SUM(#REF!)</f>
        <v/>
      </c>
      <c r="G229" s="10" t="n"/>
      <c r="H229" s="10" t="n"/>
      <c r="I229" s="10" t="n"/>
      <c r="J229" s="10" t="n"/>
      <c r="K229" s="10" t="n"/>
    </row>
    <row r="230" ht="20.1" customFormat="1" customHeight="1" s="19">
      <c r="A230" s="66" t="n"/>
      <c r="B230" s="68" t="inlineStr">
        <is>
          <t>KS運賃込み利益率</t>
        </is>
      </c>
      <c r="C230" s="67" t="n"/>
      <c r="F230" s="15">
        <f>D229/D142</f>
        <v/>
      </c>
      <c r="G230" s="10" t="n"/>
      <c r="H230" s="10" t="n"/>
      <c r="I230" s="10" t="n"/>
      <c r="J230" s="10" t="n"/>
      <c r="K230" s="10" t="n"/>
    </row>
    <row r="231" ht="15" customFormat="1" customHeight="1" s="19">
      <c r="A231" s="13" t="inlineStr">
        <is>
          <t>債権残高</t>
        </is>
      </c>
      <c r="B231" s="200" t="n"/>
      <c r="C231" s="200" t="n"/>
      <c r="F231" s="222" t="n"/>
      <c r="G231" s="10" t="n"/>
      <c r="H231" s="10" t="n"/>
      <c r="I231" s="10" t="n"/>
      <c r="J231" s="10" t="n"/>
      <c r="K231" s="10" t="n"/>
    </row>
    <row r="232" ht="15" customFormat="1" customHeight="1" s="19">
      <c r="A232" s="201" t="n"/>
      <c r="B232" s="202" t="n"/>
      <c r="C232" s="202" t="n"/>
      <c r="F232" s="184" t="n"/>
      <c r="G232" s="10" t="n"/>
      <c r="H232" s="10" t="n"/>
      <c r="I232" s="10" t="n"/>
      <c r="J232" s="10" t="n"/>
      <c r="K232" s="10" t="n"/>
    </row>
    <row r="233" ht="19.5" customFormat="1" customHeight="1" s="19">
      <c r="A233" s="131" t="inlineStr">
        <is>
          <t>回収期限</t>
        </is>
      </c>
      <c r="B233" s="198" t="n"/>
      <c r="C233" s="198" t="n"/>
      <c r="F233" s="203" t="n"/>
      <c r="G233" s="10" t="n"/>
      <c r="H233" s="10" t="n"/>
      <c r="I233" s="10" t="n"/>
      <c r="J233" s="10" t="n"/>
      <c r="K233" s="10" t="n"/>
    </row>
    <row r="234" ht="14.25" customFormat="1" customHeight="1" s="19">
      <c r="A234" s="133" t="inlineStr">
        <is>
          <t>入金
①</t>
        </is>
      </c>
      <c r="B234" s="124" t="inlineStr">
        <is>
          <t>日付</t>
        </is>
      </c>
      <c r="C234" s="206" t="n"/>
      <c r="F234" s="122" t="n"/>
      <c r="G234" s="189" t="n"/>
      <c r="H234" s="10" t="n"/>
      <c r="I234" s="10" t="n"/>
      <c r="J234" s="10" t="n"/>
      <c r="K234" s="10" t="n"/>
    </row>
    <row r="235" ht="14.25" customFormat="1" customHeight="1" s="19">
      <c r="A235" s="183" t="n"/>
      <c r="B235" s="201" t="n"/>
      <c r="C235" s="207" t="n"/>
      <c r="F235" s="184" t="n"/>
      <c r="G235" s="10" t="n"/>
      <c r="H235" s="10" t="n"/>
      <c r="I235" s="10" t="n"/>
      <c r="J235" s="10" t="n"/>
      <c r="K235" s="10" t="n"/>
    </row>
    <row r="236" ht="14.25" customFormat="1" customHeight="1" s="19">
      <c r="A236" s="183" t="n"/>
      <c r="B236" s="124" t="inlineStr">
        <is>
          <t>金額</t>
        </is>
      </c>
      <c r="C236" s="206" t="n"/>
      <c r="F236" s="122" t="n"/>
      <c r="G236" s="189">
        <f>#REF!+#REF!+#REF!</f>
        <v/>
      </c>
      <c r="H236" s="10" t="n"/>
      <c r="I236" s="10" t="n"/>
      <c r="J236" s="10" t="n"/>
      <c r="K236" s="10" t="n"/>
    </row>
    <row r="237" ht="14.25" customFormat="1" customHeight="1" s="19">
      <c r="A237" s="184" t="n"/>
      <c r="B237" s="201" t="n"/>
      <c r="C237" s="207" t="n"/>
      <c r="F237" s="184" t="n"/>
      <c r="G237" s="10" t="n"/>
      <c r="H237" s="10" t="n"/>
      <c r="I237" s="10" t="n"/>
      <c r="J237" s="10" t="n"/>
      <c r="K237" s="10" t="n"/>
    </row>
    <row r="238" ht="14.25" customFormat="1" customHeight="1" s="19">
      <c r="A238" s="133" t="inlineStr">
        <is>
          <t>入金
②</t>
        </is>
      </c>
      <c r="B238" s="124" t="inlineStr">
        <is>
          <t>日付</t>
        </is>
      </c>
      <c r="C238" s="206" t="n"/>
      <c r="F238" s="122" t="n"/>
      <c r="G238" s="10" t="n"/>
      <c r="H238" s="10" t="n"/>
      <c r="I238" s="10" t="n"/>
      <c r="J238" s="10" t="n"/>
      <c r="K238" s="10" t="n"/>
    </row>
    <row r="239" ht="14.25" customFormat="1" customHeight="1" s="19">
      <c r="A239" s="183" t="n"/>
      <c r="B239" s="201" t="n"/>
      <c r="C239" s="207" t="n"/>
      <c r="F239" s="184" t="n"/>
      <c r="G239" s="189">
        <f>5500000-#REF!-#REF!</f>
        <v/>
      </c>
      <c r="H239" s="10" t="n"/>
      <c r="I239" s="10" t="n"/>
      <c r="J239" s="10" t="n"/>
      <c r="K239" s="10" t="n"/>
    </row>
    <row r="240" ht="14.25" customFormat="1" customHeight="1" s="19">
      <c r="A240" s="183" t="n"/>
      <c r="B240" s="124" t="inlineStr">
        <is>
          <t>金額</t>
        </is>
      </c>
      <c r="C240" s="206" t="n"/>
      <c r="F240" s="122" t="n"/>
      <c r="G240" s="10" t="n"/>
      <c r="H240" s="10" t="n"/>
      <c r="I240" s="10" t="n"/>
      <c r="J240" s="10" t="n"/>
      <c r="K240" s="10" t="n"/>
    </row>
    <row r="241" ht="14.25" customFormat="1" customHeight="1" s="19">
      <c r="A241" s="184" t="n"/>
      <c r="B241" s="201" t="n"/>
      <c r="C241" s="207" t="n"/>
      <c r="F241" s="184" t="n"/>
      <c r="G241" s="10" t="n"/>
      <c r="H241" s="10" t="n"/>
      <c r="I241" s="10" t="n"/>
      <c r="J241" s="10" t="n"/>
      <c r="K241" s="10" t="n"/>
    </row>
    <row r="242" ht="14.25" customFormat="1" customHeight="1" s="19">
      <c r="A242" s="133" t="inlineStr">
        <is>
          <t>入金
③</t>
        </is>
      </c>
      <c r="B242" s="124" t="inlineStr">
        <is>
          <t>日付</t>
        </is>
      </c>
      <c r="C242" s="206" t="n"/>
      <c r="F242" s="122" t="n"/>
      <c r="G242" s="10" t="n"/>
      <c r="H242" s="10" t="n"/>
      <c r="I242" s="189">
        <f>#REF!+#REF!+#REF!+#REF!</f>
        <v/>
      </c>
      <c r="J242" s="10" t="n"/>
      <c r="K242" s="10" t="n"/>
    </row>
    <row r="243" ht="14.25" customFormat="1" customHeight="1" s="19">
      <c r="A243" s="183" t="n"/>
      <c r="B243" s="201" t="n"/>
      <c r="C243" s="207" t="n"/>
      <c r="F243" s="184" t="n"/>
      <c r="G243" s="10" t="n"/>
      <c r="H243" s="10" t="n"/>
      <c r="I243" s="10" t="n"/>
      <c r="J243" s="10" t="n"/>
      <c r="K243" s="10" t="n"/>
    </row>
    <row r="244" ht="14.25" customFormat="1" customHeight="1" s="19">
      <c r="A244" s="183" t="n"/>
      <c r="B244" s="124" t="inlineStr">
        <is>
          <t>金額</t>
        </is>
      </c>
      <c r="C244" s="206" t="n"/>
      <c r="F244" s="122" t="n"/>
      <c r="G244" s="10" t="n"/>
      <c r="H244" s="10" t="n"/>
      <c r="I244" s="10" t="n"/>
      <c r="J244" s="10" t="n"/>
      <c r="K244" s="10" t="n"/>
    </row>
    <row r="245" ht="14.25" customFormat="1" customHeight="1" s="19">
      <c r="A245" s="184" t="n"/>
      <c r="B245" s="201" t="n"/>
      <c r="C245" s="207" t="n"/>
      <c r="F245" s="184" t="n"/>
      <c r="G245" s="10" t="n"/>
      <c r="H245" s="10" t="n"/>
      <c r="I245" s="10" t="n"/>
      <c r="J245" s="10" t="n"/>
      <c r="K245" s="10" t="n"/>
    </row>
    <row r="246" ht="13.5" customFormat="1" customHeight="1" s="19">
      <c r="A246" s="133" t="inlineStr">
        <is>
          <t>入金
④</t>
        </is>
      </c>
      <c r="B246" s="124" t="inlineStr">
        <is>
          <t>日付</t>
        </is>
      </c>
      <c r="C246" s="206" t="n"/>
      <c r="F246" s="122" t="n"/>
      <c r="G246" s="10" t="n"/>
      <c r="H246" s="10" t="n"/>
      <c r="I246" s="10" t="n"/>
      <c r="J246" s="10" t="n"/>
      <c r="K246" s="10" t="n"/>
    </row>
    <row r="247" ht="13.5" customFormat="1" customHeight="1" s="19">
      <c r="A247" s="183" t="n"/>
      <c r="B247" s="201" t="n"/>
      <c r="C247" s="207" t="n"/>
      <c r="F247" s="184" t="n"/>
      <c r="G247" s="10" t="n"/>
      <c r="H247" s="10" t="n"/>
      <c r="I247" s="10" t="n"/>
      <c r="J247" s="10" t="n"/>
      <c r="K247" s="10" t="n"/>
    </row>
    <row r="248" ht="13.5" customFormat="1" customHeight="1" s="19">
      <c r="A248" s="183" t="n"/>
      <c r="B248" s="124" t="inlineStr">
        <is>
          <t>金額</t>
        </is>
      </c>
      <c r="C248" s="206" t="n"/>
      <c r="F248" s="122" t="n"/>
      <c r="G248" s="10" t="n"/>
      <c r="H248" s="10" t="n"/>
      <c r="I248" s="10" t="n"/>
      <c r="J248" s="10" t="n"/>
      <c r="K248" s="10" t="n"/>
    </row>
    <row r="249" ht="13.5" customFormat="1" customHeight="1" s="19">
      <c r="A249" s="184" t="n"/>
      <c r="B249" s="201" t="n"/>
      <c r="C249" s="207" t="n"/>
      <c r="F249" s="184" t="n"/>
      <c r="G249" s="10" t="n"/>
      <c r="H249" s="10" t="n"/>
      <c r="I249" s="10" t="n"/>
      <c r="J249" s="10" t="n"/>
      <c r="K249" s="10" t="n"/>
    </row>
    <row r="250" ht="13.5" customFormat="1" customHeight="1" s="19">
      <c r="A250" s="133" t="inlineStr">
        <is>
          <t>入金
⑤</t>
        </is>
      </c>
      <c r="B250" s="124" t="inlineStr">
        <is>
          <t>日付</t>
        </is>
      </c>
      <c r="C250" s="206" t="n"/>
      <c r="F250" s="122" t="n"/>
      <c r="G250" s="10" t="n"/>
      <c r="H250" s="10" t="n"/>
      <c r="I250" s="10" t="n"/>
      <c r="J250" s="10" t="n"/>
      <c r="K250" s="10" t="n"/>
    </row>
    <row r="251" ht="13.5" customFormat="1" customHeight="1" s="19">
      <c r="A251" s="183" t="n"/>
      <c r="B251" s="201" t="n"/>
      <c r="C251" s="207" t="n"/>
      <c r="F251" s="184" t="n"/>
      <c r="G251" s="10" t="n"/>
      <c r="H251" s="10" t="n"/>
      <c r="I251" s="10" t="n"/>
      <c r="J251" s="10" t="n"/>
      <c r="K251" s="10" t="n"/>
    </row>
    <row r="252" ht="13.5" customFormat="1" customHeight="1" s="19">
      <c r="A252" s="183" t="n"/>
      <c r="B252" s="124" t="inlineStr">
        <is>
          <t>金額</t>
        </is>
      </c>
      <c r="C252" s="206" t="n"/>
      <c r="F252" s="122" t="n"/>
      <c r="G252" s="10" t="n"/>
      <c r="H252" s="10" t="n"/>
      <c r="I252" s="10" t="n"/>
      <c r="J252" s="10" t="n"/>
      <c r="K252" s="10" t="n"/>
    </row>
    <row r="253" ht="13.5" customFormat="1" customHeight="1" s="19">
      <c r="A253" s="184" t="n"/>
      <c r="B253" s="201" t="n"/>
      <c r="C253" s="207" t="n"/>
      <c r="F253" s="184" t="n"/>
      <c r="G253" s="10" t="n"/>
      <c r="H253" s="10" t="n"/>
      <c r="I253" s="10" t="n"/>
      <c r="J253" s="10" t="n"/>
      <c r="K253" s="10" t="n"/>
    </row>
    <row r="254" ht="13.5" customFormat="1" customHeight="1" s="19">
      <c r="A254" s="133" t="inlineStr">
        <is>
          <t>入金
⑥</t>
        </is>
      </c>
      <c r="B254" s="124" t="inlineStr">
        <is>
          <t>日付</t>
        </is>
      </c>
      <c r="C254" s="206" t="n"/>
      <c r="F254" s="122" t="n"/>
      <c r="G254" s="10" t="n"/>
      <c r="H254" s="10" t="n"/>
      <c r="I254" s="10" t="n"/>
      <c r="J254" s="10" t="n"/>
      <c r="K254" s="10" t="n"/>
    </row>
    <row r="255" ht="13.5" customFormat="1" customHeight="1" s="19">
      <c r="A255" s="183" t="n"/>
      <c r="B255" s="201" t="n"/>
      <c r="C255" s="207" t="n"/>
      <c r="F255" s="184" t="n"/>
      <c r="G255" s="10" t="n"/>
      <c r="H255" s="10" t="n"/>
      <c r="I255" s="10" t="n"/>
      <c r="J255" s="10" t="n"/>
      <c r="K255" s="10" t="n"/>
    </row>
    <row r="256" ht="13.5" customFormat="1" customHeight="1" s="19">
      <c r="A256" s="183" t="n"/>
      <c r="B256" s="124" t="inlineStr">
        <is>
          <t>金額</t>
        </is>
      </c>
      <c r="C256" s="206" t="n"/>
      <c r="F256" s="122" t="n"/>
      <c r="G256" s="10" t="n"/>
      <c r="H256" s="10" t="n"/>
      <c r="I256" s="10" t="n"/>
      <c r="J256" s="10" t="n"/>
      <c r="K256" s="10" t="n"/>
    </row>
    <row r="257" ht="13.5" customFormat="1" customHeight="1" s="19">
      <c r="A257" s="184" t="n"/>
      <c r="B257" s="201" t="n"/>
      <c r="C257" s="207" t="n"/>
      <c r="F257" s="184" t="n"/>
      <c r="G257" s="10" t="n"/>
      <c r="H257" s="10" t="n"/>
      <c r="I257" s="10" t="n"/>
      <c r="J257" s="10" t="n"/>
      <c r="K257" s="10" t="n"/>
    </row>
    <row r="258" ht="13.5" customFormat="1" customHeight="1" s="19">
      <c r="A258" s="133" t="inlineStr">
        <is>
          <t>入金
⑥</t>
        </is>
      </c>
      <c r="B258" s="124" t="inlineStr">
        <is>
          <t>日付</t>
        </is>
      </c>
      <c r="C258" s="206" t="n"/>
      <c r="F258" s="122" t="n"/>
      <c r="G258" s="10" t="n"/>
      <c r="H258" s="10" t="n"/>
      <c r="I258" s="10" t="n"/>
      <c r="J258" s="10" t="n"/>
      <c r="K258" s="10" t="n"/>
    </row>
    <row r="259" ht="13.5" customFormat="1" customHeight="1" s="19">
      <c r="A259" s="183" t="n"/>
      <c r="B259" s="201" t="n"/>
      <c r="C259" s="207" t="n"/>
      <c r="F259" s="184" t="n"/>
      <c r="G259" s="10" t="n"/>
      <c r="H259" s="10" t="n"/>
      <c r="I259" s="10" t="n"/>
      <c r="J259" s="10" t="n"/>
      <c r="K259" s="10" t="n"/>
    </row>
    <row r="260" ht="13.5" customFormat="1" customHeight="1" s="19">
      <c r="A260" s="183" t="n"/>
      <c r="B260" s="124" t="inlineStr">
        <is>
          <t>金額</t>
        </is>
      </c>
      <c r="C260" s="206" t="n"/>
      <c r="F260" s="122" t="n"/>
      <c r="G260" s="10" t="n"/>
      <c r="H260" s="10" t="n"/>
      <c r="I260" s="10" t="n"/>
      <c r="J260" s="10" t="n"/>
      <c r="K260" s="10" t="n"/>
    </row>
    <row r="261" ht="13.5" customFormat="1" customHeight="1" s="19">
      <c r="A261" s="184" t="n"/>
      <c r="B261" s="201" t="n"/>
      <c r="C261" s="207" t="n"/>
      <c r="F261" s="184" t="n"/>
      <c r="G261" s="10" t="n"/>
      <c r="H261" s="10" t="n"/>
      <c r="I261" s="10" t="n"/>
      <c r="J261" s="10" t="n"/>
      <c r="K261" s="10" t="n"/>
    </row>
    <row r="262" hidden="1" ht="13.5" customFormat="1" customHeight="1" s="19">
      <c r="A262" s="133" t="inlineStr">
        <is>
          <t>入金
⑦</t>
        </is>
      </c>
      <c r="B262" s="124" t="inlineStr">
        <is>
          <t>日付</t>
        </is>
      </c>
      <c r="C262" s="206" t="n"/>
      <c r="F262" s="122" t="n"/>
      <c r="G262" s="10" t="n"/>
      <c r="H262" s="10" t="n"/>
      <c r="I262" s="10" t="n"/>
      <c r="J262" s="10" t="n"/>
      <c r="K262" s="10" t="n"/>
    </row>
    <row r="263" hidden="1" ht="13.5" customFormat="1" customHeight="1" s="19">
      <c r="A263" s="183" t="n"/>
      <c r="B263" s="201" t="n"/>
      <c r="C263" s="207" t="n"/>
      <c r="F263" s="184" t="n"/>
      <c r="G263" s="10" t="n"/>
      <c r="H263" s="10" t="n"/>
      <c r="I263" s="10" t="n"/>
      <c r="J263" s="10" t="n"/>
      <c r="K263" s="10" t="n"/>
    </row>
    <row r="264" hidden="1" ht="13.5" customFormat="1" customHeight="1" s="19">
      <c r="A264" s="183" t="n"/>
      <c r="B264" s="124" t="inlineStr">
        <is>
          <t>金額</t>
        </is>
      </c>
      <c r="C264" s="206" t="n"/>
      <c r="F264" s="122" t="n"/>
      <c r="G264" s="10" t="n"/>
      <c r="H264" s="10" t="n"/>
      <c r="I264" s="10" t="n"/>
      <c r="J264" s="10" t="n"/>
      <c r="K264" s="10" t="n"/>
    </row>
    <row r="265" hidden="1" ht="13.5" customFormat="1" customHeight="1" s="19">
      <c r="A265" s="184" t="n"/>
      <c r="B265" s="201" t="n"/>
      <c r="C265" s="207" t="n"/>
      <c r="F265" s="184" t="n"/>
      <c r="G265" s="10" t="n"/>
      <c r="H265" s="10" t="n"/>
      <c r="I265" s="10" t="n"/>
      <c r="J265" s="10" t="n"/>
      <c r="K265" s="10" t="n"/>
    </row>
    <row r="266" hidden="1" ht="13.5" customFormat="1" customHeight="1" s="19">
      <c r="A266" s="133" t="inlineStr">
        <is>
          <t>入金
⑧</t>
        </is>
      </c>
      <c r="B266" s="124" t="inlineStr">
        <is>
          <t>日付</t>
        </is>
      </c>
      <c r="C266" s="206" t="n"/>
      <c r="F266" s="122" t="n"/>
      <c r="G266" s="10" t="n"/>
      <c r="H266" s="10" t="n"/>
      <c r="I266" s="10" t="n"/>
      <c r="J266" s="10" t="n"/>
      <c r="K266" s="10" t="n"/>
    </row>
    <row r="267" hidden="1" ht="13.5" customFormat="1" customHeight="1" s="19">
      <c r="A267" s="183" t="n"/>
      <c r="B267" s="201" t="n"/>
      <c r="C267" s="207" t="n"/>
      <c r="F267" s="184" t="n"/>
      <c r="G267" s="10" t="n"/>
      <c r="H267" s="10" t="n"/>
      <c r="I267" s="10" t="n"/>
      <c r="J267" s="10" t="n"/>
      <c r="K267" s="10" t="n"/>
    </row>
    <row r="268" hidden="1" ht="13.5" customFormat="1" customHeight="1" s="19">
      <c r="A268" s="183" t="n"/>
      <c r="B268" s="124" t="inlineStr">
        <is>
          <t>金額</t>
        </is>
      </c>
      <c r="C268" s="206" t="n"/>
      <c r="F268" s="122" t="n"/>
      <c r="G268" s="10" t="n"/>
      <c r="H268" s="10" t="n"/>
      <c r="I268" s="10" t="n"/>
      <c r="J268" s="10" t="n"/>
      <c r="K268" s="10" t="n"/>
    </row>
    <row r="269" hidden="1" ht="13.5" customFormat="1" customHeight="1" s="19">
      <c r="A269" s="184" t="n"/>
      <c r="B269" s="201" t="n"/>
      <c r="C269" s="207" t="n"/>
      <c r="F269" s="184" t="n"/>
      <c r="G269" s="10" t="n"/>
      <c r="H269" s="10" t="n"/>
      <c r="I269" s="10" t="n"/>
      <c r="J269" s="10" t="n"/>
      <c r="K269" s="10" t="n"/>
    </row>
    <row r="270" ht="14.25" customFormat="1" customHeight="1" s="19">
      <c r="A270" s="125" t="inlineStr">
        <is>
          <t>債権残高</t>
        </is>
      </c>
      <c r="B270" s="200" t="n"/>
      <c r="C270" s="200" t="n"/>
      <c r="F270" s="222" t="n"/>
      <c r="G270" s="10" t="n"/>
      <c r="H270" s="10" t="n"/>
      <c r="I270" s="10" t="n"/>
      <c r="J270" s="10" t="n"/>
      <c r="K270" s="10" t="n"/>
    </row>
    <row r="271" ht="14.25" customFormat="1" customHeight="1" s="19">
      <c r="A271" s="201" t="n"/>
      <c r="B271" s="202" t="n"/>
      <c r="C271" s="202" t="n"/>
      <c r="F271" s="184" t="n"/>
      <c r="G271" s="10" t="n"/>
      <c r="H271" s="10" t="n"/>
      <c r="I271" s="10" t="n"/>
      <c r="J271" s="10" t="n"/>
      <c r="K271" s="10" t="n"/>
    </row>
    <row r="272" ht="14.25" customFormat="1" customHeight="1" s="19">
      <c r="A272" s="223" t="inlineStr">
        <is>
          <t>債権残高</t>
        </is>
      </c>
      <c r="B272" s="200" t="n"/>
      <c r="C272" s="200" t="n"/>
      <c r="F272" s="224" t="n"/>
      <c r="G272" s="10" t="n"/>
      <c r="H272" s="10" t="n"/>
      <c r="I272" s="10" t="n"/>
      <c r="J272" s="10" t="n"/>
      <c r="K272" s="10" t="n"/>
    </row>
    <row r="273" ht="14.25" customFormat="1" customHeight="1" s="19">
      <c r="A273" s="201" t="n"/>
      <c r="B273" s="202" t="n"/>
      <c r="C273" s="202" t="n"/>
      <c r="F273" s="225" t="n"/>
      <c r="G273" s="10" t="n"/>
      <c r="H273" s="10" t="n"/>
      <c r="I273" s="10" t="n"/>
      <c r="J273" s="10" t="n"/>
      <c r="K273" s="10" t="n"/>
    </row>
    <row r="274" ht="18" customFormat="1" customHeight="1" s="19">
      <c r="A274" s="223" t="inlineStr">
        <is>
          <t>債権残高（合計）</t>
        </is>
      </c>
      <c r="B274" s="200" t="n"/>
      <c r="C274" s="200" t="n"/>
      <c r="F274" s="226" t="n"/>
      <c r="G274" s="10" t="n"/>
      <c r="H274" s="10" t="n"/>
      <c r="I274" s="10" t="n"/>
      <c r="J274" s="10" t="n"/>
      <c r="K274" s="10" t="n"/>
    </row>
    <row r="275" ht="15" customFormat="1" customHeight="1" s="19" thickBot="1">
      <c r="A275" s="201" t="n"/>
      <c r="B275" s="202" t="n"/>
      <c r="C275" s="202" t="n"/>
      <c r="F275" s="227" t="n"/>
      <c r="G275" s="10" t="n"/>
      <c r="H275" s="10" t="n"/>
      <c r="I275" s="10" t="n"/>
      <c r="J275" s="10" t="n"/>
      <c r="K275" s="10" t="n"/>
    </row>
    <row r="276" ht="14.25" customFormat="1" customHeight="1" s="10"/>
    <row r="277" ht="38.25" customFormat="1" customHeight="1" s="19">
      <c r="A277" s="10" t="n"/>
      <c r="B277" s="10" t="n"/>
      <c r="C277" s="10" t="n"/>
      <c r="F277" s="10" t="n"/>
      <c r="G277" s="10" t="n"/>
      <c r="H277" s="10" t="n"/>
      <c r="I277" s="10" t="n"/>
      <c r="J277" s="10" t="n"/>
      <c r="K277" s="10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3:B14"/>
    <mergeCell ref="B173:C174"/>
    <mergeCell ref="B163:C164"/>
    <mergeCell ref="A242:A245"/>
    <mergeCell ref="B37:B38"/>
    <mergeCell ref="B193:C194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59:B60"/>
    <mergeCell ref="B161:C162"/>
    <mergeCell ref="D270:D271"/>
    <mergeCell ref="B35:B36"/>
    <mergeCell ref="A147:A224"/>
    <mergeCell ref="B27:B28"/>
    <mergeCell ref="A143:C144"/>
    <mergeCell ref="B93:B94"/>
    <mergeCell ref="A270:C271"/>
    <mergeCell ref="B181:C182"/>
    <mergeCell ref="B225:C226"/>
    <mergeCell ref="B3:B4"/>
    <mergeCell ref="B234:C235"/>
    <mergeCell ref="B17:B18"/>
    <mergeCell ref="B177:C17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B71:B72"/>
    <mergeCell ref="A274:C275"/>
    <mergeCell ref="B258:C259"/>
    <mergeCell ref="D258:D259"/>
    <mergeCell ref="B73:B74"/>
    <mergeCell ref="B96:C96"/>
    <mergeCell ref="D242:D243"/>
    <mergeCell ref="B260:C261"/>
    <mergeCell ref="B205:C206"/>
    <mergeCell ref="B228:C228"/>
    <mergeCell ref="B57:B58"/>
    <mergeCell ref="B201:C202"/>
    <mergeCell ref="D272:D273"/>
    <mergeCell ref="D244:D245"/>
    <mergeCell ref="B221:C222"/>
    <mergeCell ref="D234:D235"/>
    <mergeCell ref="D264:D265"/>
    <mergeCell ref="B9:B10"/>
    <mergeCell ref="A254:A257"/>
    <mergeCell ref="B49:B50"/>
    <mergeCell ref="B171:B172"/>
    <mergeCell ref="B236:C237"/>
    <mergeCell ref="B83:B84"/>
    <mergeCell ref="D236:D237"/>
    <mergeCell ref="B146:C146"/>
    <mergeCell ref="B33:B34"/>
    <mergeCell ref="B155:C156"/>
    <mergeCell ref="B264:C265"/>
    <mergeCell ref="D256:D257"/>
    <mergeCell ref="A272:C273"/>
    <mergeCell ref="B179:C180"/>
    <mergeCell ref="B75:B76"/>
    <mergeCell ref="D240:D241"/>
    <mergeCell ref="A258:A261"/>
    <mergeCell ref="B262:C263"/>
    <mergeCell ref="B238:C239"/>
    <mergeCell ref="D262:D263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19:B20"/>
    <mergeCell ref="B268:C269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B153:C154"/>
    <mergeCell ref="A238:A241"/>
    <mergeCell ref="B242:C243"/>
    <mergeCell ref="B89:B90"/>
    <mergeCell ref="B5:B6"/>
    <mergeCell ref="B189:B190"/>
    <mergeCell ref="A142:C142"/>
    <mergeCell ref="B51:B52"/>
    <mergeCell ref="B195:C196"/>
    <mergeCell ref="B244:C245"/>
    <mergeCell ref="D231:D232"/>
    <mergeCell ref="B41:B42"/>
    <mergeCell ref="A231:C232"/>
    <mergeCell ref="B250:C251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I86"/>
  <sheetViews>
    <sheetView tabSelected="1" view="pageBreakPreview" zoomScale="95" zoomScaleNormal="100" zoomScaleSheetLayoutView="95" workbookViewId="0">
      <selection activeCell="J80" sqref="J80"/>
    </sheetView>
  </sheetViews>
  <sheetFormatPr baseColWidth="8" defaultColWidth="9" defaultRowHeight="13.5"/>
  <cols>
    <col width="11.125" customWidth="1" style="176" min="3" max="3"/>
    <col width="13" customWidth="1" style="176" min="4" max="4"/>
    <col width="10.375" bestFit="1" customWidth="1" style="176" min="5" max="5"/>
    <col width="9.125" bestFit="1" customWidth="1" style="176" min="6" max="6"/>
    <col width="11.375" bestFit="1" customWidth="1" style="176" min="7" max="8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229" t="inlineStr">
        <is>
          <t>2025/09/19</t>
        </is>
      </c>
      <c r="E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Moisture</t>
        </is>
      </c>
      <c r="C3" s="36" t="inlineStr">
        <is>
          <t>Total</t>
        </is>
      </c>
      <c r="D3" s="230" t="n">
        <v>28563</v>
      </c>
      <c r="E3" s="231" t="n">
        <v>28563</v>
      </c>
      <c r="F3" s="178" t="n"/>
    </row>
    <row r="4">
      <c r="A4" s="183" t="n"/>
      <c r="B4" s="184" t="n"/>
      <c r="C4" s="36" t="inlineStr">
        <is>
          <t>Total(税込）</t>
        </is>
      </c>
      <c r="D4" s="230" t="n">
        <v>31419</v>
      </c>
      <c r="E4" s="231" t="n">
        <v>31419</v>
      </c>
      <c r="F4" s="5">
        <f>D4-D3</f>
        <v/>
      </c>
    </row>
    <row r="5">
      <c r="A5" s="183" t="n"/>
      <c r="B5" s="156" t="inlineStr">
        <is>
          <t>Aloes</t>
        </is>
      </c>
      <c r="C5" s="36" t="inlineStr">
        <is>
          <t>Total</t>
        </is>
      </c>
      <c r="D5" s="230" t="n">
        <v>36036</v>
      </c>
      <c r="E5" s="231" t="n">
        <v>36036</v>
      </c>
      <c r="F5" s="5" t="n"/>
    </row>
    <row r="6">
      <c r="A6" s="183" t="n"/>
      <c r="B6" s="184" t="n"/>
      <c r="C6" s="36" t="inlineStr">
        <is>
          <t>Total(税込）</t>
        </is>
      </c>
      <c r="D6" s="230" t="n">
        <v>39640</v>
      </c>
      <c r="E6" s="231" t="n">
        <v>39640</v>
      </c>
      <c r="F6" s="5" t="n"/>
    </row>
    <row r="7">
      <c r="A7" s="183" t="n"/>
      <c r="B7" s="156" t="inlineStr">
        <is>
          <t>Lumice</t>
        </is>
      </c>
      <c r="C7" s="36" t="inlineStr">
        <is>
          <t>Total</t>
        </is>
      </c>
      <c r="D7" s="230" t="n">
        <v>0</v>
      </c>
      <c r="E7" s="231" t="n">
        <v>0</v>
      </c>
      <c r="F7" s="5" t="n"/>
    </row>
    <row r="8">
      <c r="A8" s="183" t="n"/>
      <c r="B8" s="184" t="n"/>
      <c r="C8" s="36" t="inlineStr">
        <is>
          <t>Total(税込）</t>
        </is>
      </c>
      <c r="D8" s="230" t="n">
        <v>0</v>
      </c>
      <c r="E8" s="231" t="n">
        <v>0</v>
      </c>
      <c r="F8" s="5" t="n"/>
    </row>
    <row r="9">
      <c r="A9" s="183" t="n"/>
      <c r="B9" s="156" t="inlineStr">
        <is>
          <t>Lamuca</t>
        </is>
      </c>
      <c r="C9" s="36" t="inlineStr">
        <is>
          <t>Total</t>
        </is>
      </c>
      <c r="D9" s="230" t="n">
        <v>1872</v>
      </c>
      <c r="E9" s="231" t="n">
        <v>1872</v>
      </c>
      <c r="F9" s="5" t="n"/>
    </row>
    <row r="10">
      <c r="A10" s="183" t="n"/>
      <c r="B10" s="184" t="n"/>
      <c r="C10" s="36" t="inlineStr">
        <is>
          <t>Total(税込）</t>
        </is>
      </c>
      <c r="D10" s="230" t="n">
        <v>2059</v>
      </c>
      <c r="E10" s="231" t="n">
        <v>2059</v>
      </c>
      <c r="F10" s="5" t="n"/>
    </row>
    <row r="11">
      <c r="A11" s="183" t="n"/>
      <c r="B11" s="156" t="inlineStr">
        <is>
          <t>Simple Balance</t>
        </is>
      </c>
      <c r="C11" s="36" t="inlineStr">
        <is>
          <t>Total</t>
        </is>
      </c>
      <c r="D11" s="230" t="n">
        <v>4732</v>
      </c>
      <c r="E11" s="231" t="n">
        <v>4732</v>
      </c>
      <c r="F11" s="5" t="n"/>
    </row>
    <row r="12">
      <c r="A12" s="183" t="n"/>
      <c r="B12" s="184" t="n"/>
      <c r="C12" s="36" t="inlineStr">
        <is>
          <t>Total(税込）</t>
        </is>
      </c>
      <c r="D12" s="230" t="n">
        <v>5205</v>
      </c>
      <c r="E12" s="231" t="n">
        <v>5205</v>
      </c>
      <c r="F12" s="5" t="n"/>
    </row>
    <row r="13">
      <c r="A13" s="183" t="n"/>
      <c r="B13" s="156" t="inlineStr">
        <is>
          <t>Magiabotanica</t>
        </is>
      </c>
      <c r="C13" s="36" t="inlineStr">
        <is>
          <t>Total</t>
        </is>
      </c>
      <c r="D13" s="230" t="n">
        <v>0</v>
      </c>
      <c r="E13" s="231" t="n">
        <v>0</v>
      </c>
      <c r="F13" s="5" t="n"/>
    </row>
    <row r="14">
      <c r="A14" s="183" t="n"/>
      <c r="B14" s="184" t="n"/>
      <c r="C14" s="36" t="inlineStr">
        <is>
          <t>Total(税込）</t>
        </is>
      </c>
      <c r="D14" s="230" t="n">
        <v>0</v>
      </c>
      <c r="E14" s="231" t="n">
        <v>0</v>
      </c>
      <c r="F14" s="5" t="n"/>
    </row>
    <row r="15">
      <c r="A15" s="183" t="n"/>
      <c r="B15" s="156" t="inlineStr">
        <is>
          <t>Shirohada</t>
        </is>
      </c>
      <c r="C15" s="36" t="inlineStr">
        <is>
          <t>Total</t>
        </is>
      </c>
      <c r="D15" s="230" t="n">
        <v>0</v>
      </c>
      <c r="E15" s="231" t="n">
        <v>0</v>
      </c>
      <c r="F15" s="5" t="n"/>
    </row>
    <row r="16">
      <c r="A16" s="183" t="n"/>
      <c r="B16" s="184" t="n"/>
      <c r="C16" s="36" t="inlineStr">
        <is>
          <t>Total(税込）</t>
        </is>
      </c>
      <c r="D16" s="230" t="n">
        <v>0</v>
      </c>
      <c r="E16" s="231" t="n">
        <v>0</v>
      </c>
      <c r="F16" s="5" t="n"/>
    </row>
    <row r="17">
      <c r="A17" s="183" t="n"/>
      <c r="B17" s="156" t="inlineStr">
        <is>
          <t>Everish</t>
        </is>
      </c>
      <c r="C17" s="36" t="inlineStr">
        <is>
          <t>Total</t>
        </is>
      </c>
      <c r="D17" s="230" t="n">
        <v>1000</v>
      </c>
      <c r="E17" s="231" t="n">
        <v>1000</v>
      </c>
      <c r="F17" s="5" t="n"/>
    </row>
    <row r="18">
      <c r="A18" s="183" t="n"/>
      <c r="B18" s="184" t="n"/>
      <c r="C18" s="36" t="inlineStr">
        <is>
          <t>Total(税込）</t>
        </is>
      </c>
      <c r="D18" s="230" t="n">
        <v>1100</v>
      </c>
      <c r="E18" s="231" t="n">
        <v>1100</v>
      </c>
      <c r="F18" s="5" t="n"/>
    </row>
    <row r="19">
      <c r="A19" s="183" t="n"/>
      <c r="B19" s="156" t="inlineStr">
        <is>
          <t>Ohple</t>
        </is>
      </c>
      <c r="C19" s="36" t="inlineStr">
        <is>
          <t>Total</t>
        </is>
      </c>
      <c r="D19" s="230" t="n">
        <v>1976</v>
      </c>
      <c r="E19" s="231" t="n">
        <v>1976</v>
      </c>
      <c r="F19" s="5" t="n"/>
    </row>
    <row r="20">
      <c r="A20" s="183" t="n"/>
      <c r="B20" s="184" t="n"/>
      <c r="C20" s="36" t="inlineStr">
        <is>
          <t>Total(税込）</t>
        </is>
      </c>
      <c r="D20" s="230" t="n">
        <v>2174</v>
      </c>
      <c r="E20" s="231" t="n">
        <v>2174</v>
      </c>
      <c r="F20" s="5" t="n"/>
    </row>
    <row r="21">
      <c r="A21" s="183" t="n"/>
      <c r="B21" s="156" t="inlineStr">
        <is>
          <t>Puresa</t>
        </is>
      </c>
      <c r="C21" s="36" t="inlineStr">
        <is>
          <t>Total</t>
        </is>
      </c>
      <c r="D21" s="230" t="n">
        <v>1456</v>
      </c>
      <c r="E21" s="231" t="n">
        <v>1456</v>
      </c>
      <c r="F21" s="5" t="n"/>
    </row>
    <row r="22">
      <c r="A22" s="183" t="n"/>
      <c r="B22" s="184" t="n"/>
      <c r="C22" s="36" t="inlineStr">
        <is>
          <t>Total(税込）</t>
        </is>
      </c>
      <c r="D22" s="230" t="n">
        <v>1602</v>
      </c>
      <c r="E22" s="231" t="n">
        <v>1602</v>
      </c>
      <c r="F22" s="5" t="n"/>
    </row>
    <row r="23">
      <c r="A23" s="183" t="n"/>
      <c r="B23" s="156" t="inlineStr">
        <is>
          <t>Premium Puresa(Golden Jelly)</t>
        </is>
      </c>
      <c r="C23" s="36" t="inlineStr">
        <is>
          <t>Total</t>
        </is>
      </c>
      <c r="D23" s="230" t="n">
        <v>2912</v>
      </c>
      <c r="E23" s="231" t="n">
        <v>2912</v>
      </c>
      <c r="F23" s="5" t="n"/>
    </row>
    <row r="24">
      <c r="A24" s="183" t="n"/>
      <c r="B24" s="184" t="n"/>
      <c r="C24" s="36" t="inlineStr">
        <is>
          <t>Total(税込）</t>
        </is>
      </c>
      <c r="D24" s="230" t="n">
        <v>3203</v>
      </c>
      <c r="E24" s="231" t="n">
        <v>3203</v>
      </c>
      <c r="F24" s="5" t="n"/>
    </row>
    <row r="25">
      <c r="A25" s="183" t="n"/>
      <c r="B25" s="156" t="inlineStr">
        <is>
          <t>Juicy Cleanse</t>
        </is>
      </c>
      <c r="C25" s="36" t="inlineStr">
        <is>
          <t>Total</t>
        </is>
      </c>
      <c r="D25" s="230" t="n">
        <v>4992</v>
      </c>
      <c r="E25" s="231" t="n">
        <v>4992</v>
      </c>
      <c r="F25" s="5" t="n"/>
    </row>
    <row r="26" customFormat="1" s="86">
      <c r="A26" s="183" t="n"/>
      <c r="B26" s="184" t="n"/>
      <c r="C26" s="36" t="inlineStr">
        <is>
          <t>Total(税込）</t>
        </is>
      </c>
      <c r="D26" s="230" t="n">
        <v>5491</v>
      </c>
      <c r="E26" s="231" t="n">
        <v>5491</v>
      </c>
      <c r="F26" s="85" t="n"/>
    </row>
    <row r="27">
      <c r="A27" s="183" t="n"/>
      <c r="B27" s="156" t="inlineStr">
        <is>
          <t>Proqualite</t>
        </is>
      </c>
      <c r="C27" s="36" t="inlineStr">
        <is>
          <t>Total</t>
        </is>
      </c>
      <c r="D27" s="230" t="n">
        <v>39936</v>
      </c>
      <c r="E27" s="231" t="n">
        <v>39936</v>
      </c>
      <c r="F27" s="5" t="n"/>
    </row>
    <row r="28">
      <c r="A28" s="183" t="n"/>
      <c r="B28" s="184" t="n"/>
      <c r="C28" s="36" t="inlineStr">
        <is>
          <t>Total(税込）</t>
        </is>
      </c>
      <c r="D28" s="230" t="n">
        <v>43930</v>
      </c>
      <c r="E28" s="231" t="n">
        <v>43930</v>
      </c>
      <c r="F28" s="5" t="n"/>
    </row>
    <row r="29">
      <c r="A29" s="183" t="n"/>
      <c r="B29" s="156" t="inlineStr">
        <is>
          <t>Merfini</t>
        </is>
      </c>
      <c r="C29" s="36" t="inlineStr">
        <is>
          <t>Total</t>
        </is>
      </c>
      <c r="D29" s="230" t="n">
        <v>19845</v>
      </c>
      <c r="E29" s="231" t="n">
        <v>19845</v>
      </c>
      <c r="F29" s="5" t="n"/>
    </row>
    <row r="30">
      <c r="A30" s="183" t="n"/>
      <c r="B30" s="184" t="n"/>
      <c r="C30" s="36" t="inlineStr">
        <is>
          <t>Total(税込）</t>
        </is>
      </c>
      <c r="D30" s="230" t="n">
        <v>21830</v>
      </c>
      <c r="E30" s="231" t="n">
        <v>21830</v>
      </c>
      <c r="F30" s="5" t="n"/>
    </row>
    <row r="31">
      <c r="A31" s="183" t="n"/>
      <c r="B31" s="156" t="inlineStr">
        <is>
          <t>Matomage</t>
        </is>
      </c>
      <c r="C31" s="36" t="inlineStr">
        <is>
          <t>Total</t>
        </is>
      </c>
      <c r="D31" s="230" t="n">
        <v>17160</v>
      </c>
      <c r="E31" s="231" t="n">
        <v>17160</v>
      </c>
      <c r="F31" s="5" t="n"/>
    </row>
    <row r="32">
      <c r="A32" s="183" t="n"/>
      <c r="B32" s="184" t="n"/>
      <c r="C32" s="36" t="inlineStr">
        <is>
          <t>Total(税込）</t>
        </is>
      </c>
      <c r="D32" s="230" t="n">
        <v>18876</v>
      </c>
      <c r="E32" s="231" t="n">
        <v>18876</v>
      </c>
      <c r="F32" s="5" t="n"/>
    </row>
    <row r="33">
      <c r="A33" s="183" t="n"/>
      <c r="B33" s="156" t="inlineStr">
        <is>
          <t>Matomage Homme</t>
        </is>
      </c>
      <c r="C33" s="36" t="inlineStr">
        <is>
          <t>Total</t>
        </is>
      </c>
      <c r="D33" s="230" t="n">
        <v>0</v>
      </c>
      <c r="E33" s="231" t="n">
        <v>0</v>
      </c>
      <c r="F33" s="5" t="n"/>
    </row>
    <row r="34">
      <c r="A34" s="183" t="n"/>
      <c r="B34" s="184" t="n"/>
      <c r="C34" s="36" t="inlineStr">
        <is>
          <t>Total(税込）</t>
        </is>
      </c>
      <c r="D34" s="230" t="n">
        <v>0</v>
      </c>
      <c r="E34" s="231" t="n">
        <v>0</v>
      </c>
      <c r="F34" s="5" t="n"/>
    </row>
    <row r="35">
      <c r="A35" s="183" t="n"/>
      <c r="B35" s="156" t="inlineStr">
        <is>
          <t xml:space="preserve">Yuzu-yu   </t>
        </is>
      </c>
      <c r="C35" s="36" t="inlineStr">
        <is>
          <t>Total</t>
        </is>
      </c>
      <c r="D35" s="230" t="n">
        <v>0</v>
      </c>
      <c r="E35" s="231" t="n">
        <v>0</v>
      </c>
      <c r="F35" s="5" t="n"/>
    </row>
    <row r="36">
      <c r="A36" s="183" t="n"/>
      <c r="B36" s="184" t="n"/>
      <c r="C36" s="36" t="inlineStr">
        <is>
          <t>Total(税込）</t>
        </is>
      </c>
      <c r="D36" s="230" t="n">
        <v>0</v>
      </c>
      <c r="E36" s="231" t="n">
        <v>0</v>
      </c>
      <c r="F36" s="5" t="n"/>
    </row>
    <row r="37">
      <c r="A37" s="183" t="n"/>
      <c r="B37" s="156" t="inlineStr">
        <is>
          <t>Me＆Her</t>
        </is>
      </c>
      <c r="C37" s="36" t="inlineStr">
        <is>
          <t>Total</t>
        </is>
      </c>
      <c r="D37" s="230" t="n">
        <v>3432</v>
      </c>
      <c r="E37" s="231" t="n">
        <v>3432</v>
      </c>
      <c r="F37" s="5" t="n"/>
    </row>
    <row r="38">
      <c r="A38" s="183" t="n"/>
      <c r="B38" s="184" t="n"/>
      <c r="C38" s="36" t="inlineStr">
        <is>
          <t>Total(税込）</t>
        </is>
      </c>
      <c r="D38" s="230" t="n">
        <v>3775</v>
      </c>
      <c r="E38" s="231" t="n">
        <v>3775</v>
      </c>
      <c r="F38" s="5" t="n"/>
    </row>
    <row r="39">
      <c r="A39" s="183" t="n"/>
      <c r="B39" s="156" t="inlineStr">
        <is>
          <t>Long Selling</t>
        </is>
      </c>
      <c r="C39" s="36" t="inlineStr">
        <is>
          <t>Total</t>
        </is>
      </c>
      <c r="D39" s="230" t="n">
        <v>3432</v>
      </c>
      <c r="E39" s="231" t="n">
        <v>3432</v>
      </c>
      <c r="F39" s="5" t="n"/>
    </row>
    <row r="40">
      <c r="A40" s="183" t="n"/>
      <c r="B40" s="184" t="n"/>
      <c r="C40" s="36" t="inlineStr">
        <is>
          <t>Total(税込）</t>
        </is>
      </c>
      <c r="D40" s="230" t="n">
        <v>3775</v>
      </c>
      <c r="E40" s="231" t="n">
        <v>3775</v>
      </c>
      <c r="F40" s="5" t="n"/>
    </row>
    <row r="41">
      <c r="A41" s="183" t="n"/>
      <c r="B41" s="156" t="inlineStr">
        <is>
          <t>Juicy Salt</t>
        </is>
      </c>
      <c r="C41" s="36" t="inlineStr">
        <is>
          <t>Total</t>
        </is>
      </c>
      <c r="D41" s="230" t="n">
        <v>1248</v>
      </c>
      <c r="E41" s="231" t="n">
        <v>1248</v>
      </c>
      <c r="F41" s="5" t="n"/>
    </row>
    <row r="42">
      <c r="A42" s="183" t="n"/>
      <c r="B42" s="184" t="n"/>
      <c r="C42" s="36" t="inlineStr">
        <is>
          <t>Total(税込）</t>
        </is>
      </c>
      <c r="D42" s="230" t="n">
        <v>1373</v>
      </c>
      <c r="E42" s="72" t="n"/>
      <c r="F42" s="5" t="n"/>
    </row>
    <row r="43">
      <c r="A43" s="184" t="n"/>
      <c r="B43" s="156" t="inlineStr">
        <is>
          <t>TOTAL</t>
        </is>
      </c>
      <c r="C43" s="191" t="n"/>
      <c r="D43" s="230" t="n">
        <v>168592</v>
      </c>
      <c r="E43" s="72" t="n"/>
    </row>
    <row r="44">
      <c r="A44" s="155" t="n"/>
      <c r="B44" s="88" t="inlineStr">
        <is>
          <t>Aloes</t>
        </is>
      </c>
      <c r="C44" s="36" t="inlineStr">
        <is>
          <t>Total</t>
        </is>
      </c>
      <c r="D44" s="230" t="n">
        <v>41426</v>
      </c>
      <c r="E44" s="231" t="n">
        <v>41426</v>
      </c>
      <c r="F44" s="5" t="n"/>
    </row>
    <row r="45">
      <c r="A45" s="183" t="n"/>
      <c r="B45" s="88" t="inlineStr">
        <is>
          <t>Lumice</t>
        </is>
      </c>
      <c r="C45" s="36" t="inlineStr">
        <is>
          <t>Total</t>
        </is>
      </c>
      <c r="D45" s="230" t="n">
        <v>0</v>
      </c>
      <c r="E45" s="231" t="n">
        <v>0</v>
      </c>
      <c r="F45" s="5" t="n"/>
    </row>
    <row r="46">
      <c r="A46" s="183" t="n"/>
      <c r="B46" s="88" t="inlineStr">
        <is>
          <t>Lamuca</t>
        </is>
      </c>
      <c r="C46" s="36" t="inlineStr">
        <is>
          <t>Total</t>
        </is>
      </c>
      <c r="D46" s="230" t="n">
        <v>2152</v>
      </c>
      <c r="E46" s="231" t="n">
        <v>2152</v>
      </c>
      <c r="F46" s="5" t="n"/>
    </row>
    <row r="47" ht="27" customHeight="1" s="176">
      <c r="A47" s="183" t="n"/>
      <c r="B47" s="88" t="inlineStr">
        <is>
          <t>Simple Balance</t>
        </is>
      </c>
      <c r="C47" s="36" t="inlineStr">
        <is>
          <t>Total</t>
        </is>
      </c>
      <c r="D47" s="230" t="n">
        <v>5446</v>
      </c>
      <c r="E47" s="231" t="n">
        <v>5446</v>
      </c>
      <c r="F47" s="5" t="n"/>
    </row>
    <row r="48" ht="27" customHeight="1" s="176">
      <c r="A48" s="183" t="n"/>
      <c r="B48" s="88" t="inlineStr">
        <is>
          <t>Magiabotanica</t>
        </is>
      </c>
      <c r="C48" s="36" t="inlineStr">
        <is>
          <t>Total</t>
        </is>
      </c>
      <c r="D48" s="230" t="n">
        <v>0</v>
      </c>
      <c r="E48" s="231" t="n">
        <v>0</v>
      </c>
      <c r="F48" s="5" t="n"/>
    </row>
    <row r="49">
      <c r="A49" s="183" t="n"/>
      <c r="B49" s="88" t="inlineStr">
        <is>
          <t>Shirohada</t>
        </is>
      </c>
      <c r="C49" s="36" t="inlineStr">
        <is>
          <t>Total</t>
        </is>
      </c>
      <c r="D49" s="230" t="n">
        <v>0</v>
      </c>
      <c r="E49" s="231" t="n">
        <v>0</v>
      </c>
      <c r="F49" s="5" t="n"/>
    </row>
    <row r="50">
      <c r="A50" s="183" t="n"/>
      <c r="B50" s="88" t="inlineStr">
        <is>
          <t>Everish</t>
        </is>
      </c>
      <c r="C50" s="36" t="inlineStr">
        <is>
          <t>Total</t>
        </is>
      </c>
      <c r="D50" s="230" t="n">
        <v>1152</v>
      </c>
      <c r="E50" s="231" t="n">
        <v>1152</v>
      </c>
      <c r="F50" s="5" t="n"/>
    </row>
    <row r="51">
      <c r="A51" s="183" t="n"/>
      <c r="B51" s="88" t="inlineStr">
        <is>
          <t>Ohple</t>
        </is>
      </c>
      <c r="C51" s="36" t="inlineStr">
        <is>
          <t>Total</t>
        </is>
      </c>
      <c r="D51" s="230" t="n">
        <v>2272</v>
      </c>
      <c r="E51" s="231" t="n">
        <v>2272</v>
      </c>
      <c r="F51" s="5" t="n"/>
    </row>
    <row r="52">
      <c r="A52" s="183" t="n"/>
      <c r="B52" s="88" t="inlineStr">
        <is>
          <t>Puresa</t>
        </is>
      </c>
      <c r="C52" s="36" t="inlineStr">
        <is>
          <t>Total</t>
        </is>
      </c>
      <c r="D52" s="230" t="n">
        <v>1676</v>
      </c>
      <c r="E52" s="231" t="n">
        <v>1676</v>
      </c>
      <c r="F52" s="5" t="n"/>
    </row>
    <row r="53" ht="40.5" customHeight="1" s="176">
      <c r="A53" s="183" t="n"/>
      <c r="B53" s="88" t="inlineStr">
        <is>
          <t>Premium Puresa(Golden Jelly)</t>
        </is>
      </c>
      <c r="C53" s="36" t="inlineStr">
        <is>
          <t>Total</t>
        </is>
      </c>
      <c r="D53" s="230" t="n">
        <v>3352</v>
      </c>
      <c r="E53" s="231" t="n">
        <v>3352</v>
      </c>
      <c r="F53" s="5" t="n"/>
    </row>
    <row r="54" ht="27" customHeight="1" s="176">
      <c r="A54" s="183" t="n"/>
      <c r="B54" s="88" t="inlineStr">
        <is>
          <t>Juicy Cleanse</t>
        </is>
      </c>
      <c r="C54" s="36" t="inlineStr">
        <is>
          <t>Total</t>
        </is>
      </c>
      <c r="D54" s="230" t="n">
        <v>5744</v>
      </c>
      <c r="E54" s="231" t="n">
        <v>5744</v>
      </c>
      <c r="F54" s="5" t="n"/>
    </row>
    <row r="55">
      <c r="A55" s="183" t="n"/>
      <c r="B55" s="88" t="inlineStr">
        <is>
          <t>Proqualite</t>
        </is>
      </c>
      <c r="C55" s="36" t="inlineStr">
        <is>
          <t>Total</t>
        </is>
      </c>
      <c r="D55" s="230" t="n">
        <v>45928</v>
      </c>
      <c r="E55" s="231" t="n">
        <v>45928</v>
      </c>
      <c r="F55" s="5" t="n"/>
    </row>
    <row r="56">
      <c r="A56" s="183" t="n"/>
      <c r="B56" s="87" t="inlineStr">
        <is>
          <t>Merfini</t>
        </is>
      </c>
      <c r="C56" s="36" t="inlineStr">
        <is>
          <t>Total</t>
        </is>
      </c>
      <c r="D56" s="230" t="n">
        <v>22834</v>
      </c>
      <c r="E56" s="231" t="n">
        <v>22834</v>
      </c>
      <c r="F56" s="5" t="n"/>
    </row>
    <row r="57">
      <c r="A57" s="183" t="n"/>
      <c r="B57" s="87" t="inlineStr">
        <is>
          <t>Matomage</t>
        </is>
      </c>
      <c r="C57" s="36" t="inlineStr">
        <is>
          <t>Total</t>
        </is>
      </c>
      <c r="D57" s="230" t="n">
        <v>19756</v>
      </c>
      <c r="E57" s="231" t="n">
        <v>19756</v>
      </c>
      <c r="F57" s="5" t="n"/>
    </row>
    <row r="58" ht="27" customHeight="1" s="176">
      <c r="A58" s="183" t="n"/>
      <c r="B58" s="87" t="inlineStr">
        <is>
          <t>Matomage Homme</t>
        </is>
      </c>
      <c r="C58" s="36" t="inlineStr">
        <is>
          <t>Total</t>
        </is>
      </c>
      <c r="D58" s="230" t="n">
        <v>0</v>
      </c>
      <c r="E58" s="231" t="n">
        <v>0</v>
      </c>
      <c r="F58" s="5" t="n"/>
    </row>
    <row r="59">
      <c r="A59" s="183" t="n"/>
      <c r="B59" s="87" t="inlineStr">
        <is>
          <t xml:space="preserve">Yuzu-yu   </t>
        </is>
      </c>
      <c r="C59" s="36" t="inlineStr">
        <is>
          <t>Total</t>
        </is>
      </c>
      <c r="D59" s="230" t="n">
        <v>0</v>
      </c>
      <c r="E59" s="231" t="n">
        <v>0</v>
      </c>
      <c r="F59" s="5" t="n"/>
    </row>
    <row r="60">
      <c r="A60" s="183" t="n"/>
      <c r="B60" s="87" t="inlineStr">
        <is>
          <t>Me＆Her</t>
        </is>
      </c>
      <c r="C60" s="36" t="inlineStr">
        <is>
          <t>Total</t>
        </is>
      </c>
      <c r="D60" s="230" t="n">
        <v>3948</v>
      </c>
      <c r="E60" s="231" t="n">
        <v>3948</v>
      </c>
      <c r="F60" s="5" t="n"/>
    </row>
    <row r="61" ht="27" customHeight="1" s="176">
      <c r="A61" s="183" t="n"/>
      <c r="B61" s="87" t="inlineStr">
        <is>
          <t>Long Selling</t>
        </is>
      </c>
      <c r="C61" s="36" t="inlineStr">
        <is>
          <t>Total</t>
        </is>
      </c>
      <c r="D61" s="230" t="n">
        <v>3949</v>
      </c>
      <c r="E61" s="231" t="n">
        <v>3949</v>
      </c>
      <c r="F61" s="5" t="n"/>
    </row>
    <row r="62">
      <c r="A62" s="183" t="n"/>
      <c r="B62" s="88" t="inlineStr">
        <is>
          <t>Juicy Salt</t>
        </is>
      </c>
      <c r="C62" s="36" t="inlineStr">
        <is>
          <t>Total</t>
        </is>
      </c>
      <c r="D62" s="230" t="n">
        <v>1436</v>
      </c>
      <c r="E62" s="72" t="n"/>
      <c r="F62" s="5" t="n"/>
    </row>
    <row r="63" ht="26.25" customHeight="1" s="176">
      <c r="A63" s="160" t="inlineStr">
        <is>
          <t>売上合計金額</t>
        </is>
      </c>
      <c r="B63" s="191" t="n"/>
      <c r="C63" s="36" t="inlineStr">
        <is>
          <t>Total</t>
        </is>
      </c>
      <c r="D63" s="230" t="n">
        <v>161071</v>
      </c>
      <c r="E63" s="72">
        <f>SUM(#REF!)</f>
        <v/>
      </c>
      <c r="F63" s="5" t="n"/>
    </row>
    <row r="64">
      <c r="A64" s="162" t="inlineStr">
        <is>
          <t>利益</t>
        </is>
      </c>
      <c r="B64" s="160" t="inlineStr">
        <is>
          <t>合計利益</t>
        </is>
      </c>
      <c r="C64" s="191" t="n"/>
      <c r="D64" s="230" t="n">
        <v>-7521</v>
      </c>
      <c r="E64" s="72">
        <f>SUM(#REF!)</f>
        <v/>
      </c>
      <c r="G64" s="5" t="n"/>
    </row>
    <row r="65">
      <c r="A65" s="184" t="n"/>
      <c r="B65" s="160" t="inlineStr">
        <is>
          <t>合計利益率</t>
        </is>
      </c>
      <c r="C65" s="191" t="n"/>
      <c r="D65" s="208" t="n">
        <v>-0.04669369408521708</v>
      </c>
      <c r="E65" s="73">
        <f>D64/D63</f>
        <v/>
      </c>
    </row>
    <row r="66" hidden="1" ht="13.5" customHeight="1" s="176">
      <c r="A66" s="161" t="inlineStr">
        <is>
          <t>KS
商品別利益</t>
        </is>
      </c>
      <c r="B66" s="163" t="inlineStr">
        <is>
          <t>UTENA</t>
        </is>
      </c>
      <c r="C66" s="206" t="n"/>
      <c r="E66" s="72">
        <f>SUM(#REF!)</f>
        <v/>
      </c>
    </row>
    <row r="67" hidden="1" ht="13.5" customHeight="1" s="176">
      <c r="A67" s="183" t="n"/>
      <c r="B67" s="201" t="n"/>
      <c r="C67" s="207" t="n"/>
      <c r="E67" s="72">
        <f>SUM(#REF!)</f>
        <v/>
      </c>
    </row>
    <row r="68" hidden="1" ht="13.5" customHeight="1" s="176">
      <c r="A68" s="183" t="n"/>
      <c r="B68" s="163" t="inlineStr">
        <is>
          <t>Shallbe</t>
        </is>
      </c>
      <c r="C68" s="206" t="n"/>
      <c r="E68" s="72">
        <f>SUM(#REF!)</f>
        <v/>
      </c>
    </row>
    <row r="69" hidden="1" ht="13.5" customHeight="1" s="176">
      <c r="A69" s="184" t="n"/>
      <c r="B69" s="201" t="n"/>
      <c r="C69" s="207" t="n"/>
      <c r="E69" s="72">
        <f>SUM(#REF!)</f>
        <v/>
      </c>
    </row>
    <row r="70">
      <c r="A70" s="160" t="inlineStr">
        <is>
          <t>YAMATO債務残高</t>
        </is>
      </c>
      <c r="B70" s="200" t="n"/>
      <c r="C70" s="206" t="n"/>
      <c r="D70" s="230" t="n">
        <v>161071</v>
      </c>
      <c r="E70" s="74" t="n"/>
      <c r="I70" s="178" t="n"/>
    </row>
    <row r="71">
      <c r="A71" s="201" t="n"/>
      <c r="B71" s="202" t="n"/>
      <c r="C71" s="207" t="n"/>
    </row>
    <row r="72" ht="26.25" customHeight="1" s="176">
      <c r="A72" s="160" t="inlineStr">
        <is>
          <t>入金予定</t>
        </is>
      </c>
      <c r="B72" s="198" t="n"/>
      <c r="C72" s="191" t="n"/>
      <c r="E72" s="75" t="n"/>
    </row>
    <row r="73">
      <c r="A73" s="159" t="inlineStr">
        <is>
          <t>入金
①</t>
        </is>
      </c>
      <c r="B73" s="158" t="inlineStr">
        <is>
          <t>日付</t>
        </is>
      </c>
      <c r="C73" s="206" t="n"/>
      <c r="E73" s="232" t="n"/>
    </row>
    <row r="74">
      <c r="A74" s="183" t="n"/>
      <c r="B74" s="201" t="n"/>
      <c r="C74" s="207" t="n"/>
      <c r="E74" s="77" t="n"/>
      <c r="H74" s="178" t="n"/>
    </row>
    <row r="75">
      <c r="A75" s="183" t="n"/>
      <c r="B75" s="158" t="inlineStr">
        <is>
          <t>額</t>
        </is>
      </c>
      <c r="C75" s="206" t="n"/>
    </row>
    <row r="76">
      <c r="A76" s="184" t="n"/>
      <c r="B76" s="201" t="n"/>
      <c r="C76" s="207" t="n"/>
    </row>
    <row r="77">
      <c r="A77" s="159" t="inlineStr">
        <is>
          <t>入金
②</t>
        </is>
      </c>
      <c r="B77" s="158" t="inlineStr">
        <is>
          <t>日付</t>
        </is>
      </c>
      <c r="C77" s="206" t="n"/>
    </row>
    <row r="78">
      <c r="A78" s="183" t="n"/>
      <c r="B78" s="201" t="n"/>
      <c r="C78" s="207" t="n"/>
    </row>
    <row r="79">
      <c r="A79" s="183" t="n"/>
      <c r="B79" s="158" t="inlineStr">
        <is>
          <t>額</t>
        </is>
      </c>
      <c r="C79" s="206" t="n"/>
    </row>
    <row r="80">
      <c r="A80" s="184" t="n"/>
      <c r="B80" s="201" t="n"/>
      <c r="C80" s="207" t="n"/>
    </row>
    <row r="81">
      <c r="A81" s="158" t="inlineStr">
        <is>
          <t>債権残高</t>
        </is>
      </c>
      <c r="B81" s="200" t="n"/>
      <c r="C81" s="206" t="n"/>
    </row>
    <row r="82" ht="19.5" customHeight="1" s="176">
      <c r="A82" s="201" t="n"/>
      <c r="B82" s="202" t="n"/>
      <c r="C82" s="207" t="n"/>
      <c r="E82" s="178" t="n"/>
    </row>
    <row r="83" hidden="1" ht="13.5" customHeight="1" s="176">
      <c r="A83" s="6" t="n"/>
      <c r="B83" s="6" t="n"/>
      <c r="C83" s="6" t="n"/>
    </row>
    <row r="84" hidden="1" ht="13.5" customHeight="1" s="176">
      <c r="A84" s="157" t="inlineStr">
        <is>
          <t xml:space="preserve">☆合計残高　</t>
        </is>
      </c>
      <c r="B84" s="191" t="n"/>
      <c r="C84" s="233">
        <f>SUM(#REF!)</f>
        <v/>
      </c>
    </row>
    <row r="85">
      <c r="A85" s="158" t="inlineStr">
        <is>
          <t>合計債権残高</t>
        </is>
      </c>
      <c r="B85" s="200" t="n"/>
      <c r="C85" s="206" t="n"/>
    </row>
    <row r="86">
      <c r="A86" s="201" t="n"/>
      <c r="B86" s="202" t="n"/>
      <c r="C86" s="207" t="n"/>
    </row>
  </sheetData>
  <mergeCells count="41">
    <mergeCell ref="A44:A62"/>
    <mergeCell ref="B27:B28"/>
    <mergeCell ref="B3:B4"/>
    <mergeCell ref="B68:C69"/>
    <mergeCell ref="B17:B18"/>
    <mergeCell ref="B11:B12"/>
    <mergeCell ref="B43:C43"/>
    <mergeCell ref="B29:B30"/>
    <mergeCell ref="B23:B24"/>
    <mergeCell ref="A66:A69"/>
    <mergeCell ref="B39:B40"/>
    <mergeCell ref="B13:B14"/>
    <mergeCell ref="A84:B84"/>
    <mergeCell ref="A70:C71"/>
    <mergeCell ref="B79:C80"/>
    <mergeCell ref="B19:B20"/>
    <mergeCell ref="B66:C67"/>
    <mergeCell ref="A72:C72"/>
    <mergeCell ref="B15:B16"/>
    <mergeCell ref="B37:B38"/>
    <mergeCell ref="B75:C76"/>
    <mergeCell ref="B9:B10"/>
    <mergeCell ref="B33:B34"/>
    <mergeCell ref="B65:C65"/>
    <mergeCell ref="B5:B6"/>
    <mergeCell ref="A3:A43"/>
    <mergeCell ref="B77:C78"/>
    <mergeCell ref="B64:C64"/>
    <mergeCell ref="A85:C86"/>
    <mergeCell ref="A63:B63"/>
    <mergeCell ref="A64:A65"/>
    <mergeCell ref="B73:C74"/>
    <mergeCell ref="B7:B8"/>
    <mergeCell ref="A77:A80"/>
    <mergeCell ref="B25:B26"/>
    <mergeCell ref="B41:B42"/>
    <mergeCell ref="A73:A76"/>
    <mergeCell ref="B21:B22"/>
    <mergeCell ref="B35:B36"/>
    <mergeCell ref="A81:C82"/>
    <mergeCell ref="B31:B32"/>
  </mergeCells>
  <pageMargins left="0.7" right="0.7" top="0.75" bottom="0.75" header="0.3" footer="0.3"/>
  <pageSetup orientation="landscape" paperSize="9" scale="4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30"/>
  <sheetViews>
    <sheetView view="pageBreakPreview" zoomScale="95" zoomScaleNormal="100" zoomScaleSheetLayoutView="95" workbookViewId="0">
      <selection activeCell="D29" sqref="D29:H30"/>
    </sheetView>
  </sheetViews>
  <sheetFormatPr baseColWidth="8" defaultColWidth="9" defaultRowHeight="13.5"/>
  <cols>
    <col width="11.125" customWidth="1" style="176" min="3" max="3"/>
    <col width="14" customWidth="1" style="176" min="4" max="8"/>
    <col width="13" customWidth="1" style="176" min="9" max="9"/>
    <col width="10.375" bestFit="1" customWidth="1" style="176" min="10" max="10"/>
    <col width="9.125" bestFit="1" customWidth="1" style="176" min="11" max="11"/>
    <col width="11.375" bestFit="1" customWidth="1" style="176" min="12" max="13"/>
  </cols>
  <sheetData>
    <row r="1">
      <c r="A1" s="1" t="inlineStr">
        <is>
          <t>YAMATO向け売上表　2023年8月～</t>
        </is>
      </c>
      <c r="B1" s="1" t="n"/>
      <c r="C1" s="1" t="n"/>
      <c r="E1" s="0" t="inlineStr">
        <is>
          <t>9月仕入</t>
        </is>
      </c>
    </row>
    <row r="2">
      <c r="A2" s="3" t="n"/>
      <c r="B2" s="6" t="n"/>
      <c r="C2" s="6" t="inlineStr">
        <is>
          <t>出荷日</t>
        </is>
      </c>
      <c r="D2" s="8" t="n">
        <v>45506</v>
      </c>
      <c r="E2" s="78" t="n">
        <v>45567</v>
      </c>
      <c r="F2" s="78" t="n">
        <v>45595</v>
      </c>
      <c r="G2" s="78" t="n">
        <v>45757</v>
      </c>
      <c r="H2" s="78" t="n">
        <v>45813</v>
      </c>
      <c r="I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UTENA</t>
        </is>
      </c>
      <c r="C3" s="36" t="inlineStr">
        <is>
          <t>Total</t>
        </is>
      </c>
      <c r="D3" s="234" t="n">
        <v>1686102</v>
      </c>
      <c r="E3" s="235" t="n">
        <v>1971216</v>
      </c>
      <c r="F3" s="235" t="n">
        <v>2365572</v>
      </c>
      <c r="G3" s="235" t="n">
        <v>2100112</v>
      </c>
      <c r="H3" s="235" t="n">
        <v>2051808</v>
      </c>
      <c r="I3" s="72">
        <f>SUM(D3:G3)</f>
        <v/>
      </c>
      <c r="J3" s="178" t="n"/>
    </row>
    <row r="4">
      <c r="A4" s="183" t="n"/>
      <c r="B4" s="184" t="n"/>
      <c r="C4" s="36" t="inlineStr">
        <is>
          <t>Total(税込）</t>
        </is>
      </c>
      <c r="D4" s="234">
        <f>D3*1.1</f>
        <v/>
      </c>
      <c r="E4" s="234">
        <f>E3*1.1-1</f>
        <v/>
      </c>
      <c r="F4" s="234">
        <f>F3*1.1</f>
        <v/>
      </c>
      <c r="G4" s="235">
        <f>G3*1.1</f>
        <v/>
      </c>
      <c r="H4" s="235">
        <f>H3*1.1</f>
        <v/>
      </c>
      <c r="I4" s="72">
        <f>SUM(D4:F4)</f>
        <v/>
      </c>
      <c r="J4" s="5">
        <f>I4-I3</f>
        <v/>
      </c>
    </row>
    <row r="5">
      <c r="A5" s="184" t="n"/>
      <c r="B5" s="156" t="inlineStr">
        <is>
          <t>TOTAL</t>
        </is>
      </c>
      <c r="C5" s="191" t="n"/>
      <c r="D5" s="234">
        <f>D3</f>
        <v/>
      </c>
      <c r="E5" s="234">
        <f>E3</f>
        <v/>
      </c>
      <c r="F5" s="234">
        <f>F3</f>
        <v/>
      </c>
      <c r="G5" s="234">
        <f>G3</f>
        <v/>
      </c>
      <c r="H5" s="234">
        <f>H3</f>
        <v/>
      </c>
      <c r="I5" s="72">
        <f>SUM(D5:F5)</f>
        <v/>
      </c>
    </row>
    <row r="6" ht="28.5" customHeight="1" s="176">
      <c r="A6" s="165" t="inlineStr">
        <is>
          <t>売上</t>
        </is>
      </c>
      <c r="B6" s="65" t="inlineStr">
        <is>
          <t>UTENA</t>
        </is>
      </c>
      <c r="C6" s="158" t="inlineStr">
        <is>
          <t>Total</t>
        </is>
      </c>
      <c r="D6" s="234" t="n">
        <v>1939962</v>
      </c>
      <c r="E6" s="235" t="n">
        <v>2267952</v>
      </c>
      <c r="F6" s="235" t="n">
        <v>2721636</v>
      </c>
      <c r="G6" s="235" t="n">
        <v>2416388</v>
      </c>
      <c r="H6" s="235" t="n">
        <v>2360736</v>
      </c>
      <c r="I6" s="72">
        <f>SUM(D6:G6)</f>
        <v/>
      </c>
    </row>
    <row r="7" ht="26.25" customHeight="1" s="176">
      <c r="A7" s="160" t="inlineStr">
        <is>
          <t>売上合計金額</t>
        </is>
      </c>
      <c r="B7" s="191" t="n"/>
      <c r="C7" s="36" t="inlineStr">
        <is>
          <t>Total</t>
        </is>
      </c>
      <c r="D7" s="236">
        <f>D6</f>
        <v/>
      </c>
      <c r="E7" s="236">
        <f>E6+I17</f>
        <v/>
      </c>
      <c r="F7" s="236">
        <f>F6+I17</f>
        <v/>
      </c>
      <c r="G7" s="236">
        <f>G6+I17</f>
        <v/>
      </c>
      <c r="H7" s="236">
        <f>H6</f>
        <v/>
      </c>
      <c r="I7" s="72">
        <f>SUM(D7:F7)</f>
        <v/>
      </c>
      <c r="J7" s="5">
        <f>55800000+I7</f>
        <v/>
      </c>
    </row>
    <row r="8">
      <c r="A8" s="162" t="inlineStr">
        <is>
          <t>利益</t>
        </is>
      </c>
      <c r="B8" s="160" t="inlineStr">
        <is>
          <t>合計利益</t>
        </is>
      </c>
      <c r="C8" s="191" t="n"/>
      <c r="D8" s="236">
        <f>D7-D5</f>
        <v/>
      </c>
      <c r="E8" s="236">
        <f>E7-E5</f>
        <v/>
      </c>
      <c r="F8" s="236">
        <f>F7-F5</f>
        <v/>
      </c>
      <c r="G8" s="236">
        <f>G7-G5</f>
        <v/>
      </c>
      <c r="H8" s="236">
        <f>H7-H5</f>
        <v/>
      </c>
      <c r="I8" s="72">
        <f>SUM(D8:E8)</f>
        <v/>
      </c>
      <c r="J8" s="0" t="n">
        <v>8506639</v>
      </c>
      <c r="K8" s="5" t="n"/>
    </row>
    <row r="9">
      <c r="A9" s="184" t="n"/>
      <c r="B9" s="160" t="inlineStr">
        <is>
          <t>合計利益率</t>
        </is>
      </c>
      <c r="C9" s="191" t="n"/>
      <c r="D9" s="31">
        <f>D8/D7</f>
        <v/>
      </c>
      <c r="E9" s="31">
        <f>E8/E7</f>
        <v/>
      </c>
      <c r="F9" s="31">
        <f>F8/F7</f>
        <v/>
      </c>
      <c r="G9" s="31">
        <f>G8/G7</f>
        <v/>
      </c>
      <c r="H9" s="31">
        <f>H8/H7</f>
        <v/>
      </c>
      <c r="I9" s="73">
        <f>I8/I7</f>
        <v/>
      </c>
    </row>
    <row r="10" hidden="1" ht="13.5" customHeight="1" s="176">
      <c r="A10" s="161" t="inlineStr">
        <is>
          <t>KS
商品別利益</t>
        </is>
      </c>
      <c r="B10" s="163" t="inlineStr">
        <is>
          <t>UTENA</t>
        </is>
      </c>
      <c r="C10" s="206" t="n"/>
      <c r="D10" s="6" t="n"/>
      <c r="E10" s="28" t="n"/>
      <c r="F10" s="28" t="n"/>
      <c r="G10" s="28" t="n"/>
      <c r="H10" s="28" t="n"/>
      <c r="I10" s="72">
        <f>SUM(#REF!)</f>
        <v/>
      </c>
    </row>
    <row r="11" hidden="1" ht="13.5" customHeight="1" s="176">
      <c r="A11" s="183" t="n"/>
      <c r="B11" s="201" t="n"/>
      <c r="C11" s="207" t="n"/>
      <c r="D11" s="6" t="n"/>
      <c r="E11" s="28" t="n"/>
      <c r="F11" s="28" t="n"/>
      <c r="G11" s="28" t="n"/>
      <c r="H11" s="28" t="n"/>
      <c r="I11" s="72">
        <f>SUM(#REF!)</f>
        <v/>
      </c>
    </row>
    <row r="12" hidden="1" ht="13.5" customHeight="1" s="176">
      <c r="A12" s="183" t="n"/>
      <c r="B12" s="163" t="inlineStr">
        <is>
          <t>Shallbe</t>
        </is>
      </c>
      <c r="C12" s="206" t="n"/>
      <c r="D12" s="6" t="n"/>
      <c r="E12" s="28" t="n"/>
      <c r="F12" s="28" t="n"/>
      <c r="G12" s="28" t="n"/>
      <c r="H12" s="28" t="n"/>
      <c r="I12" s="72">
        <f>SUM(#REF!)</f>
        <v/>
      </c>
    </row>
    <row r="13" hidden="1" ht="13.5" customHeight="1" s="176">
      <c r="A13" s="184" t="n"/>
      <c r="B13" s="201" t="n"/>
      <c r="C13" s="207" t="n"/>
      <c r="D13" s="6" t="n"/>
      <c r="E13" s="28" t="n"/>
      <c r="F13" s="28" t="n"/>
      <c r="G13" s="28" t="n"/>
      <c r="H13" s="28" t="n"/>
      <c r="I13" s="72">
        <f>SUM(#REF!)</f>
        <v/>
      </c>
    </row>
    <row r="14">
      <c r="A14" s="160" t="inlineStr">
        <is>
          <t>YAMATO債務残高</t>
        </is>
      </c>
      <c r="B14" s="200" t="n"/>
      <c r="C14" s="206" t="n"/>
      <c r="D14" s="236">
        <f>D7+2200</f>
        <v/>
      </c>
      <c r="E14" s="236">
        <f>E7</f>
        <v/>
      </c>
      <c r="F14" s="236">
        <f>F7</f>
        <v/>
      </c>
      <c r="G14" s="236">
        <f>G7</f>
        <v/>
      </c>
      <c r="H14" s="236">
        <f>H7</f>
        <v/>
      </c>
      <c r="I14" s="74" t="n"/>
      <c r="M14" s="178">
        <f>D3+12804072</f>
        <v/>
      </c>
    </row>
    <row r="15">
      <c r="A15" s="201" t="n"/>
      <c r="B15" s="202" t="n"/>
      <c r="C15" s="207" t="n"/>
      <c r="D15" s="184" t="n"/>
      <c r="E15" s="184" t="n"/>
      <c r="F15" s="184" t="n"/>
      <c r="G15" s="184" t="n"/>
      <c r="H15" s="184" t="n"/>
    </row>
    <row r="16" ht="26.25" customHeight="1" s="176">
      <c r="A16" s="160" t="inlineStr">
        <is>
          <t>入金予定</t>
        </is>
      </c>
      <c r="B16" s="198" t="n"/>
      <c r="C16" s="191" t="n"/>
      <c r="D16" s="168" t="n">
        <v>45560</v>
      </c>
      <c r="E16" s="168" t="n">
        <v>45618</v>
      </c>
      <c r="F16" s="168" t="n">
        <v>45648</v>
      </c>
      <c r="G16" s="168" t="n"/>
      <c r="H16" s="168" t="n"/>
      <c r="I16" s="75" t="inlineStr">
        <is>
          <t>原産地証明書の発給</t>
        </is>
      </c>
    </row>
    <row r="17">
      <c r="A17" s="159" t="inlineStr">
        <is>
          <t>入金
①</t>
        </is>
      </c>
      <c r="B17" s="158" t="inlineStr">
        <is>
          <t>日付</t>
        </is>
      </c>
      <c r="C17" s="206" t="n"/>
      <c r="D17" s="236" t="n"/>
      <c r="E17" s="168" t="n">
        <v>45632</v>
      </c>
      <c r="F17" s="168" t="n">
        <v>45639</v>
      </c>
      <c r="G17" s="168" t="n"/>
      <c r="H17" s="168" t="n"/>
      <c r="I17" s="232" t="n">
        <v>2200</v>
      </c>
      <c r="L17" s="0" t="n">
        <v>10993372</v>
      </c>
    </row>
    <row r="18">
      <c r="A18" s="183" t="n"/>
      <c r="B18" s="201" t="n"/>
      <c r="C18" s="207" t="n"/>
      <c r="D18" s="184" t="n"/>
      <c r="E18" s="184" t="n"/>
      <c r="F18" s="184" t="n"/>
      <c r="G18" s="184" t="n"/>
      <c r="H18" s="184" t="n"/>
      <c r="I18" s="77" t="inlineStr">
        <is>
          <t>初回+1500円（商工会議所登録料半額）</t>
        </is>
      </c>
      <c r="L18" s="178">
        <f>L17+G7</f>
        <v/>
      </c>
    </row>
    <row r="19">
      <c r="A19" s="183" t="n"/>
      <c r="B19" s="158" t="inlineStr">
        <is>
          <t>額</t>
        </is>
      </c>
      <c r="C19" s="206" t="n"/>
      <c r="D19" s="236" t="n">
        <v>1856270</v>
      </c>
      <c r="E19" s="236" t="n">
        <v>2308681</v>
      </c>
      <c r="F19" s="236" t="n">
        <v>2723836</v>
      </c>
      <c r="G19" s="237" t="n">
        <v>2752546</v>
      </c>
      <c r="H19" s="168" t="n"/>
    </row>
    <row r="20">
      <c r="A20" s="184" t="n"/>
      <c r="B20" s="201" t="n"/>
      <c r="C20" s="207" t="n"/>
      <c r="D20" s="184" t="n"/>
      <c r="E20" s="184" t="n"/>
      <c r="F20" s="184" t="n"/>
      <c r="G20" s="184" t="n"/>
      <c r="H20" s="184" t="n"/>
    </row>
    <row r="21">
      <c r="A21" s="159" t="inlineStr">
        <is>
          <t>入金
②</t>
        </is>
      </c>
      <c r="B21" s="158" t="inlineStr">
        <is>
          <t>日付</t>
        </is>
      </c>
      <c r="C21" s="206" t="n"/>
      <c r="D21" s="236" t="n"/>
      <c r="E21" s="236" t="n"/>
      <c r="F21" s="236" t="n"/>
      <c r="G21" s="168" t="n"/>
      <c r="H21" s="168" t="n"/>
    </row>
    <row r="22">
      <c r="A22" s="183" t="n"/>
      <c r="B22" s="201" t="n"/>
      <c r="C22" s="207" t="n"/>
      <c r="D22" s="184" t="n"/>
      <c r="E22" s="184" t="n"/>
      <c r="F22" s="184" t="n"/>
      <c r="G22" s="184" t="n"/>
      <c r="H22" s="184" t="n"/>
    </row>
    <row r="23">
      <c r="A23" s="183" t="n"/>
      <c r="B23" s="158" t="inlineStr">
        <is>
          <t>額</t>
        </is>
      </c>
      <c r="C23" s="206" t="n"/>
      <c r="D23" s="236" t="n"/>
      <c r="E23" s="236" t="n"/>
      <c r="F23" s="236" t="n"/>
      <c r="G23" s="168" t="n"/>
      <c r="H23" s="168" t="n"/>
    </row>
    <row r="24">
      <c r="A24" s="184" t="n"/>
      <c r="B24" s="201" t="n"/>
      <c r="C24" s="207" t="n"/>
      <c r="D24" s="184" t="n"/>
      <c r="E24" s="184" t="n"/>
      <c r="F24" s="184" t="n"/>
      <c r="G24" s="184" t="n"/>
      <c r="H24" s="184" t="n"/>
    </row>
    <row r="25">
      <c r="A25" s="158" t="inlineStr">
        <is>
          <t>債権残高</t>
        </is>
      </c>
      <c r="B25" s="200" t="n"/>
      <c r="C25" s="206" t="n"/>
      <c r="D25" s="236">
        <f>D14-47363-D19</f>
        <v/>
      </c>
      <c r="E25" s="236">
        <f>E7-E19-E23</f>
        <v/>
      </c>
      <c r="F25" s="236">
        <f>F7-F19-F23</f>
        <v/>
      </c>
      <c r="G25" s="236">
        <f>G14-G19</f>
        <v/>
      </c>
      <c r="H25" s="236">
        <f>H14-H19</f>
        <v/>
      </c>
    </row>
    <row r="26" ht="19.5" customHeight="1" s="176">
      <c r="A26" s="201" t="n"/>
      <c r="B26" s="202" t="n"/>
      <c r="C26" s="207" t="n"/>
      <c r="D26" s="183" t="n"/>
      <c r="E26" s="183" t="n"/>
      <c r="F26" s="183" t="n"/>
      <c r="G26" s="184" t="n"/>
      <c r="H26" s="184" t="n"/>
      <c r="I26" s="178" t="n"/>
    </row>
    <row r="27" hidden="1" ht="13.5" customHeight="1" s="176">
      <c r="A27" s="6" t="n"/>
      <c r="B27" s="6" t="n"/>
      <c r="C27" s="6" t="n"/>
      <c r="D27" s="184" t="n"/>
      <c r="E27" s="184" t="n"/>
      <c r="F27" s="184" t="n"/>
      <c r="G27" s="236" t="n"/>
      <c r="H27" s="236" t="n"/>
    </row>
    <row r="28" hidden="1" ht="13.5" customHeight="1" s="176">
      <c r="A28" s="157" t="inlineStr">
        <is>
          <t xml:space="preserve">☆合計残高　</t>
        </is>
      </c>
      <c r="B28" s="191" t="n"/>
      <c r="C28" s="233">
        <f>SUM(#REF!)</f>
        <v/>
      </c>
      <c r="D28" s="168" t="n"/>
      <c r="E28" s="168" t="n"/>
      <c r="F28" s="168" t="n"/>
      <c r="G28" s="168" t="n"/>
      <c r="H28" s="168" t="n"/>
    </row>
    <row r="29">
      <c r="A29" s="158" t="inlineStr">
        <is>
          <t>合計債権残高</t>
        </is>
      </c>
      <c r="B29" s="200" t="n"/>
      <c r="C29" s="206" t="n"/>
      <c r="D29" s="236">
        <f>SUM(D25:H27)</f>
        <v/>
      </c>
      <c r="E29" s="200" t="n"/>
      <c r="F29" s="200" t="n"/>
      <c r="G29" s="200" t="n"/>
      <c r="H29" s="206" t="n"/>
    </row>
    <row r="30">
      <c r="A30" s="201" t="n"/>
      <c r="B30" s="202" t="n"/>
      <c r="C30" s="207" t="n"/>
      <c r="D30" s="201" t="n"/>
      <c r="E30" s="202" t="n"/>
      <c r="F30" s="202" t="n"/>
      <c r="G30" s="202" t="n"/>
      <c r="H30" s="207" t="n"/>
    </row>
  </sheetData>
  <mergeCells count="52">
    <mergeCell ref="E17:E18"/>
    <mergeCell ref="G23:G24"/>
    <mergeCell ref="G17:G18"/>
    <mergeCell ref="B3:B4"/>
    <mergeCell ref="B19:C20"/>
    <mergeCell ref="D21:D22"/>
    <mergeCell ref="B10:C11"/>
    <mergeCell ref="D17:D18"/>
    <mergeCell ref="D25:D27"/>
    <mergeCell ref="E23:E24"/>
    <mergeCell ref="H21:H22"/>
    <mergeCell ref="E19:E20"/>
    <mergeCell ref="G19:G20"/>
    <mergeCell ref="F21:F22"/>
    <mergeCell ref="A7:B7"/>
    <mergeCell ref="E25:E27"/>
    <mergeCell ref="H17:H18"/>
    <mergeCell ref="F17:F18"/>
    <mergeCell ref="A21:A24"/>
    <mergeCell ref="D29:H30"/>
    <mergeCell ref="F23:F24"/>
    <mergeCell ref="B8:C8"/>
    <mergeCell ref="H19:H20"/>
    <mergeCell ref="G14:G15"/>
    <mergeCell ref="A8:A9"/>
    <mergeCell ref="F25:F27"/>
    <mergeCell ref="B21:C22"/>
    <mergeCell ref="A17:A20"/>
    <mergeCell ref="A25:C26"/>
    <mergeCell ref="G25:G26"/>
    <mergeCell ref="B9:C9"/>
    <mergeCell ref="D14:D15"/>
    <mergeCell ref="A10:A13"/>
    <mergeCell ref="F14:F15"/>
    <mergeCell ref="H14:H15"/>
    <mergeCell ref="B12:C13"/>
    <mergeCell ref="D19:D20"/>
    <mergeCell ref="F19:F20"/>
    <mergeCell ref="B17:C18"/>
    <mergeCell ref="B5:C5"/>
    <mergeCell ref="A28:B28"/>
    <mergeCell ref="A3:A5"/>
    <mergeCell ref="D23:D24"/>
    <mergeCell ref="A14:C15"/>
    <mergeCell ref="B23:C24"/>
    <mergeCell ref="E21:E22"/>
    <mergeCell ref="G21:G22"/>
    <mergeCell ref="H23:H24"/>
    <mergeCell ref="H25:H26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L34"/>
  <sheetViews>
    <sheetView view="pageBreakPreview" zoomScale="95" zoomScaleNormal="100" zoomScaleSheetLayoutView="95" workbookViewId="0">
      <selection activeCell="D29" sqref="D29:H30"/>
    </sheetView>
  </sheetViews>
  <sheetFormatPr baseColWidth="8" defaultColWidth="9" defaultRowHeight="13.5"/>
  <cols>
    <col width="11.125" customWidth="1" style="176" min="3" max="3"/>
    <col width="14" customWidth="1" style="176" min="4" max="7"/>
    <col width="13" customWidth="1" style="176" min="8" max="8"/>
    <col width="10.375" bestFit="1" customWidth="1" style="176" min="9" max="9"/>
    <col width="9.125" bestFit="1" customWidth="1" style="176" min="10" max="10"/>
    <col width="11.375" bestFit="1" customWidth="1" style="176" min="12" max="12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8" t="n">
        <v>45157</v>
      </c>
      <c r="E2" s="8" t="n">
        <v>45204</v>
      </c>
      <c r="F2" s="8" t="n">
        <v>45350</v>
      </c>
      <c r="G2" s="8" t="n">
        <v>45409</v>
      </c>
      <c r="H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UTENA</t>
        </is>
      </c>
      <c r="C3" s="36" t="inlineStr">
        <is>
          <t>Total</t>
        </is>
      </c>
      <c r="D3" s="238" t="n">
        <v>2261260</v>
      </c>
      <c r="E3" s="234" t="n">
        <v>1977600</v>
      </c>
      <c r="F3" s="234" t="n">
        <v>1397436</v>
      </c>
      <c r="G3" s="234" t="n">
        <v>1312728</v>
      </c>
      <c r="H3" s="72">
        <f>SUM(D3:G3)</f>
        <v/>
      </c>
      <c r="I3" s="178" t="n"/>
    </row>
    <row r="4">
      <c r="A4" s="183" t="n"/>
      <c r="B4" s="184" t="n"/>
      <c r="C4" s="36" t="inlineStr">
        <is>
          <t>Total(税込）</t>
        </is>
      </c>
      <c r="D4" s="238">
        <f>D3*1.1</f>
        <v/>
      </c>
      <c r="E4" s="234" t="n">
        <v>2175359</v>
      </c>
      <c r="F4" s="234">
        <f>F3*1.1</f>
        <v/>
      </c>
      <c r="G4" s="234">
        <f>G3*1.1</f>
        <v/>
      </c>
      <c r="H4" s="72">
        <f>SUM(D4:G4)</f>
        <v/>
      </c>
      <c r="I4" s="5">
        <f>H4-H3</f>
        <v/>
      </c>
    </row>
    <row r="5">
      <c r="A5" s="184" t="n"/>
      <c r="B5" s="156" t="inlineStr">
        <is>
          <t>TOTAL</t>
        </is>
      </c>
      <c r="C5" s="191" t="n"/>
      <c r="D5" s="234">
        <f>D3</f>
        <v/>
      </c>
      <c r="E5" s="234">
        <f>E3</f>
        <v/>
      </c>
      <c r="F5" s="234">
        <f>F3</f>
        <v/>
      </c>
      <c r="G5" s="234">
        <f>G3</f>
        <v/>
      </c>
      <c r="H5" s="72">
        <f>SUM(D5:G5)</f>
        <v/>
      </c>
    </row>
    <row r="6" ht="28.5" customHeight="1" s="176">
      <c r="A6" s="165" t="inlineStr">
        <is>
          <t>売上</t>
        </is>
      </c>
      <c r="B6" s="65" t="inlineStr">
        <is>
          <t>UTENA</t>
        </is>
      </c>
      <c r="C6" s="158" t="inlineStr">
        <is>
          <t>Total</t>
        </is>
      </c>
      <c r="D6" s="234" t="n">
        <v>2601416</v>
      </c>
      <c r="E6" s="234" t="n">
        <v>2275356</v>
      </c>
      <c r="F6" s="234" t="n">
        <v>1608156</v>
      </c>
      <c r="G6" s="234" t="n">
        <v>1510344</v>
      </c>
      <c r="H6" s="72">
        <f>SUM(D6:G6)</f>
        <v/>
      </c>
    </row>
    <row r="7" ht="26.25" customHeight="1" s="176">
      <c r="A7" s="160" t="inlineStr">
        <is>
          <t>売上合計金額</t>
        </is>
      </c>
      <c r="B7" s="191" t="n"/>
      <c r="C7" s="36" t="inlineStr">
        <is>
          <t>Total</t>
        </is>
      </c>
      <c r="D7" s="236">
        <f>D6</f>
        <v/>
      </c>
      <c r="E7" s="236">
        <f>E6</f>
        <v/>
      </c>
      <c r="F7" s="236">
        <f>F6</f>
        <v/>
      </c>
      <c r="G7" s="236">
        <f>G6+3700</f>
        <v/>
      </c>
      <c r="H7" s="72">
        <f>SUM(D7:G7)</f>
        <v/>
      </c>
      <c r="I7" s="5">
        <f>55800000+H7</f>
        <v/>
      </c>
    </row>
    <row r="8">
      <c r="A8" s="162" t="inlineStr">
        <is>
          <t>利益</t>
        </is>
      </c>
      <c r="B8" s="160" t="inlineStr">
        <is>
          <t>合計利益</t>
        </is>
      </c>
      <c r="C8" s="191" t="n"/>
      <c r="D8" s="236">
        <f>D7-D5</f>
        <v/>
      </c>
      <c r="E8" s="236">
        <f>E7-E5</f>
        <v/>
      </c>
      <c r="F8" s="236">
        <f>F7-F5</f>
        <v/>
      </c>
      <c r="G8" s="236">
        <f>G7-G5</f>
        <v/>
      </c>
      <c r="H8" s="72">
        <f>SUM(D8:G8)</f>
        <v/>
      </c>
      <c r="I8" s="0" t="n">
        <v>8506639</v>
      </c>
      <c r="J8" s="5" t="n"/>
    </row>
    <row r="9">
      <c r="A9" s="184" t="n"/>
      <c r="B9" s="160" t="inlineStr">
        <is>
          <t>合計利益率</t>
        </is>
      </c>
      <c r="C9" s="191" t="n"/>
      <c r="D9" s="31">
        <f>D8/D7</f>
        <v/>
      </c>
      <c r="E9" s="31">
        <f>E8/E7</f>
        <v/>
      </c>
      <c r="F9" s="31">
        <f>F8/F7</f>
        <v/>
      </c>
      <c r="G9" s="31">
        <f>G8/G7</f>
        <v/>
      </c>
      <c r="H9" s="73">
        <f>H8/H7</f>
        <v/>
      </c>
    </row>
    <row r="10" hidden="1" ht="13.5" customHeight="1" s="176">
      <c r="A10" s="161" t="inlineStr">
        <is>
          <t>KS
商品別利益</t>
        </is>
      </c>
      <c r="B10" s="163" t="inlineStr">
        <is>
          <t>UTENA</t>
        </is>
      </c>
      <c r="C10" s="206" t="n"/>
      <c r="D10" s="6" t="n"/>
      <c r="E10" s="6" t="n"/>
      <c r="F10" s="6" t="n"/>
      <c r="G10" s="6" t="n"/>
      <c r="H10" s="72">
        <f>SUM(#REF!)</f>
        <v/>
      </c>
    </row>
    <row r="11" hidden="1" ht="13.5" customHeight="1" s="176">
      <c r="A11" s="183" t="n"/>
      <c r="B11" s="201" t="n"/>
      <c r="C11" s="207" t="n"/>
      <c r="D11" s="6" t="n"/>
      <c r="E11" s="6" t="n"/>
      <c r="F11" s="6" t="n"/>
      <c r="G11" s="6" t="n"/>
      <c r="H11" s="72">
        <f>SUM(#REF!)</f>
        <v/>
      </c>
    </row>
    <row r="12" hidden="1" ht="13.5" customHeight="1" s="176">
      <c r="A12" s="183" t="n"/>
      <c r="B12" s="163" t="inlineStr">
        <is>
          <t>Shallbe</t>
        </is>
      </c>
      <c r="C12" s="206" t="n"/>
      <c r="D12" s="6" t="n"/>
      <c r="E12" s="6" t="n"/>
      <c r="F12" s="6" t="n"/>
      <c r="G12" s="6" t="n"/>
      <c r="H12" s="72">
        <f>SUM(#REF!)</f>
        <v/>
      </c>
    </row>
    <row r="13" hidden="1" ht="13.5" customHeight="1" s="176">
      <c r="A13" s="184" t="n"/>
      <c r="B13" s="201" t="n"/>
      <c r="C13" s="207" t="n"/>
      <c r="D13" s="6" t="n"/>
      <c r="E13" s="6" t="n"/>
      <c r="F13" s="6" t="n"/>
      <c r="G13" s="6" t="n"/>
      <c r="H13" s="72">
        <f>SUM(#REF!)</f>
        <v/>
      </c>
    </row>
    <row r="14">
      <c r="A14" s="160" t="inlineStr">
        <is>
          <t>YAMATO債務残高</t>
        </is>
      </c>
      <c r="B14" s="200" t="n"/>
      <c r="C14" s="206" t="n"/>
      <c r="D14" s="236">
        <f>D6</f>
        <v/>
      </c>
      <c r="E14" s="236">
        <f>E6</f>
        <v/>
      </c>
      <c r="F14" s="236">
        <f>F6</f>
        <v/>
      </c>
      <c r="G14" s="236">
        <f>G6</f>
        <v/>
      </c>
      <c r="H14" s="74" t="n"/>
      <c r="L14" s="178">
        <f>#REF!+12804072</f>
        <v/>
      </c>
    </row>
    <row r="15">
      <c r="A15" s="201" t="n"/>
      <c r="B15" s="202" t="n"/>
      <c r="C15" s="207" t="n"/>
      <c r="D15" s="184" t="n"/>
      <c r="E15" s="184" t="n"/>
      <c r="F15" s="184" t="n"/>
      <c r="G15" s="184" t="n"/>
    </row>
    <row r="16" ht="26.25" customHeight="1" s="176">
      <c r="A16" s="160" t="inlineStr">
        <is>
          <t>入金予定</t>
        </is>
      </c>
      <c r="B16" s="198" t="n"/>
      <c r="C16" s="191" t="n"/>
      <c r="D16" s="168" t="n">
        <v>45219</v>
      </c>
      <c r="E16" s="168" t="n">
        <v>45282</v>
      </c>
      <c r="F16" s="168" t="n"/>
      <c r="G16" s="168" t="n"/>
      <c r="H16" s="75" t="inlineStr">
        <is>
          <t>原産地証明書の発給</t>
        </is>
      </c>
    </row>
    <row r="17">
      <c r="A17" s="159" t="inlineStr">
        <is>
          <t>入金
①</t>
        </is>
      </c>
      <c r="B17" s="158" t="inlineStr">
        <is>
          <t>日付</t>
        </is>
      </c>
      <c r="C17" s="206" t="n"/>
      <c r="D17" s="168" t="n">
        <v>45211</v>
      </c>
      <c r="E17" s="168" t="n">
        <v>45281</v>
      </c>
      <c r="F17" s="168" t="n">
        <v>45420</v>
      </c>
      <c r="G17" s="168" t="n">
        <v>45462</v>
      </c>
      <c r="H17" s="232" t="n">
        <v>2200</v>
      </c>
    </row>
    <row r="18">
      <c r="A18" s="183" t="n"/>
      <c r="B18" s="201" t="n"/>
      <c r="C18" s="207" t="n"/>
      <c r="D18" s="184" t="n"/>
      <c r="E18" s="184" t="n"/>
      <c r="F18" s="184" t="n"/>
      <c r="G18" s="184" t="n"/>
      <c r="H18" s="77" t="inlineStr">
        <is>
          <t>初回+1500円（商工会議所登録料半額）</t>
        </is>
      </c>
    </row>
    <row r="19">
      <c r="A19" s="183" t="n"/>
      <c r="B19" s="158" t="inlineStr">
        <is>
          <t>額</t>
        </is>
      </c>
      <c r="C19" s="206" t="n"/>
      <c r="D19" s="239" t="n">
        <v>2593050</v>
      </c>
      <c r="E19" s="239" t="n">
        <v>2420660</v>
      </c>
      <c r="F19" s="239" t="n">
        <v>1461025</v>
      </c>
      <c r="G19" s="237" t="n">
        <v>1571600</v>
      </c>
    </row>
    <row r="20">
      <c r="A20" s="184" t="n"/>
      <c r="B20" s="201" t="n"/>
      <c r="C20" s="207" t="n"/>
      <c r="D20" s="184" t="n"/>
      <c r="E20" s="184" t="n"/>
      <c r="F20" s="184" t="n"/>
      <c r="G20" s="184" t="n"/>
    </row>
    <row r="21">
      <c r="A21" s="159" t="inlineStr">
        <is>
          <t>入金
②</t>
        </is>
      </c>
      <c r="B21" s="158" t="inlineStr">
        <is>
          <t>日付</t>
        </is>
      </c>
      <c r="C21" s="206" t="n"/>
      <c r="D21" s="239" t="n"/>
      <c r="E21" s="239" t="n"/>
      <c r="F21" s="172" t="n"/>
      <c r="G21" s="168" t="n"/>
    </row>
    <row r="22">
      <c r="A22" s="183" t="n"/>
      <c r="B22" s="201" t="n"/>
      <c r="C22" s="207" t="n"/>
      <c r="D22" s="184" t="n"/>
      <c r="E22" s="184" t="n"/>
      <c r="F22" s="184" t="n"/>
      <c r="G22" s="184" t="n"/>
    </row>
    <row r="23">
      <c r="A23" s="183" t="n"/>
      <c r="B23" s="158" t="inlineStr">
        <is>
          <t>額</t>
        </is>
      </c>
      <c r="C23" s="206" t="n"/>
      <c r="D23" s="239" t="n"/>
      <c r="E23" s="239" t="n"/>
      <c r="F23" s="239" t="n"/>
      <c r="G23" s="168" t="n"/>
    </row>
    <row r="24">
      <c r="A24" s="184" t="n"/>
      <c r="B24" s="201" t="n"/>
      <c r="C24" s="207" t="n"/>
      <c r="D24" s="184" t="n"/>
      <c r="E24" s="184" t="n"/>
      <c r="F24" s="184" t="n"/>
      <c r="G24" s="184" t="n"/>
    </row>
    <row r="25">
      <c r="A25" s="158" t="inlineStr">
        <is>
          <t>債権残高</t>
        </is>
      </c>
      <c r="B25" s="200" t="n"/>
      <c r="C25" s="206" t="n"/>
      <c r="D25" s="236">
        <f>D7-D19</f>
        <v/>
      </c>
      <c r="E25" s="236">
        <f>E7-E19</f>
        <v/>
      </c>
      <c r="F25" s="236">
        <f>F7-F19-F23</f>
        <v/>
      </c>
      <c r="G25" s="236">
        <f>G7-G19-G23</f>
        <v/>
      </c>
    </row>
    <row r="26" ht="19.5" customHeight="1" s="176">
      <c r="A26" s="201" t="n"/>
      <c r="B26" s="202" t="n"/>
      <c r="C26" s="207" t="n"/>
      <c r="D26" s="184" t="n"/>
      <c r="E26" s="184" t="n"/>
      <c r="F26" s="184" t="n"/>
      <c r="G26" s="184" t="n"/>
      <c r="H26" s="178" t="n"/>
    </row>
    <row r="27" hidden="1" ht="13.5" customHeight="1" s="176">
      <c r="A27" s="6" t="n"/>
      <c r="B27" s="6" t="n"/>
      <c r="C27" s="6" t="n"/>
      <c r="D27" s="168" t="n"/>
      <c r="E27" s="168" t="n"/>
      <c r="F27" s="168" t="n"/>
      <c r="G27" s="168" t="n"/>
    </row>
    <row r="28" hidden="1" ht="13.5" customHeight="1" s="176">
      <c r="A28" s="157" t="inlineStr">
        <is>
          <t xml:space="preserve">☆合計残高　</t>
        </is>
      </c>
      <c r="B28" s="191" t="n"/>
      <c r="C28" s="233">
        <f>SUM(#REF!)</f>
        <v/>
      </c>
      <c r="D28" s="168" t="n"/>
      <c r="E28" s="168" t="n"/>
      <c r="F28" s="168" t="n"/>
      <c r="G28" s="168" t="n"/>
    </row>
    <row r="29">
      <c r="A29" s="158" t="inlineStr">
        <is>
          <t>合計債権残高</t>
        </is>
      </c>
      <c r="B29" s="200" t="n"/>
      <c r="C29" s="206" t="n"/>
      <c r="D29" s="240">
        <f>SUM(D25:G26)</f>
        <v/>
      </c>
    </row>
    <row r="30">
      <c r="A30" s="201" t="n"/>
      <c r="B30" s="202" t="n"/>
      <c r="C30" s="207" t="n"/>
      <c r="D30" s="241" t="n"/>
    </row>
    <row r="34">
      <c r="E34" s="178" t="n"/>
    </row>
  </sheetData>
  <mergeCells count="46">
    <mergeCell ref="E17:E18"/>
    <mergeCell ref="G23:G24"/>
    <mergeCell ref="G17:G18"/>
    <mergeCell ref="F25:F26"/>
    <mergeCell ref="B3:B4"/>
    <mergeCell ref="B19:C20"/>
    <mergeCell ref="D21:D22"/>
    <mergeCell ref="B10:C11"/>
    <mergeCell ref="D17:D18"/>
    <mergeCell ref="E23:E24"/>
    <mergeCell ref="E19:E20"/>
    <mergeCell ref="G19:G20"/>
    <mergeCell ref="F21:F22"/>
    <mergeCell ref="A7:B7"/>
    <mergeCell ref="F17:F18"/>
    <mergeCell ref="A21:A24"/>
    <mergeCell ref="F23:F24"/>
    <mergeCell ref="B8:C8"/>
    <mergeCell ref="G14:G15"/>
    <mergeCell ref="A8:A9"/>
    <mergeCell ref="A17:A20"/>
    <mergeCell ref="B21:C22"/>
    <mergeCell ref="D25:D26"/>
    <mergeCell ref="A25:C26"/>
    <mergeCell ref="G25:G26"/>
    <mergeCell ref="B9:C9"/>
    <mergeCell ref="D29:G30"/>
    <mergeCell ref="D14:D15"/>
    <mergeCell ref="A10:A13"/>
    <mergeCell ref="F14:F15"/>
    <mergeCell ref="D19:D20"/>
    <mergeCell ref="B12:C13"/>
    <mergeCell ref="E25:E26"/>
    <mergeCell ref="F19:F20"/>
    <mergeCell ref="B17:C18"/>
    <mergeCell ref="B5:C5"/>
    <mergeCell ref="E21:E22"/>
    <mergeCell ref="A28:B28"/>
    <mergeCell ref="D23:D24"/>
    <mergeCell ref="G21:G22"/>
    <mergeCell ref="B23:C24"/>
    <mergeCell ref="A14:C15"/>
    <mergeCell ref="A3:A5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2015-04-30T06:07:10Z</dcterms:created>
  <dcterms:modified xsi:type="dcterms:W3CDTF">2025-09-22T06:07:54Z</dcterms:modified>
  <cp:lastModifiedBy>aoi kuwamura</cp:lastModifiedBy>
  <cp:lastPrinted>2025-07-03T02:40:36Z</cp:lastPrinted>
</cp:coreProperties>
</file>