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5720" windowWidth="29040" xWindow="-120" yWindow="-120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O2308~2407 " sheetId="5" state="visible" r:id="rId5"/>
  </sheets>
  <definedNames>
    <definedName localSheetId="1" name="_xlnm.Print_Area">'R&amp;C'!$A$1:$D$275</definedName>
    <definedName localSheetId="2" name="_xlnm.Print_Area">'NIPPONIKA'!$A$1:$D$275</definedName>
    <definedName localSheetId="3" name="_xlnm.Print_Area">'YAMATO'!$A$1:$D$30</definedName>
    <definedName localSheetId="4" name="_xlnm.Print_Area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formatCode="&quot;¥&quot;#,##0;[Red]&quot;¥&quot;\-#,##0" numFmtId="164"/>
    <numFmt formatCode="¥#,##0" numFmtId="165"/>
  </numFmts>
  <fonts count="26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applyAlignment="1" borderId="0" fillId="0" fontId="11" numFmtId="0">
      <alignment vertical="center"/>
    </xf>
    <xf applyAlignment="1" borderId="0" fillId="0" fontId="11" numFmtId="6">
      <alignment vertical="center"/>
    </xf>
    <xf applyAlignment="1" borderId="0" fillId="0" fontId="11" numFmtId="9">
      <alignment vertical="center"/>
    </xf>
    <xf applyAlignment="1" borderId="0" fillId="0" fontId="11" numFmtId="38">
      <alignment vertical="center"/>
    </xf>
    <xf applyAlignment="1" borderId="0" fillId="0" fontId="11" numFmtId="6">
      <alignment vertical="center"/>
    </xf>
    <xf applyAlignment="1" borderId="0" fillId="0" fontId="11" numFmtId="6">
      <alignment vertical="center"/>
    </xf>
    <xf applyAlignment="1" borderId="0" fillId="0" fontId="11" numFmtId="6">
      <alignment vertical="center"/>
    </xf>
  </cellStyleXfs>
  <cellXfs count="235">
    <xf applyAlignment="1" borderId="0" fillId="0" fontId="0" numFmtId="0" pivotButton="0" quotePrefix="0" xfId="0">
      <alignment vertical="center"/>
    </xf>
    <xf applyAlignment="1" borderId="0" fillId="0" fontId="13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0" fontId="11" numFmtId="9" pivotButton="0" quotePrefix="0" xfId="2">
      <alignment horizontal="center" vertical="center"/>
    </xf>
    <xf applyAlignment="1" borderId="0" fillId="0" fontId="0" numFmtId="38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11" numFmtId="164" pivotButton="0" quotePrefix="0" xfId="1">
      <alignment vertical="center"/>
    </xf>
    <xf applyAlignment="1" borderId="1" fillId="0" fontId="0" numFmtId="14" pivotButton="0" quotePrefix="0" xfId="0">
      <alignment vertical="center"/>
    </xf>
    <xf applyAlignment="1" borderId="1" fillId="0" fontId="14" numFmtId="0" pivotButton="0" quotePrefix="0" xfId="0">
      <alignment vertical="center"/>
    </xf>
    <xf applyAlignment="1" borderId="0" fillId="0" fontId="14" numFmtId="0" pivotButton="0" quotePrefix="0" xfId="0">
      <alignment vertical="center"/>
    </xf>
    <xf applyAlignment="1" borderId="1" fillId="0" fontId="14" numFmtId="38" pivotButton="0" quotePrefix="0" xfId="3">
      <alignment vertical="center"/>
    </xf>
    <xf applyAlignment="1" borderId="1" fillId="0" fontId="14" numFmtId="164" pivotButton="0" quotePrefix="0" xfId="0">
      <alignment vertical="center"/>
    </xf>
    <xf applyAlignment="1" borderId="4" fillId="0" fontId="14" numFmtId="0" pivotButton="0" quotePrefix="0" xfId="0">
      <alignment horizontal="center" vertical="center" wrapText="1"/>
    </xf>
    <xf applyAlignment="1" borderId="0" fillId="0" fontId="14" numFmtId="164" pivotButton="0" quotePrefix="0" xfId="0">
      <alignment vertical="center"/>
    </xf>
    <xf applyAlignment="1" borderId="1" fillId="0" fontId="14" numFmtId="9" pivotButton="0" quotePrefix="0" xfId="2">
      <alignment vertical="center"/>
    </xf>
    <xf applyAlignment="1" borderId="1" fillId="0" fontId="14" numFmtId="9" pivotButton="0" quotePrefix="0" xfId="0">
      <alignment vertical="center"/>
    </xf>
    <xf applyAlignment="1" borderId="1" fillId="0" fontId="14" numFmtId="164" pivotButton="0" quotePrefix="0" xfId="1">
      <alignment vertical="center"/>
    </xf>
    <xf applyAlignment="1" borderId="1" fillId="0" fontId="14" numFmtId="164" pivotButton="0" quotePrefix="0" xfId="2">
      <alignment vertical="center"/>
    </xf>
    <xf applyAlignment="1" borderId="0" fillId="4" fontId="14" numFmtId="0" pivotButton="0" quotePrefix="0" xfId="0">
      <alignment vertical="center"/>
    </xf>
    <xf applyAlignment="1" borderId="0" fillId="4" fontId="14" numFmtId="164" pivotButton="0" quotePrefix="0" xfId="0">
      <alignment vertical="center"/>
    </xf>
    <xf applyAlignment="1" borderId="1" fillId="5" fontId="14" numFmtId="0" pivotButton="0" quotePrefix="0" xfId="0">
      <alignment vertical="center"/>
    </xf>
    <xf applyAlignment="1" borderId="1" fillId="6" fontId="14" numFmtId="0" pivotButton="0" quotePrefix="0" xfId="0">
      <alignment vertical="center" wrapText="1"/>
    </xf>
    <xf applyAlignment="1" borderId="5" fillId="6" fontId="14" numFmtId="0" pivotButton="0" quotePrefix="0" xfId="0">
      <alignment vertical="center" wrapText="1"/>
    </xf>
    <xf applyAlignment="1" borderId="1" fillId="6" fontId="14" numFmtId="0" pivotButton="0" quotePrefix="0" xfId="0">
      <alignment vertical="top" wrapText="1"/>
    </xf>
    <xf applyAlignment="1" borderId="1" fillId="6" fontId="14" numFmtId="0" pivotButton="0" quotePrefix="0" xfId="0">
      <alignment horizontal="center" vertical="center" wrapText="1"/>
    </xf>
    <xf applyAlignment="1" borderId="4" fillId="6" fontId="14" numFmtId="0" pivotButton="0" quotePrefix="0" xfId="0">
      <alignment horizontal="center" vertical="center" wrapText="1"/>
    </xf>
    <xf applyAlignment="1" borderId="0" fillId="0" fontId="14" numFmtId="38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1" fillId="0" fontId="11" numFmtId="164" pivotButton="0" quotePrefix="0" xfId="1">
      <alignment vertical="center"/>
    </xf>
    <xf applyAlignment="1" borderId="1" fillId="0" fontId="11" numFmtId="9" pivotButton="0" quotePrefix="0" xfId="2">
      <alignment horizontal="center" vertical="center"/>
    </xf>
    <xf applyAlignment="1" borderId="1" fillId="0" fontId="14" numFmtId="9" pivotButton="0" quotePrefix="0" xfId="1">
      <alignment vertical="center"/>
    </xf>
    <xf applyAlignment="1" borderId="1" fillId="8" fontId="13" numFmtId="164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/>
    </xf>
    <xf applyAlignment="1" borderId="1" fillId="0" fontId="14" numFmtId="0" pivotButton="0" quotePrefix="0" xfId="0">
      <alignment horizontal="center" vertical="center"/>
    </xf>
    <xf applyAlignment="1" borderId="4" fillId="0" fontId="14" numFmtId="0" pivotButton="0" quotePrefix="0" xfId="0">
      <alignment horizontal="center" vertical="center"/>
    </xf>
    <xf applyAlignment="1" borderId="1" fillId="0" fontId="0" numFmtId="14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 wrapText="1"/>
    </xf>
    <xf applyAlignment="1" borderId="12" fillId="0" fontId="14" numFmtId="0" pivotButton="0" quotePrefix="0" xfId="0">
      <alignment horizontal="center" vertical="center" wrapText="1"/>
    </xf>
    <xf applyAlignment="1" borderId="18" fillId="6" fontId="14" numFmtId="0" pivotButton="0" quotePrefix="0" xfId="0">
      <alignment vertical="center" wrapText="1"/>
    </xf>
    <xf applyAlignment="1" borderId="18" fillId="0" fontId="14" numFmtId="0" pivotButton="0" quotePrefix="0" xfId="0">
      <alignment horizontal="center" vertical="center" wrapText="1"/>
    </xf>
    <xf applyAlignment="1" borderId="18" fillId="0" fontId="14" numFmtId="38" pivotButton="0" quotePrefix="0" xfId="3">
      <alignment vertical="center"/>
    </xf>
    <xf applyAlignment="1" borderId="18" fillId="0" fontId="14" numFmtId="0" pivotButton="0" quotePrefix="0" xfId="0">
      <alignment vertical="center"/>
    </xf>
    <xf applyAlignment="1" borderId="5" fillId="0" fontId="14" numFmtId="38" pivotButton="0" quotePrefix="0" xfId="3">
      <alignment vertical="center"/>
    </xf>
    <xf applyAlignment="1" borderId="8" fillId="6" fontId="14" numFmtId="0" pivotButton="0" quotePrefix="0" xfId="0">
      <alignment vertical="center" wrapText="1"/>
    </xf>
    <xf applyAlignment="1" borderId="8" fillId="0" fontId="14" numFmtId="38" pivotButton="0" quotePrefix="0" xfId="3">
      <alignment vertical="center"/>
    </xf>
    <xf applyAlignment="1" borderId="1" fillId="0" fontId="14" numFmtId="0" pivotButton="0" quotePrefix="0" xfId="0">
      <alignment horizontal="center" vertical="center" wrapText="1"/>
    </xf>
    <xf applyAlignment="1" borderId="1" fillId="5" fontId="14" numFmtId="0" pivotButton="0" quotePrefix="0" xfId="0">
      <alignment horizontal="left" vertical="center"/>
    </xf>
    <xf applyAlignment="1" borderId="1" fillId="3" fontId="14" numFmtId="0" pivotButton="0" quotePrefix="0" xfId="0">
      <alignment horizontal="center" vertical="center" wrapText="1"/>
    </xf>
    <xf applyAlignment="1" borderId="1" fillId="5" fontId="14" numFmtId="0" pivotButton="0" quotePrefix="0" xfId="0">
      <alignment horizontal="center" vertical="center"/>
    </xf>
    <xf applyAlignment="1" borderId="1" fillId="6" fontId="14" numFmtId="0" pivotButton="0" quotePrefix="0" xfId="0">
      <alignment horizontal="left" vertical="center" wrapText="1"/>
    </xf>
    <xf applyAlignment="1" borderId="18" fillId="6" fontId="14" numFmtId="0" pivotButton="0" quotePrefix="0" xfId="0">
      <alignment vertical="center"/>
    </xf>
    <xf applyAlignment="1" borderId="1" fillId="0" fontId="12" numFmtId="164" pivotButton="0" quotePrefix="0" xfId="1">
      <alignment vertical="center"/>
    </xf>
    <xf applyAlignment="1" borderId="8" fillId="7" fontId="14" numFmtId="0" pivotButton="0" quotePrefix="0" xfId="0">
      <alignment horizontal="center" textRotation="255" vertical="center"/>
    </xf>
    <xf applyAlignment="1" borderId="0" fillId="0" fontId="19" numFmtId="0" pivotButton="0" quotePrefix="0" xfId="0">
      <alignment vertical="center"/>
    </xf>
    <xf applyAlignment="1" borderId="0" fillId="7" fontId="15" numFmtId="0" pivotButton="0" quotePrefix="0" xfId="0">
      <alignment horizontal="left" vertical="center" wrapText="1"/>
    </xf>
    <xf applyAlignment="1" borderId="1" fillId="6" fontId="2" numFmtId="0" pivotButton="0" quotePrefix="0" xfId="0">
      <alignment vertical="center" wrapText="1"/>
    </xf>
    <xf applyAlignment="1" borderId="5" fillId="6" fontId="2" numFmtId="0" pivotButton="0" quotePrefix="0" xfId="0">
      <alignment vertical="center" wrapText="1"/>
    </xf>
    <xf applyAlignment="1" borderId="19" fillId="7" fontId="15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textRotation="255" vertical="center"/>
    </xf>
    <xf applyAlignment="1" borderId="8" fillId="12" fontId="17" numFmtId="0" pivotButton="0" quotePrefix="0" xfId="0">
      <alignment horizontal="center" vertical="center" wrapText="1"/>
    </xf>
    <xf applyAlignment="1" borderId="3" fillId="7" fontId="14" numFmtId="0" pivotButton="0" quotePrefix="0" xfId="0">
      <alignment horizontal="center" textRotation="255" vertical="center"/>
    </xf>
    <xf applyAlignment="1" borderId="7" fillId="7" fontId="14" numFmtId="0" pivotButton="0" quotePrefix="0" xfId="0">
      <alignment horizontal="left" vertical="center"/>
    </xf>
    <xf applyAlignment="1" borderId="7" fillId="7" fontId="1" numFmtId="0" pivotButton="0" quotePrefix="0" xfId="0">
      <alignment horizontal="left" vertical="center"/>
    </xf>
    <xf applyAlignment="1" borderId="1" fillId="0" fontId="1" numFmtId="164" pivotButton="0" quotePrefix="0" xfId="2">
      <alignment vertical="center"/>
    </xf>
    <xf applyAlignment="1" borderId="5" fillId="6" fontId="1" numFmtId="0" pivotButton="0" quotePrefix="0" xfId="0">
      <alignment vertical="center" wrapText="1"/>
    </xf>
    <xf applyAlignment="1" borderId="0" fillId="0" fontId="14" numFmtId="9" pivotButton="0" quotePrefix="0" xfId="2">
      <alignment vertical="center"/>
    </xf>
    <xf applyAlignment="1" borderId="6" fillId="0" fontId="11" numFmtId="38" pivotButton="0" quotePrefix="0" xfId="3">
      <alignment horizontal="right" vertical="center"/>
    </xf>
    <xf applyAlignment="1" borderId="6" fillId="0" fontId="11" numFmtId="9" pivotButton="0" quotePrefix="0" xfId="2">
      <alignment horizontal="right" vertical="center"/>
    </xf>
    <xf applyAlignment="1" borderId="7" fillId="0" fontId="11" numFmtId="38" pivotButton="0" quotePrefix="0" xfId="3">
      <alignment horizontal="right" vertical="center"/>
    </xf>
    <xf applyAlignment="1" borderId="0" fillId="0" fontId="12" numFmtId="14" pivotButton="0" quotePrefix="0" xfId="0">
      <alignment vertical="center"/>
    </xf>
    <xf applyAlignment="1" borderId="0" fillId="0" fontId="12" numFmtId="164" pivotButton="0" quotePrefix="0" xfId="1">
      <alignment vertical="center"/>
    </xf>
    <xf applyAlignment="1" borderId="0" fillId="0" fontId="18" numFmtId="14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4" fillId="0" fontId="1" numFmtId="0" pivotButton="0" quotePrefix="0" xfId="0">
      <alignment horizontal="center" vertical="center" wrapText="1"/>
    </xf>
    <xf applyAlignment="1" borderId="0" fillId="0" fontId="24" numFmtId="0" pivotButton="0" quotePrefix="0" xfId="0">
      <alignment vertical="center"/>
    </xf>
    <xf applyAlignment="1" borderId="3" fillId="0" fontId="14" numFmtId="0" pivotButton="0" quotePrefix="0" xfId="0">
      <alignment horizontal="center" vertical="center" wrapText="1"/>
    </xf>
    <xf applyAlignment="1" borderId="7" fillId="0" fontId="14" numFmtId="0" pivotButton="0" quotePrefix="0" xfId="0">
      <alignment horizontal="center" vertical="center" wrapText="1"/>
    </xf>
    <xf applyAlignment="1" borderId="12" fillId="0" fontId="14" numFmtId="0" pivotButton="0" quotePrefix="0" xfId="0">
      <alignment horizontal="center" vertical="center" wrapText="1"/>
    </xf>
    <xf applyAlignment="1" borderId="16" fillId="0" fontId="14" numFmtId="0" pivotButton="0" quotePrefix="0" xfId="0">
      <alignment horizontal="center" vertical="center" wrapText="1"/>
    </xf>
    <xf applyAlignment="1" borderId="3" fillId="7" fontId="15" numFmtId="0" pivotButton="0" quotePrefix="0" xfId="0">
      <alignment horizontal="left" vertical="center" wrapText="1"/>
    </xf>
    <xf applyAlignment="1" borderId="7" fillId="7" fontId="15" numFmtId="0" pivotButton="0" quotePrefix="0" xfId="0">
      <alignment horizontal="left" vertical="center" wrapText="1"/>
    </xf>
    <xf applyAlignment="1" borderId="12" fillId="7" fontId="15" numFmtId="0" pivotButton="0" quotePrefix="0" xfId="0">
      <alignment horizontal="left" vertical="center" wrapText="1"/>
    </xf>
    <xf applyAlignment="1" borderId="16" fillId="7" fontId="15" numFmtId="0" pivotButton="0" quotePrefix="0" xfId="0">
      <alignment horizontal="left" vertical="center" wrapText="1"/>
    </xf>
    <xf applyAlignment="1" borderId="11" fillId="7" fontId="15" numFmtId="0" pivotButton="0" quotePrefix="0" xfId="0">
      <alignment horizontal="left" vertical="center" wrapText="1"/>
    </xf>
    <xf applyAlignment="1" borderId="13" fillId="7" fontId="15" numFmtId="0" pivotButton="0" quotePrefix="0" xfId="0">
      <alignment horizontal="left" vertical="center" wrapText="1"/>
    </xf>
    <xf applyAlignment="1" borderId="3" fillId="7" fontId="15" numFmtId="0" pivotButton="0" quotePrefix="0" xfId="0">
      <alignment horizontal="left" vertical="center"/>
    </xf>
    <xf applyAlignment="1" borderId="11" fillId="7" fontId="15" numFmtId="0" pivotButton="0" quotePrefix="0" xfId="0">
      <alignment horizontal="left" vertical="center"/>
    </xf>
    <xf applyAlignment="1" borderId="12" fillId="7" fontId="15" numFmtId="0" pivotButton="0" quotePrefix="0" xfId="0">
      <alignment horizontal="left" vertical="center"/>
    </xf>
    <xf applyAlignment="1" borderId="13" fillId="7" fontId="15" numFmtId="0" pivotButton="0" quotePrefix="0" xfId="0">
      <alignment horizontal="left" vertical="center"/>
    </xf>
    <xf applyAlignment="1" borderId="1" fillId="0" fontId="14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center" vertical="center"/>
    </xf>
    <xf applyAlignment="1" borderId="4" fillId="0" fontId="14" numFmtId="0" pivotButton="0" quotePrefix="0" xfId="0">
      <alignment horizontal="center" vertical="center"/>
    </xf>
    <xf applyAlignment="1" borderId="1" fillId="0" fontId="14" numFmtId="14" pivotButton="0" quotePrefix="0" xfId="0">
      <alignment horizontal="center" vertical="center"/>
    </xf>
    <xf applyAlignment="1" borderId="3" fillId="0" fontId="16" numFmtId="0" pivotButton="0" quotePrefix="0" xfId="0">
      <alignment horizontal="center" vertical="center"/>
    </xf>
    <xf applyAlignment="1" borderId="7" fillId="0" fontId="16" numFmtId="0" pivotButton="0" quotePrefix="0" xfId="0">
      <alignment horizontal="center" vertical="center"/>
    </xf>
    <xf applyAlignment="1" borderId="12" fillId="0" fontId="16" numFmtId="0" pivotButton="0" quotePrefix="0" xfId="0">
      <alignment horizontal="center" vertical="center"/>
    </xf>
    <xf applyAlignment="1" borderId="16" fillId="0" fontId="16" numFmtId="0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/>
    </xf>
    <xf applyAlignment="1" borderId="7" fillId="0" fontId="14" numFmtId="0" pivotButton="0" quotePrefix="0" xfId="0">
      <alignment horizontal="center" vertical="center"/>
    </xf>
    <xf applyAlignment="1" borderId="12" fillId="0" fontId="14" numFmtId="0" pivotButton="0" quotePrefix="0" xfId="0">
      <alignment horizontal="center" vertical="center"/>
    </xf>
    <xf applyAlignment="1" borderId="16" fillId="0" fontId="14" numFmtId="0" pivotButton="0" quotePrefix="0" xfId="0">
      <alignment horizontal="center" vertical="center"/>
    </xf>
    <xf applyAlignment="1" borderId="15" fillId="0" fontId="14" numFmtId="164" pivotButton="0" quotePrefix="0" xfId="0">
      <alignment horizontal="center" vertical="center"/>
    </xf>
    <xf applyAlignment="1" borderId="9" fillId="0" fontId="14" numFmtId="164" pivotButton="0" quotePrefix="0" xfId="0">
      <alignment horizontal="center" vertical="center"/>
    </xf>
    <xf applyAlignment="1" borderId="1" fillId="0" fontId="14" numFmtId="164" pivotButton="0" quotePrefix="0" xfId="0">
      <alignment horizontal="center" vertical="center"/>
    </xf>
    <xf applyAlignment="1" borderId="14" fillId="0" fontId="14" numFmtId="164" pivotButton="0" quotePrefix="0" xfId="0">
      <alignment horizontal="center" vertical="center"/>
    </xf>
    <xf applyAlignment="1" borderId="3" fillId="7" fontId="21" numFmtId="0" pivotButton="0" quotePrefix="0" xfId="0">
      <alignment horizontal="left" vertical="center"/>
    </xf>
    <xf applyAlignment="1" borderId="11" fillId="7" fontId="21" numFmtId="0" pivotButton="0" quotePrefix="0" xfId="0">
      <alignment horizontal="left" vertical="center"/>
    </xf>
    <xf applyAlignment="1" borderId="12" fillId="7" fontId="21" numFmtId="0" pivotButton="0" quotePrefix="0" xfId="0">
      <alignment horizontal="left" vertical="center"/>
    </xf>
    <xf applyAlignment="1" borderId="13" fillId="7" fontId="21" numFmtId="0" pivotButton="0" quotePrefix="0" xfId="0">
      <alignment horizontal="left" vertical="center"/>
    </xf>
    <xf applyAlignment="1" borderId="5" fillId="5" fontId="2" numFmtId="0" pivotButton="0" quotePrefix="0" xfId="0">
      <alignment horizontal="center" vertical="center" wrapText="1"/>
    </xf>
    <xf applyAlignment="1" borderId="8" fillId="5" fontId="14" numFmtId="0" pivotButton="0" quotePrefix="0" xfId="0">
      <alignment horizontal="center" vertical="center" wrapText="1"/>
    </xf>
    <xf applyAlignment="1" borderId="1" fillId="11" fontId="14" numFmtId="0" pivotButton="0" quotePrefix="0" xfId="0">
      <alignment horizontal="center" vertical="center"/>
    </xf>
    <xf applyAlignment="1" borderId="4" fillId="11" fontId="14" numFmtId="0" pivotButton="0" quotePrefix="0" xfId="0">
      <alignment horizontal="center" vertical="center"/>
    </xf>
    <xf applyAlignment="1" borderId="1" fillId="5" fontId="14" numFmtId="0" pivotButton="0" quotePrefix="0" xfId="0">
      <alignment horizontal="center" vertical="center" wrapText="1"/>
    </xf>
    <xf applyAlignment="1" borderId="4" fillId="0" fontId="16" numFmtId="0" pivotButton="0" quotePrefix="0" xfId="0">
      <alignment horizontal="center" vertical="center" wrapText="1"/>
    </xf>
    <xf applyAlignment="1" borderId="17" fillId="0" fontId="16" numFmtId="0" pivotButton="0" quotePrefix="0" xfId="0">
      <alignment horizontal="center" vertical="center" wrapText="1"/>
    </xf>
    <xf applyAlignment="1" borderId="1" fillId="7" fontId="14" numFmtId="0" pivotButton="0" quotePrefix="0" xfId="0">
      <alignment horizontal="center" textRotation="255" vertical="center"/>
    </xf>
    <xf applyAlignment="1" borderId="1" fillId="7" fontId="14" numFmtId="0" pivotButton="0" quotePrefix="0" xfId="0">
      <alignment horizontal="left" vertical="center"/>
    </xf>
    <xf applyAlignment="1" borderId="4" fillId="7" fontId="14" numFmtId="0" pivotButton="0" quotePrefix="0" xfId="0">
      <alignment horizontal="left" vertical="center"/>
    </xf>
    <xf applyAlignment="1" borderId="1" fillId="6" fontId="2" numFmtId="0" pivotButton="0" quotePrefix="0" xfId="0">
      <alignment horizontal="center" textRotation="255" vertical="center"/>
    </xf>
    <xf applyAlignment="1" borderId="1" fillId="6" fontId="14" numFmtId="0" pivotButton="0" quotePrefix="0" xfId="0">
      <alignment horizontal="center" textRotation="255" vertical="center"/>
    </xf>
    <xf applyAlignment="1" borderId="4" fillId="6" fontId="14" numFmtId="0" pivotButton="0" quotePrefix="0" xfId="0">
      <alignment horizontal="center" textRotation="255" vertical="center"/>
    </xf>
    <xf applyAlignment="1" borderId="1" fillId="5" fontId="1" numFmtId="0" pivotButton="0" quotePrefix="0" xfId="0">
      <alignment horizontal="center" vertical="center" wrapText="1"/>
    </xf>
    <xf applyAlignment="1" borderId="7" fillId="7" fontId="15" numFmtId="0" pivotButton="0" quotePrefix="0" xfId="0">
      <alignment horizontal="left" vertical="center"/>
    </xf>
    <xf applyAlignment="1" borderId="16" fillId="7" fontId="15" numFmtId="0" pivotButton="0" quotePrefix="0" xfId="0">
      <alignment horizontal="left" vertical="center"/>
    </xf>
    <xf applyAlignment="1" borderId="1" fillId="7" fontId="20" numFmtId="0" pivotButton="0" quotePrefix="0" xfId="0">
      <alignment horizontal="left" vertical="center"/>
    </xf>
    <xf applyAlignment="1" borderId="4" fillId="7" fontId="15" numFmtId="0" pivotButton="0" quotePrefix="0" xfId="0">
      <alignment horizontal="left" vertical="center"/>
    </xf>
    <xf applyAlignment="1" borderId="4" fillId="6" fontId="14" numFmtId="0" pivotButton="0" quotePrefix="0" xfId="0">
      <alignment horizontal="center" vertical="center"/>
    </xf>
    <xf applyAlignment="1" borderId="17" fillId="6" fontId="14" numFmtId="0" pivotButton="0" quotePrefix="0" xfId="0">
      <alignment horizontal="center" vertical="center"/>
    </xf>
    <xf applyAlignment="1" borderId="3" fillId="10" fontId="14" numFmtId="0" pivotButton="0" quotePrefix="0" xfId="0">
      <alignment horizontal="center" vertical="center"/>
    </xf>
    <xf applyAlignment="1" borderId="7" fillId="10" fontId="14" numFmtId="0" pivotButton="0" quotePrefix="0" xfId="0">
      <alignment horizontal="center" vertical="center"/>
    </xf>
    <xf applyAlignment="1" borderId="12" fillId="10" fontId="14" numFmtId="0" pivotButton="0" quotePrefix="0" xfId="0">
      <alignment horizontal="center" vertical="center"/>
    </xf>
    <xf applyAlignment="1" borderId="16" fillId="10" fontId="14" numFmtId="0" pivotButton="0" quotePrefix="0" xfId="0">
      <alignment horizontal="center" vertical="center"/>
    </xf>
    <xf applyAlignment="1" borderId="5" fillId="5" fontId="1" numFmtId="0" pivotButton="0" quotePrefix="0" xfId="0">
      <alignment horizontal="center" vertical="center" wrapText="1"/>
    </xf>
    <xf applyAlignment="1" borderId="1" fillId="11" fontId="14" numFmtId="0" pivotButton="0" quotePrefix="0" xfId="0">
      <alignment horizontal="center" vertical="center" wrapText="1"/>
    </xf>
    <xf applyAlignment="1" borderId="5" fillId="7" fontId="2" numFmtId="0" pivotButton="0" quotePrefix="0" xfId="0">
      <alignment horizontal="center" textRotation="255" vertical="center"/>
    </xf>
    <xf applyAlignment="1" borderId="10" fillId="7" fontId="14" numFmtId="0" pivotButton="0" quotePrefix="0" xfId="0">
      <alignment horizontal="center" textRotation="255" vertical="center"/>
    </xf>
    <xf applyAlignment="1" borderId="8" fillId="7" fontId="14" numFmtId="0" pivotButton="0" quotePrefix="0" xfId="0">
      <alignment horizontal="center" textRotation="255" vertical="center"/>
    </xf>
    <xf applyAlignment="1" borderId="1" fillId="5" fontId="14" numFmtId="0" pivotButton="0" quotePrefix="0" xfId="0">
      <alignment horizontal="center" textRotation="255" vertical="center"/>
    </xf>
    <xf applyAlignment="1" borderId="1" fillId="5" fontId="14" numFmtId="0" pivotButton="0" quotePrefix="0" xfId="0">
      <alignment horizontal="left" vertical="center"/>
    </xf>
    <xf applyAlignment="1" borderId="1" fillId="5" fontId="14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textRotation="255" vertical="center"/>
    </xf>
    <xf applyAlignment="1" borderId="1" fillId="9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textRotation="255" vertical="center" wrapText="1"/>
    </xf>
    <xf applyAlignment="1" borderId="1" fillId="12" fontId="0" numFmtId="0" pivotButton="0" quotePrefix="0" xfId="0">
      <alignment horizontal="center" vertical="center"/>
    </xf>
    <xf applyAlignment="1" borderId="1" fillId="8" fontId="13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0" fillId="2" fontId="0" numFmtId="0" pivotButton="0" quotePrefix="0" xfId="0">
      <alignment horizontal="center" textRotation="255" vertical="center"/>
    </xf>
    <xf applyAlignment="1" borderId="5" fillId="2" fontId="0" numFmtId="0" pivotButton="0" quotePrefix="0" xfId="0">
      <alignment horizontal="center" textRotation="255" vertical="center"/>
    </xf>
    <xf applyAlignment="1" borderId="8" fillId="2" fontId="0" numFmtId="0" pivotButton="0" quotePrefix="0" xfId="0">
      <alignment horizontal="center" textRotation="255" vertical="center"/>
    </xf>
    <xf applyAlignment="1" borderId="4" fillId="9" fontId="0" numFmtId="0" pivotButton="0" quotePrefix="0" xfId="0">
      <alignment horizontal="center" vertical="center" wrapText="1"/>
    </xf>
    <xf applyAlignment="1" borderId="6" fillId="9" fontId="0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/>
    </xf>
    <xf applyAlignment="1" borderId="1" fillId="0" fontId="0" numFmtId="14" pivotButton="0" quotePrefix="0" xfId="0">
      <alignment horizontal="center" vertical="center"/>
    </xf>
    <xf applyAlignment="1" borderId="1" fillId="0" fontId="0" numFmtId="164" pivotButton="0" quotePrefix="0" xfId="1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1" fillId="0" fontId="11" numFmtId="164" pivotButton="0" quotePrefix="0" xfId="1">
      <alignment horizontal="center" vertical="center"/>
    </xf>
    <xf applyAlignment="1" borderId="1" fillId="0" fontId="11" numFmtId="164" pivotButton="0" quotePrefix="0" xfId="1">
      <alignment horizontal="center" vertical="center"/>
    </xf>
    <xf applyAlignment="1" borderId="1" fillId="0" fontId="11" numFmtId="13" pivotButton="0" quotePrefix="0" xfId="1">
      <alignment horizontal="center" vertical="center"/>
    </xf>
    <xf borderId="0" fillId="0" fontId="0" numFmtId="0" pivotButton="0" quotePrefix="0" xfId="0"/>
    <xf applyAlignment="1" borderId="0" fillId="0" fontId="0" numFmtId="164" pivotButton="0" quotePrefix="0" xfId="1">
      <alignment vertical="center"/>
    </xf>
    <xf applyAlignment="1" borderId="0" fillId="0" fontId="0" numFmtId="164" pivotButton="0" quotePrefix="0" xfId="0">
      <alignment vertical="center"/>
    </xf>
    <xf borderId="20" fillId="0" fontId="0" numFmtId="0" pivotButton="0" quotePrefix="0" xfId="0"/>
    <xf applyAlignment="1" borderId="20" fillId="5" fontId="1" numFmtId="0" pivotButton="0" quotePrefix="0" xfId="0">
      <alignment horizontal="center" vertical="center" wrapText="1"/>
    </xf>
    <xf borderId="20" fillId="0" fontId="0" numFmtId="165" pivotButton="0" quotePrefix="0" xfId="0"/>
    <xf applyAlignment="1" borderId="20" fillId="0" fontId="14" numFmtId="165" pivotButton="0" quotePrefix="0" xfId="3">
      <alignment vertical="center"/>
    </xf>
    <xf borderId="10" fillId="0" fontId="0" numFmtId="0" pivotButton="0" quotePrefix="0" xfId="0"/>
    <xf borderId="8" fillId="0" fontId="0" numFmtId="0" pivotButton="0" quotePrefix="0" xfId="0"/>
    <xf applyAlignment="1" borderId="0" fillId="4" fontId="14" numFmtId="164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20" fillId="5" fontId="14" numFmtId="0" pivotButton="0" quotePrefix="0" xfId="0">
      <alignment horizontal="center" vertical="center" wrapText="1"/>
    </xf>
    <xf applyAlignment="1" borderId="20" fillId="5" fontId="14" numFmtId="0" pivotButton="0" quotePrefix="0" xfId="0">
      <alignment horizontal="center" vertical="center"/>
    </xf>
    <xf applyAlignment="1" borderId="0" fillId="0" fontId="14" numFmtId="164" pivotButton="0" quotePrefix="0" xfId="0">
      <alignment vertical="center"/>
    </xf>
    <xf applyAlignment="1" borderId="1" fillId="5" fontId="2" numFmtId="0" pivotButton="0" quotePrefix="0" xfId="0">
      <alignment horizontal="center" vertical="center" wrapText="1"/>
    </xf>
    <xf borderId="6" fillId="0" fontId="0" numFmtId="0" pivotButton="0" quotePrefix="0" xfId="0"/>
    <xf applyAlignment="1" borderId="20" fillId="6" fontId="2" numFmtId="0" pivotButton="0" quotePrefix="0" xfId="0">
      <alignment vertical="center" wrapText="1"/>
    </xf>
    <xf applyAlignment="1" borderId="20" fillId="6" fontId="14" numFmtId="0" pivotButton="0" quotePrefix="0" xfId="0">
      <alignment vertical="top" wrapText="1"/>
    </xf>
    <xf applyAlignment="1" borderId="20" fillId="6" fontId="14" numFmtId="0" pivotButton="0" quotePrefix="0" xfId="0">
      <alignment vertical="center" wrapText="1"/>
    </xf>
    <xf applyAlignment="1" borderId="20" fillId="6" fontId="14" numFmtId="0" pivotButton="0" quotePrefix="0" xfId="0">
      <alignment vertical="center"/>
    </xf>
    <xf applyAlignment="1" borderId="20" fillId="0" fontId="14" numFmtId="165" pivotButton="0" quotePrefix="0" xfId="0">
      <alignment vertical="center"/>
    </xf>
    <xf applyAlignment="1" borderId="20" fillId="6" fontId="1" numFmtId="0" pivotButton="0" quotePrefix="0" xfId="0">
      <alignment vertical="center" wrapText="1"/>
    </xf>
    <xf borderId="17" fillId="0" fontId="0" numFmtId="0" pivotButton="0" quotePrefix="0" xfId="0"/>
    <xf applyAlignment="1" borderId="4" fillId="10" fontId="14" numFmtId="0" pivotButton="0" quotePrefix="0" xfId="0">
      <alignment horizontal="center" vertical="center"/>
    </xf>
    <xf borderId="7" fillId="0" fontId="0" numFmtId="0" pivotButton="0" quotePrefix="0" xfId="0"/>
    <xf borderId="12" fillId="0" fontId="0" numFmtId="0" pivotButton="0" quotePrefix="0" xfId="0"/>
    <xf borderId="16" fillId="0" fontId="0" numFmtId="0" pivotButton="0" quotePrefix="0" xfId="0"/>
    <xf applyAlignment="1" borderId="1" fillId="0" fontId="14" numFmtId="164" pivotButton="0" quotePrefix="0" xfId="0">
      <alignment vertical="center"/>
    </xf>
    <xf applyAlignment="1" borderId="1" fillId="7" fontId="2" numFmtId="0" pivotButton="0" quotePrefix="0" xfId="0">
      <alignment horizontal="center" textRotation="255" vertical="center"/>
    </xf>
    <xf applyAlignment="1" borderId="20" fillId="7" fontId="14" numFmtId="0" pivotButton="0" quotePrefix="0" xfId="0">
      <alignment horizontal="left" vertical="center"/>
    </xf>
    <xf borderId="11" fillId="0" fontId="0" numFmtId="0" pivotButton="0" quotePrefix="0" xfId="0"/>
    <xf borderId="13" fillId="0" fontId="0" numFmtId="0" pivotButton="0" quotePrefix="0" xfId="0"/>
    <xf borderId="20" fillId="0" fontId="0" numFmtId="10" pivotButton="0" quotePrefix="0" xfId="0"/>
    <xf applyAlignment="1" borderId="20" fillId="0" fontId="14" numFmtId="10" pivotButton="0" quotePrefix="0" xfId="0">
      <alignment vertical="center"/>
    </xf>
    <xf applyAlignment="1" borderId="20" fillId="0" fontId="14" numFmtId="10" pivotButton="0" quotePrefix="0" xfId="2">
      <alignment vertical="center"/>
    </xf>
    <xf applyAlignment="1" borderId="20" fillId="0" fontId="14" numFmtId="165" pivotButton="0" quotePrefix="0" xfId="1">
      <alignment vertical="center"/>
    </xf>
    <xf applyAlignment="1" borderId="20" fillId="7" fontId="20" numFmtId="0" pivotButton="0" quotePrefix="0" xfId="0">
      <alignment horizontal="left" vertical="center"/>
    </xf>
    <xf applyAlignment="1" borderId="20" fillId="7" fontId="15" numFmtId="0" pivotButton="0" quotePrefix="0" xfId="0">
      <alignment horizontal="left" vertical="center"/>
    </xf>
    <xf applyAlignment="1" borderId="20" fillId="7" fontId="15" numFmtId="0" pivotButton="0" quotePrefix="0" xfId="0">
      <alignment horizontal="left" vertical="center" wrapText="1"/>
    </xf>
    <xf applyAlignment="1" borderId="20" fillId="0" fontId="14" numFmtId="165" pivotButton="0" quotePrefix="0" xfId="2">
      <alignment vertical="center"/>
    </xf>
    <xf applyAlignment="1" borderId="1" fillId="7" fontId="15" numFmtId="0" pivotButton="0" quotePrefix="0" xfId="0">
      <alignment horizontal="left" vertical="center" wrapText="1"/>
    </xf>
    <xf applyAlignment="1" borderId="4" fillId="7" fontId="15" numFmtId="0" pivotButton="0" quotePrefix="0" xfId="0">
      <alignment horizontal="left" vertical="center" wrapText="1"/>
    </xf>
    <xf applyAlignment="1" borderId="1" fillId="7" fontId="15" numFmtId="0" pivotButton="0" quotePrefix="0" xfId="0">
      <alignment horizontal="left" vertical="center"/>
    </xf>
    <xf applyAlignment="1" borderId="1" fillId="0" fontId="14" numFmtId="164" pivotButton="0" quotePrefix="0" xfId="1">
      <alignment vertical="center"/>
    </xf>
    <xf applyAlignment="1" borderId="1" fillId="7" fontId="21" numFmtId="0" pivotButton="0" quotePrefix="0" xfId="0">
      <alignment horizontal="left" vertical="center"/>
    </xf>
    <xf applyAlignment="1" borderId="1" fillId="0" fontId="1" numFmtId="164" pivotButton="0" quotePrefix="0" xfId="2">
      <alignment vertical="center"/>
    </xf>
    <xf applyAlignment="1" borderId="1" fillId="0" fontId="14" numFmtId="164" pivotButton="0" quotePrefix="0" xfId="0">
      <alignment horizontal="center" vertical="center"/>
    </xf>
    <xf applyAlignment="1" borderId="4" fillId="0" fontId="16" numFmtId="0" pivotButton="0" quotePrefix="0" xfId="0">
      <alignment horizontal="center" vertical="center"/>
    </xf>
    <xf applyAlignment="1" borderId="14" fillId="0" fontId="14" numFmtId="164" pivotButton="0" quotePrefix="0" xfId="0">
      <alignment horizontal="center" vertical="center"/>
    </xf>
    <xf borderId="15" fillId="0" fontId="0" numFmtId="0" pivotButton="0" quotePrefix="0" xfId="0"/>
    <xf applyAlignment="1" borderId="9" fillId="0" fontId="14" numFmtId="164" pivotButton="0" quotePrefix="0" xfId="0">
      <alignment horizontal="center" vertical="center"/>
    </xf>
    <xf borderId="9" fillId="0" fontId="0" numFmtId="0" pivotButton="0" quotePrefix="0" xfId="0"/>
    <xf applyAlignment="1" borderId="1" fillId="0" fontId="14" numFmtId="164" pivotButton="0" quotePrefix="0" xfId="2">
      <alignment vertical="center"/>
    </xf>
    <xf borderId="20" fillId="0" fontId="25" numFmtId="0" pivotButton="0" quotePrefix="0" xfId="0"/>
    <xf borderId="20" fillId="0" fontId="25" numFmtId="165" pivotButton="0" quotePrefix="0" xfId="0"/>
    <xf applyAlignment="1" borderId="20" fillId="0" fontId="25" numFmtId="165" pivotButton="0" quotePrefix="0" xfId="3">
      <alignment horizontal="right" vertical="center"/>
    </xf>
    <xf borderId="20" fillId="0" fontId="25" numFmtId="10" pivotButton="0" quotePrefix="0" xfId="0"/>
    <xf applyAlignment="1" borderId="0" fillId="0" fontId="12" numFmtId="164" pivotButton="0" quotePrefix="0" xfId="1">
      <alignment vertical="center"/>
    </xf>
    <xf applyAlignment="1" borderId="1" fillId="8" fontId="13" numFmtId="164" pivotButton="0" quotePrefix="0" xfId="0">
      <alignment horizontal="center" vertical="center"/>
    </xf>
    <xf applyAlignment="1" borderId="1" fillId="0" fontId="12" numFmtId="164" pivotButton="0" quotePrefix="0" xfId="1">
      <alignment vertical="center"/>
    </xf>
    <xf applyAlignment="1" borderId="1" fillId="0" fontId="11" numFmtId="164" pivotButton="0" quotePrefix="0" xfId="1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0" fontId="11" numFmtId="164" pivotButton="0" quotePrefix="0" xfId="1">
      <alignment horizontal="center" vertical="center"/>
    </xf>
    <xf applyAlignment="1" borderId="1" fillId="0" fontId="0" numFmtId="164" pivotButton="0" quotePrefix="0" xfId="1">
      <alignment horizontal="center" vertical="center"/>
    </xf>
    <xf applyAlignment="1" borderId="2" fillId="0" fontId="0" numFmtId="164" pivotButton="0" quotePrefix="0" xfId="0">
      <alignment horizontal="center" vertical="center"/>
    </xf>
    <xf borderId="2" fillId="0" fontId="0" numFmtId="0" pivotButton="0" quotePrefix="0" xfId="0"/>
  </cellXfs>
  <cellStyles count="7">
    <cellStyle builtinId="0" name="標準" xfId="0"/>
    <cellStyle builtinId="7" name="通貨" xfId="1"/>
    <cellStyle builtinId="5" name="パーセント" xfId="2"/>
    <cellStyle builtinId="6" name="桁区切り" xfId="3"/>
    <cellStyle name="通貨 2" xfId="4"/>
    <cellStyle name="通貨 2 2" xfId="5"/>
    <cellStyle name="通貨 3" xfId="6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customWidth="1" max="2" min="2" style="169" width="13.625"/>
    <col customWidth="1" max="4" min="4" style="169" width="14.875"/>
  </cols>
  <sheetData>
    <row r="1">
      <c r="A1" s="0" t="inlineStr">
        <is>
          <t>2024.04月</t>
        </is>
      </c>
      <c r="B1" s="170" t="n">
        <v>24895867</v>
      </c>
      <c r="C1" s="0" t="inlineStr">
        <is>
          <t>全ロシア</t>
        </is>
      </c>
      <c r="D1" s="171">
        <f>B1</f>
        <v/>
      </c>
    </row>
    <row r="2">
      <c r="A2" s="0" t="inlineStr">
        <is>
          <t>2024.05月</t>
        </is>
      </c>
      <c r="B2" s="170" t="n">
        <v>1309474</v>
      </c>
      <c r="C2" s="0" t="inlineStr">
        <is>
          <t>ロシア</t>
        </is>
      </c>
      <c r="D2" s="171">
        <f>B2-24439</f>
        <v/>
      </c>
    </row>
    <row r="3">
      <c r="A3" s="0" t="inlineStr">
        <is>
          <t>2024.06月</t>
        </is>
      </c>
      <c r="B3" s="170" t="n">
        <v>10995678</v>
      </c>
      <c r="C3" s="0" t="inlineStr">
        <is>
          <t>全ロシア</t>
        </is>
      </c>
      <c r="D3" s="171">
        <f>B3</f>
        <v/>
      </c>
    </row>
    <row r="4">
      <c r="A4" s="0" t="inlineStr">
        <is>
          <t>2024.07月</t>
        </is>
      </c>
      <c r="B4" s="170" t="n">
        <v>93415</v>
      </c>
      <c r="C4" s="0" t="inlineStr">
        <is>
          <t>全ロシア</t>
        </is>
      </c>
      <c r="D4" s="171">
        <f>B4</f>
        <v/>
      </c>
    </row>
    <row r="5">
      <c r="A5" s="0" t="inlineStr">
        <is>
          <t>2024.08月</t>
        </is>
      </c>
      <c r="B5" s="170" t="n">
        <v>18576997</v>
      </c>
      <c r="C5" s="0" t="inlineStr">
        <is>
          <t>全ロシア</t>
        </is>
      </c>
      <c r="D5" s="171">
        <f>B5</f>
        <v/>
      </c>
    </row>
    <row r="6">
      <c r="A6" s="0" t="inlineStr">
        <is>
          <t>2024.09月</t>
        </is>
      </c>
      <c r="B6" s="170" t="n">
        <v>1250861</v>
      </c>
      <c r="D6" s="171">
        <f>B6</f>
        <v/>
      </c>
    </row>
    <row r="7">
      <c r="A7" s="0" t="inlineStr">
        <is>
          <t>2024.10月</t>
        </is>
      </c>
      <c r="B7" s="170" t="n">
        <v>26538310</v>
      </c>
      <c r="D7" s="171">
        <f>B7</f>
        <v/>
      </c>
    </row>
    <row r="8">
      <c r="A8" s="0" t="inlineStr">
        <is>
          <t>2024.11月</t>
        </is>
      </c>
      <c r="B8" s="170" t="n">
        <v>1177347</v>
      </c>
      <c r="D8" s="171">
        <f>B8</f>
        <v/>
      </c>
    </row>
    <row r="9">
      <c r="A9" s="0" t="inlineStr">
        <is>
          <t>2024.12月</t>
        </is>
      </c>
      <c r="B9" s="170" t="n">
        <v>22993685</v>
      </c>
      <c r="D9" s="171">
        <f>B9</f>
        <v/>
      </c>
    </row>
    <row r="10">
      <c r="A10" s="0" t="inlineStr">
        <is>
          <t>2025.1月</t>
        </is>
      </c>
      <c r="B10" s="170" t="n">
        <v>90675</v>
      </c>
      <c r="C10" s="0" t="inlineStr">
        <is>
          <t>フランス</t>
        </is>
      </c>
      <c r="D10" s="171" t="n"/>
    </row>
    <row r="11">
      <c r="A11" s="0" t="inlineStr">
        <is>
          <t>2025.2月</t>
        </is>
      </c>
      <c r="B11" s="170" t="n">
        <v>1838321</v>
      </c>
      <c r="C11" s="0" t="inlineStr">
        <is>
          <t>ドバイ</t>
        </is>
      </c>
      <c r="D11" s="171" t="n"/>
    </row>
    <row r="12">
      <c r="A12" s="0" t="inlineStr">
        <is>
          <t>2025.3月</t>
        </is>
      </c>
      <c r="B12" s="170" t="n">
        <v>17310919</v>
      </c>
      <c r="C12" s="0" t="inlineStr">
        <is>
          <t>ロシア</t>
        </is>
      </c>
    </row>
    <row r="13">
      <c r="B13" s="170">
        <f>SUM(B1:B12)</f>
        <v/>
      </c>
      <c r="D13" s="0" t="inlineStr">
        <is>
          <t>￥108,305,798（うちロシア向けは9631万）</t>
        </is>
      </c>
    </row>
    <row r="14">
      <c r="B14" s="170" t="n"/>
      <c r="D14" s="171">
        <f>B12+108305798</f>
        <v/>
      </c>
    </row>
    <row r="15">
      <c r="B15" s="170" t="n"/>
      <c r="D15" s="171" t="n"/>
    </row>
    <row r="16">
      <c r="B16" s="170" t="n"/>
      <c r="D16" s="171">
        <f>96310000+B12</f>
        <v/>
      </c>
    </row>
    <row r="18">
      <c r="D18" s="171">
        <f>B13-D16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workbookViewId="0" zoomScale="80" zoomScaleNormal="100" zoomScaleSheetLayoutView="80">
      <pane activePane="bottomRight" state="frozen" topLeftCell="C130" xSplit="2" ySplit="2"/>
      <selection activeCell="L44" pane="topRight" sqref="L44"/>
      <selection activeCell="L44" pane="bottomLeft" sqref="L44"/>
      <selection activeCell="B147" pane="bottomRight" sqref="B147:C148"/>
    </sheetView>
  </sheetViews>
  <sheetFormatPr baseColWidth="8" defaultColWidth="9" defaultRowHeight="13.5"/>
  <cols>
    <col customWidth="1" max="1" min="1" style="169" width="9"/>
    <col customWidth="1" max="2" min="2" style="169" width="25"/>
    <col customWidth="1" max="4" min="3" style="169" width="15.375"/>
    <col customWidth="1" max="5" min="5" style="169" width="12.875"/>
    <col bestFit="1" customWidth="1" max="6" min="6" style="169" width="10.625"/>
    <col bestFit="1" customWidth="1" max="7" min="7" style="169" width="13.125"/>
    <col bestFit="1" customWidth="1" max="8" min="8" style="169" width="11.125"/>
    <col bestFit="1" customWidth="1" max="9" min="9" style="169" width="14.375"/>
  </cols>
  <sheetData>
    <row customHeight="1" ht="36" r="1" s="169">
      <c r="A1" s="1" t="inlineStr">
        <is>
          <t>ロイヤルコスメチックス社向け　売上表</t>
        </is>
      </c>
      <c r="C1" s="56" t="inlineStr">
        <is>
          <t>2023.08～2024.07</t>
        </is>
      </c>
      <c r="E1" s="171" t="n"/>
    </row>
    <row customFormat="1" customHeight="1" ht="20.1" r="2" s="10">
      <c r="A2" s="21" t="n"/>
      <c r="B2" s="97" t="inlineStr">
        <is>
          <t>出荷日</t>
        </is>
      </c>
      <c r="C2" s="98" t="n"/>
      <c r="D2" s="172" t="inlineStr">
        <is>
          <t>2025/09/24</t>
        </is>
      </c>
      <c r="E2" s="9" t="inlineStr">
        <is>
          <t>合計</t>
        </is>
      </c>
    </row>
    <row customFormat="1" customHeight="1" ht="20.1" r="3" s="10">
      <c r="A3" s="145" t="inlineStr">
        <is>
          <t>仕入</t>
        </is>
      </c>
      <c r="B3" s="173" t="inlineStr">
        <is>
          <t>FLOUVEIL</t>
        </is>
      </c>
      <c r="C3" s="62" t="inlineStr">
        <is>
          <t>Total</t>
        </is>
      </c>
      <c r="D3" s="174" t="n">
        <v>222750</v>
      </c>
      <c r="E3" s="175" t="n">
        <v>222750</v>
      </c>
    </row>
    <row customFormat="1" customHeight="1" ht="20.1" r="4" s="10">
      <c r="A4" s="176" t="n"/>
      <c r="B4" s="177" t="n"/>
      <c r="C4" s="50" t="inlineStr">
        <is>
          <t>税込</t>
        </is>
      </c>
      <c r="D4" s="174" t="n">
        <v>245025</v>
      </c>
      <c r="E4" s="175" t="n">
        <v>245025</v>
      </c>
    </row>
    <row customFormat="1" customHeight="1" ht="24.95" r="5" s="10">
      <c r="A5" s="176" t="n"/>
      <c r="B5" s="173" t="inlineStr">
        <is>
          <t>リレント通常注文</t>
        </is>
      </c>
      <c r="C5" s="50" t="inlineStr">
        <is>
          <t>Total</t>
        </is>
      </c>
      <c r="D5" s="174" t="n">
        <v>4333092</v>
      </c>
      <c r="E5" s="175" t="n">
        <v>4333092</v>
      </c>
    </row>
    <row customFormat="1" customHeight="1" ht="20.1" r="6" s="10">
      <c r="A6" s="176" t="n"/>
      <c r="B6" s="177" t="n"/>
      <c r="C6" s="50" t="inlineStr">
        <is>
          <t>税込</t>
        </is>
      </c>
      <c r="D6" s="174" t="n">
        <v>4766401</v>
      </c>
      <c r="E6" s="175" t="n">
        <v>4766401</v>
      </c>
    </row>
    <row customFormat="1" customHeight="1" ht="20.1" r="7" s="10">
      <c r="A7" s="176" t="n"/>
      <c r="B7" s="173" t="inlineStr">
        <is>
          <t>C'BON</t>
        </is>
      </c>
      <c r="C7" s="96" t="inlineStr">
        <is>
          <t>Total</t>
        </is>
      </c>
      <c r="D7" s="174" t="n">
        <v>1432800</v>
      </c>
      <c r="E7" s="175" t="n">
        <v>1432800</v>
      </c>
      <c r="F7" s="178">
        <f>#REF!+#REF!</f>
        <v/>
      </c>
    </row>
    <row customFormat="1" customHeight="1" ht="20.1" r="8" s="10">
      <c r="A8" s="176" t="n"/>
      <c r="B8" s="177" t="n"/>
      <c r="C8" s="96" t="inlineStr">
        <is>
          <t>税込</t>
        </is>
      </c>
      <c r="D8" s="174" t="n">
        <v>1576080</v>
      </c>
      <c r="E8" s="175" t="n">
        <v>1576080</v>
      </c>
    </row>
    <row customFormat="1" customHeight="1" ht="20.1" r="9" s="10">
      <c r="A9" s="176" t="n"/>
      <c r="B9" s="173" t="inlineStr">
        <is>
          <t>Q'1st-1</t>
        </is>
      </c>
      <c r="C9" s="50" t="inlineStr">
        <is>
          <t>Total</t>
        </is>
      </c>
      <c r="D9" s="174" t="n">
        <v>173078</v>
      </c>
      <c r="E9" s="175" t="n">
        <v>173078</v>
      </c>
      <c r="F9" s="178">
        <f>#REF!+#REF!</f>
        <v/>
      </c>
      <c r="G9" s="179">
        <f>SUM(#REF!)</f>
        <v/>
      </c>
    </row>
    <row customFormat="1" customHeight="1" ht="20.1" r="10" s="10">
      <c r="A10" s="176" t="n"/>
      <c r="B10" s="177" t="n"/>
      <c r="C10" s="50" t="inlineStr">
        <is>
          <t>税込</t>
        </is>
      </c>
      <c r="D10" s="174" t="n">
        <v>190386</v>
      </c>
      <c r="E10" s="175" t="n">
        <v>190386</v>
      </c>
    </row>
    <row customFormat="1" customHeight="1" ht="20.1" r="11" s="10">
      <c r="A11" s="176" t="n"/>
      <c r="B11" s="173" t="inlineStr">
        <is>
          <t>CHANSON</t>
        </is>
      </c>
      <c r="C11" s="50" t="inlineStr">
        <is>
          <t>Total</t>
        </is>
      </c>
      <c r="D11" s="174" t="n">
        <v>96000</v>
      </c>
      <c r="E11" s="175" t="n">
        <v>96000</v>
      </c>
    </row>
    <row customFormat="1" customHeight="1" ht="20.1" r="12" s="10">
      <c r="A12" s="176" t="n"/>
      <c r="B12" s="177" t="n"/>
      <c r="C12" s="50" t="inlineStr">
        <is>
          <t>税込</t>
        </is>
      </c>
      <c r="D12" s="174" t="n">
        <v>105600</v>
      </c>
      <c r="E12" s="175" t="n">
        <v>105600</v>
      </c>
    </row>
    <row customFormat="1" customHeight="1" ht="20.1" r="13" s="10">
      <c r="A13" s="176" t="n"/>
      <c r="B13" s="180" t="inlineStr">
        <is>
          <t>HIMELABO</t>
        </is>
      </c>
      <c r="C13" s="50" t="inlineStr">
        <is>
          <t>Total</t>
        </is>
      </c>
      <c r="D13" s="174" t="n">
        <v>40116</v>
      </c>
      <c r="E13" s="175" t="n">
        <v>40116</v>
      </c>
    </row>
    <row customFormat="1" customHeight="1" ht="20.1" r="14" s="10">
      <c r="A14" s="176" t="n"/>
      <c r="B14" s="177" t="n"/>
      <c r="C14" s="50" t="inlineStr">
        <is>
          <t>税込</t>
        </is>
      </c>
      <c r="D14" s="174" t="n">
        <v>44128</v>
      </c>
      <c r="E14" s="175" t="n">
        <v>44128</v>
      </c>
    </row>
    <row customFormat="1" customHeight="1" ht="20.1" r="15" s="10">
      <c r="A15" s="176" t="n"/>
      <c r="B15" s="180" t="inlineStr">
        <is>
          <t>SUNSORIT</t>
        </is>
      </c>
      <c r="C15" s="96" t="inlineStr">
        <is>
          <t>Total</t>
        </is>
      </c>
      <c r="D15" s="174" t="n">
        <v>94980</v>
      </c>
      <c r="E15" s="175" t="n">
        <v>94980</v>
      </c>
    </row>
    <row customFormat="1" customHeight="1" ht="20.1" r="16" s="10">
      <c r="A16" s="176" t="n"/>
      <c r="B16" s="177" t="n"/>
      <c r="C16" s="96" t="inlineStr">
        <is>
          <t>税込</t>
        </is>
      </c>
      <c r="D16" s="174" t="n">
        <v>104478</v>
      </c>
      <c r="E16" s="175" t="n">
        <v>104478</v>
      </c>
    </row>
    <row customFormat="1" customHeight="1" ht="20.1" r="17" s="10">
      <c r="A17" s="176" t="n"/>
      <c r="B17" s="181" t="inlineStr">
        <is>
          <t>KYOTOMO</t>
        </is>
      </c>
      <c r="C17" s="96" t="inlineStr">
        <is>
          <t>Total</t>
        </is>
      </c>
      <c r="D17" s="174" t="n">
        <v>253764</v>
      </c>
      <c r="E17" s="175" t="n">
        <v>253764</v>
      </c>
    </row>
    <row customFormat="1" customHeight="1" ht="20.1" r="18" s="10">
      <c r="A18" s="176" t="n"/>
      <c r="B18" s="177" t="n"/>
      <c r="C18" s="96" t="inlineStr">
        <is>
          <t>税込</t>
        </is>
      </c>
      <c r="D18" s="174" t="n">
        <v>279140</v>
      </c>
      <c r="E18" s="175" t="n">
        <v>279140</v>
      </c>
      <c r="F18" s="182" t="n"/>
    </row>
    <row customFormat="1" customHeight="1" ht="20.1" r="19" s="10">
      <c r="A19" s="176" t="n"/>
      <c r="B19" s="180" t="inlineStr">
        <is>
          <t>ELEGADOLL</t>
        </is>
      </c>
      <c r="C19" s="96" t="inlineStr">
        <is>
          <t>Total</t>
        </is>
      </c>
      <c r="D19" s="174" t="n">
        <v>134400</v>
      </c>
      <c r="E19" s="175" t="n">
        <v>134400</v>
      </c>
    </row>
    <row customFormat="1" customHeight="1" ht="20.1" r="20" s="10">
      <c r="A20" s="176" t="n"/>
      <c r="B20" s="177" t="n"/>
      <c r="C20" s="96" t="inlineStr">
        <is>
          <t>税込</t>
        </is>
      </c>
      <c r="D20" s="174" t="n">
        <v>147840</v>
      </c>
      <c r="E20" s="175" t="n">
        <v>147840</v>
      </c>
    </row>
    <row customFormat="1" customHeight="1" ht="20.1" r="21" s="10">
      <c r="A21" s="176" t="n"/>
      <c r="B21" s="181" t="inlineStr">
        <is>
          <t>MAYURI</t>
        </is>
      </c>
      <c r="C21" s="96" t="inlineStr">
        <is>
          <t>Total</t>
        </is>
      </c>
      <c r="D21" s="174" t="n">
        <v>10450</v>
      </c>
      <c r="E21" s="175" t="n">
        <v>10450</v>
      </c>
    </row>
    <row customFormat="1" customHeight="1" ht="20.1" r="22" s="10">
      <c r="A22" s="176" t="n"/>
      <c r="B22" s="177" t="n"/>
      <c r="C22" s="96" t="inlineStr">
        <is>
          <t>税込</t>
        </is>
      </c>
      <c r="D22" s="174" t="n">
        <v>11495</v>
      </c>
      <c r="E22" s="175" t="n">
        <v>11495</v>
      </c>
    </row>
    <row customFormat="1" customHeight="1" ht="20.1" r="23" s="10">
      <c r="A23" s="176" t="n"/>
      <c r="B23" s="180" t="inlineStr">
        <is>
          <t>ATMORE</t>
        </is>
      </c>
      <c r="C23" s="96" t="inlineStr">
        <is>
          <t>Total</t>
        </is>
      </c>
      <c r="D23" s="174" t="n">
        <v>13600</v>
      </c>
      <c r="E23" s="175" t="n">
        <v>13600</v>
      </c>
    </row>
    <row customFormat="1" customHeight="1" ht="20.1" r="24" s="10">
      <c r="A24" s="176" t="n"/>
      <c r="B24" s="177" t="n"/>
      <c r="C24" s="96" t="inlineStr">
        <is>
          <t>税込</t>
        </is>
      </c>
      <c r="D24" s="174" t="n">
        <v>14960</v>
      </c>
      <c r="E24" s="175" t="n">
        <v>14960</v>
      </c>
    </row>
    <row customFormat="1" customHeight="1" ht="20.1" r="25" s="10">
      <c r="A25" s="176" t="n"/>
      <c r="B25" s="180" t="inlineStr">
        <is>
          <t>OLUPONO</t>
        </is>
      </c>
      <c r="C25" s="96" t="inlineStr">
        <is>
          <t>Total</t>
        </is>
      </c>
      <c r="D25" s="174" t="n">
        <v>6500</v>
      </c>
      <c r="E25" s="175" t="n">
        <v>6500</v>
      </c>
    </row>
    <row customFormat="1" customHeight="1" ht="20.1" r="26" s="10">
      <c r="A26" s="176" t="n"/>
      <c r="B26" s="177" t="n"/>
      <c r="C26" s="96" t="inlineStr">
        <is>
          <t>税込</t>
        </is>
      </c>
      <c r="D26" s="174" t="n">
        <v>7150</v>
      </c>
      <c r="E26" s="175" t="n">
        <v>7150</v>
      </c>
    </row>
    <row customFormat="1" customHeight="1" ht="20.1" r="27" s="10">
      <c r="A27" s="176" t="n"/>
      <c r="B27" s="180" t="inlineStr">
        <is>
          <t>DIME HEALTH CARE</t>
        </is>
      </c>
      <c r="C27" s="96" t="inlineStr">
        <is>
          <t>Total</t>
        </is>
      </c>
      <c r="D27" s="174" t="n">
        <v>47520</v>
      </c>
      <c r="E27" s="175" t="n">
        <v>47520</v>
      </c>
    </row>
    <row customFormat="1" customHeight="1" ht="20.1" r="28" s="10">
      <c r="A28" s="176" t="n"/>
      <c r="B28" s="177" t="n"/>
      <c r="C28" s="96" t="inlineStr">
        <is>
          <t>税込</t>
        </is>
      </c>
      <c r="D28" s="174" t="n">
        <v>52272</v>
      </c>
      <c r="E28" s="175" t="n">
        <v>52272</v>
      </c>
    </row>
    <row customFormat="1" customHeight="1" ht="20.1" r="29" s="10">
      <c r="A29" s="176" t="n"/>
      <c r="B29" s="180" t="inlineStr">
        <is>
          <t>EMU</t>
        </is>
      </c>
      <c r="C29" s="96" t="inlineStr">
        <is>
          <t>Total</t>
        </is>
      </c>
      <c r="D29" s="174" t="n">
        <v>48600</v>
      </c>
      <c r="E29" s="175" t="n">
        <v>48600</v>
      </c>
      <c r="F29" s="27" t="n"/>
    </row>
    <row customFormat="1" customHeight="1" ht="20.1" r="30" s="10">
      <c r="A30" s="176" t="n"/>
      <c r="B30" s="177" t="n"/>
      <c r="C30" s="96" t="inlineStr">
        <is>
          <t>税込</t>
        </is>
      </c>
      <c r="D30" s="174" t="n">
        <v>53460</v>
      </c>
      <c r="E30" s="175" t="n">
        <v>53460</v>
      </c>
    </row>
    <row customFormat="1" customHeight="1" ht="20.1" r="31" s="10">
      <c r="A31" s="176" t="n"/>
      <c r="B31" s="180" t="inlineStr">
        <is>
          <t>CHIKUHODO</t>
        </is>
      </c>
      <c r="C31" s="96" t="inlineStr">
        <is>
          <t>Total</t>
        </is>
      </c>
      <c r="D31" s="174" t="n">
        <v>188100</v>
      </c>
      <c r="E31" s="175" t="n">
        <v>188100</v>
      </c>
    </row>
    <row customFormat="1" customHeight="1" ht="20.1" r="32" s="10">
      <c r="A32" s="176" t="n"/>
      <c r="B32" s="177" t="n"/>
      <c r="C32" s="96" t="inlineStr">
        <is>
          <t>税込</t>
        </is>
      </c>
      <c r="D32" s="174" t="n">
        <v>206910</v>
      </c>
      <c r="E32" s="175" t="n">
        <v>206910</v>
      </c>
    </row>
    <row customFormat="1" customHeight="1" ht="20.1" r="33" s="10">
      <c r="A33" s="176" t="n"/>
      <c r="B33" s="180" t="inlineStr">
        <is>
          <t>LAPIDEM</t>
        </is>
      </c>
      <c r="C33" s="96" t="inlineStr">
        <is>
          <t>Total</t>
        </is>
      </c>
      <c r="D33" s="174" t="n">
        <v>441280</v>
      </c>
      <c r="E33" s="175" t="n">
        <v>441280</v>
      </c>
    </row>
    <row customFormat="1" customHeight="1" ht="20.1" r="34" s="10">
      <c r="A34" s="176" t="n"/>
      <c r="B34" s="177" t="n"/>
      <c r="C34" s="96" t="inlineStr">
        <is>
          <t>税込</t>
        </is>
      </c>
      <c r="D34" s="174" t="n">
        <v>485408</v>
      </c>
      <c r="E34" s="175" t="n">
        <v>485408</v>
      </c>
    </row>
    <row customFormat="1" customHeight="1" ht="20.1" r="35" s="10">
      <c r="A35" s="176" t="n"/>
      <c r="B35" s="180" t="inlineStr">
        <is>
          <t>ROSY DROP</t>
        </is>
      </c>
      <c r="C35" s="96" t="inlineStr">
        <is>
          <t>Total</t>
        </is>
      </c>
      <c r="D35" s="174" t="n">
        <v>115200</v>
      </c>
      <c r="E35" s="175" t="n">
        <v>115200</v>
      </c>
    </row>
    <row customFormat="1" customHeight="1" ht="20.1" r="36" s="10">
      <c r="A36" s="176" t="n"/>
      <c r="B36" s="177" t="n"/>
      <c r="C36" s="96" t="inlineStr">
        <is>
          <t>税込</t>
        </is>
      </c>
      <c r="D36" s="174" t="n">
        <v>126720</v>
      </c>
      <c r="E36" s="175" t="n">
        <v>126720</v>
      </c>
    </row>
    <row customFormat="1" customHeight="1" ht="20.1" r="37" s="10">
      <c r="A37" s="176" t="n"/>
      <c r="B37" s="180" t="inlineStr">
        <is>
          <t>ESTLABO</t>
        </is>
      </c>
      <c r="C37" s="96" t="inlineStr">
        <is>
          <t>Total</t>
        </is>
      </c>
      <c r="D37" s="174" t="n">
        <v>476510</v>
      </c>
      <c r="E37" s="175" t="n">
        <v>476510</v>
      </c>
    </row>
    <row customFormat="1" customHeight="1" ht="20.1" r="38" s="10">
      <c r="A38" s="176" t="n"/>
      <c r="B38" s="177" t="n"/>
      <c r="C38" s="96" t="inlineStr">
        <is>
          <t>税込</t>
        </is>
      </c>
      <c r="D38" s="174" t="n">
        <v>524161</v>
      </c>
      <c r="E38" s="175" t="n">
        <v>524161</v>
      </c>
    </row>
    <row customFormat="1" customHeight="1" ht="20.1" r="39" s="10">
      <c r="A39" s="176" t="n"/>
      <c r="B39" s="180" t="inlineStr">
        <is>
          <t>Ajuste</t>
        </is>
      </c>
      <c r="C39" s="96" t="inlineStr">
        <is>
          <t>Total</t>
        </is>
      </c>
      <c r="D39" s="174" t="n">
        <v>3100</v>
      </c>
      <c r="E39" s="175" t="n">
        <v>3100</v>
      </c>
    </row>
    <row customFormat="1" customHeight="1" ht="20.1" r="40" s="10">
      <c r="A40" s="176" t="n"/>
      <c r="B40" s="177" t="n"/>
      <c r="C40" s="96" t="inlineStr">
        <is>
          <t>税込</t>
        </is>
      </c>
      <c r="D40" s="174" t="n">
        <v>3410</v>
      </c>
      <c r="E40" s="175" t="n">
        <v>3410</v>
      </c>
    </row>
    <row customFormat="1" customHeight="1" ht="20.1" r="41" s="10">
      <c r="A41" s="176" t="n"/>
      <c r="B41" s="180" t="inlineStr">
        <is>
          <t>ISTYLE</t>
        </is>
      </c>
      <c r="C41" s="96" t="inlineStr">
        <is>
          <t>Total</t>
        </is>
      </c>
      <c r="D41" s="174" t="n">
        <v>34520</v>
      </c>
      <c r="E41" s="175" t="n">
        <v>34520</v>
      </c>
    </row>
    <row customFormat="1" customHeight="1" ht="20.1" r="42" s="10">
      <c r="A42" s="176" t="n"/>
      <c r="B42" s="177" t="n"/>
      <c r="C42" s="96" t="inlineStr">
        <is>
          <t>税込</t>
        </is>
      </c>
      <c r="D42" s="174" t="n">
        <v>37972</v>
      </c>
      <c r="E42" s="175" t="n">
        <v>37972</v>
      </c>
    </row>
    <row customFormat="1" customHeight="1" ht="20.1" r="43" s="10">
      <c r="A43" s="176" t="n"/>
      <c r="B43" s="180" t="inlineStr">
        <is>
          <t>MEROS</t>
        </is>
      </c>
      <c r="C43" s="96" t="inlineStr">
        <is>
          <t>Total</t>
        </is>
      </c>
      <c r="D43" s="174" t="n">
        <v>58054</v>
      </c>
      <c r="E43" s="175" t="n">
        <v>58054</v>
      </c>
    </row>
    <row customFormat="1" customHeight="1" ht="20.1" r="44" s="10">
      <c r="A44" s="176" t="n"/>
      <c r="B44" s="177" t="n"/>
      <c r="C44" s="96" t="inlineStr">
        <is>
          <t>税込</t>
        </is>
      </c>
      <c r="D44" s="174" t="n">
        <v>63859</v>
      </c>
      <c r="E44" s="175" t="n">
        <v>63859</v>
      </c>
    </row>
    <row customFormat="1" customHeight="1" ht="20.1" r="45" s="10">
      <c r="A45" s="176" t="n"/>
      <c r="B45" s="180" t="inlineStr">
        <is>
          <t>Beauty Conexion</t>
        </is>
      </c>
      <c r="C45" s="96" t="inlineStr">
        <is>
          <t>Total</t>
        </is>
      </c>
      <c r="D45" s="174" t="n">
        <v>53460</v>
      </c>
      <c r="E45" s="175" t="n">
        <v>53460</v>
      </c>
    </row>
    <row customFormat="1" customHeight="1" ht="20.1" r="46" s="10">
      <c r="A46" s="176" t="n"/>
      <c r="B46" s="177" t="n"/>
      <c r="C46" s="96" t="inlineStr">
        <is>
          <t>税込</t>
        </is>
      </c>
      <c r="D46" s="174" t="n">
        <v>58806</v>
      </c>
      <c r="E46" s="175" t="n">
        <v>58806</v>
      </c>
    </row>
    <row customFormat="1" customHeight="1" ht="20.1" r="47" s="10">
      <c r="A47" s="176" t="n"/>
      <c r="B47" s="180" t="inlineStr">
        <is>
          <t>COSMEPRO</t>
        </is>
      </c>
      <c r="C47" s="96" t="inlineStr">
        <is>
          <t>Total</t>
        </is>
      </c>
      <c r="D47" s="174" t="n">
        <v>32400</v>
      </c>
      <c r="E47" s="175" t="n">
        <v>32400</v>
      </c>
    </row>
    <row customFormat="1" customHeight="1" ht="20.1" r="48" s="10">
      <c r="A48" s="176" t="n"/>
      <c r="B48" s="177" t="n"/>
      <c r="C48" s="96" t="inlineStr">
        <is>
          <t>税込</t>
        </is>
      </c>
      <c r="D48" s="174" t="n">
        <v>35640</v>
      </c>
      <c r="E48" s="175" t="n">
        <v>35640</v>
      </c>
    </row>
    <row customFormat="1" customHeight="1" ht="20.1" r="49" s="10">
      <c r="A49" s="176" t="n"/>
      <c r="B49" s="173" t="inlineStr">
        <is>
          <t>AFURA</t>
        </is>
      </c>
      <c r="C49" s="96" t="inlineStr">
        <is>
          <t>Total</t>
        </is>
      </c>
      <c r="D49" s="174" t="n">
        <v>24400</v>
      </c>
      <c r="E49" s="175" t="n">
        <v>24400</v>
      </c>
    </row>
    <row customFormat="1" customHeight="1" ht="20.1" r="50" s="10">
      <c r="A50" s="176" t="n"/>
      <c r="B50" s="177" t="n"/>
      <c r="C50" s="61" t="inlineStr">
        <is>
          <t>税込</t>
        </is>
      </c>
      <c r="D50" s="174" t="n">
        <v>26840</v>
      </c>
      <c r="E50" s="175" t="n">
        <v>26840</v>
      </c>
    </row>
    <row customFormat="1" customHeight="1" ht="20.1" r="51" s="10">
      <c r="A51" s="176" t="n"/>
      <c r="B51" s="180" t="inlineStr">
        <is>
          <t>HANAKO</t>
        </is>
      </c>
      <c r="C51" s="96" t="inlineStr">
        <is>
          <t>Total</t>
        </is>
      </c>
      <c r="D51" s="174" t="n">
        <v>8556</v>
      </c>
      <c r="E51" s="175" t="n">
        <v>8556</v>
      </c>
    </row>
    <row customFormat="1" customHeight="1" ht="20.1" r="52" s="10">
      <c r="A52" s="176" t="n"/>
      <c r="B52" s="177" t="n"/>
      <c r="C52" s="96" t="inlineStr">
        <is>
          <t>税込</t>
        </is>
      </c>
      <c r="D52" s="174" t="n">
        <v>9412</v>
      </c>
      <c r="E52" s="175" t="n">
        <v>9412</v>
      </c>
    </row>
    <row customFormat="1" customHeight="1" ht="20.1" r="53" s="10">
      <c r="A53" s="176" t="n"/>
      <c r="B53" s="180" t="inlineStr">
        <is>
          <t>AISHODO</t>
        </is>
      </c>
      <c r="C53" s="96" t="inlineStr">
        <is>
          <t>Total</t>
        </is>
      </c>
      <c r="D53" s="174" t="n">
        <v>0</v>
      </c>
      <c r="E53" s="175" t="n">
        <v>0</v>
      </c>
    </row>
    <row customFormat="1" customHeight="1" ht="20.1" r="54" s="10">
      <c r="A54" s="176" t="n"/>
      <c r="B54" s="177" t="n"/>
      <c r="C54" s="96" t="inlineStr">
        <is>
          <t>税込</t>
        </is>
      </c>
      <c r="D54" s="174" t="n">
        <v>0</v>
      </c>
      <c r="E54" s="175" t="n">
        <v>0</v>
      </c>
    </row>
    <row customFormat="1" customHeight="1" ht="20.1" r="55" s="10">
      <c r="A55" s="176" t="n"/>
      <c r="B55" s="180" t="inlineStr">
        <is>
          <t>RUHAKU</t>
        </is>
      </c>
      <c r="C55" s="96" t="inlineStr">
        <is>
          <t>Total</t>
        </is>
      </c>
      <c r="D55" s="174" t="n">
        <v>0</v>
      </c>
      <c r="E55" s="175" t="n">
        <v>0</v>
      </c>
    </row>
    <row customFormat="1" customHeight="1" ht="20.1" r="56" s="10">
      <c r="A56" s="176" t="n"/>
      <c r="B56" s="177" t="n"/>
      <c r="C56" s="96" t="inlineStr">
        <is>
          <t>税込</t>
        </is>
      </c>
      <c r="D56" s="174" t="n">
        <v>0</v>
      </c>
      <c r="E56" s="175" t="n">
        <v>0</v>
      </c>
    </row>
    <row customFormat="1" customHeight="1" ht="20.1" r="57" s="10">
      <c r="A57" s="176" t="n"/>
      <c r="B57" s="180" t="inlineStr">
        <is>
          <t>McCoy</t>
        </is>
      </c>
      <c r="C57" s="96" t="inlineStr">
        <is>
          <t>Total</t>
        </is>
      </c>
      <c r="D57" s="174" t="n">
        <v>0</v>
      </c>
      <c r="E57" s="175" t="n">
        <v>0</v>
      </c>
    </row>
    <row customFormat="1" customHeight="1" ht="20.1" r="58" s="10">
      <c r="A58" s="176" t="n"/>
      <c r="B58" s="177" t="n"/>
      <c r="C58" s="96" t="inlineStr">
        <is>
          <t>税込</t>
        </is>
      </c>
      <c r="D58" s="174" t="n">
        <v>0</v>
      </c>
      <c r="E58" s="175" t="n">
        <v>0</v>
      </c>
    </row>
    <row customFormat="1" customHeight="1" ht="20.1" r="59" s="10">
      <c r="A59" s="176" t="n"/>
      <c r="B59" s="120" t="n"/>
      <c r="C59" s="96" t="inlineStr">
        <is>
          <t>Total</t>
        </is>
      </c>
      <c r="E59" s="175" t="n">
        <v>0</v>
      </c>
    </row>
    <row customFormat="1" customHeight="1" ht="20.1" r="60" s="10">
      <c r="A60" s="176" t="n"/>
      <c r="B60" s="177" t="n"/>
      <c r="C60" s="96" t="inlineStr">
        <is>
          <t>税込</t>
        </is>
      </c>
      <c r="E60" s="11">
        <f>SUM(#REF!)</f>
        <v/>
      </c>
    </row>
    <row customFormat="1" customHeight="1" ht="20.1" r="61" s="10">
      <c r="A61" s="176" t="n"/>
      <c r="B61" s="120" t="n"/>
      <c r="C61" s="96" t="inlineStr">
        <is>
          <t>Total</t>
        </is>
      </c>
      <c r="E61" s="11">
        <f>SUM(#REF!)</f>
        <v/>
      </c>
    </row>
    <row customFormat="1" customHeight="1" ht="20.1" r="62" s="10">
      <c r="A62" s="176" t="n"/>
      <c r="B62" s="177" t="n"/>
      <c r="C62" s="96" t="inlineStr">
        <is>
          <t>税込</t>
        </is>
      </c>
      <c r="E62" s="11">
        <f>SUM(#REF!)</f>
        <v/>
      </c>
    </row>
    <row customFormat="1" customHeight="1" ht="20.1" r="63" s="10">
      <c r="A63" s="176" t="n"/>
      <c r="B63" s="120" t="n"/>
      <c r="C63" s="96" t="inlineStr">
        <is>
          <t>Total</t>
        </is>
      </c>
      <c r="E63" s="11">
        <f>SUM(#REF!)</f>
        <v/>
      </c>
    </row>
    <row customFormat="1" customHeight="1" ht="20.1" r="64" s="10">
      <c r="A64" s="176" t="n"/>
      <c r="B64" s="177" t="n"/>
      <c r="C64" s="96" t="inlineStr">
        <is>
          <t>税込</t>
        </is>
      </c>
      <c r="E64" s="11">
        <f>SUM(#REF!)</f>
        <v/>
      </c>
    </row>
    <row customFormat="1" customHeight="1" ht="20.1" r="65" s="10">
      <c r="A65" s="176" t="n"/>
      <c r="B65" s="120" t="n"/>
      <c r="C65" s="96" t="inlineStr">
        <is>
          <t>Total</t>
        </is>
      </c>
      <c r="E65" s="11">
        <f>SUM(#REF!)</f>
        <v/>
      </c>
    </row>
    <row customFormat="1" customHeight="1" ht="20.1" r="66" s="10">
      <c r="A66" s="176" t="n"/>
      <c r="B66" s="177" t="n"/>
      <c r="C66" s="96" t="inlineStr">
        <is>
          <t>税込</t>
        </is>
      </c>
      <c r="E66" s="11">
        <f>SUM(#REF!)</f>
        <v/>
      </c>
    </row>
    <row customFormat="1" customHeight="1" ht="20.1" r="67" s="10">
      <c r="A67" s="176" t="n"/>
      <c r="B67" s="120" t="n"/>
      <c r="C67" s="96" t="inlineStr">
        <is>
          <t>Total</t>
        </is>
      </c>
      <c r="E67" s="11">
        <f>SUM(#REF!)</f>
        <v/>
      </c>
    </row>
    <row customFormat="1" customHeight="1" ht="20.1" r="68" s="10">
      <c r="A68" s="176" t="n"/>
      <c r="B68" s="177" t="n"/>
      <c r="C68" s="96" t="inlineStr">
        <is>
          <t>税込</t>
        </is>
      </c>
      <c r="E68" s="11">
        <f>SUM(#REF!)</f>
        <v/>
      </c>
    </row>
    <row customFormat="1" customHeight="1" ht="20.1" r="69" s="10">
      <c r="A69" s="176" t="n"/>
      <c r="B69" s="120" t="n"/>
      <c r="C69" s="96" t="inlineStr">
        <is>
          <t>Total</t>
        </is>
      </c>
      <c r="E69" s="11">
        <f>SUM(#REF!)</f>
        <v/>
      </c>
    </row>
    <row customFormat="1" customHeight="1" ht="20.1" r="70" s="10">
      <c r="A70" s="176" t="n"/>
      <c r="B70" s="177" t="n"/>
      <c r="C70" s="96" t="inlineStr">
        <is>
          <t>税込</t>
        </is>
      </c>
      <c r="E70" s="11">
        <f>SUM(#REF!)</f>
        <v/>
      </c>
    </row>
    <row customFormat="1" customHeight="1" ht="20.1" r="71" s="10">
      <c r="A71" s="176" t="n"/>
      <c r="B71" s="120" t="n"/>
      <c r="C71" s="96" t="inlineStr">
        <is>
          <t>Total</t>
        </is>
      </c>
      <c r="E71" s="11">
        <f>SUM(#REF!)</f>
        <v/>
      </c>
    </row>
    <row customFormat="1" customHeight="1" ht="20.1" r="72" s="10">
      <c r="A72" s="176" t="n"/>
      <c r="B72" s="177" t="n"/>
      <c r="C72" s="96" t="inlineStr">
        <is>
          <t>税込</t>
        </is>
      </c>
      <c r="E72" s="11">
        <f>SUM(#REF!)</f>
        <v/>
      </c>
    </row>
    <row customFormat="1" customHeight="1" ht="20.1" r="73" s="10">
      <c r="A73" s="176" t="n"/>
      <c r="B73" s="120" t="n"/>
      <c r="C73" s="96" t="inlineStr">
        <is>
          <t>Total</t>
        </is>
      </c>
      <c r="E73" s="11">
        <f>SUM(#REF!)</f>
        <v/>
      </c>
    </row>
    <row customFormat="1" customHeight="1" ht="20.1" r="74" s="10">
      <c r="A74" s="176" t="n"/>
      <c r="B74" s="177" t="n"/>
      <c r="C74" s="96" t="inlineStr">
        <is>
          <t>税込</t>
        </is>
      </c>
      <c r="E74" s="11">
        <f>SUM(#REF!)</f>
        <v/>
      </c>
    </row>
    <row customFormat="1" customHeight="1" ht="20.1" r="75" s="10">
      <c r="A75" s="176" t="n"/>
      <c r="B75" s="120" t="n"/>
      <c r="C75" s="96" t="inlineStr">
        <is>
          <t>Total</t>
        </is>
      </c>
      <c r="E75" s="11">
        <f>SUM(#REF!)</f>
        <v/>
      </c>
    </row>
    <row customFormat="1" customHeight="1" ht="20.1" r="76" s="10">
      <c r="A76" s="176" t="n"/>
      <c r="B76" s="177" t="n"/>
      <c r="C76" s="96" t="inlineStr">
        <is>
          <t>税込</t>
        </is>
      </c>
      <c r="E76" s="11">
        <f>SUM(#REF!)</f>
        <v/>
      </c>
    </row>
    <row customFormat="1" customHeight="1" ht="20.1" r="77" s="10">
      <c r="A77" s="176" t="n"/>
      <c r="B77" s="120" t="n"/>
      <c r="C77" s="96" t="inlineStr">
        <is>
          <t>Total</t>
        </is>
      </c>
      <c r="E77" s="11">
        <f>SUM(#REF!)</f>
        <v/>
      </c>
    </row>
    <row customFormat="1" customHeight="1" ht="20.1" r="78" s="10">
      <c r="A78" s="176" t="n"/>
      <c r="B78" s="177" t="n"/>
      <c r="C78" s="96" t="inlineStr">
        <is>
          <t>税込</t>
        </is>
      </c>
      <c r="E78" s="11">
        <f>SUM(#REF!)</f>
        <v/>
      </c>
    </row>
    <row customFormat="1" customHeight="1" ht="20.1" r="79" s="10">
      <c r="A79" s="176" t="n"/>
      <c r="B79" s="120" t="n"/>
      <c r="C79" s="96" t="inlineStr">
        <is>
          <t>Total</t>
        </is>
      </c>
      <c r="E79" s="11">
        <f>SUM(#REF!)</f>
        <v/>
      </c>
    </row>
    <row customFormat="1" customHeight="1" ht="20.1" r="80" s="10">
      <c r="A80" s="176" t="n"/>
      <c r="B80" s="177" t="n"/>
      <c r="C80" s="96" t="inlineStr">
        <is>
          <t>税込</t>
        </is>
      </c>
      <c r="E80" s="11">
        <f>SUM(#REF!)</f>
        <v/>
      </c>
    </row>
    <row customFormat="1" customHeight="1" ht="20.1" r="81" s="10">
      <c r="A81" s="176" t="n"/>
      <c r="B81" s="129" t="n"/>
      <c r="C81" s="96" t="inlineStr">
        <is>
          <t>Total</t>
        </is>
      </c>
      <c r="E81" s="11">
        <f>SUM(#REF!)</f>
        <v/>
      </c>
    </row>
    <row customFormat="1" customHeight="1" ht="20.1" r="82" s="10">
      <c r="A82" s="176" t="n"/>
      <c r="B82" s="177" t="n"/>
      <c r="C82" s="96" t="inlineStr">
        <is>
          <t>税込</t>
        </is>
      </c>
      <c r="E82" s="11">
        <f>SUM(#REF!)</f>
        <v/>
      </c>
    </row>
    <row customFormat="1" customHeight="1" ht="20.1" r="83" s="10">
      <c r="A83" s="176" t="n"/>
      <c r="B83" s="129" t="n"/>
      <c r="C83" s="96" t="inlineStr">
        <is>
          <t>Total</t>
        </is>
      </c>
      <c r="E83" s="11">
        <f>SUM(#REF!)</f>
        <v/>
      </c>
    </row>
    <row customFormat="1" customHeight="1" ht="20.1" r="84" s="10">
      <c r="A84" s="176" t="n"/>
      <c r="B84" s="177" t="n"/>
      <c r="C84" s="96" t="inlineStr">
        <is>
          <t>税込</t>
        </is>
      </c>
      <c r="E84" s="11">
        <f>SUM(#REF!)</f>
        <v/>
      </c>
    </row>
    <row customFormat="1" customHeight="1" ht="20.1" r="85" s="10">
      <c r="A85" s="176" t="n"/>
      <c r="B85" s="129" t="n"/>
      <c r="C85" s="96" t="inlineStr">
        <is>
          <t>Total</t>
        </is>
      </c>
      <c r="E85" s="11">
        <f>SUM(#REF!)</f>
        <v/>
      </c>
    </row>
    <row customFormat="1" customHeight="1" ht="20.1" r="86" s="10">
      <c r="A86" s="176" t="n"/>
      <c r="B86" s="177" t="n"/>
      <c r="C86" s="96" t="inlineStr">
        <is>
          <t>税込</t>
        </is>
      </c>
      <c r="E86" s="11">
        <f>SUM(#REF!)</f>
        <v/>
      </c>
    </row>
    <row customFormat="1" customHeight="1" ht="20.1" r="87" s="10">
      <c r="A87" s="176" t="n"/>
      <c r="B87" s="183" t="n"/>
      <c r="C87" s="96" t="inlineStr">
        <is>
          <t>Total</t>
        </is>
      </c>
      <c r="E87" s="11">
        <f>SUM(#REF!)</f>
        <v/>
      </c>
    </row>
    <row customFormat="1" customHeight="1" ht="20.1" r="88" s="10">
      <c r="A88" s="176" t="n"/>
      <c r="B88" s="177" t="n"/>
      <c r="C88" s="96" t="inlineStr">
        <is>
          <t>税込</t>
        </is>
      </c>
      <c r="E88" s="11">
        <f>SUM(#REF!)</f>
        <v/>
      </c>
    </row>
    <row customFormat="1" customHeight="1" ht="20.1" r="89" s="10">
      <c r="A89" s="176" t="n"/>
      <c r="B89" s="129" t="n"/>
      <c r="C89" s="96" t="inlineStr">
        <is>
          <t>Total</t>
        </is>
      </c>
      <c r="E89" s="11">
        <f>SUM(#REF!)</f>
        <v/>
      </c>
    </row>
    <row customFormat="1" customHeight="1" ht="20.1" r="90" s="10">
      <c r="A90" s="176" t="n"/>
      <c r="B90" s="177" t="n"/>
      <c r="C90" s="96" t="inlineStr">
        <is>
          <t>税込</t>
        </is>
      </c>
      <c r="E90" s="11">
        <f>SUM(#REF!)</f>
        <v/>
      </c>
    </row>
    <row customFormat="1" customHeight="1" ht="20.1" r="91" s="10">
      <c r="A91" s="176" t="n"/>
      <c r="B91" s="120" t="n"/>
      <c r="C91" s="96" t="inlineStr">
        <is>
          <t>Total</t>
        </is>
      </c>
      <c r="E91" s="11">
        <f>SUM(#REF!)</f>
        <v/>
      </c>
    </row>
    <row customFormat="1" customHeight="1" ht="20.1" r="92" s="10">
      <c r="A92" s="176" t="n"/>
      <c r="B92" s="177" t="n"/>
      <c r="C92" s="96" t="inlineStr">
        <is>
          <t>税込</t>
        </is>
      </c>
      <c r="E92" s="11">
        <f>SUM(#REF!)</f>
        <v/>
      </c>
    </row>
    <row customFormat="1" customHeight="1" ht="20.1" r="93" s="10">
      <c r="A93" s="176" t="n"/>
      <c r="B93" s="120" t="n"/>
      <c r="C93" s="96" t="inlineStr">
        <is>
          <t>Total</t>
        </is>
      </c>
      <c r="E93" s="11">
        <f>SUM(#REF!)</f>
        <v/>
      </c>
    </row>
    <row customFormat="1" customHeight="1" ht="20.1" r="94" s="10">
      <c r="A94" s="176" t="n"/>
      <c r="B94" s="177" t="n"/>
      <c r="C94" s="96" t="inlineStr">
        <is>
          <t>税込</t>
        </is>
      </c>
      <c r="E94" s="11">
        <f>SUM(#REF!)</f>
        <v/>
      </c>
    </row>
    <row customFormat="1" customHeight="1" ht="20.1" r="95" s="10">
      <c r="A95" s="176" t="n"/>
      <c r="B95" s="146" t="inlineStr">
        <is>
          <t>輸送費(FREIGHT)</t>
        </is>
      </c>
      <c r="C95" s="147" t="n"/>
      <c r="E95" s="11">
        <f>SUM(#REF!)</f>
        <v/>
      </c>
    </row>
    <row customFormat="1" customHeight="1" ht="20.1" r="96" s="10">
      <c r="A96" s="177" t="n"/>
      <c r="B96" s="146" t="inlineStr">
        <is>
          <t>輸送費込みTotal</t>
        </is>
      </c>
      <c r="C96" s="184" t="n"/>
      <c r="E96" s="11">
        <f>SUM(#REF!)</f>
        <v/>
      </c>
      <c r="F96" s="182">
        <f>SUM(#REF!)</f>
        <v/>
      </c>
      <c r="H96" s="27">
        <f>D96+F96</f>
        <v/>
      </c>
      <c r="I96" s="182">
        <f>#REF!+#REF!</f>
        <v/>
      </c>
    </row>
    <row customFormat="1" customHeight="1" ht="20.1" r="97" s="10">
      <c r="A97" s="126" t="inlineStr">
        <is>
          <t>売上</t>
        </is>
      </c>
      <c r="B97" s="185" t="inlineStr">
        <is>
          <t>FLOUVEIL</t>
        </is>
      </c>
      <c r="C97" s="13" t="inlineStr">
        <is>
          <t>Total</t>
        </is>
      </c>
      <c r="D97" s="174" t="n">
        <v>268520</v>
      </c>
      <c r="E97" s="175" t="n">
        <v>268520</v>
      </c>
    </row>
    <row customFormat="1" customHeight="1" ht="20.1" r="98" s="10">
      <c r="A98" s="176" t="n"/>
      <c r="B98" s="186" t="inlineStr">
        <is>
          <t>リレント通常注文</t>
        </is>
      </c>
      <c r="C98" s="13" t="inlineStr">
        <is>
          <t>Total</t>
        </is>
      </c>
      <c r="D98" s="174" t="n">
        <v>5480434</v>
      </c>
      <c r="E98" s="175" t="n">
        <v>5480434</v>
      </c>
    </row>
    <row customFormat="1" customHeight="1" ht="20.1" r="99" s="10">
      <c r="A99" s="176" t="n"/>
      <c r="B99" s="187" t="inlineStr">
        <is>
          <t>C'BON</t>
        </is>
      </c>
      <c r="C99" s="82" t="inlineStr">
        <is>
          <t>Total</t>
        </is>
      </c>
      <c r="D99" s="174" t="n">
        <v>1791339</v>
      </c>
      <c r="E99" s="175" t="n">
        <v>1791339</v>
      </c>
    </row>
    <row customFormat="1" customHeight="1" ht="20.1" r="100" s="10">
      <c r="A100" s="176" t="n"/>
      <c r="B100" s="187" t="inlineStr">
        <is>
          <t>Q'1st-1</t>
        </is>
      </c>
      <c r="C100" s="42" t="inlineStr">
        <is>
          <t>Total</t>
        </is>
      </c>
      <c r="D100" s="174" t="n">
        <v>221127</v>
      </c>
      <c r="E100" s="175" t="n">
        <v>221127</v>
      </c>
    </row>
    <row customFormat="1" customHeight="1" ht="20.1" r="101" s="10">
      <c r="A101" s="176" t="n"/>
      <c r="B101" s="188" t="inlineStr">
        <is>
          <t>CHANSON</t>
        </is>
      </c>
      <c r="C101" s="42" t="inlineStr">
        <is>
          <t>Total</t>
        </is>
      </c>
      <c r="D101" s="174" t="n">
        <v>123060</v>
      </c>
      <c r="E101" s="189" t="n">
        <v>123060</v>
      </c>
    </row>
    <row customFormat="1" customHeight="1" ht="20.1" r="102" s="10">
      <c r="A102" s="176" t="n"/>
      <c r="B102" s="188" t="inlineStr">
        <is>
          <t>HIMELABO</t>
        </is>
      </c>
      <c r="C102" s="42" t="inlineStr">
        <is>
          <t>Total</t>
        </is>
      </c>
      <c r="D102" s="174" t="n">
        <v>50166</v>
      </c>
      <c r="E102" s="189" t="n">
        <v>50166</v>
      </c>
    </row>
    <row customFormat="1" customHeight="1" ht="20.1" r="103" s="10">
      <c r="A103" s="176" t="n"/>
      <c r="B103" s="187" t="inlineStr">
        <is>
          <t>SUNSORIT</t>
        </is>
      </c>
      <c r="C103" s="84" t="inlineStr">
        <is>
          <t>Total</t>
        </is>
      </c>
      <c r="D103" s="174" t="n">
        <v>137128</v>
      </c>
      <c r="E103" s="175" t="n">
        <v>137128</v>
      </c>
    </row>
    <row customFormat="1" customHeight="1" ht="20.1" r="104" s="10">
      <c r="A104" s="176" t="n"/>
      <c r="B104" s="187" t="inlineStr">
        <is>
          <t>KYOTOMO</t>
        </is>
      </c>
      <c r="C104" s="13" t="inlineStr">
        <is>
          <t>Total</t>
        </is>
      </c>
      <c r="D104" s="174" t="n">
        <v>308700</v>
      </c>
      <c r="E104" s="175" t="n">
        <v>308700</v>
      </c>
    </row>
    <row customFormat="1" customHeight="1" ht="20.1" r="105" s="10">
      <c r="A105" s="176" t="n"/>
      <c r="B105" s="187" t="inlineStr">
        <is>
          <t>ELEGADOLL</t>
        </is>
      </c>
      <c r="C105" s="13" t="inlineStr">
        <is>
          <t>Total</t>
        </is>
      </c>
      <c r="D105" s="174" t="n">
        <v>162120</v>
      </c>
      <c r="E105" s="175" t="n">
        <v>162120</v>
      </c>
    </row>
    <row customFormat="1" customHeight="1" ht="20.1" r="106" s="10">
      <c r="A106" s="176" t="n"/>
      <c r="B106" s="187" t="inlineStr">
        <is>
          <t>MAYURI</t>
        </is>
      </c>
      <c r="C106" s="13" t="inlineStr">
        <is>
          <t>Total</t>
        </is>
      </c>
      <c r="D106" s="174" t="n">
        <v>12675</v>
      </c>
      <c r="E106" s="175" t="n">
        <v>12675</v>
      </c>
    </row>
    <row customFormat="1" customHeight="1" ht="20.1" r="107" s="10">
      <c r="A107" s="176" t="n"/>
      <c r="B107" s="187" t="inlineStr">
        <is>
          <t>ATMORE</t>
        </is>
      </c>
      <c r="C107" s="13" t="inlineStr">
        <is>
          <t>Total</t>
        </is>
      </c>
      <c r="D107" s="174" t="n">
        <v>17000</v>
      </c>
      <c r="E107" s="175" t="n">
        <v>17000</v>
      </c>
    </row>
    <row customFormat="1" customHeight="1" ht="20.1" r="108" s="10">
      <c r="A108" s="176" t="n"/>
      <c r="B108" s="187" t="inlineStr">
        <is>
          <t>OLUPONO</t>
        </is>
      </c>
      <c r="C108" s="13" t="inlineStr">
        <is>
          <t>Total</t>
        </is>
      </c>
      <c r="D108" s="174" t="n">
        <v>7850</v>
      </c>
      <c r="E108" s="175" t="n">
        <v>7850</v>
      </c>
    </row>
    <row customFormat="1" customHeight="1" ht="20.1" r="109" s="10">
      <c r="A109" s="176" t="n"/>
      <c r="B109" s="187" t="inlineStr">
        <is>
          <t>DIME HEALTH CARE</t>
        </is>
      </c>
      <c r="C109" s="13" t="inlineStr">
        <is>
          <t>Total</t>
        </is>
      </c>
      <c r="D109" s="174" t="n">
        <v>67878</v>
      </c>
      <c r="E109" s="175" t="n">
        <v>67878</v>
      </c>
    </row>
    <row customFormat="1" customHeight="1" ht="20.1" r="110" s="10">
      <c r="A110" s="176" t="n"/>
      <c r="B110" s="187" t="inlineStr">
        <is>
          <t>EMU</t>
        </is>
      </c>
      <c r="C110" s="13" t="inlineStr">
        <is>
          <t>Total</t>
        </is>
      </c>
      <c r="D110" s="174" t="n">
        <v>60750</v>
      </c>
      <c r="E110" s="175" t="n">
        <v>60750</v>
      </c>
    </row>
    <row customFormat="1" customHeight="1" ht="20.1" r="111" s="10">
      <c r="A111" s="176" t="n"/>
      <c r="B111" s="187" t="inlineStr">
        <is>
          <t>CHIKUHODO</t>
        </is>
      </c>
      <c r="C111" s="13" t="inlineStr">
        <is>
          <t>Total</t>
        </is>
      </c>
      <c r="D111" s="174" t="n">
        <v>221410</v>
      </c>
      <c r="E111" s="175" t="n">
        <v>221410</v>
      </c>
    </row>
    <row customFormat="1" customHeight="1" ht="20.1" r="112" s="10">
      <c r="A112" s="176" t="n"/>
      <c r="B112" s="187" t="inlineStr">
        <is>
          <t>LAPIDEM</t>
        </is>
      </c>
      <c r="C112" s="13" t="inlineStr">
        <is>
          <t>Total</t>
        </is>
      </c>
      <c r="D112" s="174" t="n">
        <v>524786</v>
      </c>
      <c r="E112" s="175" t="n">
        <v>524786</v>
      </c>
    </row>
    <row customFormat="1" customHeight="1" ht="20.1" r="113" s="10">
      <c r="A113" s="176" t="n"/>
      <c r="B113" s="187" t="inlineStr">
        <is>
          <t>ROSY DROP</t>
        </is>
      </c>
      <c r="C113" s="13" t="inlineStr">
        <is>
          <t>Total</t>
        </is>
      </c>
      <c r="D113" s="174" t="n">
        <v>144530</v>
      </c>
      <c r="E113" s="175" t="n">
        <v>144530</v>
      </c>
    </row>
    <row customFormat="1" customHeight="1" ht="20.1" r="114" s="10">
      <c r="A114" s="176" t="n"/>
      <c r="B114" s="187" t="inlineStr">
        <is>
          <t>ESTLABO</t>
        </is>
      </c>
      <c r="C114" s="13" t="inlineStr">
        <is>
          <t>Total</t>
        </is>
      </c>
      <c r="D114" s="174" t="n">
        <v>594649</v>
      </c>
      <c r="E114" s="175" t="n">
        <v>594649</v>
      </c>
    </row>
    <row customFormat="1" customHeight="1" ht="20.1" r="115" s="10">
      <c r="A115" s="176" t="n"/>
      <c r="B115" s="187" t="inlineStr">
        <is>
          <t>Ajuste</t>
        </is>
      </c>
      <c r="C115" s="13" t="inlineStr">
        <is>
          <t>Total</t>
        </is>
      </c>
      <c r="D115" s="174" t="n">
        <v>3875</v>
      </c>
      <c r="E115" s="175" t="n">
        <v>3875</v>
      </c>
    </row>
    <row customFormat="1" customHeight="1" ht="20.1" r="116" s="10">
      <c r="A116" s="176" t="n"/>
      <c r="B116" s="187" t="inlineStr">
        <is>
          <t>ISTYLE</t>
        </is>
      </c>
      <c r="C116" s="13" t="inlineStr">
        <is>
          <t>Total</t>
        </is>
      </c>
      <c r="D116" s="174" t="n">
        <v>43260</v>
      </c>
      <c r="E116" s="175" t="n">
        <v>43260</v>
      </c>
    </row>
    <row customFormat="1" customHeight="1" ht="20.1" r="117" s="10">
      <c r="A117" s="176" t="n"/>
      <c r="B117" s="187" t="inlineStr">
        <is>
          <t>MEROS</t>
        </is>
      </c>
      <c r="C117" s="13" t="inlineStr">
        <is>
          <t>Total</t>
        </is>
      </c>
      <c r="D117" s="174" t="n">
        <v>70934</v>
      </c>
      <c r="E117" s="175" t="n">
        <v>70934</v>
      </c>
    </row>
    <row customFormat="1" customHeight="1" ht="20.1" r="118" s="10">
      <c r="A118" s="176" t="n"/>
      <c r="B118" s="190" t="inlineStr">
        <is>
          <t>Beauty Conexion</t>
        </is>
      </c>
      <c r="C118" s="13" t="inlineStr">
        <is>
          <t>Total</t>
        </is>
      </c>
      <c r="D118" s="174" t="n">
        <v>61020</v>
      </c>
      <c r="E118" s="175" t="n">
        <v>61020</v>
      </c>
    </row>
    <row customFormat="1" customHeight="1" ht="20.1" r="119" s="10">
      <c r="A119" s="176" t="n"/>
      <c r="B119" s="187" t="inlineStr">
        <is>
          <t>COSMEPRO</t>
        </is>
      </c>
      <c r="C119" s="13" t="inlineStr">
        <is>
          <t>Total</t>
        </is>
      </c>
      <c r="D119" s="174" t="n">
        <v>73932</v>
      </c>
      <c r="E119" s="175" t="n">
        <v>73932</v>
      </c>
    </row>
    <row customFormat="1" customHeight="1" ht="20.1" r="120" s="10">
      <c r="A120" s="176" t="n"/>
      <c r="B120" s="187" t="inlineStr">
        <is>
          <t>AFURA</t>
        </is>
      </c>
      <c r="C120" s="13" t="inlineStr">
        <is>
          <t>Total</t>
        </is>
      </c>
      <c r="D120" s="174" t="n">
        <v>781983</v>
      </c>
      <c r="E120" s="175" t="n">
        <v>781983</v>
      </c>
    </row>
    <row customFormat="1" customHeight="1" ht="20.1" r="121" s="10">
      <c r="A121" s="176" t="n"/>
      <c r="B121" s="187" t="inlineStr">
        <is>
          <t>HANAKO</t>
        </is>
      </c>
      <c r="C121" s="13" t="inlineStr">
        <is>
          <t>Total</t>
        </is>
      </c>
      <c r="D121" s="174" t="n">
        <v>9224</v>
      </c>
      <c r="E121" s="175" t="n">
        <v>9224</v>
      </c>
    </row>
    <row customFormat="1" customHeight="1" ht="20.1" r="122" s="10">
      <c r="A122" s="176" t="n"/>
      <c r="B122" s="187" t="inlineStr">
        <is>
          <t>AISHODO</t>
        </is>
      </c>
      <c r="C122" s="13" t="inlineStr">
        <is>
          <t>Total</t>
        </is>
      </c>
      <c r="D122" s="174" t="n">
        <v>26400</v>
      </c>
      <c r="E122" s="175" t="n">
        <v>26400</v>
      </c>
      <c r="G122" s="182" t="n"/>
    </row>
    <row customFormat="1" customHeight="1" ht="20.1" r="123" s="10">
      <c r="A123" s="176" t="n"/>
      <c r="B123" s="187" t="inlineStr">
        <is>
          <t>RUHAKU</t>
        </is>
      </c>
      <c r="C123" s="13" t="inlineStr">
        <is>
          <t>Total</t>
        </is>
      </c>
      <c r="D123" s="174" t="n">
        <v>78210</v>
      </c>
      <c r="E123" s="175" t="n">
        <v>78210</v>
      </c>
    </row>
    <row customFormat="1" customHeight="1" ht="20.1" r="124" s="10">
      <c r="A124" s="176" t="n"/>
      <c r="B124" s="187" t="inlineStr">
        <is>
          <t>McCoy</t>
        </is>
      </c>
      <c r="C124" s="13" t="inlineStr">
        <is>
          <t>Total</t>
        </is>
      </c>
      <c r="D124" s="174" t="n">
        <v>55436</v>
      </c>
      <c r="E124" s="175" t="n">
        <v>55436</v>
      </c>
    </row>
    <row customFormat="1" customHeight="1" ht="20.1" r="125" s="10">
      <c r="A125" s="176" t="n"/>
      <c r="B125" s="23" t="n"/>
      <c r="C125" s="13" t="inlineStr">
        <is>
          <t>Total</t>
        </is>
      </c>
      <c r="E125" s="175" t="n">
        <v>0</v>
      </c>
    </row>
    <row customFormat="1" customHeight="1" ht="20.1" r="126" s="10">
      <c r="A126" s="176" t="n"/>
      <c r="B126" s="23" t="n"/>
      <c r="C126" s="13" t="inlineStr">
        <is>
          <t>Total</t>
        </is>
      </c>
      <c r="E126" s="11">
        <f>SUM(#REF!)</f>
        <v/>
      </c>
    </row>
    <row customFormat="1" customHeight="1" ht="20.1" r="127" s="10">
      <c r="A127" s="176" t="n"/>
      <c r="B127" s="23" t="n"/>
      <c r="C127" s="13" t="inlineStr">
        <is>
          <t>Total</t>
        </is>
      </c>
      <c r="E127" s="11">
        <f>SUM(#REF!)</f>
        <v/>
      </c>
    </row>
    <row customFormat="1" customHeight="1" ht="20.1" r="128" s="10">
      <c r="A128" s="176" t="n"/>
      <c r="B128" s="23" t="n"/>
      <c r="C128" s="13" t="inlineStr">
        <is>
          <t>Total</t>
        </is>
      </c>
      <c r="E128" s="11">
        <f>SUM(#REF!)</f>
        <v/>
      </c>
    </row>
    <row customFormat="1" customHeight="1" ht="20.1" r="129" s="10">
      <c r="A129" s="176" t="n"/>
      <c r="B129" s="23" t="n"/>
      <c r="C129" s="80" t="inlineStr">
        <is>
          <t>Total</t>
        </is>
      </c>
      <c r="E129" s="11">
        <f>SUM(#REF!)</f>
        <v/>
      </c>
    </row>
    <row customFormat="1" customHeight="1" ht="19.5" r="130" s="10">
      <c r="A130" s="176" t="n"/>
      <c r="B130" s="23" t="n"/>
      <c r="C130" s="13" t="inlineStr">
        <is>
          <t>Total</t>
        </is>
      </c>
      <c r="E130" s="11">
        <f>SUM(#REF!)</f>
        <v/>
      </c>
    </row>
    <row customFormat="1" customHeight="1" ht="20.1" r="131" s="10">
      <c r="A131" s="176" t="n"/>
      <c r="B131" s="23" t="n"/>
      <c r="C131" s="13" t="inlineStr">
        <is>
          <t>Total</t>
        </is>
      </c>
      <c r="E131" s="11">
        <f>SUM(#REF!)</f>
        <v/>
      </c>
    </row>
    <row customFormat="1" customHeight="1" ht="20.1" r="132" s="10">
      <c r="A132" s="176" t="n"/>
      <c r="B132" s="23" t="n"/>
      <c r="C132" s="13" t="inlineStr">
        <is>
          <t>Total</t>
        </is>
      </c>
      <c r="E132" s="11">
        <f>SUM(#REF!)</f>
        <v/>
      </c>
    </row>
    <row customFormat="1" customHeight="1" ht="19.5" r="133" s="10">
      <c r="A133" s="176" t="n"/>
      <c r="B133" s="23" t="n"/>
      <c r="C133" s="13" t="inlineStr">
        <is>
          <t>Total</t>
        </is>
      </c>
      <c r="E133" s="11">
        <f>SUM(#REF!)</f>
        <v/>
      </c>
    </row>
    <row customFormat="1" customHeight="1" ht="20.1" r="134" s="10">
      <c r="A134" s="176" t="n"/>
      <c r="B134" s="69" t="n"/>
      <c r="C134" s="13" t="inlineStr">
        <is>
          <t>Total</t>
        </is>
      </c>
      <c r="E134" s="11" t="n"/>
    </row>
    <row customFormat="1" customHeight="1" ht="20.1" r="135" s="10">
      <c r="A135" s="176" t="n"/>
      <c r="B135" s="69" t="n"/>
      <c r="C135" s="13" t="inlineStr">
        <is>
          <t>Total</t>
        </is>
      </c>
      <c r="E135" s="11" t="n"/>
    </row>
    <row customFormat="1" customHeight="1" ht="20.1" r="136" s="10">
      <c r="A136" s="176" t="n"/>
      <c r="B136" s="69" t="n"/>
      <c r="C136" s="13" t="inlineStr">
        <is>
          <t>Total</t>
        </is>
      </c>
      <c r="E136" s="11" t="n"/>
    </row>
    <row customFormat="1" customHeight="1" ht="20.1" r="137" s="10">
      <c r="A137" s="176" t="n"/>
      <c r="B137" s="69" t="n"/>
      <c r="C137" s="13" t="inlineStr">
        <is>
          <t>Total</t>
        </is>
      </c>
      <c r="E137" s="11" t="n"/>
      <c r="H137" s="27">
        <f>D142+'YAMATO2308~2407 '!H7</f>
        <v/>
      </c>
    </row>
    <row customFormat="1" customHeight="1" ht="20.1" r="138" s="10">
      <c r="A138" s="176" t="n"/>
      <c r="B138" s="59" t="n"/>
      <c r="C138" s="13" t="inlineStr">
        <is>
          <t>Total</t>
        </is>
      </c>
      <c r="E138" s="11" t="n"/>
    </row>
    <row customFormat="1" customHeight="1" ht="20.1" r="139" s="10">
      <c r="A139" s="176" t="n"/>
      <c r="B139" s="23" t="n"/>
      <c r="C139" s="13" t="inlineStr">
        <is>
          <t>Total</t>
        </is>
      </c>
      <c r="E139" s="11">
        <f>SUM(#REF!)</f>
        <v/>
      </c>
    </row>
    <row customFormat="1" customHeight="1" ht="20.1" r="140" s="10">
      <c r="A140" s="176" t="n"/>
      <c r="B140" s="52" t="n"/>
      <c r="C140" s="13" t="inlineStr">
        <is>
          <t>Total</t>
        </is>
      </c>
      <c r="E140" s="11">
        <f>SUM(#REF!)</f>
        <v/>
      </c>
      <c r="F140" s="182" t="n"/>
    </row>
    <row customFormat="1" customHeight="1" ht="20.1" r="141" s="10">
      <c r="A141" s="177" t="n"/>
      <c r="B141" s="25" t="inlineStr">
        <is>
          <t>Freight</t>
        </is>
      </c>
      <c r="C141" s="26" t="n"/>
      <c r="E141" s="11">
        <f>SUM(#REF!)</f>
        <v/>
      </c>
      <c r="F141" s="182">
        <f>#REF!-#REF!</f>
        <v/>
      </c>
      <c r="G141" s="27">
        <f>D142+E141</f>
        <v/>
      </c>
      <c r="H141" s="182" t="n"/>
    </row>
    <row customFormat="1" customHeight="1" ht="20.1" r="142" s="10">
      <c r="A142" s="134" t="inlineStr">
        <is>
          <t>輸送費込み請求金額</t>
        </is>
      </c>
      <c r="B142" s="191" t="n"/>
      <c r="C142" s="191" t="n"/>
      <c r="E142" s="11">
        <f>SUM(#REF!)</f>
        <v/>
      </c>
      <c r="F142" s="70">
        <f>E141/#REF!</f>
        <v/>
      </c>
      <c r="G142" s="27">
        <f>F141-G96</f>
        <v/>
      </c>
      <c r="I142" s="77" t="inlineStr">
        <is>
          <t>ロシア</t>
        </is>
      </c>
      <c r="J142" s="182">
        <f>#REF!+#REF!+#REF!+#REF!+#REF!+#REF!+#REF!+#REF!+#REF!+#REF!+#REF!+#REF!+#REF!+#REF!+#REF!</f>
        <v/>
      </c>
    </row>
    <row customFormat="1" customHeight="1" ht="20.1" r="143" s="10">
      <c r="A143" s="192" t="inlineStr">
        <is>
          <t>KS/センコン総合利益</t>
        </is>
      </c>
      <c r="B143" s="193" t="n"/>
      <c r="C143" s="193" t="n"/>
      <c r="E143" s="11">
        <f>SUM(#REF!)</f>
        <v/>
      </c>
      <c r="I143" s="77" t="inlineStr">
        <is>
          <t>ドバイ</t>
        </is>
      </c>
      <c r="J143" s="182">
        <f>#REF!+#REF!+#REF!+#REF!+#REF!+#REF!</f>
        <v/>
      </c>
    </row>
    <row customFormat="1" customHeight="1" ht="20.1" r="144" s="10">
      <c r="A144" s="194" t="n"/>
      <c r="B144" s="195" t="n"/>
      <c r="C144" s="195" t="n"/>
      <c r="E144" s="16">
        <f>D143/D142</f>
        <v/>
      </c>
      <c r="I144" s="77" t="inlineStr">
        <is>
          <t>フランス</t>
        </is>
      </c>
      <c r="J144" s="182" t="n"/>
    </row>
    <row customFormat="1" customHeight="1" ht="20.1" r="145" s="10">
      <c r="A145" s="141" t="inlineStr">
        <is>
          <t>センコン
利益</t>
        </is>
      </c>
      <c r="B145" s="118" t="inlineStr">
        <is>
          <t>センコン利益(FLOUVEIL,CBON)</t>
        </is>
      </c>
      <c r="C145" s="184" t="n"/>
      <c r="E145" s="196">
        <f>SUM(#REF!)</f>
        <v/>
      </c>
    </row>
    <row customFormat="1" customHeight="1" ht="20.1" r="146" s="10">
      <c r="A146" s="177" t="n"/>
      <c r="B146" s="118" t="inlineStr">
        <is>
          <t>センコン利益率(FLOUVEIL,CBON)</t>
        </is>
      </c>
      <c r="C146" s="184" t="n"/>
      <c r="E146" s="15">
        <f>D145/(D11+D5)</f>
        <v/>
      </c>
    </row>
    <row customFormat="1" customHeight="1" ht="20.1" r="147" s="10">
      <c r="A147" s="197" t="inlineStr">
        <is>
          <t>KS商品別利益</t>
        </is>
      </c>
      <c r="B147" s="198" t="inlineStr">
        <is>
          <t>FLOUVEIL</t>
        </is>
      </c>
      <c r="C147" s="199" t="n"/>
      <c r="D147" s="174" t="n">
        <v>45770</v>
      </c>
      <c r="E147" s="189" t="n">
        <v>45770</v>
      </c>
    </row>
    <row customFormat="1" customHeight="1" ht="20.1" r="148" s="10">
      <c r="A148" s="176" t="n"/>
      <c r="B148" s="194" t="n"/>
      <c r="C148" s="200" t="n"/>
      <c r="D148" s="201" t="n">
        <v>0.1704528526739163</v>
      </c>
      <c r="E148" s="202" t="n">
        <v>0.1704528526739163</v>
      </c>
    </row>
    <row customFormat="1" customHeight="1" ht="20.1" r="149" s="10">
      <c r="A149" s="176" t="n"/>
      <c r="B149" s="198" t="inlineStr">
        <is>
          <t>リレント通常注文</t>
        </is>
      </c>
      <c r="C149" s="199" t="n"/>
      <c r="D149" s="174" t="n">
        <v>1147342</v>
      </c>
      <c r="E149" s="189" t="n">
        <v>1147342</v>
      </c>
    </row>
    <row customFormat="1" customHeight="1" ht="20.1" r="150" s="10">
      <c r="A150" s="176" t="n"/>
      <c r="B150" s="194" t="n"/>
      <c r="C150" s="200" t="n"/>
      <c r="D150" s="201" t="n">
        <v>0.2093523980035158</v>
      </c>
      <c r="E150" s="203" t="n">
        <v>0.6404940661706131</v>
      </c>
    </row>
    <row customFormat="1" customHeight="1" ht="20.1" r="151" s="10">
      <c r="A151" s="176" t="n"/>
      <c r="B151" s="198" t="inlineStr">
        <is>
          <t>C'BON</t>
        </is>
      </c>
      <c r="C151" s="199" t="n"/>
      <c r="D151" s="174" t="n">
        <v>358539</v>
      </c>
      <c r="E151" s="189" t="n">
        <v>358539</v>
      </c>
    </row>
    <row customFormat="1" customHeight="1" ht="20.1" r="152" s="10">
      <c r="A152" s="176" t="n"/>
      <c r="B152" s="194" t="n"/>
      <c r="C152" s="200" t="n"/>
      <c r="D152" s="201" t="n">
        <v>0.2001513951295651</v>
      </c>
      <c r="E152" s="203" t="n">
        <v>2.913529985372989</v>
      </c>
    </row>
    <row customFormat="1" customHeight="1" ht="20.1" r="153" s="10">
      <c r="A153" s="176" t="n"/>
      <c r="B153" s="198" t="inlineStr">
        <is>
          <t>Q'1st-1</t>
        </is>
      </c>
      <c r="C153" s="199" t="n"/>
      <c r="D153" s="174" t="n">
        <v>48049</v>
      </c>
      <c r="E153" s="204" t="n">
        <v>48049</v>
      </c>
    </row>
    <row customFormat="1" customHeight="1" ht="20.1" r="154" s="10">
      <c r="A154" s="176" t="n"/>
      <c r="B154" s="194" t="n"/>
      <c r="C154" s="200" t="n"/>
      <c r="D154" s="201" t="n">
        <v>0.2172914207672514</v>
      </c>
      <c r="E154" s="203" t="n">
        <v>0.3503952511522082</v>
      </c>
    </row>
    <row customFormat="1" customHeight="1" ht="20.1" r="155" s="10">
      <c r="A155" s="176" t="n"/>
      <c r="B155" s="205" t="inlineStr">
        <is>
          <t>CHANSON</t>
        </is>
      </c>
      <c r="C155" s="199" t="n"/>
      <c r="D155" s="174" t="n">
        <v>27060</v>
      </c>
      <c r="E155" s="189" t="n">
        <v>27060</v>
      </c>
    </row>
    <row customFormat="1" customHeight="1" ht="20.1" r="156" s="10">
      <c r="A156" s="176" t="n"/>
      <c r="B156" s="194" t="n"/>
      <c r="C156" s="200" t="n"/>
      <c r="D156" s="201" t="n">
        <v>0.219892735251097</v>
      </c>
      <c r="E156" s="203" t="n">
        <v>0.1669133974833457</v>
      </c>
    </row>
    <row customFormat="1" customHeight="1" ht="20.1" r="157" s="10">
      <c r="A157" s="176" t="n"/>
      <c r="B157" s="205" t="inlineStr">
        <is>
          <t>HIMELABO</t>
        </is>
      </c>
      <c r="C157" s="199" t="n"/>
      <c r="D157" s="174" t="n">
        <v>10050</v>
      </c>
      <c r="E157" s="189" t="n">
        <v>10050</v>
      </c>
    </row>
    <row customFormat="1" customHeight="1" ht="20.1" r="158" s="10">
      <c r="A158" s="176" t="n"/>
      <c r="B158" s="194" t="n"/>
      <c r="C158" s="200" t="n"/>
      <c r="D158" s="201" t="n">
        <v>0.2003348881712714</v>
      </c>
      <c r="E158" s="203" t="n">
        <v>0.5911764705882353</v>
      </c>
    </row>
    <row customFormat="1" customHeight="1" ht="20.1" r="159" s="10">
      <c r="A159" s="176" t="n"/>
      <c r="B159" s="205" t="inlineStr">
        <is>
          <t>SUNSORIT</t>
        </is>
      </c>
      <c r="C159" s="199" t="n"/>
      <c r="D159" s="174" t="n">
        <v>42148</v>
      </c>
      <c r="E159" s="189" t="n">
        <v>42148</v>
      </c>
    </row>
    <row customFormat="1" customHeight="1" ht="20.1" r="160" s="10">
      <c r="A160" s="176" t="n"/>
      <c r="B160" s="194" t="n"/>
      <c r="C160" s="200" t="n"/>
      <c r="D160" s="201" t="n">
        <v>0.3073624642669622</v>
      </c>
      <c r="E160" s="203" t="n">
        <v>0.6209375644538732</v>
      </c>
    </row>
    <row customFormat="1" customHeight="1" ht="20.1" r="161" s="10">
      <c r="A161" s="176" t="n"/>
      <c r="B161" s="206" t="inlineStr">
        <is>
          <t>KYOTOMO</t>
        </is>
      </c>
      <c r="C161" s="193" t="n"/>
      <c r="D161" s="174" t="n">
        <v>54936</v>
      </c>
      <c r="E161" s="189" t="n">
        <v>54936</v>
      </c>
    </row>
    <row customFormat="1" customHeight="1" ht="20.1" r="162" s="10">
      <c r="A162" s="176" t="n"/>
      <c r="B162" s="194" t="n"/>
      <c r="C162" s="195" t="n"/>
      <c r="D162" s="201" t="n">
        <v>0.1779591836734694</v>
      </c>
      <c r="E162" s="203" t="n">
        <v>0.2481188744862472</v>
      </c>
    </row>
    <row customFormat="1" customHeight="1" ht="20.1" r="163" s="10">
      <c r="A163" s="176" t="n"/>
      <c r="B163" s="206" t="inlineStr">
        <is>
          <t>ELEGADOLL</t>
        </is>
      </c>
      <c r="C163" s="193" t="n"/>
      <c r="D163" s="174" t="n">
        <v>27720</v>
      </c>
      <c r="E163" s="189" t="n">
        <v>27720</v>
      </c>
    </row>
    <row customFormat="1" customHeight="1" ht="20.1" r="164" s="10">
      <c r="A164" s="176" t="n"/>
      <c r="B164" s="194" t="n"/>
      <c r="C164" s="195" t="n"/>
      <c r="D164" s="201" t="n">
        <v>0.1709844559585492</v>
      </c>
      <c r="E164" s="203" t="n">
        <v>0.1917940911921401</v>
      </c>
    </row>
    <row customFormat="1" customHeight="1" ht="20.1" r="165" s="10">
      <c r="A165" s="176" t="n"/>
      <c r="B165" s="207" t="inlineStr">
        <is>
          <t>MAYURI</t>
        </is>
      </c>
      <c r="C165" s="57" t="n"/>
      <c r="D165" s="174" t="n">
        <v>2225</v>
      </c>
      <c r="E165" s="208" t="n">
        <v>2225</v>
      </c>
    </row>
    <row customFormat="1" customHeight="1" ht="20.1" r="166" s="10">
      <c r="A166" s="176" t="n"/>
      <c r="B166" s="194" t="n"/>
      <c r="C166" s="57" t="n"/>
      <c r="D166" s="201" t="n">
        <v>0.1755424063116371</v>
      </c>
      <c r="E166" s="203" t="n">
        <v>0.5741935483870968</v>
      </c>
    </row>
    <row customFormat="1" customHeight="1" ht="20.1" r="167" s="10">
      <c r="A167" s="176" t="n"/>
      <c r="B167" s="206" t="inlineStr">
        <is>
          <t>ATMORE</t>
        </is>
      </c>
      <c r="C167" s="193" t="n"/>
      <c r="D167" s="174" t="n">
        <v>3400</v>
      </c>
      <c r="E167" s="189" t="n">
        <v>3400</v>
      </c>
    </row>
    <row customFormat="1" customHeight="1" ht="20.1" r="168" s="10">
      <c r="A168" s="176" t="n"/>
      <c r="B168" s="194" t="n"/>
      <c r="C168" s="195" t="n"/>
      <c r="D168" s="201" t="n">
        <v>0.2</v>
      </c>
      <c r="E168" s="203" t="n">
        <v>0.0479318803394705</v>
      </c>
    </row>
    <row customFormat="1" customHeight="1" ht="20.1" r="169" s="10">
      <c r="A169" s="176" t="n"/>
      <c r="B169" s="207" t="inlineStr">
        <is>
          <t>OLUPONO</t>
        </is>
      </c>
      <c r="C169" s="193" t="n"/>
      <c r="D169" s="174" t="n">
        <v>1350</v>
      </c>
      <c r="E169" s="204" t="n">
        <v>1350</v>
      </c>
    </row>
    <row customFormat="1" customHeight="1" ht="20.1" r="170" s="10">
      <c r="A170" s="176" t="n"/>
      <c r="B170" s="194" t="n"/>
      <c r="C170" s="195" t="n"/>
      <c r="D170" s="201" t="n">
        <v>0.1719745222929936</v>
      </c>
      <c r="E170" s="203" t="n">
        <v>0.01826002272358383</v>
      </c>
    </row>
    <row customFormat="1" customHeight="1" ht="20.1" r="171" s="10">
      <c r="A171" s="176" t="n"/>
      <c r="B171" s="207" t="inlineStr">
        <is>
          <t>DIME HEALTH CARE</t>
        </is>
      </c>
      <c r="C171" s="57" t="n"/>
      <c r="D171" s="174" t="n">
        <v>20358</v>
      </c>
      <c r="E171" s="204" t="n">
        <v>20358</v>
      </c>
    </row>
    <row customFormat="1" customHeight="1" ht="20.1" r="172" s="10">
      <c r="A172" s="176" t="n"/>
      <c r="B172" s="194" t="n"/>
      <c r="C172" s="57" t="n"/>
      <c r="D172" s="201" t="n">
        <v>0.2999204455051711</v>
      </c>
      <c r="E172" s="203" t="n">
        <v>2.207068516912402</v>
      </c>
    </row>
    <row customFormat="1" customHeight="1" ht="20.1" r="173" s="10">
      <c r="A173" s="176" t="n"/>
      <c r="B173" s="207" t="inlineStr">
        <is>
          <t>EMU</t>
        </is>
      </c>
      <c r="C173" s="193" t="n"/>
      <c r="D173" s="174" t="n">
        <v>12150</v>
      </c>
      <c r="E173" s="204" t="n">
        <v>12150</v>
      </c>
    </row>
    <row customFormat="1" customHeight="1" ht="20.1" r="174" s="10">
      <c r="A174" s="176" t="n"/>
      <c r="B174" s="194" t="n"/>
      <c r="C174" s="195" t="n"/>
      <c r="D174" s="201" t="n">
        <v>0.2</v>
      </c>
      <c r="E174" s="203" t="n">
        <v>0.1553509781357883</v>
      </c>
    </row>
    <row customFormat="1" customHeight="1" ht="20.1" r="175" s="10">
      <c r="A175" s="176" t="n"/>
      <c r="B175" s="207" t="inlineStr">
        <is>
          <t>CHIKUHODO</t>
        </is>
      </c>
      <c r="C175" s="199" t="n"/>
      <c r="D175" s="174" t="n">
        <v>33310</v>
      </c>
      <c r="E175" s="208" t="n">
        <v>33310</v>
      </c>
    </row>
    <row customFormat="1" customHeight="1" ht="20.1" r="176" s="10">
      <c r="A176" s="176" t="n"/>
      <c r="B176" s="194" t="n"/>
      <c r="C176" s="200" t="n"/>
      <c r="D176" s="201" t="n">
        <v>0.1504448760218599</v>
      </c>
      <c r="E176" s="203" t="n">
        <v>0</v>
      </c>
    </row>
    <row customFormat="1" customHeight="1" ht="20.1" r="177" s="10">
      <c r="A177" s="176" t="n"/>
      <c r="B177" s="207" t="inlineStr">
        <is>
          <t>LAPIDEM</t>
        </is>
      </c>
      <c r="C177" s="193" t="n"/>
      <c r="D177" s="174" t="n">
        <v>83506</v>
      </c>
      <c r="E177" s="204" t="n">
        <v>83506</v>
      </c>
    </row>
    <row customFormat="1" customHeight="1" ht="20.1" r="178" s="10">
      <c r="A178" s="176" t="n"/>
      <c r="B178" s="194" t="n"/>
      <c r="C178" s="195" t="n"/>
      <c r="D178" s="201" t="n">
        <v>0.1591239095555141</v>
      </c>
      <c r="E178" s="203" t="n">
        <v>0</v>
      </c>
    </row>
    <row customFormat="1" customHeight="1" ht="20.1" r="179" s="10">
      <c r="A179" s="176" t="n"/>
      <c r="B179" s="207" t="inlineStr">
        <is>
          <t>ROSY DROP</t>
        </is>
      </c>
      <c r="C179" s="193" t="n"/>
      <c r="D179" s="174" t="n">
        <v>29330</v>
      </c>
      <c r="E179" s="204" t="n">
        <v>29330</v>
      </c>
    </row>
    <row customFormat="1" customHeight="1" ht="20.1" r="180" s="10">
      <c r="A180" s="176" t="n"/>
      <c r="B180" s="194" t="n"/>
      <c r="C180" s="195" t="n"/>
      <c r="D180" s="201" t="n">
        <v>0.2029336469937037</v>
      </c>
      <c r="E180" s="203" t="n">
        <v>0</v>
      </c>
    </row>
    <row customFormat="1" customHeight="1" ht="20.1" r="181" s="10">
      <c r="A181" s="176" t="n"/>
      <c r="B181" s="207" t="inlineStr">
        <is>
          <t>ESTLABO</t>
        </is>
      </c>
      <c r="C181" s="193" t="n"/>
      <c r="D181" s="174" t="n">
        <v>118139</v>
      </c>
      <c r="E181" s="204" t="n">
        <v>118139</v>
      </c>
    </row>
    <row customFormat="1" customHeight="1" ht="20.1" r="182" s="10">
      <c r="A182" s="176" t="n"/>
      <c r="B182" s="194" t="n"/>
      <c r="C182" s="195" t="n"/>
      <c r="D182" s="201" t="n">
        <v>0.1986701398640206</v>
      </c>
      <c r="E182" s="203" t="n">
        <v>0</v>
      </c>
    </row>
    <row customFormat="1" customHeight="1" ht="20.1" r="183" s="10">
      <c r="A183" s="176" t="n"/>
      <c r="B183" s="207" t="inlineStr">
        <is>
          <t>Ajuste</t>
        </is>
      </c>
      <c r="C183" s="193" t="n"/>
      <c r="D183" s="174" t="n">
        <v>775</v>
      </c>
      <c r="E183" s="204" t="n">
        <v>775</v>
      </c>
    </row>
    <row customFormat="1" customHeight="1" ht="20.1" r="184" s="10">
      <c r="A184" s="176" t="n"/>
      <c r="B184" s="194" t="n"/>
      <c r="C184" s="195" t="n"/>
      <c r="D184" s="201" t="n">
        <v>0.2</v>
      </c>
      <c r="E184" s="203" t="n">
        <v>0</v>
      </c>
    </row>
    <row customFormat="1" customHeight="1" ht="20.1" r="185" s="10">
      <c r="A185" s="176" t="n"/>
      <c r="B185" s="207" t="inlineStr">
        <is>
          <t>ISTYLE</t>
        </is>
      </c>
      <c r="C185" s="199" t="n"/>
      <c r="D185" s="174" t="n">
        <v>8740</v>
      </c>
      <c r="E185" s="208" t="n">
        <v>8740</v>
      </c>
    </row>
    <row customFormat="1" customHeight="1" ht="20.1" r="186" s="19">
      <c r="A186" s="176" t="n"/>
      <c r="B186" s="194" t="n"/>
      <c r="C186" s="200" t="n"/>
      <c r="D186" s="201" t="n">
        <v>0.2020342117429496</v>
      </c>
      <c r="E186" s="203" t="n">
        <v>0</v>
      </c>
      <c r="F186" s="10" t="n"/>
      <c r="G186" s="10" t="n"/>
      <c r="H186" s="10" t="n"/>
      <c r="I186" s="10" t="n"/>
      <c r="J186" s="10" t="n"/>
    </row>
    <row customFormat="1" customHeight="1" ht="20.1" r="187" s="19">
      <c r="A187" s="176" t="n"/>
      <c r="B187" s="207" t="inlineStr">
        <is>
          <t>MEROS</t>
        </is>
      </c>
      <c r="C187" s="193" t="n"/>
      <c r="D187" s="174" t="n">
        <v>12880</v>
      </c>
      <c r="E187" s="204" t="n">
        <v>12880</v>
      </c>
      <c r="F187" s="10" t="n"/>
      <c r="G187" s="10" t="n"/>
      <c r="H187" s="10" t="n"/>
      <c r="I187" s="10" t="n"/>
      <c r="J187" s="10" t="n"/>
    </row>
    <row customFormat="1" customHeight="1" ht="20.1" r="188" s="19">
      <c r="A188" s="176" t="n"/>
      <c r="B188" s="194" t="n"/>
      <c r="C188" s="195" t="n"/>
      <c r="D188" s="201" t="n">
        <v>0.1815772408154059</v>
      </c>
      <c r="E188" s="203" t="n">
        <v>0</v>
      </c>
      <c r="F188" s="10" t="n"/>
      <c r="G188" s="10" t="n"/>
      <c r="H188" s="10" t="n"/>
      <c r="I188" s="10" t="n"/>
      <c r="J188" s="10" t="n"/>
    </row>
    <row customFormat="1" customHeight="1" ht="20.1" r="189" s="19">
      <c r="A189" s="176" t="n"/>
      <c r="B189" s="207" t="inlineStr">
        <is>
          <t>Beauty Conexion</t>
        </is>
      </c>
      <c r="C189" s="57" t="n"/>
      <c r="D189" s="174" t="n">
        <v>7560</v>
      </c>
      <c r="E189" s="208" t="n">
        <v>7560</v>
      </c>
      <c r="F189" s="10" t="n"/>
      <c r="G189" s="10" t="n"/>
      <c r="H189" s="10" t="n"/>
      <c r="I189" s="10" t="n"/>
      <c r="J189" s="10" t="n"/>
    </row>
    <row customFormat="1" customHeight="1" ht="20.1" r="190" s="19">
      <c r="A190" s="176" t="n"/>
      <c r="B190" s="194" t="n"/>
      <c r="C190" s="57" t="n"/>
      <c r="D190" s="201" t="n">
        <v>0.1238938053097345</v>
      </c>
      <c r="E190" s="203" t="n">
        <v>0</v>
      </c>
      <c r="F190" s="10" t="n"/>
      <c r="G190" s="10" t="n"/>
      <c r="H190" s="10" t="n"/>
      <c r="I190" s="10" t="n"/>
      <c r="J190" s="10" t="n"/>
    </row>
    <row customFormat="1" customHeight="1" ht="20.1" r="191" s="19">
      <c r="A191" s="176" t="n"/>
      <c r="B191" s="207" t="inlineStr">
        <is>
          <t>COSMEPRO</t>
        </is>
      </c>
      <c r="C191" s="199" t="n"/>
      <c r="D191" s="174" t="n">
        <v>41532</v>
      </c>
      <c r="E191" s="208" t="n">
        <v>41532</v>
      </c>
      <c r="F191" s="10" t="n"/>
      <c r="G191" s="10" t="n"/>
      <c r="H191" s="10" t="n"/>
      <c r="I191" s="10" t="n"/>
      <c r="J191" s="10" t="n"/>
    </row>
    <row customFormat="1" customHeight="1" ht="20.1" r="192" s="19">
      <c r="A192" s="176" t="n"/>
      <c r="B192" s="194" t="n"/>
      <c r="C192" s="200" t="n"/>
      <c r="D192" s="201" t="n">
        <v>0.561759454633988</v>
      </c>
      <c r="E192" s="203" t="n">
        <v>0</v>
      </c>
      <c r="F192" s="10" t="n"/>
      <c r="G192" s="10" t="n"/>
      <c r="H192" s="10" t="n"/>
      <c r="I192" s="10" t="n"/>
      <c r="J192" s="10" t="n"/>
    </row>
    <row customFormat="1" customHeight="1" ht="20.1" r="193" s="19">
      <c r="A193" s="176" t="n"/>
      <c r="B193" s="207" t="inlineStr">
        <is>
          <t>AFURA</t>
        </is>
      </c>
      <c r="C193" s="199" t="n"/>
      <c r="D193" s="174" t="n">
        <v>757583</v>
      </c>
      <c r="E193" s="208" t="n">
        <v>757583</v>
      </c>
      <c r="F193" s="10" t="n"/>
      <c r="G193" s="10" t="n"/>
      <c r="H193" s="10" t="n"/>
      <c r="I193" s="10" t="n"/>
      <c r="J193" s="10" t="n"/>
    </row>
    <row customFormat="1" customHeight="1" ht="20.1" r="194" s="19">
      <c r="A194" s="176" t="n"/>
      <c r="B194" s="194" t="n"/>
      <c r="C194" s="200" t="n"/>
      <c r="D194" s="201" t="n">
        <v>0.9687972756440997</v>
      </c>
      <c r="E194" s="203" t="n">
        <v>0</v>
      </c>
      <c r="F194" s="10" t="n"/>
      <c r="G194" s="10" t="n"/>
      <c r="H194" s="10" t="n"/>
      <c r="I194" s="10" t="n"/>
      <c r="J194" s="10" t="n"/>
    </row>
    <row customFormat="1" customHeight="1" ht="20.1" r="195" s="19">
      <c r="A195" s="176" t="n"/>
      <c r="B195" s="207" t="inlineStr">
        <is>
          <t>HANAKO</t>
        </is>
      </c>
      <c r="C195" s="199" t="n"/>
      <c r="D195" s="174" t="n">
        <v>668</v>
      </c>
      <c r="E195" s="208" t="n">
        <v>668</v>
      </c>
      <c r="F195" s="10" t="n"/>
      <c r="G195" s="10" t="n"/>
      <c r="H195" s="10" t="n"/>
      <c r="I195" s="10" t="n"/>
      <c r="J195" s="10" t="n"/>
    </row>
    <row customFormat="1" customHeight="1" ht="20.1" r="196" s="19">
      <c r="A196" s="176" t="n"/>
      <c r="B196" s="194" t="n"/>
      <c r="C196" s="200" t="n"/>
      <c r="D196" s="201" t="n">
        <v>0.07241977450130095</v>
      </c>
      <c r="E196" s="203" t="n">
        <v>0</v>
      </c>
      <c r="F196" s="10" t="n"/>
      <c r="G196" s="10" t="n"/>
      <c r="H196" s="10" t="n"/>
      <c r="I196" s="10" t="n"/>
      <c r="J196" s="10" t="n"/>
    </row>
    <row customFormat="1" customHeight="1" ht="20.1" r="197" s="19">
      <c r="A197" s="176" t="n"/>
      <c r="B197" s="207" t="inlineStr">
        <is>
          <t>AISHODO</t>
        </is>
      </c>
      <c r="C197" s="199" t="n"/>
      <c r="D197" s="174" t="n">
        <v>26400</v>
      </c>
      <c r="E197" s="208" t="n">
        <v>26400</v>
      </c>
      <c r="F197" s="10" t="n"/>
      <c r="G197" s="10" t="n"/>
      <c r="H197" s="10" t="n"/>
      <c r="I197" s="10" t="n"/>
      <c r="J197" s="10" t="n"/>
    </row>
    <row customFormat="1" customHeight="1" ht="20.1" r="198" s="19">
      <c r="A198" s="176" t="n"/>
      <c r="B198" s="194" t="n"/>
      <c r="C198" s="200" t="n"/>
      <c r="D198" s="201" t="n">
        <v>1</v>
      </c>
      <c r="E198" s="203" t="n">
        <v>0.5767970286213677</v>
      </c>
      <c r="F198" s="10" t="n"/>
      <c r="G198" s="10" t="n"/>
      <c r="H198" s="10" t="n"/>
      <c r="I198" s="10" t="n"/>
      <c r="J198" s="10" t="n"/>
    </row>
    <row customFormat="1" customHeight="1" ht="20.1" r="199" s="19">
      <c r="A199" s="176" t="n"/>
      <c r="B199" s="207" t="inlineStr">
        <is>
          <t>RUHAKU</t>
        </is>
      </c>
      <c r="C199" s="199" t="n"/>
      <c r="D199" s="174" t="n">
        <v>78210</v>
      </c>
      <c r="E199" s="208" t="n">
        <v>78210</v>
      </c>
      <c r="F199" s="10" t="n"/>
      <c r="G199" s="10" t="n"/>
      <c r="H199" s="10" t="n"/>
      <c r="I199" s="10" t="n"/>
      <c r="J199" s="10" t="n"/>
    </row>
    <row customFormat="1" customHeight="1" ht="20.1" r="200" s="19">
      <c r="A200" s="176" t="n"/>
      <c r="B200" s="194" t="n"/>
      <c r="C200" s="200" t="n"/>
      <c r="D200" s="201" t="n">
        <v>1</v>
      </c>
      <c r="E200" s="203" t="n">
        <v>0.06816624859893562</v>
      </c>
      <c r="F200" s="10" t="n"/>
      <c r="G200" s="10" t="n"/>
      <c r="H200" s="10" t="n"/>
      <c r="I200" s="10" t="n"/>
      <c r="J200" s="10" t="n"/>
    </row>
    <row customFormat="1" customHeight="1" ht="20.1" r="201" s="19">
      <c r="A201" s="176" t="n"/>
      <c r="B201" s="207" t="inlineStr">
        <is>
          <t>McCoy</t>
        </is>
      </c>
      <c r="C201" s="199" t="n"/>
      <c r="D201" s="174" t="n">
        <v>55436</v>
      </c>
      <c r="E201" s="208" t="n">
        <v>55436</v>
      </c>
      <c r="F201" s="10" t="n"/>
      <c r="G201" s="10" t="n"/>
      <c r="H201" s="10" t="n"/>
      <c r="I201" s="10" t="n"/>
      <c r="J201" s="10" t="n"/>
    </row>
    <row customFormat="1" customHeight="1" ht="20.1" r="202" s="19">
      <c r="A202" s="176" t="n"/>
      <c r="B202" s="194" t="n"/>
      <c r="C202" s="200" t="n"/>
      <c r="D202" s="201" t="n">
        <v>1</v>
      </c>
      <c r="E202" s="203" t="n">
        <v>0.1546163736720413</v>
      </c>
      <c r="F202" s="10" t="n"/>
      <c r="G202" s="10" t="n"/>
      <c r="H202" s="10" t="n"/>
      <c r="I202" s="10" t="n"/>
      <c r="J202" s="10" t="n"/>
    </row>
    <row customFormat="1" customHeight="1" ht="20.1" r="203" s="19">
      <c r="A203" s="176" t="n"/>
      <c r="B203" s="209" t="n"/>
      <c r="C203" s="199" t="n"/>
      <c r="E203" s="208" t="n">
        <v>0</v>
      </c>
      <c r="F203" s="10" t="n"/>
      <c r="G203" s="10" t="n"/>
      <c r="H203" s="10" t="n"/>
      <c r="I203" s="10" t="n"/>
      <c r="J203" s="10" t="n"/>
    </row>
    <row customFormat="1" customHeight="1" ht="20.1" r="204" s="19">
      <c r="A204" s="176" t="n"/>
      <c r="B204" s="194" t="n"/>
      <c r="C204" s="200" t="n"/>
      <c r="E204" s="203" t="n">
        <v>0</v>
      </c>
      <c r="F204" s="10" t="n"/>
      <c r="G204" s="10" t="n"/>
      <c r="H204" s="10" t="n"/>
      <c r="I204" s="10" t="n"/>
      <c r="J204" s="10" t="n"/>
    </row>
    <row customFormat="1" customHeight="1" ht="20.1" r="205" s="19">
      <c r="A205" s="176" t="n"/>
      <c r="B205" s="209" t="n"/>
      <c r="C205" s="199" t="n"/>
      <c r="E205" s="15" t="n"/>
      <c r="F205" s="10" t="n"/>
      <c r="G205" s="10" t="n"/>
      <c r="H205" s="10" t="n"/>
      <c r="I205" s="10" t="n"/>
      <c r="J205" s="10" t="n"/>
    </row>
    <row customFormat="1" customHeight="1" ht="20.1" r="206" s="19">
      <c r="A206" s="176" t="n"/>
      <c r="B206" s="194" t="n"/>
      <c r="C206" s="200" t="n"/>
      <c r="E206" s="15" t="n"/>
      <c r="F206" s="10" t="n"/>
      <c r="G206" s="10" t="n"/>
      <c r="H206" s="10" t="n"/>
      <c r="I206" s="10" t="n"/>
      <c r="J206" s="10" t="n"/>
    </row>
    <row customFormat="1" customHeight="1" ht="20.1" r="207" s="19">
      <c r="A207" s="176" t="n"/>
      <c r="B207" s="209" t="n"/>
      <c r="C207" s="199" t="n"/>
      <c r="E207" s="15" t="n"/>
      <c r="F207" s="10" t="n"/>
      <c r="G207" s="10" t="n"/>
      <c r="H207" s="10" t="n"/>
      <c r="I207" s="10" t="n"/>
      <c r="J207" s="10" t="n"/>
    </row>
    <row customFormat="1" customHeight="1" ht="20.1" r="208" s="19">
      <c r="A208" s="176" t="n"/>
      <c r="B208" s="194" t="n"/>
      <c r="C208" s="200" t="n"/>
      <c r="E208" s="15" t="n"/>
      <c r="F208" s="10" t="n"/>
      <c r="G208" s="10" t="n"/>
      <c r="H208" s="10" t="n"/>
      <c r="I208" s="10" t="n"/>
      <c r="J208" s="10" t="n"/>
    </row>
    <row customFormat="1" customHeight="1" ht="20.1" r="209" s="19">
      <c r="A209" s="176" t="n"/>
      <c r="B209" s="209" t="n"/>
      <c r="C209" s="199" t="n"/>
      <c r="E209" s="15" t="n"/>
      <c r="F209" s="10" t="n"/>
      <c r="G209" s="10" t="n"/>
      <c r="H209" s="10" t="n"/>
      <c r="I209" s="10" t="n"/>
      <c r="J209" s="10" t="n"/>
    </row>
    <row customFormat="1" customHeight="1" ht="20.1" r="210" s="19">
      <c r="A210" s="176" t="n"/>
      <c r="B210" s="194" t="n"/>
      <c r="C210" s="200" t="n"/>
      <c r="E210" s="15" t="n"/>
      <c r="F210" s="10" t="n"/>
      <c r="G210" s="10" t="n"/>
      <c r="H210" s="10" t="n"/>
      <c r="I210" s="10" t="n"/>
      <c r="J210" s="10" t="n"/>
    </row>
    <row customFormat="1" customHeight="1" ht="20.1" r="211" s="19">
      <c r="A211" s="176" t="n"/>
      <c r="B211" s="209" t="n"/>
      <c r="C211" s="199" t="n"/>
      <c r="E211" s="15" t="n"/>
      <c r="F211" s="10" t="n"/>
      <c r="G211" s="10" t="n"/>
      <c r="H211" s="10" t="n"/>
      <c r="I211" s="10" t="n"/>
      <c r="J211" s="10" t="n"/>
    </row>
    <row customFormat="1" customHeight="1" ht="20.1" r="212" s="19">
      <c r="A212" s="176" t="n"/>
      <c r="B212" s="194" t="n"/>
      <c r="C212" s="200" t="n"/>
      <c r="E212" s="15" t="n"/>
      <c r="F212" s="10" t="n"/>
      <c r="G212" s="10" t="n"/>
      <c r="H212" s="10" t="n"/>
      <c r="I212" s="10" t="n"/>
      <c r="J212" s="10" t="n"/>
    </row>
    <row customFormat="1" customHeight="1" ht="20.1" r="213" s="19">
      <c r="A213" s="176" t="n"/>
      <c r="B213" s="209" t="n"/>
      <c r="C213" s="199" t="n"/>
      <c r="E213" s="15" t="n"/>
      <c r="F213" s="10" t="n"/>
      <c r="G213" s="10" t="n"/>
      <c r="H213" s="10" t="n"/>
      <c r="I213" s="10" t="n"/>
      <c r="J213" s="10" t="n"/>
    </row>
    <row customFormat="1" customHeight="1" ht="20.1" r="214" s="19">
      <c r="A214" s="176" t="n"/>
      <c r="B214" s="194" t="n"/>
      <c r="C214" s="200" t="n"/>
      <c r="E214" s="15" t="n"/>
      <c r="F214" s="10" t="n"/>
      <c r="G214" s="10" t="n"/>
      <c r="H214" s="10" t="n"/>
      <c r="I214" s="10" t="n"/>
      <c r="J214" s="10" t="n"/>
    </row>
    <row customFormat="1" customHeight="1" ht="20.1" r="215" s="19">
      <c r="A215" s="176" t="n"/>
      <c r="B215" s="209" t="n"/>
      <c r="C215" s="199" t="n"/>
      <c r="E215" s="15" t="n"/>
      <c r="F215" s="10" t="n"/>
      <c r="G215" s="10" t="n"/>
      <c r="H215" s="10" t="n"/>
      <c r="I215" s="10" t="n"/>
      <c r="J215" s="10" t="n"/>
    </row>
    <row customFormat="1" customHeight="1" ht="20.1" r="216" s="19">
      <c r="A216" s="176" t="n"/>
      <c r="B216" s="194" t="n"/>
      <c r="C216" s="200" t="n"/>
      <c r="E216" s="15" t="n"/>
      <c r="F216" s="10" t="n"/>
      <c r="G216" s="10" t="n"/>
      <c r="H216" s="10" t="n"/>
      <c r="I216" s="10" t="n"/>
      <c r="J216" s="10" t="n"/>
    </row>
    <row customFormat="1" customHeight="1" ht="20.1" r="217" s="19">
      <c r="A217" s="176" t="n"/>
      <c r="B217" s="209" t="n"/>
      <c r="C217" s="199" t="n"/>
      <c r="E217" s="15" t="n"/>
      <c r="F217" s="10" t="n"/>
      <c r="G217" s="10" t="n"/>
      <c r="H217" s="10" t="n"/>
      <c r="I217" s="10" t="n"/>
      <c r="J217" s="10" t="n"/>
    </row>
    <row customFormat="1" customHeight="1" ht="20.1" r="218" s="19">
      <c r="A218" s="176" t="n"/>
      <c r="B218" s="194" t="n"/>
      <c r="C218" s="200" t="n"/>
      <c r="E218" s="15" t="n"/>
      <c r="F218" s="10" t="n"/>
      <c r="G218" s="10" t="n"/>
      <c r="H218" s="10" t="n"/>
      <c r="I218" s="10" t="n"/>
      <c r="J218" s="10" t="n"/>
    </row>
    <row customFormat="1" customHeight="1" ht="20.1" r="219" s="19">
      <c r="A219" s="176" t="n"/>
      <c r="B219" s="210" t="n"/>
      <c r="C219" s="60" t="n"/>
      <c r="E219" s="15" t="n"/>
      <c r="F219" s="10" t="n"/>
      <c r="G219" s="10" t="n"/>
      <c r="H219" s="10" t="n"/>
      <c r="I219" s="10" t="n"/>
      <c r="J219" s="10" t="n"/>
    </row>
    <row customFormat="1" customHeight="1" ht="20.1" r="220" s="19">
      <c r="A220" s="176" t="n"/>
      <c r="B220" s="194" t="n"/>
      <c r="C220" s="60" t="n"/>
      <c r="E220" s="15" t="n"/>
      <c r="F220" s="10" t="n"/>
      <c r="G220" s="10" t="n"/>
      <c r="H220" s="10" t="n"/>
      <c r="I220" s="10" t="n"/>
      <c r="J220" s="10" t="n"/>
    </row>
    <row customFormat="1" customHeight="1" ht="20.1" r="221" s="19">
      <c r="A221" s="176" t="n"/>
      <c r="B221" s="211" t="n"/>
      <c r="C221" s="199" t="n"/>
      <c r="E221" s="212">
        <f>SUM(#REF!)</f>
        <v/>
      </c>
      <c r="F221" s="10" t="n"/>
      <c r="G221" s="10" t="n"/>
      <c r="H221" s="10" t="n"/>
      <c r="I221" s="10" t="n"/>
      <c r="J221" s="10" t="n"/>
    </row>
    <row customFormat="1" customHeight="1" ht="20.1" r="222" s="19">
      <c r="A222" s="176" t="n"/>
      <c r="B222" s="194" t="n"/>
      <c r="C222" s="200" t="n"/>
      <c r="E222" s="15">
        <f>D221/D133</f>
        <v/>
      </c>
      <c r="F222" s="10" t="n"/>
      <c r="G222" s="10" t="n"/>
      <c r="H222" s="10" t="n"/>
      <c r="I222" s="10" t="n"/>
      <c r="J222" s="10" t="n"/>
    </row>
    <row customFormat="1" customHeight="1" ht="20.1" r="223" s="19">
      <c r="A223" s="176" t="n"/>
      <c r="B223" s="213" t="n"/>
      <c r="C223" s="199" t="n"/>
      <c r="E223" s="15" t="n"/>
      <c r="F223" s="10" t="n"/>
      <c r="G223" s="10" t="n"/>
      <c r="H223" s="10" t="n"/>
      <c r="I223" s="10" t="n"/>
      <c r="J223" s="10" t="n"/>
    </row>
    <row customFormat="1" customHeight="1" ht="20.1" r="224" s="19">
      <c r="A224" s="177" t="n"/>
      <c r="B224" s="194" t="n"/>
      <c r="C224" s="200" t="n"/>
      <c r="E224" s="15" t="n"/>
      <c r="F224" s="10" t="n"/>
      <c r="G224" s="10" t="n"/>
      <c r="H224" s="10" t="n"/>
      <c r="I224" s="10" t="n"/>
      <c r="J224" s="10" t="n"/>
    </row>
    <row customFormat="1" customHeight="1" ht="20.1" r="225" s="19">
      <c r="A225" s="144" t="n"/>
      <c r="B225" s="213" t="inlineStr">
        <is>
          <t>Freight</t>
        </is>
      </c>
      <c r="C225" s="199" t="n"/>
      <c r="E225" s="15" t="n"/>
      <c r="F225" s="10" t="n"/>
      <c r="G225" s="10" t="n"/>
      <c r="H225" s="10" t="n"/>
      <c r="I225" s="10" t="n"/>
      <c r="J225" s="10" t="n"/>
    </row>
    <row customFormat="1" customHeight="1" ht="20.1" r="226" s="19">
      <c r="A226" s="144" t="n"/>
      <c r="B226" s="194" t="n"/>
      <c r="C226" s="200" t="n"/>
      <c r="E226" s="15" t="n"/>
      <c r="F226" s="10" t="n"/>
      <c r="G226" s="10" t="n"/>
      <c r="H226" s="10" t="n"/>
      <c r="I226" s="10" t="n"/>
      <c r="J226" s="10" t="n"/>
    </row>
    <row customFormat="1" customHeight="1" ht="20.1" r="227" s="19">
      <c r="A227" s="123" t="inlineStr">
        <is>
          <t>合計</t>
        </is>
      </c>
      <c r="B227" s="124" t="inlineStr">
        <is>
          <t>KS利益（全商品）</t>
        </is>
      </c>
      <c r="C227" s="184" t="n"/>
      <c r="E227" s="196">
        <f>SUM(#REF!)</f>
        <v/>
      </c>
      <c r="F227" s="182">
        <f>#REF!+#REF!</f>
        <v/>
      </c>
      <c r="G227" s="182">
        <f>E227+144000</f>
        <v/>
      </c>
      <c r="H227" s="10" t="n"/>
      <c r="I227" s="10" t="n"/>
      <c r="J227" s="10" t="n"/>
    </row>
    <row customFormat="1" customHeight="1" ht="20.1" r="228" s="19">
      <c r="A228" s="177" t="n"/>
      <c r="B228" s="124" t="inlineStr">
        <is>
          <t>KS利益率（全商品）</t>
        </is>
      </c>
      <c r="C228" s="184" t="n"/>
      <c r="E228" s="15">
        <f>D227/D142</f>
        <v/>
      </c>
      <c r="F228" s="10" t="n"/>
      <c r="G228" s="10" t="n"/>
      <c r="H228" s="10" t="n"/>
      <c r="I228" s="10" t="n"/>
      <c r="J228" s="10" t="n"/>
    </row>
    <row customFormat="1" customHeight="1" ht="20.1" r="229" s="19">
      <c r="A229" s="65" t="n"/>
      <c r="B229" s="67" t="inlineStr">
        <is>
          <t>KS運賃込み利益</t>
        </is>
      </c>
      <c r="C229" s="66" t="n"/>
      <c r="E229" s="214">
        <f>SUM(#REF!)</f>
        <v/>
      </c>
      <c r="F229" s="10" t="n"/>
      <c r="G229" s="10" t="n"/>
      <c r="H229" s="10" t="n"/>
      <c r="I229" s="10" t="n"/>
      <c r="J229" s="10" t="n"/>
    </row>
    <row customFormat="1" customHeight="1" ht="20.1" r="230" s="19">
      <c r="A230" s="65" t="n"/>
      <c r="B230" s="67" t="inlineStr">
        <is>
          <t>KS運賃込み利益率</t>
        </is>
      </c>
      <c r="C230" s="66" t="n"/>
      <c r="E230" s="15">
        <f>D229/D142</f>
        <v/>
      </c>
      <c r="F230" s="10" t="n"/>
      <c r="G230" s="10" t="n"/>
      <c r="H230" s="10" t="n"/>
      <c r="I230" s="10" t="n"/>
      <c r="J230" s="10" t="n"/>
    </row>
    <row customFormat="1" customHeight="1" ht="15" r="231" s="19">
      <c r="A231" s="13" t="inlineStr">
        <is>
          <t>債権残高</t>
        </is>
      </c>
      <c r="B231" s="193" t="n"/>
      <c r="C231" s="193" t="n"/>
      <c r="E231" s="215" t="n"/>
      <c r="F231" s="10" t="n"/>
      <c r="G231" s="10" t="n"/>
      <c r="H231" s="10" t="n"/>
      <c r="I231" s="10" t="n"/>
      <c r="J231" s="10" t="n"/>
    </row>
    <row customFormat="1" customHeight="1" ht="15" r="232" s="19">
      <c r="A232" s="194" t="n"/>
      <c r="B232" s="195" t="n"/>
      <c r="C232" s="195" t="n"/>
      <c r="E232" s="177" t="n"/>
      <c r="F232" s="10" t="n"/>
      <c r="G232" s="10" t="n"/>
      <c r="H232" s="10" t="n"/>
      <c r="I232" s="10" t="n"/>
      <c r="J232" s="10" t="n"/>
    </row>
    <row customFormat="1" customHeight="1" ht="19.5" r="233" s="19">
      <c r="A233" s="121" t="inlineStr">
        <is>
          <t>回収期限</t>
        </is>
      </c>
      <c r="B233" s="191" t="n"/>
      <c r="C233" s="191" t="n"/>
      <c r="E233" s="196" t="n"/>
      <c r="F233" s="10" t="n"/>
      <c r="G233" s="10" t="n"/>
      <c r="H233" s="10" t="n"/>
      <c r="I233" s="10" t="n"/>
      <c r="J233" s="10" t="n"/>
    </row>
    <row customFormat="1" customHeight="1" ht="14.25" r="234" s="19">
      <c r="A234" s="96" t="inlineStr">
        <is>
          <t>入金
①</t>
        </is>
      </c>
      <c r="B234" s="97" t="inlineStr">
        <is>
          <t>日付</t>
        </is>
      </c>
      <c r="C234" s="199" t="n"/>
      <c r="E234" s="99" t="n"/>
      <c r="F234" s="182" t="n"/>
      <c r="G234" s="10" t="n"/>
      <c r="H234" s="10" t="n"/>
      <c r="I234" s="10" t="n"/>
      <c r="J234" s="10" t="n"/>
    </row>
    <row customFormat="1" customHeight="1" ht="14.25" r="235" s="19">
      <c r="A235" s="176" t="n"/>
      <c r="B235" s="194" t="n"/>
      <c r="C235" s="200" t="n"/>
      <c r="E235" s="177" t="n"/>
      <c r="F235" s="10" t="n"/>
      <c r="G235" s="10" t="n"/>
      <c r="H235" s="10" t="n"/>
      <c r="I235" s="10" t="n"/>
      <c r="J235" s="10" t="n"/>
    </row>
    <row customFormat="1" customHeight="1" ht="14.25" r="236" s="19">
      <c r="A236" s="176" t="n"/>
      <c r="B236" s="97" t="inlineStr">
        <is>
          <t>金額</t>
        </is>
      </c>
      <c r="C236" s="199" t="n"/>
      <c r="E236" s="99" t="n"/>
      <c r="F236" s="182">
        <f>#REF!+#REF!+#REF!</f>
        <v/>
      </c>
      <c r="G236" s="10" t="n"/>
      <c r="H236" s="10" t="n"/>
      <c r="I236" s="10" t="n"/>
      <c r="J236" s="10" t="n"/>
    </row>
    <row customFormat="1" customHeight="1" ht="14.25" r="237" s="19">
      <c r="A237" s="177" t="n"/>
      <c r="B237" s="194" t="n"/>
      <c r="C237" s="200" t="n"/>
      <c r="E237" s="177" t="n"/>
      <c r="F237" s="10" t="n"/>
      <c r="G237" s="10" t="n"/>
      <c r="H237" s="10" t="n"/>
      <c r="I237" s="10" t="n"/>
      <c r="J237" s="10" t="n"/>
    </row>
    <row customFormat="1" customHeight="1" ht="14.25" r="238" s="19">
      <c r="A238" s="96" t="inlineStr">
        <is>
          <t>入金
②</t>
        </is>
      </c>
      <c r="B238" s="97" t="inlineStr">
        <is>
          <t>日付</t>
        </is>
      </c>
      <c r="C238" s="199" t="n"/>
      <c r="E238" s="99" t="n"/>
      <c r="F238" s="10" t="n"/>
      <c r="G238" s="10" t="n"/>
      <c r="H238" s="10" t="n"/>
      <c r="I238" s="10" t="n"/>
      <c r="J238" s="10" t="n"/>
    </row>
    <row customFormat="1" customHeight="1" ht="14.25" r="239" s="19">
      <c r="A239" s="176" t="n"/>
      <c r="B239" s="194" t="n"/>
      <c r="C239" s="200" t="n"/>
      <c r="E239" s="177" t="n"/>
      <c r="F239" s="182">
        <f>5500000-#REF!-#REF!</f>
        <v/>
      </c>
      <c r="G239" s="10" t="n"/>
      <c r="H239" s="10" t="n"/>
      <c r="I239" s="10" t="n"/>
      <c r="J239" s="10" t="n"/>
    </row>
    <row customFormat="1" customHeight="1" ht="14.25" r="240" s="19">
      <c r="A240" s="176" t="n"/>
      <c r="B240" s="97" t="inlineStr">
        <is>
          <t>金額</t>
        </is>
      </c>
      <c r="C240" s="199" t="n"/>
      <c r="E240" s="99" t="n"/>
      <c r="F240" s="10" t="n"/>
      <c r="G240" s="10" t="n"/>
      <c r="H240" s="10" t="n"/>
      <c r="I240" s="10" t="n"/>
      <c r="J240" s="10" t="n"/>
    </row>
    <row customFormat="1" customHeight="1" ht="14.25" r="241" s="19">
      <c r="A241" s="177" t="n"/>
      <c r="B241" s="194" t="n"/>
      <c r="C241" s="200" t="n"/>
      <c r="E241" s="177" t="n"/>
      <c r="F241" s="10" t="n"/>
      <c r="G241" s="10" t="n"/>
      <c r="H241" s="10" t="n"/>
      <c r="I241" s="10" t="n"/>
      <c r="J241" s="10" t="n"/>
    </row>
    <row customFormat="1" customHeight="1" ht="14.25" r="242" s="19">
      <c r="A242" s="96" t="inlineStr">
        <is>
          <t>入金
③</t>
        </is>
      </c>
      <c r="B242" s="97" t="inlineStr">
        <is>
          <t>日付</t>
        </is>
      </c>
      <c r="C242" s="199" t="n"/>
      <c r="E242" s="99" t="n"/>
      <c r="F242" s="10" t="n"/>
      <c r="G242" s="10" t="n"/>
      <c r="H242" s="182">
        <f>#REF!+#REF!+#REF!+#REF!</f>
        <v/>
      </c>
      <c r="I242" s="10" t="n"/>
      <c r="J242" s="10" t="n"/>
    </row>
    <row customFormat="1" customHeight="1" ht="14.25" r="243" s="19">
      <c r="A243" s="176" t="n"/>
      <c r="B243" s="194" t="n"/>
      <c r="C243" s="200" t="n"/>
      <c r="E243" s="177" t="n"/>
      <c r="F243" s="10" t="n"/>
      <c r="G243" s="10" t="n"/>
      <c r="H243" s="10" t="n"/>
      <c r="I243" s="10" t="n"/>
      <c r="J243" s="10" t="n"/>
    </row>
    <row customFormat="1" customHeight="1" ht="14.25" r="244" s="19">
      <c r="A244" s="176" t="n"/>
      <c r="B244" s="97" t="inlineStr">
        <is>
          <t>金額</t>
        </is>
      </c>
      <c r="C244" s="199" t="n"/>
      <c r="E244" s="99" t="n"/>
      <c r="F244" s="10" t="n"/>
      <c r="G244" s="10" t="n"/>
      <c r="H244" s="10" t="n"/>
      <c r="I244" s="10" t="n"/>
      <c r="J244" s="10" t="n"/>
    </row>
    <row customFormat="1" customHeight="1" ht="14.25" r="245" s="19">
      <c r="A245" s="177" t="n"/>
      <c r="B245" s="194" t="n"/>
      <c r="C245" s="200" t="n"/>
      <c r="E245" s="177" t="n"/>
      <c r="F245" s="10" t="n"/>
      <c r="G245" s="10" t="n"/>
      <c r="H245" s="10" t="n"/>
      <c r="I245" s="10" t="n"/>
      <c r="J245" s="10" t="n"/>
    </row>
    <row customFormat="1" customHeight="1" ht="13.5" r="246" s="19">
      <c r="A246" s="96" t="inlineStr">
        <is>
          <t>入金
④</t>
        </is>
      </c>
      <c r="B246" s="97" t="inlineStr">
        <is>
          <t>日付</t>
        </is>
      </c>
      <c r="C246" s="199" t="n"/>
      <c r="E246" s="99" t="n"/>
      <c r="F246" s="10" t="n"/>
      <c r="G246" s="10" t="n"/>
      <c r="H246" s="10" t="n"/>
      <c r="I246" s="10" t="n"/>
      <c r="J246" s="10" t="n"/>
    </row>
    <row customFormat="1" customHeight="1" ht="13.5" r="247" s="19">
      <c r="A247" s="176" t="n"/>
      <c r="B247" s="194" t="n"/>
      <c r="C247" s="200" t="n"/>
      <c r="E247" s="177" t="n"/>
      <c r="F247" s="10" t="n"/>
      <c r="G247" s="10" t="n"/>
      <c r="H247" s="10" t="n"/>
      <c r="I247" s="10" t="n"/>
      <c r="J247" s="10" t="n"/>
    </row>
    <row customFormat="1" customHeight="1" ht="13.5" r="248" s="19">
      <c r="A248" s="176" t="n"/>
      <c r="B248" s="97" t="inlineStr">
        <is>
          <t>金額</t>
        </is>
      </c>
      <c r="C248" s="199" t="n"/>
      <c r="E248" s="99" t="n"/>
      <c r="F248" s="10" t="n"/>
      <c r="G248" s="10" t="n"/>
      <c r="H248" s="10" t="n"/>
      <c r="I248" s="10" t="n"/>
      <c r="J248" s="10" t="n"/>
    </row>
    <row customFormat="1" customHeight="1" ht="13.5" r="249" s="19">
      <c r="A249" s="177" t="n"/>
      <c r="B249" s="194" t="n"/>
      <c r="C249" s="200" t="n"/>
      <c r="E249" s="177" t="n"/>
      <c r="F249" s="10" t="n"/>
      <c r="G249" s="10" t="n"/>
      <c r="H249" s="10" t="n"/>
      <c r="I249" s="10" t="n"/>
      <c r="J249" s="10" t="n"/>
    </row>
    <row customFormat="1" customHeight="1" ht="13.5" r="250" s="19">
      <c r="A250" s="96" t="inlineStr">
        <is>
          <t>入金
⑤</t>
        </is>
      </c>
      <c r="B250" s="97" t="inlineStr">
        <is>
          <t>日付</t>
        </is>
      </c>
      <c r="C250" s="199" t="n"/>
      <c r="E250" s="99" t="n"/>
      <c r="F250" s="10" t="n"/>
      <c r="G250" s="10" t="n"/>
      <c r="H250" s="10" t="n"/>
      <c r="I250" s="10" t="n"/>
      <c r="J250" s="10" t="n"/>
    </row>
    <row customFormat="1" customHeight="1" ht="13.5" r="251" s="19">
      <c r="A251" s="176" t="n"/>
      <c r="B251" s="194" t="n"/>
      <c r="C251" s="200" t="n"/>
      <c r="E251" s="177" t="n"/>
      <c r="F251" s="10" t="n"/>
      <c r="G251" s="10" t="n"/>
      <c r="H251" s="10" t="n"/>
      <c r="I251" s="10" t="n"/>
      <c r="J251" s="10" t="n"/>
    </row>
    <row customFormat="1" customHeight="1" ht="13.5" r="252" s="19">
      <c r="A252" s="176" t="n"/>
      <c r="B252" s="97" t="inlineStr">
        <is>
          <t>金額</t>
        </is>
      </c>
      <c r="C252" s="199" t="n"/>
      <c r="E252" s="99" t="n"/>
      <c r="F252" s="10" t="n"/>
      <c r="G252" s="10" t="n"/>
      <c r="H252" s="10" t="n"/>
      <c r="I252" s="10" t="n"/>
      <c r="J252" s="10" t="n"/>
    </row>
    <row customFormat="1" customHeight="1" ht="13.5" r="253" s="19">
      <c r="A253" s="177" t="n"/>
      <c r="B253" s="194" t="n"/>
      <c r="C253" s="200" t="n"/>
      <c r="E253" s="177" t="n"/>
      <c r="F253" s="10" t="n"/>
      <c r="G253" s="10" t="n"/>
      <c r="H253" s="10" t="n"/>
      <c r="I253" s="10" t="n"/>
      <c r="J253" s="10" t="n"/>
    </row>
    <row customFormat="1" customHeight="1" ht="13.5" r="254" s="19">
      <c r="A254" s="96" t="inlineStr">
        <is>
          <t>入金
⑥</t>
        </is>
      </c>
      <c r="B254" s="97" t="inlineStr">
        <is>
          <t>日付</t>
        </is>
      </c>
      <c r="C254" s="199" t="n"/>
      <c r="E254" s="99" t="n"/>
      <c r="F254" s="10" t="n"/>
      <c r="G254" s="10" t="n"/>
      <c r="H254" s="10" t="n"/>
      <c r="I254" s="10" t="n"/>
      <c r="J254" s="10" t="n"/>
    </row>
    <row customFormat="1" customHeight="1" ht="13.5" r="255" s="19">
      <c r="A255" s="176" t="n"/>
      <c r="B255" s="194" t="n"/>
      <c r="C255" s="200" t="n"/>
      <c r="E255" s="177" t="n"/>
      <c r="F255" s="10" t="n"/>
      <c r="G255" s="10" t="n"/>
      <c r="H255" s="10" t="n"/>
      <c r="I255" s="10" t="n"/>
      <c r="J255" s="10" t="n"/>
    </row>
    <row customFormat="1" customHeight="1" ht="13.5" r="256" s="19">
      <c r="A256" s="176" t="n"/>
      <c r="B256" s="97" t="inlineStr">
        <is>
          <t>金額</t>
        </is>
      </c>
      <c r="C256" s="199" t="n"/>
      <c r="E256" s="99" t="n"/>
      <c r="F256" s="10" t="n"/>
      <c r="G256" s="10" t="n"/>
      <c r="H256" s="10" t="n"/>
      <c r="I256" s="10" t="n"/>
      <c r="J256" s="10" t="n"/>
    </row>
    <row customFormat="1" customHeight="1" ht="13.5" r="257" s="19">
      <c r="A257" s="177" t="n"/>
      <c r="B257" s="194" t="n"/>
      <c r="C257" s="200" t="n"/>
      <c r="E257" s="177" t="n"/>
      <c r="F257" s="10" t="n"/>
      <c r="G257" s="10" t="n"/>
      <c r="H257" s="10" t="n"/>
      <c r="I257" s="10" t="n"/>
      <c r="J257" s="10" t="n"/>
    </row>
    <row customFormat="1" customHeight="1" ht="13.5" r="258" s="19">
      <c r="A258" s="96" t="inlineStr">
        <is>
          <t>入金
⑥</t>
        </is>
      </c>
      <c r="B258" s="97" t="inlineStr">
        <is>
          <t>日付</t>
        </is>
      </c>
      <c r="C258" s="199" t="n"/>
      <c r="E258" s="99" t="n"/>
      <c r="F258" s="10" t="n"/>
      <c r="G258" s="10" t="n"/>
      <c r="H258" s="10" t="n"/>
      <c r="I258" s="10" t="n"/>
      <c r="J258" s="10" t="n"/>
    </row>
    <row customFormat="1" customHeight="1" ht="13.5" r="259" s="19">
      <c r="A259" s="176" t="n"/>
      <c r="B259" s="194" t="n"/>
      <c r="C259" s="200" t="n"/>
      <c r="E259" s="177" t="n"/>
      <c r="F259" s="10" t="n"/>
      <c r="G259" s="10" t="n"/>
      <c r="H259" s="10" t="n"/>
      <c r="I259" s="10" t="n"/>
      <c r="J259" s="10" t="n"/>
    </row>
    <row customFormat="1" customHeight="1" ht="13.5" r="260" s="19">
      <c r="A260" s="176" t="n"/>
      <c r="B260" s="97" t="inlineStr">
        <is>
          <t>金額</t>
        </is>
      </c>
      <c r="C260" s="199" t="n"/>
      <c r="E260" s="99" t="n"/>
      <c r="F260" s="10" t="n"/>
      <c r="G260" s="10" t="n"/>
      <c r="H260" s="10" t="n"/>
      <c r="I260" s="10" t="n"/>
      <c r="J260" s="10" t="n"/>
    </row>
    <row customFormat="1" customHeight="1" ht="13.5" r="261" s="19">
      <c r="A261" s="177" t="n"/>
      <c r="B261" s="194" t="n"/>
      <c r="C261" s="200" t="n"/>
      <c r="E261" s="177" t="n"/>
      <c r="F261" s="10" t="n"/>
      <c r="G261" s="10" t="n"/>
      <c r="H261" s="10" t="n"/>
      <c r="I261" s="10" t="n"/>
      <c r="J261" s="10" t="n"/>
    </row>
    <row customFormat="1" customHeight="1" hidden="1" ht="13.5" r="262" s="19">
      <c r="A262" s="96" t="inlineStr">
        <is>
          <t>入金
⑦</t>
        </is>
      </c>
      <c r="B262" s="97" t="inlineStr">
        <is>
          <t>日付</t>
        </is>
      </c>
      <c r="C262" s="199" t="n"/>
      <c r="E262" s="99" t="n"/>
      <c r="F262" s="10" t="n"/>
      <c r="G262" s="10" t="n"/>
      <c r="H262" s="10" t="n"/>
      <c r="I262" s="10" t="n"/>
      <c r="J262" s="10" t="n"/>
    </row>
    <row customFormat="1" customHeight="1" hidden="1" ht="13.5" r="263" s="19">
      <c r="A263" s="176" t="n"/>
      <c r="B263" s="194" t="n"/>
      <c r="C263" s="200" t="n"/>
      <c r="E263" s="177" t="n"/>
      <c r="F263" s="10" t="n"/>
      <c r="G263" s="10" t="n"/>
      <c r="H263" s="10" t="n"/>
      <c r="I263" s="10" t="n"/>
      <c r="J263" s="10" t="n"/>
    </row>
    <row customFormat="1" customHeight="1" hidden="1" ht="13.5" r="264" s="19">
      <c r="A264" s="176" t="n"/>
      <c r="B264" s="97" t="inlineStr">
        <is>
          <t>金額</t>
        </is>
      </c>
      <c r="C264" s="199" t="n"/>
      <c r="E264" s="99" t="n"/>
      <c r="F264" s="10" t="n"/>
      <c r="G264" s="10" t="n"/>
      <c r="H264" s="10" t="n"/>
      <c r="I264" s="10" t="n"/>
      <c r="J264" s="10" t="n"/>
    </row>
    <row customFormat="1" customHeight="1" hidden="1" ht="13.5" r="265" s="19">
      <c r="A265" s="177" t="n"/>
      <c r="B265" s="194" t="n"/>
      <c r="C265" s="200" t="n"/>
      <c r="E265" s="177" t="n"/>
      <c r="F265" s="10" t="n"/>
      <c r="G265" s="10" t="n"/>
      <c r="H265" s="10" t="n"/>
      <c r="I265" s="10" t="n"/>
      <c r="J265" s="10" t="n"/>
    </row>
    <row customFormat="1" customHeight="1" hidden="1" ht="13.5" r="266" s="19">
      <c r="A266" s="96" t="inlineStr">
        <is>
          <t>入金
⑧</t>
        </is>
      </c>
      <c r="B266" s="97" t="inlineStr">
        <is>
          <t>日付</t>
        </is>
      </c>
      <c r="C266" s="199" t="n"/>
      <c r="E266" s="99" t="n"/>
      <c r="F266" s="10" t="n"/>
      <c r="G266" s="10" t="n"/>
      <c r="H266" s="10" t="n"/>
      <c r="I266" s="10" t="n"/>
      <c r="J266" s="10" t="n"/>
    </row>
    <row customFormat="1" customHeight="1" hidden="1" ht="13.5" r="267" s="19">
      <c r="A267" s="176" t="n"/>
      <c r="B267" s="194" t="n"/>
      <c r="C267" s="200" t="n"/>
      <c r="E267" s="177" t="n"/>
      <c r="F267" s="10" t="n"/>
      <c r="G267" s="10" t="n"/>
      <c r="H267" s="10" t="n"/>
      <c r="I267" s="10" t="n"/>
      <c r="J267" s="10" t="n"/>
    </row>
    <row customFormat="1" customHeight="1" hidden="1" ht="13.5" r="268" s="19">
      <c r="A268" s="176" t="n"/>
      <c r="B268" s="97" t="inlineStr">
        <is>
          <t>金額</t>
        </is>
      </c>
      <c r="C268" s="199" t="n"/>
      <c r="E268" s="99" t="n"/>
      <c r="F268" s="10" t="n"/>
      <c r="G268" s="10" t="n"/>
      <c r="H268" s="10" t="n"/>
      <c r="I268" s="10" t="n"/>
      <c r="J268" s="10" t="n"/>
    </row>
    <row customFormat="1" customHeight="1" hidden="1" ht="13.5" r="269" s="19">
      <c r="A269" s="177" t="n"/>
      <c r="B269" s="194" t="n"/>
      <c r="C269" s="200" t="n"/>
      <c r="E269" s="177" t="n"/>
      <c r="F269" s="10" t="n"/>
      <c r="G269" s="10" t="n"/>
      <c r="H269" s="10" t="n"/>
      <c r="I269" s="10" t="n"/>
      <c r="J269" s="10" t="n"/>
    </row>
    <row customFormat="1" customHeight="1" ht="14.25" r="270" s="19">
      <c r="A270" s="98" t="inlineStr">
        <is>
          <t>債権残高</t>
        </is>
      </c>
      <c r="B270" s="193" t="n"/>
      <c r="C270" s="193" t="n"/>
      <c r="E270" s="215" t="n"/>
      <c r="F270" s="10" t="n"/>
      <c r="G270" s="10" t="n"/>
      <c r="H270" s="10" t="n"/>
      <c r="I270" s="10" t="n"/>
      <c r="J270" s="10" t="n"/>
    </row>
    <row customFormat="1" customHeight="1" ht="14.25" r="271" s="19">
      <c r="A271" s="194" t="n"/>
      <c r="B271" s="195" t="n"/>
      <c r="C271" s="195" t="n"/>
      <c r="E271" s="177" t="n"/>
      <c r="F271" s="10" t="n"/>
      <c r="G271" s="10" t="n"/>
      <c r="H271" s="10" t="n"/>
      <c r="I271" s="10" t="n"/>
      <c r="J271" s="10" t="n"/>
    </row>
    <row customFormat="1" customHeight="1" ht="14.25" r="272" s="19">
      <c r="A272" s="216" t="inlineStr">
        <is>
          <t>債権残高</t>
        </is>
      </c>
      <c r="B272" s="193" t="n"/>
      <c r="C272" s="193" t="n"/>
      <c r="E272" s="217" t="n"/>
      <c r="F272" s="10" t="n"/>
      <c r="G272" s="10" t="n"/>
      <c r="H272" s="10" t="n"/>
      <c r="I272" s="10" t="n"/>
      <c r="J272" s="10" t="n"/>
    </row>
    <row customFormat="1" customHeight="1" ht="14.25" r="273" s="19">
      <c r="A273" s="194" t="n"/>
      <c r="B273" s="195" t="n"/>
      <c r="C273" s="195" t="n"/>
      <c r="E273" s="218" t="n"/>
      <c r="F273" s="10" t="n"/>
      <c r="G273" s="10" t="n"/>
      <c r="H273" s="10" t="n"/>
      <c r="I273" s="10" t="n"/>
      <c r="J273" s="10" t="n"/>
    </row>
    <row customFormat="1" customHeight="1" ht="18" r="274" s="19">
      <c r="A274" s="216" t="inlineStr">
        <is>
          <t>債権残高（合計）</t>
        </is>
      </c>
      <c r="B274" s="193" t="n"/>
      <c r="C274" s="193" t="n"/>
      <c r="E274" s="219" t="n"/>
      <c r="F274" s="10" t="n"/>
      <c r="G274" s="10" t="n"/>
      <c r="H274" s="10" t="n"/>
      <c r="I274" s="10" t="n"/>
      <c r="J274" s="10" t="n"/>
    </row>
    <row customFormat="1" customHeight="1" ht="15" r="275" s="19" thickBot="1">
      <c r="A275" s="194" t="n"/>
      <c r="B275" s="195" t="n"/>
      <c r="C275" s="195" t="n"/>
      <c r="E275" s="220" t="n"/>
      <c r="F275" s="10" t="n"/>
      <c r="G275" s="10" t="n"/>
      <c r="H275" s="10" t="n"/>
      <c r="I275" s="10" t="n"/>
      <c r="J275" s="10" t="n"/>
    </row>
    <row customFormat="1" customHeight="1" ht="14.25" r="276" s="10"/>
    <row customFormat="1" customHeight="1" ht="38.25" r="277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A145:A146"/>
    <mergeCell ref="B145:C145"/>
    <mergeCell ref="B197:C198"/>
    <mergeCell ref="B171:B172"/>
    <mergeCell ref="A147:A224"/>
    <mergeCell ref="A3:A96"/>
    <mergeCell ref="B3:B4"/>
    <mergeCell ref="B43:B44"/>
    <mergeCell ref="B55:B56"/>
    <mergeCell ref="B96:C96"/>
    <mergeCell ref="B79:B80"/>
    <mergeCell ref="B9:B10"/>
    <mergeCell ref="B11:B12"/>
    <mergeCell ref="B13:B14"/>
    <mergeCell ref="B7:B8"/>
    <mergeCell ref="B17:B18"/>
    <mergeCell ref="B89:B90"/>
    <mergeCell ref="B53:B54"/>
    <mergeCell ref="B57:B58"/>
    <mergeCell ref="B37:B38"/>
    <mergeCell ref="B15:B16"/>
    <mergeCell ref="B21:B22"/>
    <mergeCell ref="B19:B20"/>
    <mergeCell ref="B27:B28"/>
    <mergeCell ref="B77:B78"/>
    <mergeCell ref="B67:B68"/>
    <mergeCell ref="B25:B26"/>
    <mergeCell ref="B33:B34"/>
    <mergeCell ref="B35:B36"/>
    <mergeCell ref="B29:B30"/>
    <mergeCell ref="B39:B40"/>
    <mergeCell ref="B41:B42"/>
    <mergeCell ref="B31:B32"/>
    <mergeCell ref="B49:B50"/>
    <mergeCell ref="B45:B46"/>
    <mergeCell ref="B47:B48"/>
    <mergeCell ref="B51:B52"/>
    <mergeCell ref="B59:B60"/>
    <mergeCell ref="B63:B64"/>
    <mergeCell ref="B65:B66"/>
    <mergeCell ref="B75:B76"/>
    <mergeCell ref="B61:B62"/>
    <mergeCell ref="B81:B82"/>
    <mergeCell ref="B83:B84"/>
    <mergeCell ref="B85:B86"/>
    <mergeCell ref="B5:B6"/>
    <mergeCell ref="B173:C174"/>
    <mergeCell ref="B177:C178"/>
    <mergeCell ref="B187:C188"/>
    <mergeCell ref="B183:C184"/>
    <mergeCell ref="B161:C162"/>
    <mergeCell ref="B163:C164"/>
    <mergeCell ref="B167:C168"/>
    <mergeCell ref="B157:C158"/>
    <mergeCell ref="B159:C160"/>
    <mergeCell ref="B155:C156"/>
    <mergeCell ref="B147:C148"/>
    <mergeCell ref="B151:C152"/>
    <mergeCell ref="B153:C154"/>
    <mergeCell ref="B149:C150"/>
    <mergeCell ref="B69:B70"/>
    <mergeCell ref="B71:B72"/>
    <mergeCell ref="B73:B74"/>
    <mergeCell ref="A142:C142"/>
    <mergeCell ref="A143:C144"/>
    <mergeCell ref="B23:B24"/>
    <mergeCell ref="D236:D237"/>
    <mergeCell ref="D238:D239"/>
    <mergeCell ref="D234:D235"/>
    <mergeCell ref="D231:D232"/>
    <mergeCell ref="B236:C237"/>
    <mergeCell ref="B223:C224"/>
    <mergeCell ref="B225:C226"/>
    <mergeCell ref="B87:B88"/>
    <mergeCell ref="B146:C146"/>
    <mergeCell ref="B201:C202"/>
    <mergeCell ref="B203:C204"/>
    <mergeCell ref="B205:C206"/>
    <mergeCell ref="B207:C208"/>
    <mergeCell ref="B209:C210"/>
    <mergeCell ref="B211:C212"/>
    <mergeCell ref="B91:B92"/>
    <mergeCell ref="B93:B94"/>
    <mergeCell ref="A233:C233"/>
    <mergeCell ref="A234:A237"/>
    <mergeCell ref="B234:C235"/>
    <mergeCell ref="A227:A228"/>
    <mergeCell ref="B227:C227"/>
    <mergeCell ref="B228:C228"/>
    <mergeCell ref="A97:A141"/>
    <mergeCell ref="D240:D241"/>
    <mergeCell ref="A242:A245"/>
    <mergeCell ref="B242:C243"/>
    <mergeCell ref="D242:D243"/>
    <mergeCell ref="A238:A241"/>
    <mergeCell ref="B238:C239"/>
    <mergeCell ref="A246:A249"/>
    <mergeCell ref="B246:C247"/>
    <mergeCell ref="B248:C249"/>
    <mergeCell ref="D244:D245"/>
    <mergeCell ref="D246:D247"/>
    <mergeCell ref="D248:D249"/>
    <mergeCell ref="B244:C245"/>
    <mergeCell ref="B240:C241"/>
    <mergeCell ref="D252:D253"/>
    <mergeCell ref="A250:A253"/>
    <mergeCell ref="B250:C251"/>
    <mergeCell ref="D250:D251"/>
    <mergeCell ref="B252:C253"/>
    <mergeCell ref="A254:A257"/>
    <mergeCell ref="D254:D255"/>
    <mergeCell ref="B256:C257"/>
    <mergeCell ref="D256:D257"/>
    <mergeCell ref="B254:C255"/>
    <mergeCell ref="A258:A261"/>
    <mergeCell ref="B258:C259"/>
    <mergeCell ref="B260:C261"/>
    <mergeCell ref="D262:D263"/>
    <mergeCell ref="D258:D259"/>
    <mergeCell ref="D260:D261"/>
    <mergeCell ref="A274:C275"/>
    <mergeCell ref="A270:C271"/>
    <mergeCell ref="A272:C273"/>
    <mergeCell ref="B268:C269"/>
    <mergeCell ref="A266:A269"/>
    <mergeCell ref="B266:C267"/>
    <mergeCell ref="D274:D275"/>
    <mergeCell ref="D270:D271"/>
    <mergeCell ref="D272:D273"/>
    <mergeCell ref="B264:C265"/>
    <mergeCell ref="D268:D269"/>
    <mergeCell ref="D266:D267"/>
    <mergeCell ref="D264:D265"/>
    <mergeCell ref="A262:A265"/>
    <mergeCell ref="B262:C263"/>
    <mergeCell ref="A231:C232"/>
    <mergeCell ref="B179:C180"/>
    <mergeCell ref="B165:B166"/>
    <mergeCell ref="B181:C182"/>
    <mergeCell ref="B175:C176"/>
    <mergeCell ref="B191:C192"/>
    <mergeCell ref="B169:C170"/>
    <mergeCell ref="B193:C194"/>
    <mergeCell ref="B195:C196"/>
    <mergeCell ref="B185:C186"/>
    <mergeCell ref="B199:C200"/>
    <mergeCell ref="B189:B190"/>
    <mergeCell ref="B213:C214"/>
    <mergeCell ref="B215:C216"/>
    <mergeCell ref="B217:C218"/>
    <mergeCell ref="B219:B220"/>
    <mergeCell ref="B221:C222"/>
  </mergeCells>
  <pageMargins bottom="0" footer="0" header="0" left="0" right="0" top="0"/>
  <pageSetup orientation="portrait" paperSize="9" scale="42"/>
  <rowBreaks count="2" manualBreakCount="2">
    <brk id="80" man="1" max="27" min="0"/>
    <brk id="166" man="1" max="27" min="0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workbookViewId="0" zoomScale="80" zoomScaleNormal="100" zoomScaleSheetLayoutView="80">
      <pane activePane="bottomRight" state="frozen" topLeftCell="C64" xSplit="2" ySplit="2"/>
      <selection activeCell="L44" pane="topRight" sqref="L44"/>
      <selection activeCell="L44" pane="bottomLeft" sqref="L44"/>
      <selection activeCell="B147" pane="bottomRight" sqref="B147:C148"/>
    </sheetView>
  </sheetViews>
  <sheetFormatPr baseColWidth="8" defaultColWidth="9" defaultRowHeight="13.5"/>
  <cols>
    <col customWidth="1" max="1" min="1" style="169" width="9"/>
    <col customWidth="1" max="2" min="2" style="169" width="25"/>
    <col customWidth="1" max="4" min="3" style="169" width="15.375"/>
    <col customWidth="1" max="5" min="5" style="169" width="12.875"/>
    <col bestFit="1" customWidth="1" max="6" min="6" style="169" width="10.625"/>
    <col bestFit="1" customWidth="1" max="7" min="7" style="169" width="13.125"/>
    <col bestFit="1" customWidth="1" max="8" min="8" style="169" width="11.125"/>
    <col bestFit="1" customWidth="1" max="9" min="9" style="169" width="14.375"/>
  </cols>
  <sheetData>
    <row customHeight="1" ht="36" r="1" s="169">
      <c r="A1" s="81" t="inlineStr">
        <is>
          <t>NIPPONIKA TRADING社向け　売上表</t>
        </is>
      </c>
      <c r="C1" s="56" t="inlineStr">
        <is>
          <t>2023.08～2024.07</t>
        </is>
      </c>
      <c r="E1" s="171" t="n"/>
    </row>
    <row customFormat="1" customHeight="1" ht="20.1" r="2" s="10">
      <c r="A2" s="21" t="n"/>
      <c r="B2" s="97" t="inlineStr">
        <is>
          <t>出荷日</t>
        </is>
      </c>
      <c r="C2" s="98" t="n"/>
      <c r="D2" s="172" t="inlineStr">
        <is>
          <t>2025/09/24</t>
        </is>
      </c>
      <c r="E2" s="9" t="inlineStr">
        <is>
          <t>合計</t>
        </is>
      </c>
    </row>
    <row customFormat="1" customHeight="1" ht="20.1" r="3" s="10">
      <c r="A3" s="145" t="inlineStr">
        <is>
          <t>仕入</t>
        </is>
      </c>
      <c r="B3" s="173" t="inlineStr">
        <is>
          <t>リレント通常注文</t>
        </is>
      </c>
      <c r="C3" s="62" t="inlineStr">
        <is>
          <t>Total</t>
        </is>
      </c>
      <c r="D3" s="174" t="n">
        <v>1280200</v>
      </c>
      <c r="E3" s="175" t="n">
        <v>1280200</v>
      </c>
    </row>
    <row customFormat="1" customHeight="1" ht="20.1" r="4" s="10">
      <c r="A4" s="176" t="n"/>
      <c r="B4" s="177" t="n"/>
      <c r="C4" s="50" t="inlineStr">
        <is>
          <t>税込</t>
        </is>
      </c>
      <c r="D4" s="174" t="n">
        <v>1408220</v>
      </c>
      <c r="E4" s="175" t="n">
        <v>1408220</v>
      </c>
    </row>
    <row customFormat="1" customHeight="1" ht="24.95" r="5" s="10">
      <c r="A5" s="176" t="n"/>
      <c r="B5" s="173" t="inlineStr">
        <is>
          <t>C'BON</t>
        </is>
      </c>
      <c r="C5" s="50" t="inlineStr">
        <is>
          <t>Total</t>
        </is>
      </c>
      <c r="D5" s="174" t="n">
        <v>40605</v>
      </c>
      <c r="E5" s="175" t="n">
        <v>40605</v>
      </c>
    </row>
    <row customFormat="1" customHeight="1" ht="20.1" r="6" s="10">
      <c r="A6" s="176" t="n"/>
      <c r="B6" s="177" t="n"/>
      <c r="C6" s="50" t="inlineStr">
        <is>
          <t>税込</t>
        </is>
      </c>
      <c r="D6" s="174" t="n">
        <v>44666</v>
      </c>
      <c r="E6" s="175" t="n">
        <v>44666</v>
      </c>
    </row>
    <row customFormat="1" customHeight="1" ht="20.1" r="7" s="10">
      <c r="A7" s="176" t="n"/>
      <c r="B7" s="173" t="inlineStr">
        <is>
          <t>ATMORE</t>
        </is>
      </c>
      <c r="C7" s="96" t="inlineStr">
        <is>
          <t>Total</t>
        </is>
      </c>
      <c r="D7" s="174" t="n">
        <v>33600</v>
      </c>
      <c r="E7" s="175" t="n">
        <v>33600</v>
      </c>
      <c r="F7" s="178">
        <f>#REF!+#REF!</f>
        <v/>
      </c>
    </row>
    <row customFormat="1" customHeight="1" ht="20.1" r="8" s="10">
      <c r="A8" s="176" t="n"/>
      <c r="B8" s="177" t="n"/>
      <c r="C8" s="96" t="inlineStr">
        <is>
          <t>税込</t>
        </is>
      </c>
      <c r="D8" s="174" t="n">
        <v>36960</v>
      </c>
      <c r="E8" s="175" t="n">
        <v>36960</v>
      </c>
    </row>
    <row customFormat="1" customHeight="1" ht="20.1" r="9" s="10">
      <c r="A9" s="176" t="n"/>
      <c r="B9" s="173" t="inlineStr">
        <is>
          <t>LAPIDEM</t>
        </is>
      </c>
      <c r="C9" s="50" t="inlineStr">
        <is>
          <t>Total</t>
        </is>
      </c>
      <c r="D9" s="174" t="n">
        <v>229860</v>
      </c>
      <c r="E9" s="175" t="n">
        <v>229860</v>
      </c>
      <c r="F9" s="178">
        <f>#REF!+#REF!</f>
        <v/>
      </c>
      <c r="G9" s="179">
        <f>SUM(#REF!)</f>
        <v/>
      </c>
    </row>
    <row customFormat="1" customHeight="1" ht="20.1" r="10" s="10">
      <c r="A10" s="176" t="n"/>
      <c r="B10" s="177" t="n"/>
      <c r="C10" s="50" t="inlineStr">
        <is>
          <t>税込</t>
        </is>
      </c>
      <c r="D10" s="174" t="n">
        <v>252846</v>
      </c>
      <c r="E10" s="175" t="n">
        <v>252846</v>
      </c>
    </row>
    <row customFormat="1" customHeight="1" ht="20.1" r="11" s="10">
      <c r="A11" s="176" t="n"/>
      <c r="B11" s="173" t="inlineStr">
        <is>
          <t>MARY.P</t>
        </is>
      </c>
      <c r="C11" s="50" t="inlineStr">
        <is>
          <t>Total</t>
        </is>
      </c>
      <c r="D11" s="174" t="n">
        <v>0</v>
      </c>
      <c r="E11" s="175" t="n">
        <v>0</v>
      </c>
    </row>
    <row customFormat="1" customHeight="1" ht="20.1" r="12" s="10">
      <c r="A12" s="176" t="n"/>
      <c r="B12" s="177" t="n"/>
      <c r="C12" s="50" t="inlineStr">
        <is>
          <t>税込</t>
        </is>
      </c>
      <c r="D12" s="174" t="n">
        <v>0</v>
      </c>
      <c r="E12" s="175" t="n">
        <v>0</v>
      </c>
    </row>
    <row customFormat="1" customHeight="1" ht="20.1" r="13" s="10">
      <c r="A13" s="176" t="n"/>
      <c r="B13" s="180" t="inlineStr">
        <is>
          <t>ROSY DROP</t>
        </is>
      </c>
      <c r="C13" s="50" t="inlineStr">
        <is>
          <t>Total</t>
        </is>
      </c>
      <c r="D13" s="174" t="n">
        <v>164880</v>
      </c>
      <c r="E13" s="175" t="n">
        <v>164880</v>
      </c>
    </row>
    <row customFormat="1" customHeight="1" ht="20.1" r="14" s="10">
      <c r="A14" s="176" t="n"/>
      <c r="B14" s="177" t="n"/>
      <c r="C14" s="50" t="inlineStr">
        <is>
          <t>税込</t>
        </is>
      </c>
      <c r="D14" s="174" t="n">
        <v>181368</v>
      </c>
      <c r="E14" s="175" t="n">
        <v>181368</v>
      </c>
    </row>
    <row customFormat="1" customHeight="1" ht="20.1" r="15" s="10">
      <c r="A15" s="176" t="n"/>
      <c r="B15" s="180" t="inlineStr">
        <is>
          <t>ESTLABO</t>
        </is>
      </c>
      <c r="C15" s="96" t="inlineStr">
        <is>
          <t>Total</t>
        </is>
      </c>
      <c r="D15" s="174" t="n">
        <v>334555</v>
      </c>
      <c r="E15" s="175" t="n">
        <v>334555</v>
      </c>
    </row>
    <row customFormat="1" customHeight="1" ht="20.1" r="16" s="10">
      <c r="A16" s="176" t="n"/>
      <c r="B16" s="177" t="n"/>
      <c r="C16" s="96" t="inlineStr">
        <is>
          <t>税込</t>
        </is>
      </c>
      <c r="D16" s="174" t="n">
        <v>368011</v>
      </c>
      <c r="E16" s="175" t="n">
        <v>368011</v>
      </c>
    </row>
    <row customFormat="1" customHeight="1" ht="20.1" r="17" s="10">
      <c r="A17" s="176" t="n"/>
      <c r="B17" s="181" t="inlineStr">
        <is>
          <t>AISHODO</t>
        </is>
      </c>
      <c r="C17" s="96" t="inlineStr">
        <is>
          <t>Total</t>
        </is>
      </c>
      <c r="D17" s="174" t="n">
        <v>8400</v>
      </c>
      <c r="E17" s="175" t="n">
        <v>8400</v>
      </c>
    </row>
    <row customFormat="1" customHeight="1" ht="20.1" r="18" s="10">
      <c r="A18" s="176" t="n"/>
      <c r="B18" s="177" t="n"/>
      <c r="C18" s="96" t="inlineStr">
        <is>
          <t>税込</t>
        </is>
      </c>
      <c r="D18" s="174" t="n">
        <v>9240</v>
      </c>
      <c r="E18" s="175" t="n">
        <v>9240</v>
      </c>
      <c r="F18" s="182" t="n"/>
    </row>
    <row customFormat="1" customHeight="1" ht="20.1" r="19" s="10">
      <c r="A19" s="176" t="n"/>
      <c r="B19" s="180" t="inlineStr">
        <is>
          <t>Dr.Medion</t>
        </is>
      </c>
      <c r="C19" s="96" t="inlineStr">
        <is>
          <t>Total</t>
        </is>
      </c>
      <c r="D19" s="174" t="n">
        <v>62085</v>
      </c>
      <c r="E19" s="175" t="n">
        <v>62085</v>
      </c>
    </row>
    <row customFormat="1" customHeight="1" ht="20.1" r="20" s="10">
      <c r="A20" s="176" t="n"/>
      <c r="B20" s="177" t="n"/>
      <c r="C20" s="96" t="inlineStr">
        <is>
          <t>税込</t>
        </is>
      </c>
      <c r="D20" s="174" t="n">
        <v>68294</v>
      </c>
      <c r="E20" s="175" t="n">
        <v>68294</v>
      </c>
    </row>
    <row customFormat="1" customHeight="1" ht="20.1" r="21" s="10">
      <c r="A21" s="176" t="n"/>
      <c r="B21" s="181" t="inlineStr">
        <is>
          <t>McCoy</t>
        </is>
      </c>
      <c r="C21" s="96" t="inlineStr">
        <is>
          <t>Total</t>
        </is>
      </c>
      <c r="D21" s="174" t="n">
        <v>656388</v>
      </c>
      <c r="E21" s="175" t="n">
        <v>656388</v>
      </c>
    </row>
    <row customFormat="1" customHeight="1" ht="20.1" r="22" s="10">
      <c r="A22" s="176" t="n"/>
      <c r="B22" s="177" t="n"/>
      <c r="C22" s="96" t="inlineStr">
        <is>
          <t>税込</t>
        </is>
      </c>
      <c r="D22" s="174" t="n">
        <v>722027</v>
      </c>
      <c r="E22" s="175" t="n">
        <v>722027</v>
      </c>
    </row>
    <row customFormat="1" customHeight="1" ht="20.1" r="23" s="10">
      <c r="A23" s="176" t="n"/>
      <c r="B23" s="180" t="inlineStr">
        <is>
          <t>Luxces</t>
        </is>
      </c>
      <c r="C23" s="96" t="inlineStr">
        <is>
          <t>Total</t>
        </is>
      </c>
      <c r="D23" s="174" t="n">
        <v>12800</v>
      </c>
      <c r="E23" s="175" t="n">
        <v>12800</v>
      </c>
    </row>
    <row customFormat="1" customHeight="1" ht="20.1" r="24" s="10">
      <c r="A24" s="176" t="n"/>
      <c r="B24" s="177" t="n"/>
      <c r="C24" s="96" t="inlineStr">
        <is>
          <t>税込</t>
        </is>
      </c>
      <c r="D24" s="174" t="n">
        <v>14080</v>
      </c>
      <c r="E24" s="175" t="n">
        <v>14080</v>
      </c>
    </row>
    <row customFormat="1" customHeight="1" ht="20.1" r="25" s="10">
      <c r="A25" s="176" t="n"/>
      <c r="B25" s="180" t="inlineStr">
        <is>
          <t>Evliss</t>
        </is>
      </c>
      <c r="C25" s="96" t="inlineStr">
        <is>
          <t>Total</t>
        </is>
      </c>
      <c r="D25" s="174" t="n">
        <v>11920</v>
      </c>
      <c r="E25" s="175" t="n">
        <v>11920</v>
      </c>
    </row>
    <row customFormat="1" customHeight="1" ht="20.1" r="26" s="10">
      <c r="A26" s="176" t="n"/>
      <c r="B26" s="177" t="n"/>
      <c r="C26" s="96" t="inlineStr">
        <is>
          <t>税込</t>
        </is>
      </c>
      <c r="D26" s="174" t="n">
        <v>13112</v>
      </c>
      <c r="E26" s="175" t="n">
        <v>13112</v>
      </c>
    </row>
    <row customFormat="1" customHeight="1" ht="20.1" r="27" s="10">
      <c r="A27" s="176" t="n"/>
      <c r="B27" s="180" t="inlineStr">
        <is>
          <t>PURE BIO</t>
        </is>
      </c>
      <c r="C27" s="96" t="inlineStr">
        <is>
          <t>Total</t>
        </is>
      </c>
      <c r="D27" s="174" t="n">
        <v>278850</v>
      </c>
      <c r="E27" s="175" t="n">
        <v>278850</v>
      </c>
    </row>
    <row customFormat="1" customHeight="1" ht="20.1" r="28" s="10">
      <c r="A28" s="176" t="n"/>
      <c r="B28" s="177" t="n"/>
      <c r="C28" s="96" t="inlineStr">
        <is>
          <t>税込</t>
        </is>
      </c>
      <c r="D28" s="174" t="n">
        <v>306735</v>
      </c>
      <c r="E28" s="175" t="n">
        <v>306735</v>
      </c>
    </row>
    <row customFormat="1" customHeight="1" ht="20.1" r="29" s="10">
      <c r="A29" s="176" t="n"/>
      <c r="B29" s="180" t="inlineStr">
        <is>
          <t>BEAUTY GARAGE</t>
        </is>
      </c>
      <c r="C29" s="96" t="inlineStr">
        <is>
          <t>Total</t>
        </is>
      </c>
      <c r="D29" s="174" t="n">
        <v>25080</v>
      </c>
      <c r="E29" s="175" t="n">
        <v>25080</v>
      </c>
      <c r="F29" s="27" t="n"/>
    </row>
    <row customFormat="1" customHeight="1" ht="20.1" r="30" s="10">
      <c r="A30" s="176" t="n"/>
      <c r="B30" s="177" t="n"/>
      <c r="C30" s="96" t="inlineStr">
        <is>
          <t>税込</t>
        </is>
      </c>
      <c r="D30" s="174" t="n">
        <v>27588</v>
      </c>
      <c r="E30" s="175" t="n">
        <v>27588</v>
      </c>
    </row>
    <row customFormat="1" customHeight="1" ht="20.1" r="31" s="10">
      <c r="A31" s="176" t="n"/>
      <c r="B31" s="180" t="inlineStr">
        <is>
          <t>DENBA</t>
        </is>
      </c>
      <c r="C31" s="96" t="inlineStr">
        <is>
          <t>Total</t>
        </is>
      </c>
      <c r="D31" s="174" t="n">
        <v>11880000</v>
      </c>
      <c r="E31" s="175" t="n">
        <v>11880000</v>
      </c>
    </row>
    <row customFormat="1" customHeight="1" ht="20.1" r="32" s="10">
      <c r="A32" s="176" t="n"/>
      <c r="B32" s="177" t="n"/>
      <c r="C32" s="96" t="inlineStr">
        <is>
          <t>税込</t>
        </is>
      </c>
      <c r="D32" s="174" t="n">
        <v>13068000</v>
      </c>
      <c r="E32" s="175" t="n">
        <v>13068000</v>
      </c>
    </row>
    <row customFormat="1" customHeight="1" ht="20.1" r="33" s="10">
      <c r="A33" s="176" t="n"/>
      <c r="B33" s="180" t="inlineStr">
        <is>
          <t>リレント無料提供</t>
        </is>
      </c>
      <c r="C33" s="96" t="inlineStr">
        <is>
          <t>Total</t>
        </is>
      </c>
      <c r="D33" s="174" t="n">
        <v>0</v>
      </c>
      <c r="E33" s="175" t="n">
        <v>0</v>
      </c>
    </row>
    <row customFormat="1" customHeight="1" ht="20.1" r="34" s="10">
      <c r="A34" s="176" t="n"/>
      <c r="B34" s="177" t="n"/>
      <c r="C34" s="96" t="inlineStr">
        <is>
          <t>税込</t>
        </is>
      </c>
      <c r="D34" s="174" t="n">
        <v>0</v>
      </c>
      <c r="E34" s="175" t="n">
        <v>0</v>
      </c>
    </row>
    <row customFormat="1" customHeight="1" ht="20.1" r="35" s="10">
      <c r="A35" s="176" t="n"/>
      <c r="B35" s="180" t="inlineStr">
        <is>
          <t>SUNSORIT</t>
        </is>
      </c>
      <c r="C35" s="96" t="inlineStr">
        <is>
          <t>Total</t>
        </is>
      </c>
      <c r="D35" s="174" t="n">
        <v>0</v>
      </c>
      <c r="E35" s="175" t="n">
        <v>0</v>
      </c>
    </row>
    <row customFormat="1" customHeight="1" ht="20.1" r="36" s="10">
      <c r="A36" s="176" t="n"/>
      <c r="B36" s="177" t="n"/>
      <c r="C36" s="96" t="inlineStr">
        <is>
          <t>税込</t>
        </is>
      </c>
      <c r="D36" s="174" t="n">
        <v>0</v>
      </c>
      <c r="E36" s="175" t="n">
        <v>0</v>
      </c>
    </row>
    <row customFormat="1" customHeight="1" ht="20.1" r="37" s="10">
      <c r="A37" s="176" t="n"/>
      <c r="B37" s="180" t="inlineStr">
        <is>
          <t>Beauty Conexion</t>
        </is>
      </c>
      <c r="C37" s="96" t="inlineStr">
        <is>
          <t>Total</t>
        </is>
      </c>
      <c r="D37" s="174" t="n">
        <v>0</v>
      </c>
      <c r="E37" s="175" t="n">
        <v>0</v>
      </c>
    </row>
    <row customFormat="1" customHeight="1" ht="20.1" r="38" s="10">
      <c r="A38" s="176" t="n"/>
      <c r="B38" s="177" t="n"/>
      <c r="C38" s="96" t="inlineStr">
        <is>
          <t>税込</t>
        </is>
      </c>
      <c r="D38" s="174" t="n">
        <v>0</v>
      </c>
      <c r="E38" s="175" t="n">
        <v>0</v>
      </c>
    </row>
    <row customFormat="1" customHeight="1" ht="20.1" r="39" s="10">
      <c r="A39" s="176" t="n"/>
      <c r="B39" s="180" t="inlineStr">
        <is>
          <t>AFURA</t>
        </is>
      </c>
      <c r="C39" s="96" t="inlineStr">
        <is>
          <t>Total</t>
        </is>
      </c>
      <c r="D39" s="174" t="n">
        <v>0</v>
      </c>
      <c r="E39" s="175" t="n">
        <v>0</v>
      </c>
    </row>
    <row customFormat="1" customHeight="1" ht="20.1" r="40" s="10">
      <c r="A40" s="176" t="n"/>
      <c r="B40" s="177" t="n"/>
      <c r="C40" s="96" t="inlineStr">
        <is>
          <t>税込</t>
        </is>
      </c>
      <c r="D40" s="174" t="n">
        <v>0</v>
      </c>
      <c r="E40" s="175" t="n">
        <v>0</v>
      </c>
    </row>
    <row customFormat="1" customHeight="1" ht="20.1" r="41" s="10">
      <c r="A41" s="176" t="n"/>
      <c r="B41" s="180" t="inlineStr">
        <is>
          <t>Diaas</t>
        </is>
      </c>
      <c r="C41" s="96" t="inlineStr">
        <is>
          <t>Total</t>
        </is>
      </c>
      <c r="D41" s="174" t="n">
        <v>0</v>
      </c>
      <c r="E41" s="175" t="n">
        <v>0</v>
      </c>
    </row>
    <row customFormat="1" customHeight="1" ht="20.1" r="42" s="10">
      <c r="A42" s="176" t="n"/>
      <c r="B42" s="177" t="n"/>
      <c r="C42" s="96" t="inlineStr">
        <is>
          <t>税込</t>
        </is>
      </c>
      <c r="D42" s="174" t="n">
        <v>0</v>
      </c>
      <c r="E42" s="175" t="n">
        <v>0</v>
      </c>
    </row>
    <row customFormat="1" customHeight="1" ht="20.1" r="43" s="10">
      <c r="A43" s="176" t="n"/>
      <c r="B43" s="120" t="n"/>
      <c r="C43" s="96" t="inlineStr">
        <is>
          <t>Total</t>
        </is>
      </c>
      <c r="E43" s="175" t="n">
        <v>0</v>
      </c>
    </row>
    <row customFormat="1" customHeight="1" ht="20.1" r="44" s="10">
      <c r="A44" s="176" t="n"/>
      <c r="B44" s="177" t="n"/>
      <c r="C44" s="96" t="inlineStr">
        <is>
          <t>税込</t>
        </is>
      </c>
      <c r="E44" s="11">
        <f>SUM(#REF!)</f>
        <v/>
      </c>
    </row>
    <row customFormat="1" customHeight="1" ht="20.1" r="45" s="10">
      <c r="A45" s="176" t="n"/>
      <c r="B45" s="120" t="n"/>
      <c r="C45" s="96" t="inlineStr">
        <is>
          <t>Total</t>
        </is>
      </c>
      <c r="E45" s="11">
        <f>SUM(#REF!)</f>
        <v/>
      </c>
    </row>
    <row customFormat="1" customHeight="1" ht="20.1" r="46" s="10">
      <c r="A46" s="176" t="n"/>
      <c r="B46" s="177" t="n"/>
      <c r="C46" s="96" t="inlineStr">
        <is>
          <t>税込</t>
        </is>
      </c>
      <c r="E46" s="11">
        <f>SUM(#REF!)</f>
        <v/>
      </c>
    </row>
    <row customFormat="1" customHeight="1" ht="20.1" r="47" s="10">
      <c r="A47" s="176" t="n"/>
      <c r="B47" s="120" t="n"/>
      <c r="C47" s="96" t="inlineStr">
        <is>
          <t>Total</t>
        </is>
      </c>
      <c r="E47" s="11">
        <f>SUM(#REF!)</f>
        <v/>
      </c>
    </row>
    <row customFormat="1" customHeight="1" ht="20.1" r="48" s="10">
      <c r="A48" s="176" t="n"/>
      <c r="B48" s="177" t="n"/>
      <c r="C48" s="96" t="inlineStr">
        <is>
          <t>税込</t>
        </is>
      </c>
      <c r="E48" s="11" t="n"/>
    </row>
    <row customFormat="1" customHeight="1" ht="20.1" r="49" s="10">
      <c r="A49" s="176" t="n"/>
      <c r="B49" s="129" t="n"/>
      <c r="C49" s="96" t="inlineStr">
        <is>
          <t>Total</t>
        </is>
      </c>
      <c r="E49" s="11" t="n"/>
    </row>
    <row customFormat="1" customHeight="1" ht="20.1" r="50" s="10">
      <c r="A50" s="176" t="n"/>
      <c r="B50" s="177" t="n"/>
      <c r="C50" s="61" t="inlineStr">
        <is>
          <t>税込</t>
        </is>
      </c>
      <c r="E50" s="11" t="n"/>
    </row>
    <row customFormat="1" customHeight="1" ht="20.1" r="51" s="10">
      <c r="A51" s="176" t="n"/>
      <c r="B51" s="120" t="n"/>
      <c r="C51" s="96" t="inlineStr">
        <is>
          <t>Total</t>
        </is>
      </c>
      <c r="E51" s="11">
        <f>SUM(#REF!)</f>
        <v/>
      </c>
    </row>
    <row customFormat="1" customHeight="1" ht="20.1" r="52" s="10">
      <c r="A52" s="176" t="n"/>
      <c r="B52" s="177" t="n"/>
      <c r="C52" s="96" t="inlineStr">
        <is>
          <t>税込</t>
        </is>
      </c>
      <c r="E52" s="11" t="n"/>
    </row>
    <row customFormat="1" customHeight="1" ht="20.1" r="53" s="10">
      <c r="A53" s="176" t="n"/>
      <c r="B53" s="120" t="n"/>
      <c r="C53" s="96" t="inlineStr">
        <is>
          <t>Total</t>
        </is>
      </c>
      <c r="E53" s="11">
        <f>SUM(#REF!)</f>
        <v/>
      </c>
    </row>
    <row customFormat="1" customHeight="1" ht="20.1" r="54" s="10">
      <c r="A54" s="176" t="n"/>
      <c r="B54" s="177" t="n"/>
      <c r="C54" s="96" t="inlineStr">
        <is>
          <t>税込</t>
        </is>
      </c>
      <c r="E54" s="11" t="n"/>
    </row>
    <row customFormat="1" customHeight="1" ht="20.1" r="55" s="10">
      <c r="A55" s="176" t="n"/>
      <c r="B55" s="120" t="n"/>
      <c r="C55" s="96" t="inlineStr">
        <is>
          <t>Total</t>
        </is>
      </c>
      <c r="E55" s="11">
        <f>SUM(#REF!)</f>
        <v/>
      </c>
    </row>
    <row customFormat="1" customHeight="1" ht="20.1" r="56" s="10">
      <c r="A56" s="176" t="n"/>
      <c r="B56" s="177" t="n"/>
      <c r="C56" s="96" t="inlineStr">
        <is>
          <t>税込</t>
        </is>
      </c>
      <c r="E56" s="11" t="n"/>
    </row>
    <row customFormat="1" customHeight="1" ht="20.1" r="57" s="10">
      <c r="A57" s="176" t="n"/>
      <c r="B57" s="120" t="n"/>
      <c r="C57" s="96" t="inlineStr">
        <is>
          <t>Total</t>
        </is>
      </c>
      <c r="E57" s="11">
        <f>SUM(#REF!)</f>
        <v/>
      </c>
    </row>
    <row customFormat="1" customHeight="1" ht="20.1" r="58" s="10">
      <c r="A58" s="176" t="n"/>
      <c r="B58" s="177" t="n"/>
      <c r="C58" s="96" t="inlineStr">
        <is>
          <t>税込</t>
        </is>
      </c>
      <c r="E58" s="11">
        <f>SUM(#REF!)</f>
        <v/>
      </c>
    </row>
    <row customFormat="1" customHeight="1" ht="20.1" r="59" s="10">
      <c r="A59" s="176" t="n"/>
      <c r="B59" s="120" t="n"/>
      <c r="C59" s="96" t="inlineStr">
        <is>
          <t>Total</t>
        </is>
      </c>
      <c r="E59" s="11">
        <f>SUM(#REF!)</f>
        <v/>
      </c>
    </row>
    <row customFormat="1" customHeight="1" ht="20.1" r="60" s="10">
      <c r="A60" s="176" t="n"/>
      <c r="B60" s="177" t="n"/>
      <c r="C60" s="96" t="inlineStr">
        <is>
          <t>税込</t>
        </is>
      </c>
      <c r="E60" s="11">
        <f>SUM(#REF!)</f>
        <v/>
      </c>
    </row>
    <row customFormat="1" customHeight="1" ht="20.1" r="61" s="10">
      <c r="A61" s="176" t="n"/>
      <c r="B61" s="120" t="n"/>
      <c r="C61" s="96" t="inlineStr">
        <is>
          <t>Total</t>
        </is>
      </c>
      <c r="E61" s="11">
        <f>SUM(#REF!)</f>
        <v/>
      </c>
    </row>
    <row customFormat="1" customHeight="1" ht="20.1" r="62" s="10">
      <c r="A62" s="176" t="n"/>
      <c r="B62" s="177" t="n"/>
      <c r="C62" s="96" t="inlineStr">
        <is>
          <t>税込</t>
        </is>
      </c>
      <c r="E62" s="11">
        <f>SUM(#REF!)</f>
        <v/>
      </c>
    </row>
    <row customFormat="1" customHeight="1" ht="20.1" r="63" s="10">
      <c r="A63" s="176" t="n"/>
      <c r="B63" s="120" t="n"/>
      <c r="C63" s="96" t="inlineStr">
        <is>
          <t>Total</t>
        </is>
      </c>
      <c r="E63" s="11">
        <f>SUM(#REF!)</f>
        <v/>
      </c>
    </row>
    <row customFormat="1" customHeight="1" ht="20.1" r="64" s="10">
      <c r="A64" s="176" t="n"/>
      <c r="B64" s="177" t="n"/>
      <c r="C64" s="96" t="inlineStr">
        <is>
          <t>税込</t>
        </is>
      </c>
      <c r="E64" s="11">
        <f>SUM(#REF!)</f>
        <v/>
      </c>
    </row>
    <row customFormat="1" customHeight="1" ht="20.1" r="65" s="10">
      <c r="A65" s="176" t="n"/>
      <c r="B65" s="120" t="n"/>
      <c r="C65" s="96" t="inlineStr">
        <is>
          <t>Total</t>
        </is>
      </c>
      <c r="E65" s="11">
        <f>SUM(#REF!)</f>
        <v/>
      </c>
    </row>
    <row customFormat="1" customHeight="1" ht="20.1" r="66" s="10">
      <c r="A66" s="176" t="n"/>
      <c r="B66" s="177" t="n"/>
      <c r="C66" s="96" t="inlineStr">
        <is>
          <t>税込</t>
        </is>
      </c>
      <c r="E66" s="11">
        <f>SUM(#REF!)</f>
        <v/>
      </c>
    </row>
    <row customFormat="1" customHeight="1" ht="20.1" r="67" s="10">
      <c r="A67" s="176" t="n"/>
      <c r="B67" s="120" t="n"/>
      <c r="C67" s="96" t="inlineStr">
        <is>
          <t>Total</t>
        </is>
      </c>
      <c r="E67" s="11">
        <f>SUM(#REF!)</f>
        <v/>
      </c>
    </row>
    <row customFormat="1" customHeight="1" ht="20.1" r="68" s="10">
      <c r="A68" s="176" t="n"/>
      <c r="B68" s="177" t="n"/>
      <c r="C68" s="96" t="inlineStr">
        <is>
          <t>税込</t>
        </is>
      </c>
      <c r="E68" s="11">
        <f>SUM(#REF!)</f>
        <v/>
      </c>
    </row>
    <row customFormat="1" customHeight="1" ht="20.1" r="69" s="10">
      <c r="A69" s="176" t="n"/>
      <c r="B69" s="120" t="n"/>
      <c r="C69" s="96" t="inlineStr">
        <is>
          <t>Total</t>
        </is>
      </c>
      <c r="E69" s="11">
        <f>SUM(#REF!)</f>
        <v/>
      </c>
    </row>
    <row customFormat="1" customHeight="1" ht="20.1" r="70" s="10">
      <c r="A70" s="176" t="n"/>
      <c r="B70" s="177" t="n"/>
      <c r="C70" s="96" t="inlineStr">
        <is>
          <t>税込</t>
        </is>
      </c>
      <c r="E70" s="11">
        <f>SUM(#REF!)</f>
        <v/>
      </c>
    </row>
    <row customFormat="1" customHeight="1" ht="20.1" r="71" s="10">
      <c r="A71" s="176" t="n"/>
      <c r="B71" s="120" t="n"/>
      <c r="C71" s="96" t="inlineStr">
        <is>
          <t>Total</t>
        </is>
      </c>
      <c r="E71" s="11">
        <f>SUM(#REF!)</f>
        <v/>
      </c>
    </row>
    <row customFormat="1" customHeight="1" ht="20.1" r="72" s="10">
      <c r="A72" s="176" t="n"/>
      <c r="B72" s="177" t="n"/>
      <c r="C72" s="96" t="inlineStr">
        <is>
          <t>税込</t>
        </is>
      </c>
      <c r="E72" s="11">
        <f>SUM(#REF!)</f>
        <v/>
      </c>
    </row>
    <row customFormat="1" customHeight="1" ht="20.1" r="73" s="10">
      <c r="A73" s="176" t="n"/>
      <c r="B73" s="120" t="n"/>
      <c r="C73" s="96" t="inlineStr">
        <is>
          <t>Total</t>
        </is>
      </c>
      <c r="E73" s="11">
        <f>SUM(#REF!)</f>
        <v/>
      </c>
    </row>
    <row customFormat="1" customHeight="1" ht="20.1" r="74" s="10">
      <c r="A74" s="176" t="n"/>
      <c r="B74" s="177" t="n"/>
      <c r="C74" s="96" t="inlineStr">
        <is>
          <t>税込</t>
        </is>
      </c>
      <c r="E74" s="11">
        <f>SUM(#REF!)</f>
        <v/>
      </c>
    </row>
    <row customFormat="1" customHeight="1" ht="20.1" r="75" s="10">
      <c r="A75" s="176" t="n"/>
      <c r="B75" s="120" t="n"/>
      <c r="C75" s="96" t="inlineStr">
        <is>
          <t>Total</t>
        </is>
      </c>
      <c r="E75" s="11">
        <f>SUM(#REF!)</f>
        <v/>
      </c>
    </row>
    <row customFormat="1" customHeight="1" ht="20.1" r="76" s="10">
      <c r="A76" s="176" t="n"/>
      <c r="B76" s="177" t="n"/>
      <c r="C76" s="96" t="inlineStr">
        <is>
          <t>税込</t>
        </is>
      </c>
      <c r="E76" s="11">
        <f>SUM(#REF!)</f>
        <v/>
      </c>
    </row>
    <row customFormat="1" customHeight="1" ht="20.1" r="77" s="10">
      <c r="A77" s="176" t="n"/>
      <c r="B77" s="120" t="n"/>
      <c r="C77" s="96" t="inlineStr">
        <is>
          <t>Total</t>
        </is>
      </c>
      <c r="E77" s="11">
        <f>SUM(#REF!)</f>
        <v/>
      </c>
    </row>
    <row customFormat="1" customHeight="1" ht="20.1" r="78" s="10">
      <c r="A78" s="176" t="n"/>
      <c r="B78" s="177" t="n"/>
      <c r="C78" s="96" t="inlineStr">
        <is>
          <t>税込</t>
        </is>
      </c>
      <c r="E78" s="11">
        <f>SUM(#REF!)</f>
        <v/>
      </c>
    </row>
    <row customFormat="1" customHeight="1" ht="20.1" r="79" s="10">
      <c r="A79" s="176" t="n"/>
      <c r="B79" s="120" t="n"/>
      <c r="C79" s="96" t="inlineStr">
        <is>
          <t>Total</t>
        </is>
      </c>
      <c r="E79" s="11">
        <f>SUM(#REF!)</f>
        <v/>
      </c>
    </row>
    <row customFormat="1" customHeight="1" ht="20.1" r="80" s="10">
      <c r="A80" s="176" t="n"/>
      <c r="B80" s="177" t="n"/>
      <c r="C80" s="96" t="inlineStr">
        <is>
          <t>税込</t>
        </is>
      </c>
      <c r="E80" s="11">
        <f>SUM(#REF!)</f>
        <v/>
      </c>
    </row>
    <row customFormat="1" customHeight="1" ht="20.1" r="81" s="10">
      <c r="A81" s="176" t="n"/>
      <c r="B81" s="129" t="n"/>
      <c r="C81" s="96" t="inlineStr">
        <is>
          <t>Total</t>
        </is>
      </c>
      <c r="E81" s="11">
        <f>SUM(#REF!)</f>
        <v/>
      </c>
    </row>
    <row customFormat="1" customHeight="1" ht="20.1" r="82" s="10">
      <c r="A82" s="176" t="n"/>
      <c r="B82" s="177" t="n"/>
      <c r="C82" s="96" t="inlineStr">
        <is>
          <t>税込</t>
        </is>
      </c>
      <c r="E82" s="11">
        <f>SUM(#REF!)</f>
        <v/>
      </c>
    </row>
    <row customFormat="1" customHeight="1" ht="20.1" r="83" s="10">
      <c r="A83" s="176" t="n"/>
      <c r="B83" s="129" t="n"/>
      <c r="C83" s="96" t="inlineStr">
        <is>
          <t>Total</t>
        </is>
      </c>
      <c r="E83" s="11">
        <f>SUM(#REF!)</f>
        <v/>
      </c>
    </row>
    <row customFormat="1" customHeight="1" ht="20.1" r="84" s="10">
      <c r="A84" s="176" t="n"/>
      <c r="B84" s="177" t="n"/>
      <c r="C84" s="96" t="inlineStr">
        <is>
          <t>税込</t>
        </is>
      </c>
      <c r="E84" s="11">
        <f>SUM(#REF!)</f>
        <v/>
      </c>
    </row>
    <row customFormat="1" customHeight="1" ht="20.1" r="85" s="10">
      <c r="A85" s="176" t="n"/>
      <c r="B85" s="129" t="n"/>
      <c r="C85" s="96" t="inlineStr">
        <is>
          <t>Total</t>
        </is>
      </c>
      <c r="E85" s="11">
        <f>SUM(#REF!)</f>
        <v/>
      </c>
    </row>
    <row customFormat="1" customHeight="1" ht="20.1" r="86" s="10">
      <c r="A86" s="176" t="n"/>
      <c r="B86" s="177" t="n"/>
      <c r="C86" s="96" t="inlineStr">
        <is>
          <t>税込</t>
        </is>
      </c>
      <c r="E86" s="11">
        <f>SUM(#REF!)</f>
        <v/>
      </c>
    </row>
    <row customFormat="1" customHeight="1" ht="20.1" r="87" s="10">
      <c r="A87" s="176" t="n"/>
      <c r="B87" s="183" t="n"/>
      <c r="C87" s="96" t="inlineStr">
        <is>
          <t>Total</t>
        </is>
      </c>
      <c r="E87" s="11">
        <f>SUM(#REF!)</f>
        <v/>
      </c>
    </row>
    <row customFormat="1" customHeight="1" ht="20.1" r="88" s="10">
      <c r="A88" s="176" t="n"/>
      <c r="B88" s="177" t="n"/>
      <c r="C88" s="96" t="inlineStr">
        <is>
          <t>税込</t>
        </is>
      </c>
      <c r="E88" s="11">
        <f>SUM(#REF!)</f>
        <v/>
      </c>
    </row>
    <row customFormat="1" customHeight="1" ht="20.1" r="89" s="10">
      <c r="A89" s="176" t="n"/>
      <c r="B89" s="129" t="n"/>
      <c r="C89" s="96" t="inlineStr">
        <is>
          <t>Total</t>
        </is>
      </c>
      <c r="E89" s="11">
        <f>SUM(#REF!)</f>
        <v/>
      </c>
    </row>
    <row customFormat="1" customHeight="1" ht="20.1" r="90" s="10">
      <c r="A90" s="176" t="n"/>
      <c r="B90" s="177" t="n"/>
      <c r="C90" s="96" t="inlineStr">
        <is>
          <t>税込</t>
        </is>
      </c>
      <c r="E90" s="11">
        <f>SUM(#REF!)</f>
        <v/>
      </c>
    </row>
    <row customFormat="1" customHeight="1" ht="20.1" r="91" s="10">
      <c r="A91" s="176" t="n"/>
      <c r="B91" s="120" t="n"/>
      <c r="C91" s="96" t="inlineStr">
        <is>
          <t>Total</t>
        </is>
      </c>
      <c r="E91" s="11">
        <f>SUM(#REF!)</f>
        <v/>
      </c>
    </row>
    <row customFormat="1" customHeight="1" ht="20.1" r="92" s="10">
      <c r="A92" s="176" t="n"/>
      <c r="B92" s="177" t="n"/>
      <c r="C92" s="96" t="inlineStr">
        <is>
          <t>税込</t>
        </is>
      </c>
      <c r="E92" s="11">
        <f>SUM(#REF!)</f>
        <v/>
      </c>
    </row>
    <row customFormat="1" customHeight="1" ht="20.1" r="93" s="10">
      <c r="A93" s="176" t="n"/>
      <c r="B93" s="120" t="n"/>
      <c r="C93" s="96" t="inlineStr">
        <is>
          <t>Total</t>
        </is>
      </c>
      <c r="E93" s="11">
        <f>SUM(#REF!)</f>
        <v/>
      </c>
    </row>
    <row customFormat="1" customHeight="1" ht="20.1" r="94" s="10">
      <c r="A94" s="176" t="n"/>
      <c r="B94" s="177" t="n"/>
      <c r="C94" s="96" t="inlineStr">
        <is>
          <t>税込</t>
        </is>
      </c>
      <c r="E94" s="11">
        <f>SUM(#REF!)</f>
        <v/>
      </c>
    </row>
    <row customFormat="1" customHeight="1" ht="20.1" r="95" s="10">
      <c r="A95" s="176" t="n"/>
      <c r="B95" s="146" t="inlineStr">
        <is>
          <t>輸送費(FREIGHT)</t>
        </is>
      </c>
      <c r="C95" s="147" t="n"/>
      <c r="E95" s="11">
        <f>SUM(#REF!)</f>
        <v/>
      </c>
    </row>
    <row customFormat="1" customHeight="1" ht="20.1" r="96" s="10">
      <c r="A96" s="177" t="n"/>
      <c r="B96" s="146" t="inlineStr">
        <is>
          <t>輸送費込みTotal</t>
        </is>
      </c>
      <c r="C96" s="184" t="n"/>
      <c r="E96" s="11">
        <f>SUM(#REF!)</f>
        <v/>
      </c>
      <c r="F96" s="182">
        <f>SUM(#REF!)</f>
        <v/>
      </c>
      <c r="H96" s="27">
        <f>D96+F96</f>
        <v/>
      </c>
      <c r="I96" s="182">
        <f>#REF!+#REF!</f>
        <v/>
      </c>
    </row>
    <row customFormat="1" customHeight="1" ht="20.1" r="97" s="10">
      <c r="A97" s="126" t="inlineStr">
        <is>
          <t>売上</t>
        </is>
      </c>
      <c r="B97" s="185" t="inlineStr">
        <is>
          <t>リレント通常注文</t>
        </is>
      </c>
      <c r="C97" s="13" t="inlineStr">
        <is>
          <t>Total</t>
        </is>
      </c>
      <c r="D97" s="174" t="n">
        <v>1551949</v>
      </c>
      <c r="E97" s="175" t="n">
        <v>1551949</v>
      </c>
    </row>
    <row customFormat="1" customHeight="1" ht="20.1" r="98" s="10">
      <c r="A98" s="176" t="n"/>
      <c r="B98" s="186" t="inlineStr">
        <is>
          <t>C'BON</t>
        </is>
      </c>
      <c r="C98" s="13" t="inlineStr">
        <is>
          <t>Total</t>
        </is>
      </c>
      <c r="D98" s="174" t="n">
        <v>51964</v>
      </c>
      <c r="E98" s="175" t="n">
        <v>51964</v>
      </c>
    </row>
    <row customFormat="1" customHeight="1" ht="20.1" r="99" s="10">
      <c r="A99" s="176" t="n"/>
      <c r="B99" s="187" t="inlineStr">
        <is>
          <t>ATMORE</t>
        </is>
      </c>
      <c r="C99" s="82" t="inlineStr">
        <is>
          <t>Total</t>
        </is>
      </c>
      <c r="D99" s="174" t="n">
        <v>42000</v>
      </c>
      <c r="E99" s="175" t="n">
        <v>42000</v>
      </c>
    </row>
    <row customFormat="1" customHeight="1" ht="20.1" r="100" s="10">
      <c r="A100" s="176" t="n"/>
      <c r="B100" s="187" t="inlineStr">
        <is>
          <t>LAPIDEM</t>
        </is>
      </c>
      <c r="C100" s="42" t="inlineStr">
        <is>
          <t>Total</t>
        </is>
      </c>
      <c r="D100" s="174" t="n">
        <v>2367039</v>
      </c>
      <c r="E100" s="175" t="n">
        <v>2367039</v>
      </c>
    </row>
    <row customFormat="1" customHeight="1" ht="20.1" r="101" s="10">
      <c r="A101" s="176" t="n"/>
      <c r="B101" s="188" t="inlineStr">
        <is>
          <t>MARY.P</t>
        </is>
      </c>
      <c r="C101" s="42" t="inlineStr">
        <is>
          <t>Total</t>
        </is>
      </c>
      <c r="D101" s="174" t="n">
        <v>0</v>
      </c>
      <c r="E101" s="189" t="n">
        <v>0</v>
      </c>
    </row>
    <row customFormat="1" customHeight="1" ht="20.1" r="102" s="10">
      <c r="A102" s="176" t="n"/>
      <c r="B102" s="188" t="inlineStr">
        <is>
          <t>ROSY DROP</t>
        </is>
      </c>
      <c r="C102" s="42" t="inlineStr">
        <is>
          <t>Total</t>
        </is>
      </c>
      <c r="D102" s="174" t="n">
        <v>30260</v>
      </c>
      <c r="E102" s="189" t="n">
        <v>30260</v>
      </c>
    </row>
    <row customFormat="1" customHeight="1" ht="20.1" r="103" s="10">
      <c r="A103" s="176" t="n"/>
      <c r="B103" s="187" t="inlineStr">
        <is>
          <t>ESTLABO</t>
        </is>
      </c>
      <c r="C103" s="84" t="inlineStr">
        <is>
          <t>Total</t>
        </is>
      </c>
      <c r="D103" s="174" t="n">
        <v>437977</v>
      </c>
      <c r="E103" s="175" t="n">
        <v>437977</v>
      </c>
    </row>
    <row customFormat="1" customHeight="1" ht="20.1" r="104" s="10">
      <c r="A104" s="176" t="n"/>
      <c r="B104" s="187" t="inlineStr">
        <is>
          <t>AISHODO</t>
        </is>
      </c>
      <c r="C104" s="13" t="inlineStr">
        <is>
          <t>Total</t>
        </is>
      </c>
      <c r="D104" s="174" t="n">
        <v>160056</v>
      </c>
      <c r="E104" s="175" t="n">
        <v>160056</v>
      </c>
    </row>
    <row customFormat="1" customHeight="1" ht="20.1" r="105" s="10">
      <c r="A105" s="176" t="n"/>
      <c r="B105" s="187" t="inlineStr">
        <is>
          <t>Dr.Medion</t>
        </is>
      </c>
      <c r="C105" s="13" t="inlineStr">
        <is>
          <t>Total</t>
        </is>
      </c>
      <c r="D105" s="174" t="n">
        <v>73039</v>
      </c>
      <c r="E105" s="175" t="n">
        <v>73039</v>
      </c>
    </row>
    <row customFormat="1" customHeight="1" ht="20.1" r="106" s="10">
      <c r="A106" s="176" t="n"/>
      <c r="B106" s="187" t="inlineStr">
        <is>
          <t>McCoy</t>
        </is>
      </c>
      <c r="C106" s="13" t="inlineStr">
        <is>
          <t>Total</t>
        </is>
      </c>
      <c r="D106" s="174" t="n">
        <v>983694</v>
      </c>
      <c r="E106" s="175" t="n">
        <v>983694</v>
      </c>
    </row>
    <row customFormat="1" customHeight="1" ht="20.1" r="107" s="10">
      <c r="A107" s="176" t="n"/>
      <c r="B107" s="187" t="inlineStr">
        <is>
          <t>Luxces</t>
        </is>
      </c>
      <c r="C107" s="13" t="inlineStr">
        <is>
          <t>Total</t>
        </is>
      </c>
      <c r="D107" s="174" t="n">
        <v>284000</v>
      </c>
      <c r="E107" s="175" t="n">
        <v>284000</v>
      </c>
    </row>
    <row customFormat="1" customHeight="1" ht="20.1" r="108" s="10">
      <c r="A108" s="176" t="n"/>
      <c r="B108" s="187" t="inlineStr">
        <is>
          <t>Evliss</t>
        </is>
      </c>
      <c r="C108" s="13" t="inlineStr">
        <is>
          <t>Total</t>
        </is>
      </c>
      <c r="D108" s="174" t="n">
        <v>39500</v>
      </c>
      <c r="E108" s="175" t="n">
        <v>39500</v>
      </c>
    </row>
    <row customFormat="1" customHeight="1" ht="20.1" r="109" s="10">
      <c r="A109" s="176" t="n"/>
      <c r="B109" s="187" t="inlineStr">
        <is>
          <t>PURE BIO</t>
        </is>
      </c>
      <c r="C109" s="13" t="inlineStr">
        <is>
          <t>Total</t>
        </is>
      </c>
      <c r="D109" s="174" t="n">
        <v>328055</v>
      </c>
      <c r="E109" s="175" t="n">
        <v>328055</v>
      </c>
    </row>
    <row customFormat="1" customHeight="1" ht="20.1" r="110" s="10">
      <c r="A110" s="176" t="n"/>
      <c r="B110" s="187" t="inlineStr">
        <is>
          <t>BEAUTY GARAGE</t>
        </is>
      </c>
      <c r="C110" s="13" t="inlineStr">
        <is>
          <t>Total</t>
        </is>
      </c>
      <c r="D110" s="174" t="n">
        <v>29524</v>
      </c>
      <c r="E110" s="175" t="n">
        <v>29524</v>
      </c>
    </row>
    <row customFormat="1" customHeight="1" ht="20.1" r="111" s="10">
      <c r="A111" s="176" t="n"/>
      <c r="B111" s="187" t="inlineStr">
        <is>
          <t>DENBA</t>
        </is>
      </c>
      <c r="C111" s="13" t="inlineStr">
        <is>
          <t>Total</t>
        </is>
      </c>
      <c r="D111" s="174" t="n">
        <v>13200000</v>
      </c>
      <c r="E111" s="175" t="n">
        <v>13200000</v>
      </c>
    </row>
    <row customFormat="1" customHeight="1" ht="20.1" r="112" s="10">
      <c r="A112" s="176" t="n"/>
      <c r="B112" s="187" t="inlineStr">
        <is>
          <t>リレント無料提供</t>
        </is>
      </c>
      <c r="C112" s="13" t="inlineStr">
        <is>
          <t>Total</t>
        </is>
      </c>
      <c r="D112" s="174" t="n">
        <v>288240</v>
      </c>
      <c r="E112" s="175" t="n">
        <v>288240</v>
      </c>
    </row>
    <row customFormat="1" customHeight="1" ht="20.1" r="113" s="10">
      <c r="A113" s="176" t="n"/>
      <c r="B113" s="187" t="inlineStr">
        <is>
          <t>SUNSORIT</t>
        </is>
      </c>
      <c r="C113" s="13" t="inlineStr">
        <is>
          <t>Total</t>
        </is>
      </c>
      <c r="D113" s="174" t="n">
        <v>25248</v>
      </c>
      <c r="E113" s="175" t="n">
        <v>25248</v>
      </c>
    </row>
    <row customFormat="1" customHeight="1" ht="20.1" r="114" s="10">
      <c r="A114" s="176" t="n"/>
      <c r="B114" s="187" t="inlineStr">
        <is>
          <t>Beauty Conexion</t>
        </is>
      </c>
      <c r="C114" s="13" t="inlineStr">
        <is>
          <t>Total</t>
        </is>
      </c>
      <c r="D114" s="174" t="n">
        <v>85880</v>
      </c>
      <c r="E114" s="175" t="n">
        <v>85880</v>
      </c>
    </row>
    <row customFormat="1" customHeight="1" ht="20.1" r="115" s="10">
      <c r="A115" s="176" t="n"/>
      <c r="B115" s="187" t="inlineStr">
        <is>
          <t>AFURA</t>
        </is>
      </c>
      <c r="C115" s="13" t="inlineStr">
        <is>
          <t>Total</t>
        </is>
      </c>
      <c r="D115" s="174" t="n">
        <v>300762</v>
      </c>
      <c r="E115" s="175" t="n">
        <v>300762</v>
      </c>
    </row>
    <row customFormat="1" customHeight="1" ht="20.1" r="116" s="10">
      <c r="A116" s="176" t="n"/>
      <c r="B116" s="187" t="inlineStr">
        <is>
          <t>Diaas</t>
        </is>
      </c>
      <c r="C116" s="13" t="inlineStr">
        <is>
          <t>Total</t>
        </is>
      </c>
      <c r="D116" s="174" t="n">
        <v>7700</v>
      </c>
      <c r="E116" s="175" t="n">
        <v>7700</v>
      </c>
    </row>
    <row customFormat="1" customHeight="1" ht="20.1" r="117" s="10">
      <c r="A117" s="176" t="n"/>
      <c r="B117" s="23" t="n"/>
      <c r="C117" s="13" t="inlineStr">
        <is>
          <t>Total</t>
        </is>
      </c>
      <c r="E117" s="175" t="n">
        <v>0</v>
      </c>
    </row>
    <row customFormat="1" customHeight="1" ht="20.1" r="118" s="10">
      <c r="A118" s="176" t="n"/>
      <c r="B118" s="69" t="n"/>
      <c r="C118" s="13" t="inlineStr">
        <is>
          <t>Total</t>
        </is>
      </c>
      <c r="E118" s="11" t="n"/>
    </row>
    <row customFormat="1" customHeight="1" ht="20.1" r="119" s="10">
      <c r="A119" s="176" t="n"/>
      <c r="B119" s="23" t="n"/>
      <c r="C119" s="13" t="inlineStr">
        <is>
          <t>Total</t>
        </is>
      </c>
      <c r="E119" s="11">
        <f>SUM(#REF!)</f>
        <v/>
      </c>
    </row>
    <row customFormat="1" customHeight="1" ht="20.1" r="120" s="10">
      <c r="A120" s="176" t="n"/>
      <c r="B120" s="23" t="n"/>
      <c r="C120" s="13" t="inlineStr">
        <is>
          <t>Total</t>
        </is>
      </c>
      <c r="E120" s="11">
        <f>SUM(#REF!)</f>
        <v/>
      </c>
    </row>
    <row customFormat="1" customHeight="1" ht="20.1" r="121" s="10">
      <c r="A121" s="176" t="n"/>
      <c r="B121" s="23" t="n"/>
      <c r="C121" s="13" t="inlineStr">
        <is>
          <t>Total</t>
        </is>
      </c>
      <c r="E121" s="11">
        <f>SUM(#REF!)</f>
        <v/>
      </c>
    </row>
    <row customFormat="1" customHeight="1" ht="20.1" r="122" s="10">
      <c r="A122" s="176" t="n"/>
      <c r="B122" s="23" t="n"/>
      <c r="C122" s="13" t="inlineStr">
        <is>
          <t>Total</t>
        </is>
      </c>
      <c r="E122" s="11">
        <f>SUM(#REF!)</f>
        <v/>
      </c>
      <c r="G122" s="182" t="n"/>
    </row>
    <row customFormat="1" customHeight="1" ht="20.1" r="123" s="10">
      <c r="A123" s="176" t="n"/>
      <c r="B123" s="23" t="n"/>
      <c r="C123" s="13" t="inlineStr">
        <is>
          <t>Total</t>
        </is>
      </c>
      <c r="E123" s="11">
        <f>SUM(#REF!)</f>
        <v/>
      </c>
    </row>
    <row customFormat="1" customHeight="1" ht="20.1" r="124" s="10">
      <c r="A124" s="176" t="n"/>
      <c r="B124" s="23" t="n"/>
      <c r="C124" s="13" t="inlineStr">
        <is>
          <t>Total</t>
        </is>
      </c>
      <c r="E124" s="11">
        <f>SUM(#REF!)</f>
        <v/>
      </c>
    </row>
    <row customFormat="1" customHeight="1" ht="20.1" r="125" s="10">
      <c r="A125" s="176" t="n"/>
      <c r="B125" s="23" t="n"/>
      <c r="C125" s="13" t="inlineStr">
        <is>
          <t>Total</t>
        </is>
      </c>
      <c r="E125" s="11">
        <f>SUM(#REF!)</f>
        <v/>
      </c>
    </row>
    <row customFormat="1" customHeight="1" ht="20.1" r="126" s="10">
      <c r="A126" s="176" t="n"/>
      <c r="B126" s="23" t="n"/>
      <c r="C126" s="13" t="inlineStr">
        <is>
          <t>Total</t>
        </is>
      </c>
      <c r="E126" s="11">
        <f>SUM(#REF!)</f>
        <v/>
      </c>
    </row>
    <row customFormat="1" customHeight="1" ht="20.1" r="127" s="10">
      <c r="A127" s="176" t="n"/>
      <c r="B127" s="23" t="n"/>
      <c r="C127" s="13" t="inlineStr">
        <is>
          <t>Total</t>
        </is>
      </c>
      <c r="E127" s="11">
        <f>SUM(#REF!)</f>
        <v/>
      </c>
    </row>
    <row customFormat="1" customHeight="1" ht="20.1" r="128" s="10">
      <c r="A128" s="176" t="n"/>
      <c r="B128" s="23" t="n"/>
      <c r="C128" s="13" t="inlineStr">
        <is>
          <t>Total</t>
        </is>
      </c>
      <c r="E128" s="11">
        <f>SUM(#REF!)</f>
        <v/>
      </c>
    </row>
    <row customFormat="1" customHeight="1" ht="20.1" r="129" s="10">
      <c r="A129" s="176" t="n"/>
      <c r="B129" s="23" t="n"/>
      <c r="C129" s="80" t="inlineStr">
        <is>
          <t>Total</t>
        </is>
      </c>
      <c r="E129" s="11">
        <f>SUM(#REF!)</f>
        <v/>
      </c>
    </row>
    <row customFormat="1" customHeight="1" ht="19.5" r="130" s="10">
      <c r="A130" s="176" t="n"/>
      <c r="B130" s="23" t="n"/>
      <c r="C130" s="13" t="inlineStr">
        <is>
          <t>Total</t>
        </is>
      </c>
      <c r="E130" s="11">
        <f>SUM(#REF!)</f>
        <v/>
      </c>
    </row>
    <row customFormat="1" customHeight="1" ht="20.1" r="131" s="10">
      <c r="A131" s="176" t="n"/>
      <c r="B131" s="23" t="n"/>
      <c r="C131" s="13" t="inlineStr">
        <is>
          <t>Total</t>
        </is>
      </c>
      <c r="E131" s="11">
        <f>SUM(#REF!)</f>
        <v/>
      </c>
    </row>
    <row customFormat="1" customHeight="1" ht="20.1" r="132" s="10">
      <c r="A132" s="176" t="n"/>
      <c r="B132" s="23" t="n"/>
      <c r="C132" s="13" t="inlineStr">
        <is>
          <t>Total</t>
        </is>
      </c>
      <c r="E132" s="11">
        <f>SUM(#REF!)</f>
        <v/>
      </c>
    </row>
    <row customFormat="1" customHeight="1" ht="19.5" r="133" s="10">
      <c r="A133" s="176" t="n"/>
      <c r="B133" s="23" t="n"/>
      <c r="C133" s="13" t="inlineStr">
        <is>
          <t>Total</t>
        </is>
      </c>
      <c r="E133" s="11">
        <f>SUM(#REF!)</f>
        <v/>
      </c>
    </row>
    <row customFormat="1" customHeight="1" ht="20.1" r="134" s="10">
      <c r="A134" s="176" t="n"/>
      <c r="B134" s="69" t="n"/>
      <c r="C134" s="13" t="inlineStr">
        <is>
          <t>Total</t>
        </is>
      </c>
      <c r="E134" s="11" t="n"/>
    </row>
    <row customFormat="1" customHeight="1" ht="20.1" r="135" s="10">
      <c r="A135" s="176" t="n"/>
      <c r="B135" s="69" t="n"/>
      <c r="C135" s="13" t="inlineStr">
        <is>
          <t>Total</t>
        </is>
      </c>
      <c r="E135" s="11" t="n"/>
    </row>
    <row customFormat="1" customHeight="1" ht="20.1" r="136" s="10">
      <c r="A136" s="176" t="n"/>
      <c r="B136" s="69" t="n"/>
      <c r="C136" s="13" t="inlineStr">
        <is>
          <t>Total</t>
        </is>
      </c>
      <c r="E136" s="11" t="n"/>
    </row>
    <row customFormat="1" customHeight="1" ht="20.1" r="137" s="10">
      <c r="A137" s="176" t="n"/>
      <c r="B137" s="69" t="n"/>
      <c r="C137" s="13" t="inlineStr">
        <is>
          <t>Total</t>
        </is>
      </c>
      <c r="E137" s="11" t="n"/>
      <c r="H137" s="27">
        <f>D142+'YAMATO2308~2407 '!H7</f>
        <v/>
      </c>
    </row>
    <row customFormat="1" customHeight="1" ht="20.1" r="138" s="10">
      <c r="A138" s="176" t="n"/>
      <c r="B138" s="59" t="n"/>
      <c r="C138" s="13" t="inlineStr">
        <is>
          <t>Total</t>
        </is>
      </c>
      <c r="E138" s="11" t="n"/>
    </row>
    <row customFormat="1" customHeight="1" ht="20.1" r="139" s="10">
      <c r="A139" s="176" t="n"/>
      <c r="B139" s="23" t="n"/>
      <c r="C139" s="13" t="inlineStr">
        <is>
          <t>Total</t>
        </is>
      </c>
      <c r="E139" s="11">
        <f>SUM(#REF!)</f>
        <v/>
      </c>
    </row>
    <row customFormat="1" customHeight="1" ht="20.1" r="140" s="10">
      <c r="A140" s="176" t="n"/>
      <c r="B140" s="52" t="n"/>
      <c r="C140" s="13" t="inlineStr">
        <is>
          <t>Total</t>
        </is>
      </c>
      <c r="E140" s="11">
        <f>SUM(#REF!)</f>
        <v/>
      </c>
      <c r="F140" s="182" t="n"/>
    </row>
    <row customFormat="1" customHeight="1" ht="20.1" r="141" s="10">
      <c r="A141" s="177" t="n"/>
      <c r="B141" s="25" t="inlineStr">
        <is>
          <t>Freight</t>
        </is>
      </c>
      <c r="C141" s="26" t="n"/>
      <c r="E141" s="11">
        <f>SUM(#REF!)</f>
        <v/>
      </c>
      <c r="F141" s="182">
        <f>#REF!-#REF!</f>
        <v/>
      </c>
      <c r="G141" s="27">
        <f>D142+E141</f>
        <v/>
      </c>
      <c r="H141" s="182" t="n"/>
    </row>
    <row customFormat="1" customHeight="1" ht="20.1" r="142" s="10">
      <c r="A142" s="134" t="inlineStr">
        <is>
          <t>輸送費込み請求金額</t>
        </is>
      </c>
      <c r="B142" s="191" t="n"/>
      <c r="C142" s="191" t="n"/>
      <c r="E142" s="11">
        <f>SUM(#REF!)</f>
        <v/>
      </c>
      <c r="F142" s="70">
        <f>E141/#REF!</f>
        <v/>
      </c>
      <c r="G142" s="27">
        <f>F141-G96</f>
        <v/>
      </c>
      <c r="I142" s="77" t="inlineStr">
        <is>
          <t>ロシア</t>
        </is>
      </c>
      <c r="J142" s="182">
        <f>#REF!+#REF!+#REF!+#REF!+#REF!+#REF!+#REF!+#REF!+#REF!+#REF!+#REF!+#REF!+#REF!+#REF!+#REF!</f>
        <v/>
      </c>
    </row>
    <row customFormat="1" customHeight="1" ht="20.1" r="143" s="10">
      <c r="A143" s="192" t="inlineStr">
        <is>
          <t>KS/センコン総合利益</t>
        </is>
      </c>
      <c r="B143" s="193" t="n"/>
      <c r="C143" s="193" t="n"/>
      <c r="E143" s="11">
        <f>SUM(#REF!)</f>
        <v/>
      </c>
      <c r="I143" s="77" t="inlineStr">
        <is>
          <t>ドバイ</t>
        </is>
      </c>
      <c r="J143" s="182">
        <f>#REF!+#REF!+#REF!+#REF!+#REF!+#REF!</f>
        <v/>
      </c>
    </row>
    <row customFormat="1" customHeight="1" ht="20.1" r="144" s="10">
      <c r="A144" s="194" t="n"/>
      <c r="B144" s="195" t="n"/>
      <c r="C144" s="195" t="n"/>
      <c r="E144" s="16">
        <f>D143/D142</f>
        <v/>
      </c>
      <c r="I144" s="77" t="inlineStr">
        <is>
          <t>フランス</t>
        </is>
      </c>
      <c r="J144" s="182" t="n"/>
    </row>
    <row customFormat="1" customHeight="1" ht="20.1" r="145" s="10">
      <c r="A145" s="141" t="inlineStr">
        <is>
          <t>センコン
利益</t>
        </is>
      </c>
      <c r="B145" s="118" t="inlineStr">
        <is>
          <t>センコン利益(FLOUVEIL,CBON)</t>
        </is>
      </c>
      <c r="C145" s="184" t="n"/>
      <c r="E145" s="196">
        <f>SUM(#REF!)</f>
        <v/>
      </c>
    </row>
    <row customFormat="1" customHeight="1" ht="20.1" r="146" s="10">
      <c r="A146" s="177" t="n"/>
      <c r="B146" s="118" t="inlineStr">
        <is>
          <t>センコン利益率(FLOUVEIL,CBON)</t>
        </is>
      </c>
      <c r="C146" s="184" t="n"/>
      <c r="E146" s="15">
        <f>D145/(D11+D5)</f>
        <v/>
      </c>
    </row>
    <row customFormat="1" customHeight="1" ht="20.1" r="147" s="10">
      <c r="A147" s="197" t="inlineStr">
        <is>
          <t>KS商品別利益</t>
        </is>
      </c>
      <c r="B147" s="198" t="inlineStr">
        <is>
          <t>リレント通常注文</t>
        </is>
      </c>
      <c r="C147" s="199" t="n"/>
      <c r="D147" s="174" t="n">
        <v>271749</v>
      </c>
      <c r="E147" s="189" t="n">
        <v>271749</v>
      </c>
    </row>
    <row customFormat="1" customHeight="1" ht="20.1" r="148" s="10">
      <c r="A148" s="176" t="n"/>
      <c r="B148" s="194" t="n"/>
      <c r="C148" s="200" t="n"/>
      <c r="D148" s="201" t="n">
        <v>0.1751017591428584</v>
      </c>
      <c r="E148" s="202" t="n">
        <v>0.1751017591428584</v>
      </c>
    </row>
    <row customFormat="1" customHeight="1" ht="20.1" r="149" s="10">
      <c r="A149" s="176" t="n"/>
      <c r="B149" s="198" t="inlineStr">
        <is>
          <t>C'BON</t>
        </is>
      </c>
      <c r="C149" s="199" t="n"/>
      <c r="D149" s="174" t="n">
        <v>11359</v>
      </c>
      <c r="E149" s="189" t="n">
        <v>11359</v>
      </c>
    </row>
    <row customFormat="1" customHeight="1" ht="20.1" r="150" s="10">
      <c r="A150" s="176" t="n"/>
      <c r="B150" s="194" t="n"/>
      <c r="C150" s="200" t="n"/>
      <c r="D150" s="201" t="n">
        <v>0.2185936417519821</v>
      </c>
      <c r="E150" s="203" t="n">
        <v>0.2704523809523809</v>
      </c>
    </row>
    <row customFormat="1" customHeight="1" ht="20.1" r="151" s="10">
      <c r="A151" s="176" t="n"/>
      <c r="B151" s="198" t="inlineStr">
        <is>
          <t>ATMORE</t>
        </is>
      </c>
      <c r="C151" s="199" t="n"/>
      <c r="D151" s="174" t="n">
        <v>8400</v>
      </c>
      <c r="E151" s="189" t="n">
        <v>8400</v>
      </c>
    </row>
    <row customFormat="1" customHeight="1" ht="20.1" r="152" s="10">
      <c r="A152" s="176" t="n"/>
      <c r="B152" s="194" t="n"/>
      <c r="C152" s="200" t="n"/>
      <c r="D152" s="201" t="n">
        <v>0.2</v>
      </c>
      <c r="E152" s="203" t="n">
        <v>0</v>
      </c>
    </row>
    <row customFormat="1" customHeight="1" ht="20.1" r="153" s="10">
      <c r="A153" s="176" t="n"/>
      <c r="B153" s="198" t="inlineStr">
        <is>
          <t>LAPIDEM</t>
        </is>
      </c>
      <c r="C153" s="199" t="n"/>
      <c r="D153" s="174" t="n">
        <v>2137179</v>
      </c>
      <c r="E153" s="204" t="n">
        <v>2137179</v>
      </c>
    </row>
    <row customFormat="1" customHeight="1" ht="20.1" r="154" s="10">
      <c r="A154" s="176" t="n"/>
      <c r="B154" s="194" t="n"/>
      <c r="C154" s="200" t="n"/>
      <c r="D154" s="201" t="n">
        <v>0.9028913338563497</v>
      </c>
      <c r="E154" s="203" t="n">
        <v>4.879660347461168</v>
      </c>
    </row>
    <row customFormat="1" customHeight="1" ht="20.1" r="155" s="10">
      <c r="A155" s="176" t="n"/>
      <c r="B155" s="205" t="inlineStr">
        <is>
          <t>MARY.P</t>
        </is>
      </c>
      <c r="C155" s="199" t="n"/>
      <c r="D155" s="174" t="n">
        <v>0</v>
      </c>
      <c r="E155" s="189" t="n">
        <v>0</v>
      </c>
    </row>
    <row customFormat="1" customHeight="1" ht="20.1" r="156" s="10">
      <c r="A156" s="176" t="n"/>
      <c r="B156" s="194" t="n"/>
      <c r="C156" s="200" t="n"/>
      <c r="D156" s="201" t="n">
        <v>0</v>
      </c>
      <c r="E156" s="203" t="n">
        <v>0</v>
      </c>
    </row>
    <row customFormat="1" customHeight="1" ht="20.1" r="157" s="10">
      <c r="A157" s="176" t="n"/>
      <c r="B157" s="205" t="inlineStr">
        <is>
          <t>ROSY DROP</t>
        </is>
      </c>
      <c r="C157" s="199" t="n"/>
      <c r="D157" s="174" t="n">
        <v>-134620</v>
      </c>
      <c r="E157" s="189" t="n">
        <v>-134620</v>
      </c>
    </row>
    <row customFormat="1" customHeight="1" ht="20.1" r="158" s="10">
      <c r="A158" s="176" t="n"/>
      <c r="B158" s="194" t="n"/>
      <c r="C158" s="200" t="n"/>
      <c r="D158" s="201" t="n">
        <v>-4.448777263714475</v>
      </c>
      <c r="E158" s="203" t="n">
        <v>-0.4740140845070422</v>
      </c>
    </row>
    <row customFormat="1" customHeight="1" ht="20.1" r="159" s="10">
      <c r="A159" s="176" t="n"/>
      <c r="B159" s="205" t="inlineStr">
        <is>
          <t>ESTLABO</t>
        </is>
      </c>
      <c r="C159" s="199" t="n"/>
      <c r="D159" s="174" t="n">
        <v>103422</v>
      </c>
      <c r="E159" s="189" t="n">
        <v>103422</v>
      </c>
    </row>
    <row customFormat="1" customHeight="1" ht="20.1" r="160" s="10">
      <c r="A160" s="176" t="n"/>
      <c r="B160" s="194" t="n"/>
      <c r="C160" s="200" t="n"/>
      <c r="D160" s="201" t="n">
        <v>0.236135687490439</v>
      </c>
      <c r="E160" s="203" t="n">
        <v>0.3152581122067946</v>
      </c>
    </row>
    <row customFormat="1" customHeight="1" ht="20.1" r="161" s="10">
      <c r="A161" s="176" t="n"/>
      <c r="B161" s="206" t="inlineStr">
        <is>
          <t>AISHODO</t>
        </is>
      </c>
      <c r="C161" s="193" t="n"/>
      <c r="D161" s="174" t="n">
        <v>151656</v>
      </c>
      <c r="E161" s="189" t="n">
        <v>151656</v>
      </c>
    </row>
    <row customFormat="1" customHeight="1" ht="20.1" r="162" s="10">
      <c r="A162" s="176" t="n"/>
      <c r="B162" s="194" t="n"/>
      <c r="C162" s="195" t="n"/>
      <c r="D162" s="201" t="n">
        <v>0.9475183685710001</v>
      </c>
      <c r="E162" s="203" t="n">
        <v>0.01148909090909091</v>
      </c>
    </row>
    <row customFormat="1" customHeight="1" ht="20.1" r="163" s="10">
      <c r="A163" s="176" t="n"/>
      <c r="B163" s="206" t="inlineStr">
        <is>
          <t>Dr.Medion</t>
        </is>
      </c>
      <c r="C163" s="193" t="n"/>
      <c r="D163" s="174" t="n">
        <v>10954</v>
      </c>
      <c r="E163" s="189" t="n">
        <v>10954</v>
      </c>
    </row>
    <row customFormat="1" customHeight="1" ht="20.1" r="164" s="10">
      <c r="A164" s="176" t="n"/>
      <c r="B164" s="194" t="n"/>
      <c r="C164" s="195" t="n"/>
      <c r="D164" s="201" t="n">
        <v>0.1499746710661427</v>
      </c>
      <c r="E164" s="203" t="n">
        <v>0.4338561470215462</v>
      </c>
    </row>
    <row customFormat="1" customHeight="1" ht="20.1" r="165" s="10">
      <c r="A165" s="176" t="n"/>
      <c r="B165" s="207" t="inlineStr">
        <is>
          <t>McCoy</t>
        </is>
      </c>
      <c r="C165" s="57" t="n"/>
      <c r="D165" s="174" t="n">
        <v>327306</v>
      </c>
      <c r="E165" s="208" t="n">
        <v>327306</v>
      </c>
    </row>
    <row customFormat="1" customHeight="1" ht="20.1" r="166" s="10">
      <c r="A166" s="176" t="n"/>
      <c r="B166" s="194" t="n"/>
      <c r="C166" s="57" t="n"/>
      <c r="D166" s="201" t="n">
        <v>0.3327315201678571</v>
      </c>
      <c r="E166" s="203" t="n">
        <v>1.088255830191314</v>
      </c>
    </row>
    <row customFormat="1" customHeight="1" ht="20.1" r="167" s="10">
      <c r="A167" s="176" t="n"/>
      <c r="B167" s="206" t="inlineStr">
        <is>
          <t>Luxces</t>
        </is>
      </c>
      <c r="C167" s="193" t="n"/>
      <c r="D167" s="174" t="n">
        <v>271200</v>
      </c>
      <c r="E167" s="189" t="n">
        <v>271200</v>
      </c>
    </row>
    <row customFormat="1" customHeight="1" ht="20.1" r="168" s="10">
      <c r="A168" s="176" t="n"/>
      <c r="B168" s="194" t="n"/>
      <c r="C168" s="195" t="n"/>
      <c r="D168" s="201" t="n">
        <v>0.9549295774647887</v>
      </c>
      <c r="E168" s="203" t="n">
        <v>0</v>
      </c>
    </row>
    <row customFormat="1" customHeight="1" ht="20.1" r="169" s="10">
      <c r="A169" s="176" t="n"/>
      <c r="B169" s="207" t="inlineStr">
        <is>
          <t>Evliss</t>
        </is>
      </c>
      <c r="C169" s="193" t="n"/>
      <c r="D169" s="174" t="n">
        <v>27580</v>
      </c>
      <c r="E169" s="204" t="n">
        <v>27580</v>
      </c>
    </row>
    <row customFormat="1" customHeight="1" ht="20.1" r="170" s="10">
      <c r="A170" s="176" t="n"/>
      <c r="B170" s="194" t="n"/>
      <c r="C170" s="195" t="n"/>
      <c r="D170" s="201" t="n">
        <v>0.6982278481012658</v>
      </c>
      <c r="E170" s="203" t="n">
        <v>0</v>
      </c>
    </row>
    <row customFormat="1" customHeight="1" ht="20.1" r="171" s="10">
      <c r="A171" s="176" t="n"/>
      <c r="B171" s="207" t="inlineStr">
        <is>
          <t>PURE BIO</t>
        </is>
      </c>
      <c r="C171" s="57" t="n"/>
      <c r="D171" s="174" t="n">
        <v>49205</v>
      </c>
      <c r="E171" s="204" t="n">
        <v>49205</v>
      </c>
    </row>
    <row customFormat="1" customHeight="1" ht="20.1" r="172" s="10">
      <c r="A172" s="176" t="n"/>
      <c r="B172" s="194" t="n"/>
      <c r="C172" s="57" t="n"/>
      <c r="D172" s="201" t="n">
        <v>0.1499900931246285</v>
      </c>
      <c r="E172" s="203" t="n">
        <v>0</v>
      </c>
    </row>
    <row customFormat="1" customHeight="1" ht="20.1" r="173" s="10">
      <c r="A173" s="176" t="n"/>
      <c r="B173" s="207" t="inlineStr">
        <is>
          <t>BEAUTY GARAGE</t>
        </is>
      </c>
      <c r="C173" s="193" t="n"/>
      <c r="D173" s="174" t="n">
        <v>4444</v>
      </c>
      <c r="E173" s="204" t="n">
        <v>4444</v>
      </c>
    </row>
    <row customFormat="1" customHeight="1" ht="20.1" r="174" s="10">
      <c r="A174" s="176" t="n"/>
      <c r="B174" s="194" t="n"/>
      <c r="C174" s="195" t="n"/>
      <c r="D174" s="201" t="n">
        <v>0.150521609538003</v>
      </c>
      <c r="E174" s="203" t="n">
        <v>0</v>
      </c>
    </row>
    <row customFormat="1" customHeight="1" ht="20.1" r="175" s="10">
      <c r="A175" s="176" t="n"/>
      <c r="B175" s="207" t="inlineStr">
        <is>
          <t>DENBA</t>
        </is>
      </c>
      <c r="C175" s="199" t="n"/>
      <c r="D175" s="174" t="n">
        <v>1320000</v>
      </c>
      <c r="E175" s="208" t="n">
        <v>1320000</v>
      </c>
    </row>
    <row customFormat="1" customHeight="1" ht="20.1" r="176" s="10">
      <c r="A176" s="176" t="n"/>
      <c r="B176" s="194" t="n"/>
      <c r="C176" s="200" t="n"/>
      <c r="D176" s="201" t="n">
        <v>0.1</v>
      </c>
      <c r="E176" s="203" t="n">
        <v>0</v>
      </c>
    </row>
    <row customFormat="1" customHeight="1" ht="20.1" r="177" s="10">
      <c r="A177" s="176" t="n"/>
      <c r="B177" s="207" t="inlineStr">
        <is>
          <t>リレント無料提供</t>
        </is>
      </c>
      <c r="C177" s="193" t="n"/>
      <c r="D177" s="174" t="n">
        <v>288240</v>
      </c>
      <c r="E177" s="204" t="n">
        <v>288240</v>
      </c>
    </row>
    <row customFormat="1" customHeight="1" ht="20.1" r="178" s="10">
      <c r="A178" s="176" t="n"/>
      <c r="B178" s="194" t="n"/>
      <c r="C178" s="195" t="n"/>
      <c r="D178" s="201" t="n">
        <v>1</v>
      </c>
      <c r="E178" s="203" t="n">
        <v>0</v>
      </c>
    </row>
    <row customFormat="1" customHeight="1" ht="20.1" r="179" s="10">
      <c r="A179" s="176" t="n"/>
      <c r="B179" s="207" t="inlineStr">
        <is>
          <t>SUNSORIT</t>
        </is>
      </c>
      <c r="C179" s="193" t="n"/>
      <c r="D179" s="174" t="n">
        <v>25248</v>
      </c>
      <c r="E179" s="204" t="n">
        <v>25248</v>
      </c>
    </row>
    <row customFormat="1" customHeight="1" ht="20.1" r="180" s="10">
      <c r="A180" s="176" t="n"/>
      <c r="B180" s="194" t="n"/>
      <c r="C180" s="195" t="n"/>
      <c r="D180" s="201" t="n">
        <v>1</v>
      </c>
      <c r="E180" s="203" t="n">
        <v>0</v>
      </c>
    </row>
    <row customFormat="1" customHeight="1" ht="20.1" r="181" s="10">
      <c r="A181" s="176" t="n"/>
      <c r="B181" s="207" t="inlineStr">
        <is>
          <t>Beauty Conexion</t>
        </is>
      </c>
      <c r="C181" s="193" t="n"/>
      <c r="D181" s="174" t="n">
        <v>85880</v>
      </c>
      <c r="E181" s="204" t="n">
        <v>85880</v>
      </c>
    </row>
    <row customFormat="1" customHeight="1" ht="20.1" r="182" s="10">
      <c r="A182" s="176" t="n"/>
      <c r="B182" s="194" t="n"/>
      <c r="C182" s="195" t="n"/>
      <c r="D182" s="201" t="n">
        <v>1</v>
      </c>
      <c r="E182" s="203" t="n">
        <v>0</v>
      </c>
    </row>
    <row customFormat="1" customHeight="1" ht="20.1" r="183" s="10">
      <c r="A183" s="176" t="n"/>
      <c r="B183" s="207" t="inlineStr">
        <is>
          <t>AFURA</t>
        </is>
      </c>
      <c r="C183" s="193" t="n"/>
      <c r="D183" s="174" t="n">
        <v>300762</v>
      </c>
      <c r="E183" s="204" t="n">
        <v>300762</v>
      </c>
    </row>
    <row customFormat="1" customHeight="1" ht="20.1" r="184" s="10">
      <c r="A184" s="176" t="n"/>
      <c r="B184" s="194" t="n"/>
      <c r="C184" s="195" t="n"/>
      <c r="D184" s="201" t="n">
        <v>1</v>
      </c>
      <c r="E184" s="203" t="n">
        <v>0</v>
      </c>
    </row>
    <row customFormat="1" customHeight="1" ht="20.1" r="185" s="10">
      <c r="A185" s="176" t="n"/>
      <c r="B185" s="207" t="inlineStr">
        <is>
          <t>Diaas</t>
        </is>
      </c>
      <c r="C185" s="199" t="n"/>
      <c r="D185" s="174" t="n">
        <v>7700</v>
      </c>
      <c r="E185" s="208" t="n">
        <v>7700</v>
      </c>
    </row>
    <row customFormat="1" customHeight="1" ht="20.1" r="186" s="19">
      <c r="A186" s="176" t="n"/>
      <c r="B186" s="194" t="n"/>
      <c r="C186" s="200" t="n"/>
      <c r="D186" s="201" t="n">
        <v>1</v>
      </c>
      <c r="E186" s="203" t="n">
        <v>0</v>
      </c>
      <c r="F186" s="10" t="n"/>
      <c r="G186" s="10" t="n"/>
      <c r="H186" s="10" t="n"/>
      <c r="I186" s="10" t="n"/>
      <c r="J186" s="10" t="n"/>
    </row>
    <row customFormat="1" customHeight="1" ht="20.1" r="187" s="19">
      <c r="A187" s="176" t="n"/>
      <c r="B187" s="210" t="n"/>
      <c r="C187" s="193" t="n"/>
      <c r="E187" s="204" t="n">
        <v>0</v>
      </c>
      <c r="F187" s="10" t="n"/>
      <c r="G187" s="10" t="n"/>
      <c r="H187" s="10" t="n"/>
      <c r="I187" s="10" t="n"/>
      <c r="J187" s="10" t="n"/>
    </row>
    <row customFormat="1" customHeight="1" ht="20.1" r="188" s="19">
      <c r="A188" s="176" t="n"/>
      <c r="B188" s="194" t="n"/>
      <c r="C188" s="195" t="n"/>
      <c r="E188" s="203" t="n">
        <v>0</v>
      </c>
      <c r="F188" s="10" t="n"/>
      <c r="G188" s="10" t="n"/>
      <c r="H188" s="10" t="n"/>
      <c r="I188" s="10" t="n"/>
      <c r="J188" s="10" t="n"/>
    </row>
    <row customFormat="1" customHeight="1" ht="20.1" r="189" s="19">
      <c r="A189" s="176" t="n"/>
      <c r="B189" s="210" t="n"/>
      <c r="C189" s="57" t="n"/>
      <c r="E189" s="15" t="n"/>
      <c r="F189" s="10" t="n"/>
      <c r="G189" s="10" t="n"/>
      <c r="H189" s="10" t="n"/>
      <c r="I189" s="10" t="n"/>
      <c r="J189" s="10" t="n"/>
    </row>
    <row customFormat="1" customHeight="1" ht="20.1" r="190" s="19">
      <c r="A190" s="176" t="n"/>
      <c r="B190" s="194" t="n"/>
      <c r="C190" s="57" t="n"/>
      <c r="E190" s="15" t="n"/>
      <c r="F190" s="10" t="n"/>
      <c r="G190" s="10" t="n"/>
      <c r="H190" s="10" t="n"/>
      <c r="I190" s="10" t="n"/>
      <c r="J190" s="10" t="n"/>
    </row>
    <row customFormat="1" customHeight="1" ht="20.1" r="191" s="19">
      <c r="A191" s="176" t="n"/>
      <c r="B191" s="209" t="n"/>
      <c r="C191" s="199" t="n"/>
      <c r="E191" s="221">
        <f>SUM(#REF!)</f>
        <v/>
      </c>
      <c r="F191" s="10" t="n"/>
      <c r="G191" s="10" t="n"/>
      <c r="H191" s="10" t="n"/>
      <c r="I191" s="10" t="n"/>
      <c r="J191" s="10" t="n"/>
    </row>
    <row customFormat="1" customHeight="1" ht="20.1" r="192" s="19">
      <c r="A192" s="176" t="n"/>
      <c r="B192" s="194" t="n"/>
      <c r="C192" s="200" t="n"/>
      <c r="E192" s="15">
        <f>D191/D124</f>
        <v/>
      </c>
      <c r="F192" s="10" t="n"/>
      <c r="G192" s="10" t="n"/>
      <c r="H192" s="10" t="n"/>
      <c r="I192" s="10" t="n"/>
      <c r="J192" s="10" t="n"/>
    </row>
    <row customFormat="1" customHeight="1" ht="20.1" r="193" s="19">
      <c r="A193" s="176" t="n"/>
      <c r="B193" s="209" t="n"/>
      <c r="C193" s="199" t="n"/>
      <c r="E193" s="221">
        <f>SUM(#REF!)</f>
        <v/>
      </c>
      <c r="F193" s="10" t="n"/>
      <c r="G193" s="10" t="n"/>
      <c r="H193" s="10" t="n"/>
      <c r="I193" s="10" t="n"/>
      <c r="J193" s="10" t="n"/>
    </row>
    <row customFormat="1" customHeight="1" ht="20.1" r="194" s="19">
      <c r="A194" s="176" t="n"/>
      <c r="B194" s="194" t="n"/>
      <c r="C194" s="200" t="n"/>
      <c r="E194" s="15">
        <f>D193/D129</f>
        <v/>
      </c>
      <c r="F194" s="10" t="n"/>
      <c r="G194" s="10" t="n"/>
      <c r="H194" s="10" t="n"/>
      <c r="I194" s="10" t="n"/>
      <c r="J194" s="10" t="n"/>
    </row>
    <row customFormat="1" customHeight="1" ht="20.1" r="195" s="19">
      <c r="A195" s="176" t="n"/>
      <c r="B195" s="209" t="n"/>
      <c r="C195" s="199" t="n"/>
      <c r="E195" s="221">
        <f>SUM(#REF!)</f>
        <v/>
      </c>
      <c r="F195" s="10" t="n"/>
      <c r="G195" s="10" t="n"/>
      <c r="H195" s="10" t="n"/>
      <c r="I195" s="10" t="n"/>
      <c r="J195" s="10" t="n"/>
    </row>
    <row customFormat="1" customHeight="1" ht="20.1" r="196" s="19">
      <c r="A196" s="176" t="n"/>
      <c r="B196" s="194" t="n"/>
      <c r="C196" s="200" t="n"/>
      <c r="E196" s="15">
        <f>D195/D123</f>
        <v/>
      </c>
      <c r="F196" s="10" t="n"/>
      <c r="G196" s="10" t="n"/>
      <c r="H196" s="10" t="n"/>
      <c r="I196" s="10" t="n"/>
      <c r="J196" s="10" t="n"/>
    </row>
    <row customFormat="1" customHeight="1" ht="20.1" r="197" s="19">
      <c r="A197" s="176" t="n"/>
      <c r="B197" s="209" t="n"/>
      <c r="C197" s="199" t="n"/>
      <c r="E197" s="221">
        <f>SUM(#REF!)</f>
        <v/>
      </c>
      <c r="F197" s="10" t="n"/>
      <c r="G197" s="10" t="n"/>
      <c r="H197" s="10" t="n"/>
      <c r="I197" s="10" t="n"/>
      <c r="J197" s="10" t="n"/>
    </row>
    <row customFormat="1" customHeight="1" ht="20.1" r="198" s="19">
      <c r="A198" s="176" t="n"/>
      <c r="B198" s="194" t="n"/>
      <c r="C198" s="200" t="n"/>
      <c r="E198" s="15">
        <f>D197/D127</f>
        <v/>
      </c>
      <c r="F198" s="10" t="n"/>
      <c r="G198" s="10" t="n"/>
      <c r="H198" s="10" t="n"/>
      <c r="I198" s="10" t="n"/>
      <c r="J198" s="10" t="n"/>
    </row>
    <row customFormat="1" customHeight="1" ht="20.1" r="199" s="19">
      <c r="A199" s="176" t="n"/>
      <c r="B199" s="209" t="n"/>
      <c r="C199" s="199" t="n"/>
      <c r="E199" s="15" t="n"/>
      <c r="F199" s="10" t="n"/>
      <c r="G199" s="10" t="n"/>
      <c r="H199" s="10" t="n"/>
      <c r="I199" s="10" t="n"/>
      <c r="J199" s="10" t="n"/>
    </row>
    <row customFormat="1" customHeight="1" ht="20.1" r="200" s="19">
      <c r="A200" s="176" t="n"/>
      <c r="B200" s="194" t="n"/>
      <c r="C200" s="200" t="n"/>
      <c r="E200" s="15" t="n"/>
      <c r="F200" s="10" t="n"/>
      <c r="G200" s="10" t="n"/>
      <c r="H200" s="10" t="n"/>
      <c r="I200" s="10" t="n"/>
      <c r="J200" s="10" t="n"/>
    </row>
    <row customFormat="1" customHeight="1" ht="20.1" r="201" s="19">
      <c r="A201" s="176" t="n"/>
      <c r="B201" s="209" t="n"/>
      <c r="C201" s="199" t="n"/>
      <c r="E201" s="15" t="n"/>
      <c r="F201" s="10" t="n"/>
      <c r="G201" s="10" t="n"/>
      <c r="H201" s="10" t="n"/>
      <c r="I201" s="10" t="n"/>
      <c r="J201" s="10" t="n"/>
    </row>
    <row customFormat="1" customHeight="1" ht="20.1" r="202" s="19">
      <c r="A202" s="176" t="n"/>
      <c r="B202" s="194" t="n"/>
      <c r="C202" s="200" t="n"/>
      <c r="E202" s="15" t="n"/>
      <c r="F202" s="10" t="n"/>
      <c r="G202" s="10" t="n"/>
      <c r="H202" s="10" t="n"/>
      <c r="I202" s="10" t="n"/>
      <c r="J202" s="10" t="n"/>
    </row>
    <row customFormat="1" customHeight="1" ht="20.1" r="203" s="19">
      <c r="A203" s="176" t="n"/>
      <c r="B203" s="209" t="n"/>
      <c r="C203" s="199" t="n"/>
      <c r="E203" s="15" t="n"/>
      <c r="F203" s="10" t="n"/>
      <c r="G203" s="10" t="n"/>
      <c r="H203" s="10" t="n"/>
      <c r="I203" s="10" t="n"/>
      <c r="J203" s="10" t="n"/>
    </row>
    <row customFormat="1" customHeight="1" ht="20.1" r="204" s="19">
      <c r="A204" s="176" t="n"/>
      <c r="B204" s="194" t="n"/>
      <c r="C204" s="200" t="n"/>
      <c r="E204" s="15" t="n"/>
      <c r="F204" s="10" t="n"/>
      <c r="G204" s="10" t="n"/>
      <c r="H204" s="10" t="n"/>
      <c r="I204" s="10" t="n"/>
      <c r="J204" s="10" t="n"/>
    </row>
    <row customFormat="1" customHeight="1" ht="20.1" r="205" s="19">
      <c r="A205" s="176" t="n"/>
      <c r="B205" s="209" t="n"/>
      <c r="C205" s="199" t="n"/>
      <c r="E205" s="15" t="n"/>
      <c r="F205" s="10" t="n"/>
      <c r="G205" s="10" t="n"/>
      <c r="H205" s="10" t="n"/>
      <c r="I205" s="10" t="n"/>
      <c r="J205" s="10" t="n"/>
    </row>
    <row customFormat="1" customHeight="1" ht="20.1" r="206" s="19">
      <c r="A206" s="176" t="n"/>
      <c r="B206" s="194" t="n"/>
      <c r="C206" s="200" t="n"/>
      <c r="E206" s="15" t="n"/>
      <c r="F206" s="10" t="n"/>
      <c r="G206" s="10" t="n"/>
      <c r="H206" s="10" t="n"/>
      <c r="I206" s="10" t="n"/>
      <c r="J206" s="10" t="n"/>
    </row>
    <row customFormat="1" customHeight="1" ht="20.1" r="207" s="19">
      <c r="A207" s="176" t="n"/>
      <c r="B207" s="209" t="n"/>
      <c r="C207" s="199" t="n"/>
      <c r="E207" s="15" t="n"/>
      <c r="F207" s="10" t="n"/>
      <c r="G207" s="10" t="n"/>
      <c r="H207" s="10" t="n"/>
      <c r="I207" s="10" t="n"/>
      <c r="J207" s="10" t="n"/>
    </row>
    <row customFormat="1" customHeight="1" ht="20.1" r="208" s="19">
      <c r="A208" s="176" t="n"/>
      <c r="B208" s="194" t="n"/>
      <c r="C208" s="200" t="n"/>
      <c r="E208" s="15" t="n"/>
      <c r="F208" s="10" t="n"/>
      <c r="G208" s="10" t="n"/>
      <c r="H208" s="10" t="n"/>
      <c r="I208" s="10" t="n"/>
      <c r="J208" s="10" t="n"/>
    </row>
    <row customFormat="1" customHeight="1" ht="20.1" r="209" s="19">
      <c r="A209" s="176" t="n"/>
      <c r="B209" s="209" t="n"/>
      <c r="C209" s="199" t="n"/>
      <c r="E209" s="15" t="n"/>
      <c r="F209" s="10" t="n"/>
      <c r="G209" s="10" t="n"/>
      <c r="H209" s="10" t="n"/>
      <c r="I209" s="10" t="n"/>
      <c r="J209" s="10" t="n"/>
    </row>
    <row customFormat="1" customHeight="1" ht="20.1" r="210" s="19">
      <c r="A210" s="176" t="n"/>
      <c r="B210" s="194" t="n"/>
      <c r="C210" s="200" t="n"/>
      <c r="E210" s="15" t="n"/>
      <c r="F210" s="10" t="n"/>
      <c r="G210" s="10" t="n"/>
      <c r="H210" s="10" t="n"/>
      <c r="I210" s="10" t="n"/>
      <c r="J210" s="10" t="n"/>
    </row>
    <row customFormat="1" customHeight="1" ht="20.1" r="211" s="19">
      <c r="A211" s="176" t="n"/>
      <c r="B211" s="209" t="n"/>
      <c r="C211" s="199" t="n"/>
      <c r="E211" s="15" t="n"/>
      <c r="F211" s="10" t="n"/>
      <c r="G211" s="10" t="n"/>
      <c r="H211" s="10" t="n"/>
      <c r="I211" s="10" t="n"/>
      <c r="J211" s="10" t="n"/>
    </row>
    <row customFormat="1" customHeight="1" ht="20.1" r="212" s="19">
      <c r="A212" s="176" t="n"/>
      <c r="B212" s="194" t="n"/>
      <c r="C212" s="200" t="n"/>
      <c r="E212" s="15" t="n"/>
      <c r="F212" s="10" t="n"/>
      <c r="G212" s="10" t="n"/>
      <c r="H212" s="10" t="n"/>
      <c r="I212" s="10" t="n"/>
      <c r="J212" s="10" t="n"/>
    </row>
    <row customFormat="1" customHeight="1" ht="20.1" r="213" s="19">
      <c r="A213" s="176" t="n"/>
      <c r="B213" s="209" t="n"/>
      <c r="C213" s="199" t="n"/>
      <c r="E213" s="15" t="n"/>
      <c r="F213" s="10" t="n"/>
      <c r="G213" s="10" t="n"/>
      <c r="H213" s="10" t="n"/>
      <c r="I213" s="10" t="n"/>
      <c r="J213" s="10" t="n"/>
    </row>
    <row customFormat="1" customHeight="1" ht="20.1" r="214" s="19">
      <c r="A214" s="176" t="n"/>
      <c r="B214" s="194" t="n"/>
      <c r="C214" s="200" t="n"/>
      <c r="E214" s="15" t="n"/>
      <c r="F214" s="10" t="n"/>
      <c r="G214" s="10" t="n"/>
      <c r="H214" s="10" t="n"/>
      <c r="I214" s="10" t="n"/>
      <c r="J214" s="10" t="n"/>
    </row>
    <row customFormat="1" customHeight="1" ht="20.1" r="215" s="19">
      <c r="A215" s="176" t="n"/>
      <c r="B215" s="209" t="n"/>
      <c r="C215" s="199" t="n"/>
      <c r="E215" s="15" t="n"/>
      <c r="F215" s="10" t="n"/>
      <c r="G215" s="10" t="n"/>
      <c r="H215" s="10" t="n"/>
      <c r="I215" s="10" t="n"/>
      <c r="J215" s="10" t="n"/>
    </row>
    <row customFormat="1" customHeight="1" ht="20.1" r="216" s="19">
      <c r="A216" s="176" t="n"/>
      <c r="B216" s="194" t="n"/>
      <c r="C216" s="200" t="n"/>
      <c r="E216" s="15" t="n"/>
      <c r="F216" s="10" t="n"/>
      <c r="G216" s="10" t="n"/>
      <c r="H216" s="10" t="n"/>
      <c r="I216" s="10" t="n"/>
      <c r="J216" s="10" t="n"/>
    </row>
    <row customFormat="1" customHeight="1" ht="20.1" r="217" s="19">
      <c r="A217" s="176" t="n"/>
      <c r="B217" s="209" t="n"/>
      <c r="C217" s="199" t="n"/>
      <c r="E217" s="15" t="n"/>
      <c r="F217" s="10" t="n"/>
      <c r="G217" s="10" t="n"/>
      <c r="H217" s="10" t="n"/>
      <c r="I217" s="10" t="n"/>
      <c r="J217" s="10" t="n"/>
    </row>
    <row customFormat="1" customHeight="1" ht="20.1" r="218" s="19">
      <c r="A218" s="176" t="n"/>
      <c r="B218" s="194" t="n"/>
      <c r="C218" s="200" t="n"/>
      <c r="E218" s="15" t="n"/>
      <c r="F218" s="10" t="n"/>
      <c r="G218" s="10" t="n"/>
      <c r="H218" s="10" t="n"/>
      <c r="I218" s="10" t="n"/>
      <c r="J218" s="10" t="n"/>
    </row>
    <row customFormat="1" customHeight="1" ht="20.1" r="219" s="19">
      <c r="A219" s="176" t="n"/>
      <c r="B219" s="210" t="n"/>
      <c r="C219" s="60" t="n"/>
      <c r="E219" s="15" t="n"/>
      <c r="F219" s="10" t="n"/>
      <c r="G219" s="10" t="n"/>
      <c r="H219" s="10" t="n"/>
      <c r="I219" s="10" t="n"/>
      <c r="J219" s="10" t="n"/>
    </row>
    <row customFormat="1" customHeight="1" ht="20.1" r="220" s="19">
      <c r="A220" s="176" t="n"/>
      <c r="B220" s="194" t="n"/>
      <c r="C220" s="60" t="n"/>
      <c r="E220" s="15" t="n"/>
      <c r="F220" s="10" t="n"/>
      <c r="G220" s="10" t="n"/>
      <c r="H220" s="10" t="n"/>
      <c r="I220" s="10" t="n"/>
      <c r="J220" s="10" t="n"/>
    </row>
    <row customFormat="1" customHeight="1" ht="20.1" r="221" s="19">
      <c r="A221" s="176" t="n"/>
      <c r="B221" s="211" t="n"/>
      <c r="C221" s="199" t="n"/>
      <c r="E221" s="212">
        <f>SUM(#REF!)</f>
        <v/>
      </c>
      <c r="F221" s="10" t="n"/>
      <c r="G221" s="10" t="n"/>
      <c r="H221" s="10" t="n"/>
      <c r="I221" s="10" t="n"/>
      <c r="J221" s="10" t="n"/>
    </row>
    <row customFormat="1" customHeight="1" ht="20.1" r="222" s="19">
      <c r="A222" s="176" t="n"/>
      <c r="B222" s="194" t="n"/>
      <c r="C222" s="200" t="n"/>
      <c r="E222" s="15">
        <f>D221/D133</f>
        <v/>
      </c>
      <c r="F222" s="10" t="n"/>
      <c r="G222" s="10" t="n"/>
      <c r="H222" s="10" t="n"/>
      <c r="I222" s="10" t="n"/>
      <c r="J222" s="10" t="n"/>
    </row>
    <row customFormat="1" customHeight="1" ht="20.1" r="223" s="19">
      <c r="A223" s="176" t="n"/>
      <c r="B223" s="213" t="n"/>
      <c r="C223" s="199" t="n"/>
      <c r="E223" s="15" t="n"/>
      <c r="F223" s="10" t="n"/>
      <c r="G223" s="10" t="n"/>
      <c r="H223" s="10" t="n"/>
      <c r="I223" s="10" t="n"/>
      <c r="J223" s="10" t="n"/>
    </row>
    <row customFormat="1" customHeight="1" ht="20.1" r="224" s="19">
      <c r="A224" s="177" t="n"/>
      <c r="B224" s="194" t="n"/>
      <c r="C224" s="200" t="n"/>
      <c r="E224" s="15" t="n"/>
      <c r="F224" s="10" t="n"/>
      <c r="G224" s="10" t="n"/>
      <c r="H224" s="10" t="n"/>
      <c r="I224" s="10" t="n"/>
      <c r="J224" s="10" t="n"/>
    </row>
    <row customFormat="1" customHeight="1" ht="20.1" r="225" s="19">
      <c r="A225" s="144" t="n"/>
      <c r="B225" s="213" t="inlineStr">
        <is>
          <t>Freight</t>
        </is>
      </c>
      <c r="C225" s="199" t="n"/>
      <c r="E225" s="15" t="n"/>
      <c r="F225" s="10" t="n"/>
      <c r="G225" s="10" t="n"/>
      <c r="H225" s="10" t="n"/>
      <c r="I225" s="10" t="n"/>
      <c r="J225" s="10" t="n"/>
    </row>
    <row customFormat="1" customHeight="1" ht="20.1" r="226" s="19">
      <c r="A226" s="144" t="n"/>
      <c r="B226" s="194" t="n"/>
      <c r="C226" s="200" t="n"/>
      <c r="E226" s="15" t="n"/>
      <c r="F226" s="10" t="n"/>
      <c r="G226" s="10" t="n"/>
      <c r="H226" s="10" t="n"/>
      <c r="I226" s="10" t="n"/>
      <c r="J226" s="10" t="n"/>
    </row>
    <row customFormat="1" customHeight="1" ht="20.1" r="227" s="19">
      <c r="A227" s="123" t="inlineStr">
        <is>
          <t>合計</t>
        </is>
      </c>
      <c r="B227" s="124" t="inlineStr">
        <is>
          <t>KS利益（全商品）</t>
        </is>
      </c>
      <c r="C227" s="184" t="n"/>
      <c r="E227" s="196">
        <f>SUM(#REF!)</f>
        <v/>
      </c>
      <c r="F227" s="182">
        <f>#REF!+#REF!</f>
        <v/>
      </c>
      <c r="G227" s="182">
        <f>E227+144000</f>
        <v/>
      </c>
      <c r="H227" s="10" t="n"/>
      <c r="I227" s="10" t="n"/>
      <c r="J227" s="10" t="n"/>
    </row>
    <row customFormat="1" customHeight="1" ht="20.1" r="228" s="19">
      <c r="A228" s="177" t="n"/>
      <c r="B228" s="124" t="inlineStr">
        <is>
          <t>KS利益率（全商品）</t>
        </is>
      </c>
      <c r="C228" s="184" t="n"/>
      <c r="E228" s="15">
        <f>D227/D142</f>
        <v/>
      </c>
      <c r="F228" s="10" t="n"/>
      <c r="G228" s="10" t="n"/>
      <c r="H228" s="10" t="n"/>
      <c r="I228" s="10" t="n"/>
      <c r="J228" s="10" t="n"/>
    </row>
    <row customFormat="1" customHeight="1" ht="20.1" r="229" s="19">
      <c r="A229" s="65" t="n"/>
      <c r="B229" s="67" t="inlineStr">
        <is>
          <t>KS運賃込み利益</t>
        </is>
      </c>
      <c r="C229" s="66" t="n"/>
      <c r="E229" s="214">
        <f>SUM(#REF!)</f>
        <v/>
      </c>
      <c r="F229" s="10" t="n"/>
      <c r="G229" s="10" t="n"/>
      <c r="H229" s="10" t="n"/>
      <c r="I229" s="10" t="n"/>
      <c r="J229" s="10" t="n"/>
    </row>
    <row customFormat="1" customHeight="1" ht="20.1" r="230" s="19">
      <c r="A230" s="65" t="n"/>
      <c r="B230" s="67" t="inlineStr">
        <is>
          <t>KS運賃込み利益率</t>
        </is>
      </c>
      <c r="C230" s="66" t="n"/>
      <c r="E230" s="15">
        <f>D229/D142</f>
        <v/>
      </c>
      <c r="F230" s="10" t="n"/>
      <c r="G230" s="10" t="n"/>
      <c r="H230" s="10" t="n"/>
      <c r="I230" s="10" t="n"/>
      <c r="J230" s="10" t="n"/>
    </row>
    <row customFormat="1" customHeight="1" ht="15" r="231" s="19">
      <c r="A231" s="13" t="inlineStr">
        <is>
          <t>債権残高</t>
        </is>
      </c>
      <c r="B231" s="193" t="n"/>
      <c r="C231" s="193" t="n"/>
      <c r="E231" s="215" t="n"/>
      <c r="F231" s="10" t="n"/>
      <c r="G231" s="10" t="n"/>
      <c r="H231" s="10" t="n"/>
      <c r="I231" s="10" t="n"/>
      <c r="J231" s="10" t="n"/>
    </row>
    <row customFormat="1" customHeight="1" ht="15" r="232" s="19">
      <c r="A232" s="194" t="n"/>
      <c r="B232" s="195" t="n"/>
      <c r="C232" s="195" t="n"/>
      <c r="E232" s="177" t="n"/>
      <c r="F232" s="10" t="n"/>
      <c r="G232" s="10" t="n"/>
      <c r="H232" s="10" t="n"/>
      <c r="I232" s="10" t="n"/>
      <c r="J232" s="10" t="n"/>
    </row>
    <row customFormat="1" customHeight="1" ht="19.5" r="233" s="19">
      <c r="A233" s="121" t="inlineStr">
        <is>
          <t>回収期限</t>
        </is>
      </c>
      <c r="B233" s="191" t="n"/>
      <c r="C233" s="191" t="n"/>
      <c r="E233" s="196" t="n"/>
      <c r="F233" s="10" t="n"/>
      <c r="G233" s="10" t="n"/>
      <c r="H233" s="10" t="n"/>
      <c r="I233" s="10" t="n"/>
      <c r="J233" s="10" t="n"/>
    </row>
    <row customFormat="1" customHeight="1" ht="14.25" r="234" s="19">
      <c r="A234" s="96" t="inlineStr">
        <is>
          <t>入金
①</t>
        </is>
      </c>
      <c r="B234" s="97" t="inlineStr">
        <is>
          <t>日付</t>
        </is>
      </c>
      <c r="C234" s="199" t="n"/>
      <c r="E234" s="99" t="n"/>
      <c r="F234" s="182" t="n"/>
      <c r="G234" s="10" t="n"/>
      <c r="H234" s="10" t="n"/>
      <c r="I234" s="10" t="n"/>
      <c r="J234" s="10" t="n"/>
    </row>
    <row customFormat="1" customHeight="1" ht="14.25" r="235" s="19">
      <c r="A235" s="176" t="n"/>
      <c r="B235" s="194" t="n"/>
      <c r="C235" s="200" t="n"/>
      <c r="E235" s="177" t="n"/>
      <c r="F235" s="10" t="n"/>
      <c r="G235" s="10" t="n"/>
      <c r="H235" s="10" t="n"/>
      <c r="I235" s="10" t="n"/>
      <c r="J235" s="10" t="n"/>
    </row>
    <row customFormat="1" customHeight="1" ht="14.25" r="236" s="19">
      <c r="A236" s="176" t="n"/>
      <c r="B236" s="97" t="inlineStr">
        <is>
          <t>金額</t>
        </is>
      </c>
      <c r="C236" s="199" t="n"/>
      <c r="E236" s="99" t="n"/>
      <c r="F236" s="182">
        <f>#REF!+#REF!+#REF!</f>
        <v/>
      </c>
      <c r="G236" s="10" t="n"/>
      <c r="H236" s="10" t="n"/>
      <c r="I236" s="10" t="n"/>
      <c r="J236" s="10" t="n"/>
    </row>
    <row customFormat="1" customHeight="1" ht="14.25" r="237" s="19">
      <c r="A237" s="177" t="n"/>
      <c r="B237" s="194" t="n"/>
      <c r="C237" s="200" t="n"/>
      <c r="E237" s="177" t="n"/>
      <c r="F237" s="10" t="n"/>
      <c r="G237" s="10" t="n"/>
      <c r="H237" s="10" t="n"/>
      <c r="I237" s="10" t="n"/>
      <c r="J237" s="10" t="n"/>
    </row>
    <row customFormat="1" customHeight="1" ht="14.25" r="238" s="19">
      <c r="A238" s="96" t="inlineStr">
        <is>
          <t>入金
②</t>
        </is>
      </c>
      <c r="B238" s="97" t="inlineStr">
        <is>
          <t>日付</t>
        </is>
      </c>
      <c r="C238" s="199" t="n"/>
      <c r="E238" s="99" t="n"/>
      <c r="F238" s="10" t="n"/>
      <c r="G238" s="10" t="n"/>
      <c r="H238" s="10" t="n"/>
      <c r="I238" s="10" t="n"/>
      <c r="J238" s="10" t="n"/>
    </row>
    <row customFormat="1" customHeight="1" ht="14.25" r="239" s="19">
      <c r="A239" s="176" t="n"/>
      <c r="B239" s="194" t="n"/>
      <c r="C239" s="200" t="n"/>
      <c r="E239" s="177" t="n"/>
      <c r="F239" s="182">
        <f>5500000-#REF!-#REF!</f>
        <v/>
      </c>
      <c r="G239" s="10" t="n"/>
      <c r="H239" s="10" t="n"/>
      <c r="I239" s="10" t="n"/>
      <c r="J239" s="10" t="n"/>
    </row>
    <row customFormat="1" customHeight="1" ht="14.25" r="240" s="19">
      <c r="A240" s="176" t="n"/>
      <c r="B240" s="97" t="inlineStr">
        <is>
          <t>金額</t>
        </is>
      </c>
      <c r="C240" s="199" t="n"/>
      <c r="E240" s="99" t="n"/>
      <c r="F240" s="10" t="n"/>
      <c r="G240" s="10" t="n"/>
      <c r="H240" s="10" t="n"/>
      <c r="I240" s="10" t="n"/>
      <c r="J240" s="10" t="n"/>
    </row>
    <row customFormat="1" customHeight="1" ht="14.25" r="241" s="19">
      <c r="A241" s="177" t="n"/>
      <c r="B241" s="194" t="n"/>
      <c r="C241" s="200" t="n"/>
      <c r="E241" s="177" t="n"/>
      <c r="F241" s="10" t="n"/>
      <c r="G241" s="10" t="n"/>
      <c r="H241" s="10" t="n"/>
      <c r="I241" s="10" t="n"/>
      <c r="J241" s="10" t="n"/>
    </row>
    <row customFormat="1" customHeight="1" ht="14.25" r="242" s="19">
      <c r="A242" s="96" t="inlineStr">
        <is>
          <t>入金
③</t>
        </is>
      </c>
      <c r="B242" s="97" t="inlineStr">
        <is>
          <t>日付</t>
        </is>
      </c>
      <c r="C242" s="199" t="n"/>
      <c r="E242" s="99" t="n"/>
      <c r="F242" s="10" t="n"/>
      <c r="G242" s="10" t="n"/>
      <c r="H242" s="182">
        <f>#REF!+#REF!+#REF!+#REF!</f>
        <v/>
      </c>
      <c r="I242" s="10" t="n"/>
      <c r="J242" s="10" t="n"/>
    </row>
    <row customFormat="1" customHeight="1" ht="14.25" r="243" s="19">
      <c r="A243" s="176" t="n"/>
      <c r="B243" s="194" t="n"/>
      <c r="C243" s="200" t="n"/>
      <c r="E243" s="177" t="n"/>
      <c r="F243" s="10" t="n"/>
      <c r="G243" s="10" t="n"/>
      <c r="H243" s="10" t="n"/>
      <c r="I243" s="10" t="n"/>
      <c r="J243" s="10" t="n"/>
    </row>
    <row customFormat="1" customHeight="1" ht="14.25" r="244" s="19">
      <c r="A244" s="176" t="n"/>
      <c r="B244" s="97" t="inlineStr">
        <is>
          <t>金額</t>
        </is>
      </c>
      <c r="C244" s="199" t="n"/>
      <c r="E244" s="99" t="n"/>
      <c r="F244" s="10" t="n"/>
      <c r="G244" s="10" t="n"/>
      <c r="H244" s="10" t="n"/>
      <c r="I244" s="10" t="n"/>
      <c r="J244" s="10" t="n"/>
    </row>
    <row customFormat="1" customHeight="1" ht="14.25" r="245" s="19">
      <c r="A245" s="177" t="n"/>
      <c r="B245" s="194" t="n"/>
      <c r="C245" s="200" t="n"/>
      <c r="E245" s="177" t="n"/>
      <c r="F245" s="10" t="n"/>
      <c r="G245" s="10" t="n"/>
      <c r="H245" s="10" t="n"/>
      <c r="I245" s="10" t="n"/>
      <c r="J245" s="10" t="n"/>
    </row>
    <row customFormat="1" customHeight="1" ht="13.5" r="246" s="19">
      <c r="A246" s="96" t="inlineStr">
        <is>
          <t>入金
④</t>
        </is>
      </c>
      <c r="B246" s="97" t="inlineStr">
        <is>
          <t>日付</t>
        </is>
      </c>
      <c r="C246" s="199" t="n"/>
      <c r="E246" s="99" t="n"/>
      <c r="F246" s="10" t="n"/>
      <c r="G246" s="10" t="n"/>
      <c r="H246" s="10" t="n"/>
      <c r="I246" s="10" t="n"/>
      <c r="J246" s="10" t="n"/>
    </row>
    <row customFormat="1" customHeight="1" ht="13.5" r="247" s="19">
      <c r="A247" s="176" t="n"/>
      <c r="B247" s="194" t="n"/>
      <c r="C247" s="200" t="n"/>
      <c r="E247" s="177" t="n"/>
      <c r="F247" s="10" t="n"/>
      <c r="G247" s="10" t="n"/>
      <c r="H247" s="10" t="n"/>
      <c r="I247" s="10" t="n"/>
      <c r="J247" s="10" t="n"/>
    </row>
    <row customFormat="1" customHeight="1" ht="13.5" r="248" s="19">
      <c r="A248" s="176" t="n"/>
      <c r="B248" s="97" t="inlineStr">
        <is>
          <t>金額</t>
        </is>
      </c>
      <c r="C248" s="199" t="n"/>
      <c r="E248" s="99" t="n"/>
      <c r="F248" s="10" t="n"/>
      <c r="G248" s="10" t="n"/>
      <c r="H248" s="10" t="n"/>
      <c r="I248" s="10" t="n"/>
      <c r="J248" s="10" t="n"/>
    </row>
    <row customFormat="1" customHeight="1" ht="13.5" r="249" s="19">
      <c r="A249" s="177" t="n"/>
      <c r="B249" s="194" t="n"/>
      <c r="C249" s="200" t="n"/>
      <c r="E249" s="177" t="n"/>
      <c r="F249" s="10" t="n"/>
      <c r="G249" s="10" t="n"/>
      <c r="H249" s="10" t="n"/>
      <c r="I249" s="10" t="n"/>
      <c r="J249" s="10" t="n"/>
    </row>
    <row customFormat="1" customHeight="1" ht="13.5" r="250" s="19">
      <c r="A250" s="96" t="inlineStr">
        <is>
          <t>入金
⑤</t>
        </is>
      </c>
      <c r="B250" s="97" t="inlineStr">
        <is>
          <t>日付</t>
        </is>
      </c>
      <c r="C250" s="199" t="n"/>
      <c r="E250" s="99" t="n"/>
      <c r="F250" s="10" t="n"/>
      <c r="G250" s="10" t="n"/>
      <c r="H250" s="10" t="n"/>
      <c r="I250" s="10" t="n"/>
      <c r="J250" s="10" t="n"/>
    </row>
    <row customFormat="1" customHeight="1" ht="13.5" r="251" s="19">
      <c r="A251" s="176" t="n"/>
      <c r="B251" s="194" t="n"/>
      <c r="C251" s="200" t="n"/>
      <c r="E251" s="177" t="n"/>
      <c r="F251" s="10" t="n"/>
      <c r="G251" s="10" t="n"/>
      <c r="H251" s="10" t="n"/>
      <c r="I251" s="10" t="n"/>
      <c r="J251" s="10" t="n"/>
    </row>
    <row customFormat="1" customHeight="1" ht="13.5" r="252" s="19">
      <c r="A252" s="176" t="n"/>
      <c r="B252" s="97" t="inlineStr">
        <is>
          <t>金額</t>
        </is>
      </c>
      <c r="C252" s="199" t="n"/>
      <c r="E252" s="99" t="n"/>
      <c r="F252" s="10" t="n"/>
      <c r="G252" s="10" t="n"/>
      <c r="H252" s="10" t="n"/>
      <c r="I252" s="10" t="n"/>
      <c r="J252" s="10" t="n"/>
    </row>
    <row customFormat="1" customHeight="1" ht="13.5" r="253" s="19">
      <c r="A253" s="177" t="n"/>
      <c r="B253" s="194" t="n"/>
      <c r="C253" s="200" t="n"/>
      <c r="E253" s="177" t="n"/>
      <c r="F253" s="10" t="n"/>
      <c r="G253" s="10" t="n"/>
      <c r="H253" s="10" t="n"/>
      <c r="I253" s="10" t="n"/>
      <c r="J253" s="10" t="n"/>
    </row>
    <row customFormat="1" customHeight="1" ht="13.5" r="254" s="19">
      <c r="A254" s="96" t="inlineStr">
        <is>
          <t>入金
⑥</t>
        </is>
      </c>
      <c r="B254" s="97" t="inlineStr">
        <is>
          <t>日付</t>
        </is>
      </c>
      <c r="C254" s="199" t="n"/>
      <c r="E254" s="99" t="n"/>
      <c r="F254" s="10" t="n"/>
      <c r="G254" s="10" t="n"/>
      <c r="H254" s="10" t="n"/>
      <c r="I254" s="10" t="n"/>
      <c r="J254" s="10" t="n"/>
    </row>
    <row customFormat="1" customHeight="1" ht="13.5" r="255" s="19">
      <c r="A255" s="176" t="n"/>
      <c r="B255" s="194" t="n"/>
      <c r="C255" s="200" t="n"/>
      <c r="E255" s="177" t="n"/>
      <c r="F255" s="10" t="n"/>
      <c r="G255" s="10" t="n"/>
      <c r="H255" s="10" t="n"/>
      <c r="I255" s="10" t="n"/>
      <c r="J255" s="10" t="n"/>
    </row>
    <row customFormat="1" customHeight="1" ht="13.5" r="256" s="19">
      <c r="A256" s="176" t="n"/>
      <c r="B256" s="97" t="inlineStr">
        <is>
          <t>金額</t>
        </is>
      </c>
      <c r="C256" s="199" t="n"/>
      <c r="E256" s="99" t="n"/>
      <c r="F256" s="10" t="n"/>
      <c r="G256" s="10" t="n"/>
      <c r="H256" s="10" t="n"/>
      <c r="I256" s="10" t="n"/>
      <c r="J256" s="10" t="n"/>
    </row>
    <row customFormat="1" customHeight="1" ht="13.5" r="257" s="19">
      <c r="A257" s="177" t="n"/>
      <c r="B257" s="194" t="n"/>
      <c r="C257" s="200" t="n"/>
      <c r="E257" s="177" t="n"/>
      <c r="F257" s="10" t="n"/>
      <c r="G257" s="10" t="n"/>
      <c r="H257" s="10" t="n"/>
      <c r="I257" s="10" t="n"/>
      <c r="J257" s="10" t="n"/>
    </row>
    <row customFormat="1" customHeight="1" ht="13.5" r="258" s="19">
      <c r="A258" s="96" t="inlineStr">
        <is>
          <t>入金
⑥</t>
        </is>
      </c>
      <c r="B258" s="97" t="inlineStr">
        <is>
          <t>日付</t>
        </is>
      </c>
      <c r="C258" s="199" t="n"/>
      <c r="E258" s="99" t="n"/>
      <c r="F258" s="10" t="n"/>
      <c r="G258" s="10" t="n"/>
      <c r="H258" s="10" t="n"/>
      <c r="I258" s="10" t="n"/>
      <c r="J258" s="10" t="n"/>
    </row>
    <row customFormat="1" customHeight="1" ht="13.5" r="259" s="19">
      <c r="A259" s="176" t="n"/>
      <c r="B259" s="194" t="n"/>
      <c r="C259" s="200" t="n"/>
      <c r="E259" s="177" t="n"/>
      <c r="F259" s="10" t="n"/>
      <c r="G259" s="10" t="n"/>
      <c r="H259" s="10" t="n"/>
      <c r="I259" s="10" t="n"/>
      <c r="J259" s="10" t="n"/>
    </row>
    <row customFormat="1" customHeight="1" ht="13.5" r="260" s="19">
      <c r="A260" s="176" t="n"/>
      <c r="B260" s="97" t="inlineStr">
        <is>
          <t>金額</t>
        </is>
      </c>
      <c r="C260" s="199" t="n"/>
      <c r="E260" s="99" t="n"/>
      <c r="F260" s="10" t="n"/>
      <c r="G260" s="10" t="n"/>
      <c r="H260" s="10" t="n"/>
      <c r="I260" s="10" t="n"/>
      <c r="J260" s="10" t="n"/>
    </row>
    <row customFormat="1" customHeight="1" ht="13.5" r="261" s="19">
      <c r="A261" s="177" t="n"/>
      <c r="B261" s="194" t="n"/>
      <c r="C261" s="200" t="n"/>
      <c r="E261" s="177" t="n"/>
      <c r="F261" s="10" t="n"/>
      <c r="G261" s="10" t="n"/>
      <c r="H261" s="10" t="n"/>
      <c r="I261" s="10" t="n"/>
      <c r="J261" s="10" t="n"/>
    </row>
    <row customFormat="1" customHeight="1" hidden="1" ht="13.5" r="262" s="19">
      <c r="A262" s="96" t="inlineStr">
        <is>
          <t>入金
⑦</t>
        </is>
      </c>
      <c r="B262" s="97" t="inlineStr">
        <is>
          <t>日付</t>
        </is>
      </c>
      <c r="C262" s="199" t="n"/>
      <c r="E262" s="99" t="n"/>
      <c r="F262" s="10" t="n"/>
      <c r="G262" s="10" t="n"/>
      <c r="H262" s="10" t="n"/>
      <c r="I262" s="10" t="n"/>
      <c r="J262" s="10" t="n"/>
    </row>
    <row customFormat="1" customHeight="1" hidden="1" ht="13.5" r="263" s="19">
      <c r="A263" s="176" t="n"/>
      <c r="B263" s="194" t="n"/>
      <c r="C263" s="200" t="n"/>
      <c r="E263" s="177" t="n"/>
      <c r="F263" s="10" t="n"/>
      <c r="G263" s="10" t="n"/>
      <c r="H263" s="10" t="n"/>
      <c r="I263" s="10" t="n"/>
      <c r="J263" s="10" t="n"/>
    </row>
    <row customFormat="1" customHeight="1" hidden="1" ht="13.5" r="264" s="19">
      <c r="A264" s="176" t="n"/>
      <c r="B264" s="97" t="inlineStr">
        <is>
          <t>金額</t>
        </is>
      </c>
      <c r="C264" s="199" t="n"/>
      <c r="E264" s="99" t="n"/>
      <c r="F264" s="10" t="n"/>
      <c r="G264" s="10" t="n"/>
      <c r="H264" s="10" t="n"/>
      <c r="I264" s="10" t="n"/>
      <c r="J264" s="10" t="n"/>
    </row>
    <row customFormat="1" customHeight="1" hidden="1" ht="13.5" r="265" s="19">
      <c r="A265" s="177" t="n"/>
      <c r="B265" s="194" t="n"/>
      <c r="C265" s="200" t="n"/>
      <c r="E265" s="177" t="n"/>
      <c r="F265" s="10" t="n"/>
      <c r="G265" s="10" t="n"/>
      <c r="H265" s="10" t="n"/>
      <c r="I265" s="10" t="n"/>
      <c r="J265" s="10" t="n"/>
    </row>
    <row customFormat="1" customHeight="1" hidden="1" ht="13.5" r="266" s="19">
      <c r="A266" s="96" t="inlineStr">
        <is>
          <t>入金
⑧</t>
        </is>
      </c>
      <c r="B266" s="97" t="inlineStr">
        <is>
          <t>日付</t>
        </is>
      </c>
      <c r="C266" s="199" t="n"/>
      <c r="E266" s="99" t="n"/>
      <c r="F266" s="10" t="n"/>
      <c r="G266" s="10" t="n"/>
      <c r="H266" s="10" t="n"/>
      <c r="I266" s="10" t="n"/>
      <c r="J266" s="10" t="n"/>
    </row>
    <row customFormat="1" customHeight="1" hidden="1" ht="13.5" r="267" s="19">
      <c r="A267" s="176" t="n"/>
      <c r="B267" s="194" t="n"/>
      <c r="C267" s="200" t="n"/>
      <c r="E267" s="177" t="n"/>
      <c r="F267" s="10" t="n"/>
      <c r="G267" s="10" t="n"/>
      <c r="H267" s="10" t="n"/>
      <c r="I267" s="10" t="n"/>
      <c r="J267" s="10" t="n"/>
    </row>
    <row customFormat="1" customHeight="1" hidden="1" ht="13.5" r="268" s="19">
      <c r="A268" s="176" t="n"/>
      <c r="B268" s="97" t="inlineStr">
        <is>
          <t>金額</t>
        </is>
      </c>
      <c r="C268" s="199" t="n"/>
      <c r="E268" s="99" t="n"/>
      <c r="F268" s="10" t="n"/>
      <c r="G268" s="10" t="n"/>
      <c r="H268" s="10" t="n"/>
      <c r="I268" s="10" t="n"/>
      <c r="J268" s="10" t="n"/>
    </row>
    <row customFormat="1" customHeight="1" hidden="1" ht="13.5" r="269" s="19">
      <c r="A269" s="177" t="n"/>
      <c r="B269" s="194" t="n"/>
      <c r="C269" s="200" t="n"/>
      <c r="E269" s="177" t="n"/>
      <c r="F269" s="10" t="n"/>
      <c r="G269" s="10" t="n"/>
      <c r="H269" s="10" t="n"/>
      <c r="I269" s="10" t="n"/>
      <c r="J269" s="10" t="n"/>
    </row>
    <row customFormat="1" customHeight="1" ht="14.25" r="270" s="19">
      <c r="A270" s="98" t="inlineStr">
        <is>
          <t>債権残高</t>
        </is>
      </c>
      <c r="B270" s="193" t="n"/>
      <c r="C270" s="193" t="n"/>
      <c r="E270" s="215" t="n"/>
      <c r="F270" s="10" t="n"/>
      <c r="G270" s="10" t="n"/>
      <c r="H270" s="10" t="n"/>
      <c r="I270" s="10" t="n"/>
      <c r="J270" s="10" t="n"/>
    </row>
    <row customFormat="1" customHeight="1" ht="14.25" r="271" s="19">
      <c r="A271" s="194" t="n"/>
      <c r="B271" s="195" t="n"/>
      <c r="C271" s="195" t="n"/>
      <c r="E271" s="177" t="n"/>
      <c r="F271" s="10" t="n"/>
      <c r="G271" s="10" t="n"/>
      <c r="H271" s="10" t="n"/>
      <c r="I271" s="10" t="n"/>
      <c r="J271" s="10" t="n"/>
    </row>
    <row customFormat="1" customHeight="1" ht="14.25" r="272" s="19">
      <c r="A272" s="216" t="inlineStr">
        <is>
          <t>債権残高</t>
        </is>
      </c>
      <c r="B272" s="193" t="n"/>
      <c r="C272" s="193" t="n"/>
      <c r="E272" s="217" t="n"/>
      <c r="F272" s="10" t="n"/>
      <c r="G272" s="10" t="n"/>
      <c r="H272" s="10" t="n"/>
      <c r="I272" s="10" t="n"/>
      <c r="J272" s="10" t="n"/>
    </row>
    <row customFormat="1" customHeight="1" ht="14.25" r="273" s="19">
      <c r="A273" s="194" t="n"/>
      <c r="B273" s="195" t="n"/>
      <c r="C273" s="195" t="n"/>
      <c r="E273" s="218" t="n"/>
      <c r="F273" s="10" t="n"/>
      <c r="G273" s="10" t="n"/>
      <c r="H273" s="10" t="n"/>
      <c r="I273" s="10" t="n"/>
      <c r="J273" s="10" t="n"/>
    </row>
    <row customFormat="1" customHeight="1" ht="18" r="274" s="19">
      <c r="A274" s="216" t="inlineStr">
        <is>
          <t>債権残高（合計）</t>
        </is>
      </c>
      <c r="B274" s="193" t="n"/>
      <c r="C274" s="193" t="n"/>
      <c r="E274" s="219" t="n"/>
      <c r="F274" s="10" t="n"/>
      <c r="G274" s="10" t="n"/>
      <c r="H274" s="10" t="n"/>
      <c r="I274" s="10" t="n"/>
      <c r="J274" s="10" t="n"/>
    </row>
    <row customFormat="1" customHeight="1" ht="15" r="275" s="19" thickBot="1">
      <c r="A275" s="194" t="n"/>
      <c r="B275" s="195" t="n"/>
      <c r="C275" s="195" t="n"/>
      <c r="E275" s="220" t="n"/>
      <c r="F275" s="10" t="n"/>
      <c r="G275" s="10" t="n"/>
      <c r="H275" s="10" t="n"/>
      <c r="I275" s="10" t="n"/>
      <c r="J275" s="10" t="n"/>
    </row>
    <row customFormat="1" customHeight="1" ht="14.25" r="276" s="10"/>
    <row customFormat="1" customHeight="1" ht="38.25" r="277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A270:C271"/>
    <mergeCell ref="D270:D271"/>
    <mergeCell ref="A272:C273"/>
    <mergeCell ref="D272:D273"/>
    <mergeCell ref="A274:C275"/>
    <mergeCell ref="D274:D275"/>
    <mergeCell ref="A262:A265"/>
    <mergeCell ref="B262:C263"/>
    <mergeCell ref="D262:D263"/>
    <mergeCell ref="B264:C265"/>
    <mergeCell ref="D264:D265"/>
    <mergeCell ref="A266:A269"/>
    <mergeCell ref="B266:C267"/>
    <mergeCell ref="D266:D267"/>
    <mergeCell ref="B268:C269"/>
    <mergeCell ref="D268:D269"/>
    <mergeCell ref="A254:A257"/>
    <mergeCell ref="B254:C255"/>
    <mergeCell ref="D254:D255"/>
    <mergeCell ref="B256:C257"/>
    <mergeCell ref="D256:D257"/>
    <mergeCell ref="A258:A261"/>
    <mergeCell ref="B258:C259"/>
    <mergeCell ref="D258:D259"/>
    <mergeCell ref="B260:C261"/>
    <mergeCell ref="D260:D261"/>
    <mergeCell ref="A246:A249"/>
    <mergeCell ref="B246:C247"/>
    <mergeCell ref="D246:D247"/>
    <mergeCell ref="B248:C249"/>
    <mergeCell ref="D248:D249"/>
    <mergeCell ref="A250:A253"/>
    <mergeCell ref="B250:C251"/>
    <mergeCell ref="D250:D251"/>
    <mergeCell ref="B252:C253"/>
    <mergeCell ref="D252:D253"/>
    <mergeCell ref="A238:A241"/>
    <mergeCell ref="B238:C239"/>
    <mergeCell ref="D238:D239"/>
    <mergeCell ref="B240:C241"/>
    <mergeCell ref="D240:D241"/>
    <mergeCell ref="A242:A245"/>
    <mergeCell ref="B242:C243"/>
    <mergeCell ref="D242:D243"/>
    <mergeCell ref="B244:C245"/>
    <mergeCell ref="D244:D245"/>
    <mergeCell ref="D234:D235"/>
    <mergeCell ref="B236:C237"/>
    <mergeCell ref="D236:D237"/>
    <mergeCell ref="B225:C226"/>
    <mergeCell ref="A227:A228"/>
    <mergeCell ref="B227:C227"/>
    <mergeCell ref="B228:C228"/>
    <mergeCell ref="A231:C232"/>
    <mergeCell ref="D231:D232"/>
    <mergeCell ref="B223:C224"/>
    <mergeCell ref="B201:C202"/>
    <mergeCell ref="B203:C204"/>
    <mergeCell ref="B205:C206"/>
    <mergeCell ref="B207:C208"/>
    <mergeCell ref="B209:C210"/>
    <mergeCell ref="B211:C212"/>
    <mergeCell ref="A233:C233"/>
    <mergeCell ref="A234:A237"/>
    <mergeCell ref="B234:C235"/>
    <mergeCell ref="B181:C182"/>
    <mergeCell ref="B183:C184"/>
    <mergeCell ref="B185:C186"/>
    <mergeCell ref="B187:C188"/>
    <mergeCell ref="B213:C214"/>
    <mergeCell ref="B215:C216"/>
    <mergeCell ref="B217:C218"/>
    <mergeCell ref="B219:B220"/>
    <mergeCell ref="B221:C222"/>
    <mergeCell ref="B165:B166"/>
    <mergeCell ref="B167:C168"/>
    <mergeCell ref="B169:C170"/>
    <mergeCell ref="B171:B172"/>
    <mergeCell ref="B173:C174"/>
    <mergeCell ref="B175:C176"/>
    <mergeCell ref="A147:A224"/>
    <mergeCell ref="B147:C148"/>
    <mergeCell ref="B149:C150"/>
    <mergeCell ref="B151:C152"/>
    <mergeCell ref="B153:C154"/>
    <mergeCell ref="B155:C156"/>
    <mergeCell ref="B157:C158"/>
    <mergeCell ref="B159:C160"/>
    <mergeCell ref="B161:C162"/>
    <mergeCell ref="B163:C164"/>
    <mergeCell ref="B189:B190"/>
    <mergeCell ref="B191:C192"/>
    <mergeCell ref="B193:C194"/>
    <mergeCell ref="B195:C196"/>
    <mergeCell ref="B197:C198"/>
    <mergeCell ref="B199:C200"/>
    <mergeCell ref="B177:C178"/>
    <mergeCell ref="B179:C180"/>
    <mergeCell ref="A97:A141"/>
    <mergeCell ref="A142:C142"/>
    <mergeCell ref="A143:C144"/>
    <mergeCell ref="A145:A146"/>
    <mergeCell ref="B145:C145"/>
    <mergeCell ref="B146:C146"/>
    <mergeCell ref="B81:B82"/>
    <mergeCell ref="B83:B84"/>
    <mergeCell ref="B85:B86"/>
    <mergeCell ref="B87:B88"/>
    <mergeCell ref="B89:B90"/>
    <mergeCell ref="B91:B92"/>
    <mergeCell ref="B79:B80"/>
    <mergeCell ref="B57:B58"/>
    <mergeCell ref="B59:B60"/>
    <mergeCell ref="B61:B62"/>
    <mergeCell ref="B63:B64"/>
    <mergeCell ref="B65:B66"/>
    <mergeCell ref="B67:B68"/>
    <mergeCell ref="B93:B94"/>
    <mergeCell ref="B96:C96"/>
    <mergeCell ref="B37:B38"/>
    <mergeCell ref="B39:B40"/>
    <mergeCell ref="B41:B42"/>
    <mergeCell ref="B43:B44"/>
    <mergeCell ref="B69:B70"/>
    <mergeCell ref="B71:B72"/>
    <mergeCell ref="B73:B74"/>
    <mergeCell ref="B75:B76"/>
    <mergeCell ref="B77:B78"/>
    <mergeCell ref="B21:B22"/>
    <mergeCell ref="B23:B24"/>
    <mergeCell ref="B25:B26"/>
    <mergeCell ref="B27:B28"/>
    <mergeCell ref="B29:B30"/>
    <mergeCell ref="B31:B32"/>
    <mergeCell ref="A3:A9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5:B46"/>
    <mergeCell ref="B47:B48"/>
    <mergeCell ref="B49:B50"/>
    <mergeCell ref="B51:B52"/>
    <mergeCell ref="B53:B54"/>
    <mergeCell ref="B55:B56"/>
    <mergeCell ref="B33:B34"/>
    <mergeCell ref="B35:B36"/>
  </mergeCells>
  <pageMargins bottom="0" footer="0" header="0" left="0" right="0" top="0"/>
  <pageSetup orientation="portrait" paperSize="9" scale="42"/>
  <rowBreaks count="2" manualBreakCount="2">
    <brk id="80" man="1" max="27" min="0"/>
    <brk id="166" man="1" max="27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43"/>
  <sheetViews>
    <sheetView tabSelected="1" view="pageBreakPreview" workbookViewId="0" zoomScale="95" zoomScaleNormal="100" zoomScaleSheetLayoutView="95">
      <selection activeCell="F23" sqref="F22:F23"/>
    </sheetView>
  </sheetViews>
  <sheetFormatPr baseColWidth="8" defaultColWidth="9" defaultRowHeight="13.5"/>
  <cols>
    <col customWidth="1" max="3" min="3" style="169" width="11.125"/>
    <col customWidth="1" max="4" min="4" style="169" width="13"/>
    <col bestFit="1" customWidth="1" max="5" min="5" style="169" width="10.375"/>
    <col bestFit="1" customWidth="1" max="6" min="6" style="169" width="9.125"/>
    <col bestFit="1" customWidth="1" max="8" min="7" style="169" width="11.375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2" t="inlineStr">
        <is>
          <t>2025/09/24</t>
        </is>
      </c>
      <c r="E2" s="28" t="inlineStr">
        <is>
          <t>合計</t>
        </is>
      </c>
    </row>
    <row customHeight="1" ht="13.5" r="3" s="169">
      <c r="A3" s="149" t="inlineStr">
        <is>
          <t>仕入</t>
        </is>
      </c>
      <c r="B3" s="150" t="inlineStr">
        <is>
          <t>UTENA</t>
        </is>
      </c>
      <c r="C3" s="35" t="inlineStr">
        <is>
          <t>Total</t>
        </is>
      </c>
      <c r="D3" s="223" t="n">
        <v>191472</v>
      </c>
      <c r="E3" s="224" t="n">
        <v>191472</v>
      </c>
      <c r="F3" s="171" t="n"/>
    </row>
    <row r="4">
      <c r="A4" s="176" t="n"/>
      <c r="B4" s="177" t="n"/>
      <c r="C4" s="35" t="inlineStr">
        <is>
          <t>Total(税込）</t>
        </is>
      </c>
      <c r="D4" s="223" t="n">
        <v>210619</v>
      </c>
      <c r="E4" s="224" t="n">
        <v>210619</v>
      </c>
      <c r="F4" s="5">
        <f>D4-D3</f>
        <v/>
      </c>
    </row>
    <row r="5">
      <c r="A5" s="177" t="n"/>
      <c r="B5" s="150" t="inlineStr">
        <is>
          <t>TOTAL</t>
        </is>
      </c>
      <c r="C5" s="184" t="n"/>
      <c r="E5" s="71">
        <f>SUM(#REF!)</f>
        <v/>
      </c>
    </row>
    <row customHeight="1" ht="28.5" r="6" s="169">
      <c r="A6" s="158" t="inlineStr">
        <is>
          <t>売上</t>
        </is>
      </c>
      <c r="B6" s="64" t="inlineStr">
        <is>
          <t>UTENA</t>
        </is>
      </c>
      <c r="C6" s="151" t="inlineStr">
        <is>
          <t>Total</t>
        </is>
      </c>
      <c r="D6" s="223" t="n">
        <v>220200</v>
      </c>
      <c r="E6" s="224" t="n">
        <v>220200</v>
      </c>
    </row>
    <row customHeight="1" ht="26.25" r="7" s="169">
      <c r="A7" s="148" t="inlineStr">
        <is>
          <t>売上合計金額</t>
        </is>
      </c>
      <c r="B7" s="184" t="n"/>
      <c r="C7" s="35" t="inlineStr">
        <is>
          <t>Total</t>
        </is>
      </c>
      <c r="D7" s="223" t="n">
        <v>220200</v>
      </c>
      <c r="E7" s="71">
        <f>SUM(#REF!)</f>
        <v/>
      </c>
      <c r="F7" s="5">
        <f>55800000+D7</f>
        <v/>
      </c>
    </row>
    <row r="8">
      <c r="A8" s="149" t="inlineStr">
        <is>
          <t>利益</t>
        </is>
      </c>
      <c r="B8" s="148" t="inlineStr">
        <is>
          <t>合計利益</t>
        </is>
      </c>
      <c r="C8" s="184" t="n"/>
      <c r="D8" s="223" t="n">
        <v>28728</v>
      </c>
      <c r="E8" s="71">
        <f>SUM(#REF!)</f>
        <v/>
      </c>
      <c r="F8" s="0" t="n">
        <v>8506639</v>
      </c>
      <c r="G8" s="5" t="n"/>
    </row>
    <row r="9">
      <c r="A9" s="177" t="n"/>
      <c r="B9" s="148" t="inlineStr">
        <is>
          <t>合計利益率</t>
        </is>
      </c>
      <c r="C9" s="184" t="n"/>
      <c r="D9" s="225" t="n">
        <v>0.1304632152588556</v>
      </c>
      <c r="E9" s="72">
        <f>D8/D7</f>
        <v/>
      </c>
    </row>
    <row customHeight="1" hidden="1" ht="13.5" r="10" s="169">
      <c r="A10" s="152" t="inlineStr">
        <is>
          <t>KS
商品別利益</t>
        </is>
      </c>
      <c r="B10" s="153" t="inlineStr">
        <is>
          <t>UTENA</t>
        </is>
      </c>
      <c r="C10" s="199" t="n"/>
      <c r="E10" s="71">
        <f>SUM(#REF!)</f>
        <v/>
      </c>
    </row>
    <row customHeight="1" hidden="1" ht="13.5" r="11" s="169">
      <c r="A11" s="176" t="n"/>
      <c r="B11" s="194" t="n"/>
      <c r="C11" s="200" t="n"/>
      <c r="E11" s="71">
        <f>SUM(#REF!)</f>
        <v/>
      </c>
    </row>
    <row customHeight="1" hidden="1" ht="13.5" r="12" s="169">
      <c r="A12" s="176" t="n"/>
      <c r="B12" s="153" t="inlineStr">
        <is>
          <t>Shallbe</t>
        </is>
      </c>
      <c r="C12" s="199" t="n"/>
      <c r="E12" s="71">
        <f>SUM(#REF!)</f>
        <v/>
      </c>
    </row>
    <row customHeight="1" hidden="1" ht="13.5" r="13" s="169">
      <c r="A13" s="177" t="n"/>
      <c r="B13" s="194" t="n"/>
      <c r="C13" s="200" t="n"/>
      <c r="E13" s="71">
        <f>SUM(#REF!)</f>
        <v/>
      </c>
    </row>
    <row r="14">
      <c r="A14" s="148" t="inlineStr">
        <is>
          <t>YAMATO債務残高</t>
        </is>
      </c>
      <c r="B14" s="193" t="n"/>
      <c r="C14" s="199" t="n"/>
      <c r="E14" s="73" t="n"/>
      <c r="I14" s="171">
        <f>#REF!+12804072</f>
        <v/>
      </c>
    </row>
    <row r="15">
      <c r="A15" s="194" t="n"/>
      <c r="B15" s="195" t="n"/>
      <c r="C15" s="200" t="n"/>
      <c r="D15" s="223" t="n">
        <v>220200</v>
      </c>
    </row>
    <row customHeight="1" ht="26.25" r="16" s="169">
      <c r="A16" s="148" t="inlineStr">
        <is>
          <t>入金予定</t>
        </is>
      </c>
      <c r="B16" s="191" t="n"/>
      <c r="C16" s="184" t="n"/>
      <c r="E16" s="74" t="n"/>
    </row>
    <row r="17">
      <c r="A17" s="155" t="inlineStr">
        <is>
          <t>入金
①</t>
        </is>
      </c>
      <c r="B17" s="151" t="inlineStr">
        <is>
          <t>日付</t>
        </is>
      </c>
      <c r="C17" s="199" t="n"/>
      <c r="E17" s="226" t="n"/>
    </row>
    <row r="18">
      <c r="A18" s="176" t="n"/>
      <c r="B18" s="194" t="n"/>
      <c r="C18" s="200" t="n"/>
      <c r="E18" s="76" t="n"/>
      <c r="H18" s="171" t="n"/>
    </row>
    <row r="19">
      <c r="A19" s="176" t="n"/>
      <c r="B19" s="151" t="inlineStr">
        <is>
          <t>額</t>
        </is>
      </c>
      <c r="C19" s="199" t="n"/>
    </row>
    <row r="20">
      <c r="A20" s="177" t="n"/>
      <c r="B20" s="194" t="n"/>
      <c r="C20" s="200" t="n"/>
    </row>
    <row r="21">
      <c r="A21" s="155" t="inlineStr">
        <is>
          <t>入金
②</t>
        </is>
      </c>
      <c r="B21" s="151" t="inlineStr">
        <is>
          <t>日付</t>
        </is>
      </c>
      <c r="C21" s="199" t="n"/>
    </row>
    <row r="22">
      <c r="A22" s="176" t="n"/>
      <c r="B22" s="194" t="n"/>
      <c r="C22" s="200" t="n"/>
    </row>
    <row r="23">
      <c r="A23" s="176" t="n"/>
      <c r="B23" s="151" t="inlineStr">
        <is>
          <t>額</t>
        </is>
      </c>
      <c r="C23" s="199" t="n"/>
    </row>
    <row r="24">
      <c r="A24" s="177" t="n"/>
      <c r="B24" s="194" t="n"/>
      <c r="C24" s="200" t="n"/>
    </row>
    <row r="25">
      <c r="A25" s="151" t="inlineStr">
        <is>
          <t>債権残高</t>
        </is>
      </c>
      <c r="B25" s="193" t="n"/>
      <c r="C25" s="199" t="n"/>
    </row>
    <row customHeight="1" ht="19.5" r="26" s="169">
      <c r="A26" s="194" t="n"/>
      <c r="B26" s="195" t="n"/>
      <c r="C26" s="200" t="n"/>
      <c r="E26" s="171" t="n"/>
    </row>
    <row customHeight="1" hidden="1" ht="13.5" r="27" s="169">
      <c r="A27" s="6" t="n"/>
      <c r="B27" s="6" t="n"/>
      <c r="C27" s="6" t="n"/>
    </row>
    <row customHeight="1" hidden="1" ht="13.5" r="28" s="169">
      <c r="A28" s="154" t="inlineStr">
        <is>
          <t xml:space="preserve">☆合計残高　</t>
        </is>
      </c>
      <c r="B28" s="184" t="n"/>
      <c r="C28" s="227">
        <f>SUM(#REF!)</f>
        <v/>
      </c>
    </row>
    <row r="29">
      <c r="A29" s="151" t="inlineStr">
        <is>
          <t>合計債権残高</t>
        </is>
      </c>
      <c r="B29" s="193" t="n"/>
      <c r="C29" s="199" t="n"/>
    </row>
    <row r="30">
      <c r="A30" s="194" t="n"/>
      <c r="B30" s="195" t="n"/>
      <c r="C30" s="200" t="n"/>
    </row>
    <row r="43">
      <c r="D43" s="223" t="n">
        <v>191472</v>
      </c>
    </row>
  </sheetData>
  <mergeCells count="21">
    <mergeCell ref="B19:C20"/>
    <mergeCell ref="A16:C16"/>
    <mergeCell ref="A17:A20"/>
    <mergeCell ref="B17:C18"/>
    <mergeCell ref="A10:A13"/>
    <mergeCell ref="B10:C11"/>
    <mergeCell ref="B12:C13"/>
    <mergeCell ref="A14:C15"/>
    <mergeCell ref="A3:A5"/>
    <mergeCell ref="B3:B4"/>
    <mergeCell ref="B5:C5"/>
    <mergeCell ref="A7:B7"/>
    <mergeCell ref="A8:A9"/>
    <mergeCell ref="B8:C8"/>
    <mergeCell ref="B9:C9"/>
    <mergeCell ref="B21:C22"/>
    <mergeCell ref="A28:B28"/>
    <mergeCell ref="A29:C30"/>
    <mergeCell ref="A25:C26"/>
    <mergeCell ref="B23:C24"/>
    <mergeCell ref="A21:A24"/>
  </mergeCells>
  <pageMargins bottom="0.75" footer="0.3" header="0.3" left="0.7" right="0.7" top="0.75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workbookViewId="0" zoomScale="95" zoomScaleNormal="100" zoomScaleSheetLayoutView="95">
      <selection activeCell="D29" sqref="D29:H30"/>
    </sheetView>
  </sheetViews>
  <sheetFormatPr baseColWidth="8" defaultColWidth="9" defaultRowHeight="13.5"/>
  <cols>
    <col customWidth="1" max="3" min="3" style="169" width="11.125"/>
    <col customWidth="1" max="7" min="4" style="169" width="14"/>
    <col customWidth="1" max="8" min="8" style="169" width="13"/>
    <col bestFit="1" customWidth="1" max="9" min="9" style="169" width="10.375"/>
    <col bestFit="1" customWidth="1" max="10" min="10" style="169" width="9.125"/>
    <col bestFit="1" customWidth="1" max="12" min="12" style="169" width="11.375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customHeight="1" ht="13.5" r="3" s="169">
      <c r="A3" s="149" t="inlineStr">
        <is>
          <t>仕入</t>
        </is>
      </c>
      <c r="B3" s="150" t="inlineStr">
        <is>
          <t>UTENA</t>
        </is>
      </c>
      <c r="C3" s="35" t="inlineStr">
        <is>
          <t>Total</t>
        </is>
      </c>
      <c r="D3" s="228" t="n">
        <v>2261260</v>
      </c>
      <c r="E3" s="229" t="n">
        <v>1977600</v>
      </c>
      <c r="F3" s="229" t="n">
        <v>1397436</v>
      </c>
      <c r="G3" s="229" t="n">
        <v>1312728</v>
      </c>
      <c r="H3" s="71">
        <f>SUM(D3:G3)</f>
        <v/>
      </c>
      <c r="I3" s="171" t="n"/>
    </row>
    <row r="4">
      <c r="A4" s="176" t="n"/>
      <c r="B4" s="177" t="n"/>
      <c r="C4" s="35" t="inlineStr">
        <is>
          <t>Total(税込）</t>
        </is>
      </c>
      <c r="D4" s="228">
        <f>D3*1.1</f>
        <v/>
      </c>
      <c r="E4" s="229" t="n">
        <v>2175359</v>
      </c>
      <c r="F4" s="229">
        <f>F3*1.1</f>
        <v/>
      </c>
      <c r="G4" s="229">
        <f>G3*1.1</f>
        <v/>
      </c>
      <c r="H4" s="71">
        <f>SUM(D4:G4)</f>
        <v/>
      </c>
      <c r="I4" s="5">
        <f>H4-H3</f>
        <v/>
      </c>
    </row>
    <row r="5">
      <c r="A5" s="177" t="n"/>
      <c r="B5" s="150" t="inlineStr">
        <is>
          <t>TOTAL</t>
        </is>
      </c>
      <c r="C5" s="184" t="n"/>
      <c r="D5" s="229">
        <f>D3</f>
        <v/>
      </c>
      <c r="E5" s="229">
        <f>E3</f>
        <v/>
      </c>
      <c r="F5" s="229">
        <f>F3</f>
        <v/>
      </c>
      <c r="G5" s="229">
        <f>G3</f>
        <v/>
      </c>
      <c r="H5" s="71">
        <f>SUM(D5:G5)</f>
        <v/>
      </c>
    </row>
    <row customHeight="1" ht="28.5" r="6" s="169">
      <c r="A6" s="158" t="inlineStr">
        <is>
          <t>売上</t>
        </is>
      </c>
      <c r="B6" s="64" t="inlineStr">
        <is>
          <t>UTENA</t>
        </is>
      </c>
      <c r="C6" s="151" t="inlineStr">
        <is>
          <t>Total</t>
        </is>
      </c>
      <c r="D6" s="229" t="n">
        <v>2601416</v>
      </c>
      <c r="E6" s="229" t="n">
        <v>2275356</v>
      </c>
      <c r="F6" s="229" t="n">
        <v>1608156</v>
      </c>
      <c r="G6" s="229" t="n">
        <v>1510344</v>
      </c>
      <c r="H6" s="71">
        <f>SUM(D6:G6)</f>
        <v/>
      </c>
    </row>
    <row customHeight="1" ht="26.25" r="7" s="169">
      <c r="A7" s="148" t="inlineStr">
        <is>
          <t>売上合計金額</t>
        </is>
      </c>
      <c r="B7" s="184" t="n"/>
      <c r="C7" s="35" t="inlineStr">
        <is>
          <t>Total</t>
        </is>
      </c>
      <c r="D7" s="230">
        <f>D6</f>
        <v/>
      </c>
      <c r="E7" s="230">
        <f>E6</f>
        <v/>
      </c>
      <c r="F7" s="230">
        <f>F6</f>
        <v/>
      </c>
      <c r="G7" s="230">
        <f>G6+3700</f>
        <v/>
      </c>
      <c r="H7" s="71">
        <f>SUM(D7:G7)</f>
        <v/>
      </c>
      <c r="I7" s="5">
        <f>55800000+H7</f>
        <v/>
      </c>
    </row>
    <row r="8">
      <c r="A8" s="149" t="inlineStr">
        <is>
          <t>利益</t>
        </is>
      </c>
      <c r="B8" s="148" t="inlineStr">
        <is>
          <t>合計利益</t>
        </is>
      </c>
      <c r="C8" s="184" t="n"/>
      <c r="D8" s="230">
        <f>D7-D5</f>
        <v/>
      </c>
      <c r="E8" s="230">
        <f>E7-E5</f>
        <v/>
      </c>
      <c r="F8" s="230">
        <f>F7-F5</f>
        <v/>
      </c>
      <c r="G8" s="230">
        <f>G7-G5</f>
        <v/>
      </c>
      <c r="H8" s="71">
        <f>SUM(D8:G8)</f>
        <v/>
      </c>
      <c r="I8" s="0" t="n">
        <v>8506639</v>
      </c>
      <c r="J8" s="5" t="n"/>
    </row>
    <row r="9">
      <c r="A9" s="177" t="n"/>
      <c r="B9" s="148" t="inlineStr">
        <is>
          <t>合計利益率</t>
        </is>
      </c>
      <c r="C9" s="184" t="n"/>
      <c r="D9" s="30">
        <f>D8/D7</f>
        <v/>
      </c>
      <c r="E9" s="30">
        <f>E8/E7</f>
        <v/>
      </c>
      <c r="F9" s="30">
        <f>F8/F7</f>
        <v/>
      </c>
      <c r="G9" s="30">
        <f>G8/G7</f>
        <v/>
      </c>
      <c r="H9" s="72">
        <f>H8/H7</f>
        <v/>
      </c>
    </row>
    <row customHeight="1" hidden="1" ht="13.5" r="10" s="169">
      <c r="A10" s="152" t="inlineStr">
        <is>
          <t>KS
商品別利益</t>
        </is>
      </c>
      <c r="B10" s="153" t="inlineStr">
        <is>
          <t>UTENA</t>
        </is>
      </c>
      <c r="C10" s="199" t="n"/>
      <c r="D10" s="6" t="n"/>
      <c r="E10" s="6" t="n"/>
      <c r="F10" s="6" t="n"/>
      <c r="G10" s="6" t="n"/>
      <c r="H10" s="71">
        <f>SUM(#REF!)</f>
        <v/>
      </c>
    </row>
    <row customHeight="1" hidden="1" ht="13.5" r="11" s="169">
      <c r="A11" s="176" t="n"/>
      <c r="B11" s="194" t="n"/>
      <c r="C11" s="200" t="n"/>
      <c r="D11" s="6" t="n"/>
      <c r="E11" s="6" t="n"/>
      <c r="F11" s="6" t="n"/>
      <c r="G11" s="6" t="n"/>
      <c r="H11" s="71">
        <f>SUM(#REF!)</f>
        <v/>
      </c>
    </row>
    <row customHeight="1" hidden="1" ht="13.5" r="12" s="169">
      <c r="A12" s="176" t="n"/>
      <c r="B12" s="153" t="inlineStr">
        <is>
          <t>Shallbe</t>
        </is>
      </c>
      <c r="C12" s="199" t="n"/>
      <c r="D12" s="6" t="n"/>
      <c r="E12" s="6" t="n"/>
      <c r="F12" s="6" t="n"/>
      <c r="G12" s="6" t="n"/>
      <c r="H12" s="71">
        <f>SUM(#REF!)</f>
        <v/>
      </c>
    </row>
    <row customHeight="1" hidden="1" ht="13.5" r="13" s="169">
      <c r="A13" s="177" t="n"/>
      <c r="B13" s="194" t="n"/>
      <c r="C13" s="200" t="n"/>
      <c r="D13" s="6" t="n"/>
      <c r="E13" s="6" t="n"/>
      <c r="F13" s="6" t="n"/>
      <c r="G13" s="6" t="n"/>
      <c r="H13" s="71">
        <f>SUM(#REF!)</f>
        <v/>
      </c>
    </row>
    <row r="14">
      <c r="A14" s="148" t="inlineStr">
        <is>
          <t>YAMATO債務残高</t>
        </is>
      </c>
      <c r="B14" s="193" t="n"/>
      <c r="C14" s="199" t="n"/>
      <c r="D14" s="230">
        <f>D6</f>
        <v/>
      </c>
      <c r="E14" s="230">
        <f>E6</f>
        <v/>
      </c>
      <c r="F14" s="230">
        <f>F6</f>
        <v/>
      </c>
      <c r="G14" s="230">
        <f>G6</f>
        <v/>
      </c>
      <c r="H14" s="73" t="n"/>
      <c r="L14" s="171">
        <f>#REF!+12804072</f>
        <v/>
      </c>
    </row>
    <row r="15">
      <c r="A15" s="194" t="n"/>
      <c r="B15" s="195" t="n"/>
      <c r="C15" s="200" t="n"/>
      <c r="D15" s="177" t="n"/>
      <c r="E15" s="177" t="n"/>
      <c r="F15" s="177" t="n"/>
      <c r="G15" s="177" t="n"/>
    </row>
    <row customHeight="1" ht="26.25" r="16" s="169">
      <c r="A16" s="148" t="inlineStr">
        <is>
          <t>入金予定</t>
        </is>
      </c>
      <c r="B16" s="191" t="n"/>
      <c r="C16" s="184" t="n"/>
      <c r="D16" s="162" t="n">
        <v>45219</v>
      </c>
      <c r="E16" s="162" t="n">
        <v>45282</v>
      </c>
      <c r="F16" s="162" t="n"/>
      <c r="G16" s="162" t="n"/>
      <c r="H16" s="74" t="inlineStr">
        <is>
          <t>原産地証明書の発給</t>
        </is>
      </c>
    </row>
    <row r="17">
      <c r="A17" s="155" t="inlineStr">
        <is>
          <t>入金
①</t>
        </is>
      </c>
      <c r="B17" s="151" t="inlineStr">
        <is>
          <t>日付</t>
        </is>
      </c>
      <c r="C17" s="199" t="n"/>
      <c r="D17" s="162" t="n">
        <v>45211</v>
      </c>
      <c r="E17" s="162" t="n">
        <v>45281</v>
      </c>
      <c r="F17" s="162" t="n">
        <v>45420</v>
      </c>
      <c r="G17" s="162" t="n">
        <v>45462</v>
      </c>
      <c r="H17" s="226" t="n">
        <v>2200</v>
      </c>
    </row>
    <row r="18">
      <c r="A18" s="176" t="n"/>
      <c r="B18" s="194" t="n"/>
      <c r="C18" s="200" t="n"/>
      <c r="D18" s="177" t="n"/>
      <c r="E18" s="177" t="n"/>
      <c r="F18" s="177" t="n"/>
      <c r="G18" s="177" t="n"/>
      <c r="H18" s="76" t="inlineStr">
        <is>
          <t>初回+1500円（商工会議所登録料半額）</t>
        </is>
      </c>
    </row>
    <row r="19">
      <c r="A19" s="176" t="n"/>
      <c r="B19" s="151" t="inlineStr">
        <is>
          <t>額</t>
        </is>
      </c>
      <c r="C19" s="199" t="n"/>
      <c r="D19" s="231" t="n">
        <v>2593050</v>
      </c>
      <c r="E19" s="231" t="n">
        <v>2420660</v>
      </c>
      <c r="F19" s="231" t="n">
        <v>1461025</v>
      </c>
      <c r="G19" s="232" t="n">
        <v>1571600</v>
      </c>
    </row>
    <row r="20">
      <c r="A20" s="177" t="n"/>
      <c r="B20" s="194" t="n"/>
      <c r="C20" s="200" t="n"/>
      <c r="D20" s="177" t="n"/>
      <c r="E20" s="177" t="n"/>
      <c r="F20" s="177" t="n"/>
      <c r="G20" s="177" t="n"/>
    </row>
    <row r="21">
      <c r="A21" s="155" t="inlineStr">
        <is>
          <t>入金
②</t>
        </is>
      </c>
      <c r="B21" s="151" t="inlineStr">
        <is>
          <t>日付</t>
        </is>
      </c>
      <c r="C21" s="199" t="n"/>
      <c r="D21" s="231" t="n"/>
      <c r="E21" s="231" t="n"/>
      <c r="F21" s="168" t="n"/>
      <c r="G21" s="162" t="n"/>
    </row>
    <row r="22">
      <c r="A22" s="176" t="n"/>
      <c r="B22" s="194" t="n"/>
      <c r="C22" s="200" t="n"/>
      <c r="D22" s="177" t="n"/>
      <c r="E22" s="177" t="n"/>
      <c r="F22" s="177" t="n"/>
      <c r="G22" s="177" t="n"/>
    </row>
    <row r="23">
      <c r="A23" s="176" t="n"/>
      <c r="B23" s="151" t="inlineStr">
        <is>
          <t>額</t>
        </is>
      </c>
      <c r="C23" s="199" t="n"/>
      <c r="D23" s="231" t="n"/>
      <c r="E23" s="231" t="n"/>
      <c r="F23" s="231" t="n"/>
      <c r="G23" s="162" t="n"/>
    </row>
    <row r="24">
      <c r="A24" s="177" t="n"/>
      <c r="B24" s="194" t="n"/>
      <c r="C24" s="200" t="n"/>
      <c r="D24" s="177" t="n"/>
      <c r="E24" s="177" t="n"/>
      <c r="F24" s="177" t="n"/>
      <c r="G24" s="177" t="n"/>
    </row>
    <row r="25">
      <c r="A25" s="151" t="inlineStr">
        <is>
          <t>債権残高</t>
        </is>
      </c>
      <c r="B25" s="193" t="n"/>
      <c r="C25" s="199" t="n"/>
      <c r="D25" s="230">
        <f>D7-D19</f>
        <v/>
      </c>
      <c r="E25" s="230">
        <f>E7-E19</f>
        <v/>
      </c>
      <c r="F25" s="230">
        <f>F7-F19-F23</f>
        <v/>
      </c>
      <c r="G25" s="230">
        <f>G7-G19-G23</f>
        <v/>
      </c>
    </row>
    <row customHeight="1" ht="19.5" r="26" s="169">
      <c r="A26" s="194" t="n"/>
      <c r="B26" s="195" t="n"/>
      <c r="C26" s="200" t="n"/>
      <c r="D26" s="177" t="n"/>
      <c r="E26" s="177" t="n"/>
      <c r="F26" s="177" t="n"/>
      <c r="G26" s="177" t="n"/>
      <c r="H26" s="171" t="n"/>
    </row>
    <row customHeight="1" hidden="1" ht="13.5" r="27" s="169">
      <c r="A27" s="6" t="n"/>
      <c r="B27" s="6" t="n"/>
      <c r="C27" s="6" t="n"/>
      <c r="D27" s="162" t="n"/>
      <c r="E27" s="162" t="n"/>
      <c r="F27" s="162" t="n"/>
      <c r="G27" s="162" t="n"/>
    </row>
    <row customHeight="1" hidden="1" ht="13.5" r="28" s="169">
      <c r="A28" s="154" t="inlineStr">
        <is>
          <t xml:space="preserve">☆合計残高　</t>
        </is>
      </c>
      <c r="B28" s="184" t="n"/>
      <c r="C28" s="227">
        <f>SUM(#REF!)</f>
        <v/>
      </c>
      <c r="D28" s="162" t="n"/>
      <c r="E28" s="162" t="n"/>
      <c r="F28" s="162" t="n"/>
      <c r="G28" s="162" t="n"/>
    </row>
    <row r="29">
      <c r="A29" s="151" t="inlineStr">
        <is>
          <t>合計債権残高</t>
        </is>
      </c>
      <c r="B29" s="193" t="n"/>
      <c r="C29" s="199" t="n"/>
      <c r="D29" s="233">
        <f>SUM(D25:G26)</f>
        <v/>
      </c>
    </row>
    <row r="30">
      <c r="A30" s="194" t="n"/>
      <c r="B30" s="195" t="n"/>
      <c r="C30" s="200" t="n"/>
      <c r="D30" s="234" t="n"/>
    </row>
    <row r="34">
      <c r="E34" s="171" t="n"/>
    </row>
  </sheetData>
  <mergeCells count="46">
    <mergeCell ref="B3:B4"/>
    <mergeCell ref="B5:C5"/>
    <mergeCell ref="A14:C15"/>
    <mergeCell ref="D14:D15"/>
    <mergeCell ref="A7:B7"/>
    <mergeCell ref="A8:A9"/>
    <mergeCell ref="B8:C8"/>
    <mergeCell ref="B9:C9"/>
    <mergeCell ref="A10:A13"/>
    <mergeCell ref="B10:C11"/>
    <mergeCell ref="B12:C13"/>
    <mergeCell ref="A3:A5"/>
    <mergeCell ref="F17:F18"/>
    <mergeCell ref="A16:C16"/>
    <mergeCell ref="B19:C20"/>
    <mergeCell ref="D19:D20"/>
    <mergeCell ref="A28:B28"/>
    <mergeCell ref="E23:E24"/>
    <mergeCell ref="A17:A20"/>
    <mergeCell ref="B17:C18"/>
    <mergeCell ref="A21:A24"/>
    <mergeCell ref="B21:C22"/>
    <mergeCell ref="B23:C24"/>
    <mergeCell ref="A29:C30"/>
    <mergeCell ref="F23:F24"/>
    <mergeCell ref="A25:C26"/>
    <mergeCell ref="D25:D26"/>
    <mergeCell ref="E21:E22"/>
    <mergeCell ref="F21:F22"/>
    <mergeCell ref="D21:D22"/>
    <mergeCell ref="G19:G20"/>
    <mergeCell ref="D29:G30"/>
    <mergeCell ref="E25:E26"/>
    <mergeCell ref="F25:F26"/>
    <mergeCell ref="G14:G15"/>
    <mergeCell ref="G25:G26"/>
    <mergeCell ref="D23:D24"/>
    <mergeCell ref="E19:E20"/>
    <mergeCell ref="F19:F20"/>
    <mergeCell ref="G17:G18"/>
    <mergeCell ref="G23:G24"/>
    <mergeCell ref="G21:G22"/>
    <mergeCell ref="E14:E15"/>
    <mergeCell ref="D17:D18"/>
    <mergeCell ref="E17:E18"/>
    <mergeCell ref="F14:F15"/>
  </mergeCells>
  <pageMargins bottom="0.75" footer="0.3" header="0.3" left="0.7" right="0.7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2025-09-24T03:43:05Z</dcterms:modified>
  <cp:lastModifiedBy>aoi kuwamura</cp:lastModifiedBy>
  <cp:lastPrinted>2025-07-03T02:40:36Z</cp:lastPrinted>
</cp:coreProperties>
</file>