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2" activeTab="8" autoFilterDateGrouping="1"/>
  </bookViews>
  <sheets>
    <sheet name="INVOICE(無償サンプル抜き価格)" sheetId="1" state="visible" r:id="rId1"/>
    <sheet name="Invoice-1 " sheetId="2" state="visible" r:id="rId2"/>
    <sheet name="Invoice-2" sheetId="3" state="visible" r:id="rId3"/>
    <sheet name="Invoice-3" sheetId="4" state="visible" r:id="rId4"/>
    <sheet name="Invoice-4 (TESTER)" sheetId="5" state="visible" r:id="rId5"/>
    <sheet name="Invoice-5 (TESTER) " sheetId="6" state="visible" r:id="rId6"/>
    <sheet name="PL1" sheetId="7" state="visible" r:id="rId7"/>
    <sheet name="PL2" sheetId="8" state="visible" r:id="rId8"/>
    <sheet name="PL3" sheetId="9" state="visible" r:id="rId9"/>
    <sheet name="Sheet1" sheetId="10" state="visible" r:id="rId10"/>
    <sheet name="Честный Знак" sheetId="11" state="visible" r:id="rId11"/>
  </sheets>
  <definedNames>
    <definedName name="_xlnm._FilterDatabase" localSheetId="0" hidden="1">'INVOICE(無償サンプル抜き価格)'!$A$17:$J$17</definedName>
    <definedName name="_xlnm.Print_Area" localSheetId="0">'INVOICE(無償サンプル抜き価格)'!$A$1:$J$58</definedName>
    <definedName name="_xlnm._FilterDatabase" localSheetId="1" hidden="1">'Invoice-1 '!$A$13:$M$14</definedName>
    <definedName name="_xlnm._FilterDatabase" localSheetId="2" hidden="1">'Invoice-2'!$A$13:$AJ$15</definedName>
    <definedName name="_xlnm.Print_Area" localSheetId="2">'Invoice-2'!$A$1:$N$14</definedName>
    <definedName name="_xlnm._FilterDatabase" localSheetId="3" hidden="1">'Invoice-3'!$A$13:$AJ$15</definedName>
    <definedName name="_xlnm.Print_Area" localSheetId="3">'Invoice-3'!$A$1:$N$14</definedName>
    <definedName name="_xlnm._FilterDatabase" localSheetId="4" hidden="1">'Invoice-4 (TESTER)'!$A$13:$AI$15</definedName>
    <definedName name="_xlnm.Print_Area" localSheetId="4">'Invoice-4 (TESTER)'!$A$1:$M$14</definedName>
    <definedName name="_xlnm._FilterDatabase" localSheetId="5" hidden="1">'Invoice-5 (TESTER) '!$A$13:$AK$15</definedName>
    <definedName name="_xlnm.Print_Area" localSheetId="5">'Invoice-5 (TESTER) '!$A$1:$M$15</definedName>
    <definedName name="_xlnm._FilterDatabase" localSheetId="6" hidden="1">'PL1'!$A$11:$W$14</definedName>
    <definedName name="_xlnm.Print_Area" localSheetId="6">'PL1'!$A$1:$O$13</definedName>
    <definedName name="_xlnm._FilterDatabase" localSheetId="7" hidden="1">'PL2'!$A$11:$W$15</definedName>
    <definedName name="_xlnm.Print_Area" localSheetId="7">'PL2'!$A$1:$O$14</definedName>
    <definedName name="_xlnm._FilterDatabase" localSheetId="8" hidden="1">'PL3'!$A$11:$U$27</definedName>
    <definedName name="_xlnm.Print_Area" localSheetId="8">'PL3'!$A$1:$O$13</definedName>
  </definedNames>
  <calcPr calcId="191029" fullCalcOnLoad="1"/>
</workbook>
</file>

<file path=xl/styles.xml><?xml version="1.0" encoding="utf-8"?>
<styleSheet xmlns="http://schemas.openxmlformats.org/spreadsheetml/2006/main">
  <numFmts count="33">
    <numFmt numFmtId="164" formatCode="&quot;¥&quot;#,##0;[Red]&quot;¥&quot;\-#,##0"/>
    <numFmt numFmtId="165" formatCode="&quot;¥&quot;#,##0_);[Red]\(&quot;¥&quot;#,##0\)"/>
    <numFmt numFmtId="166" formatCode="_-* #,##0_-;\-* #,##0_-;_-* \-_-;_-@_-"/>
    <numFmt numFmtId="167" formatCode="#,##0_ ;\-#,##0\ "/>
    <numFmt numFmtId="168" formatCode="[$-409]mmmm\ d\,\ yyyy;@"/>
    <numFmt numFmtId="169" formatCode="_-[$¥-411]* #,##0_-;\-[$¥-411]* #,##0_-;_-[$¥-411]* &quot;-&quot;??_-;_-@_-"/>
    <numFmt numFmtId="170" formatCode="\(#,###\)"/>
    <numFmt numFmtId="171" formatCode="0.000_);[Red]\(0.000\)"/>
    <numFmt numFmtId="172" formatCode="_-* #,##0.00\ _¥_-;\-* #,##0.00\ _¥_-;_-* &quot;-&quot;??\ _¥_-;_-@_-"/>
    <numFmt numFmtId="173" formatCode="_-* #,##0.000\ _₽_-;\-* #,##0.000\ _₽_-;_-* &quot;-&quot;???\ _₽_-;_-@_-"/>
    <numFmt numFmtId="174" formatCode="_-* #,##0.000\ _¥_-;\-* #,##0.000\ _¥_-;_-* &quot;-&quot;??\ _¥_-;_-@_-"/>
    <numFmt numFmtId="175" formatCode="0_);[Red]\(0\)"/>
    <numFmt numFmtId="176" formatCode="0.000"/>
    <numFmt numFmtId="177" formatCode="0.000;[Red]0.000"/>
    <numFmt numFmtId="178" formatCode="#,##0.000_);[Red]\(#,##0.000\)"/>
    <numFmt numFmtId="179" formatCode="0.00_);[Red]\(0.00\)"/>
    <numFmt numFmtId="180" formatCode="_-* #,##0.000_-;\-* #,##0.000_-;_-* \-_-;_-@_-"/>
    <numFmt numFmtId="181" formatCode="_ * #,##0.00_ ;_ * \-#,##0.00_ ;_ * &quot;-&quot;??_ ;_ @_ "/>
    <numFmt numFmtId="182" formatCode="0.00000_);[Red]\(0.00000\)"/>
    <numFmt numFmtId="183" formatCode="0.0000%"/>
    <numFmt numFmtId="184" formatCode="&quot;¥&quot;#,##0.00;[Red]&quot;¥&quot;\-#,##0.00"/>
    <numFmt numFmtId="185" formatCode="_-* #,##0\ _₽_-;\-* #,##0\ _₽_-;_-* &quot;-&quot;???\ _₽_-;_-@_-"/>
    <numFmt numFmtId="186" formatCode="0.0000_);[Red]\(0.0000\)"/>
    <numFmt numFmtId="187" formatCode="&quot;¥&quot;#,##0.000_);[Red]\(&quot;¥&quot;#,##0.000\)"/>
    <numFmt numFmtId="188" formatCode="&quot;¥&quot;#,##0.0000_);[Red]\(&quot;¥&quot;#,##0.0000\)"/>
    <numFmt numFmtId="189" formatCode="&quot;¥&quot;#,##0.00_);[Red]\(&quot;¥&quot;#,##0.00\)"/>
    <numFmt numFmtId="190" formatCode="0.0000_ "/>
    <numFmt numFmtId="191" formatCode="_-* #,##0.00_-;\-* #,##0.00_-;_-* &quot;-&quot;??_-;_-@_-"/>
    <numFmt numFmtId="192" formatCode="0.000_ "/>
    <numFmt numFmtId="193" formatCode="\¥#,##0;[Red]&quot;¥-&quot;#,##0"/>
    <numFmt numFmtId="194" formatCode="_ * #,##0_ ;_ * \-#,##0_ ;_ * \-_ ;_ @_ "/>
    <numFmt numFmtId="195" formatCode="_-&quot;L. &quot;* #,##0_-;&quot;-L. &quot;* #,##0_-;_-&quot;L. &quot;* \-_-;_-@_-"/>
    <numFmt numFmtId="196" formatCode="&quot;¥&quot;#,##0;[Red]&quot;¥-&quot;#,##0"/>
  </numFmts>
  <fonts count="100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charset val="204"/>
      <family val="1"/>
      <b val="1"/>
      <sz val="16"/>
    </font>
    <font>
      <name val="Times New Roman"/>
      <charset val="204"/>
      <family val="1"/>
      <sz val="9"/>
    </font>
    <font>
      <name val="Times New Roman"/>
      <charset val="204"/>
      <family val="1"/>
      <sz val="14"/>
    </font>
    <font>
      <name val="Times New Roman"/>
      <charset val="204"/>
      <family val="1"/>
      <sz val="17"/>
    </font>
    <font>
      <name val="Times New Roman"/>
      <family val="1"/>
      <sz val="12"/>
    </font>
    <font>
      <name val="Arial Unicode MS"/>
      <family val="3"/>
      <sz val="7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Arial Unicode MS"/>
      <family val="3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ＭＳ 明朝"/>
      <charset val="128"/>
      <family val="1"/>
      <b val="1"/>
      <sz val="8"/>
    </font>
    <font>
      <name val="BIZ UDMincho Medium"/>
      <charset val="128"/>
      <family val="1"/>
      <b val="1"/>
      <sz val="11"/>
    </font>
    <font>
      <name val="Times New Roman"/>
      <charset val="204"/>
      <family val="1"/>
      <b val="1"/>
      <sz val="8"/>
    </font>
    <font>
      <name val="Segoe UI Symbol"/>
      <family val="1"/>
      <b val="1"/>
      <sz val="12"/>
    </font>
    <font>
      <name val="BIZ UDMincho Medium"/>
      <charset val="128"/>
      <family val="1"/>
      <b val="1"/>
      <sz val="8"/>
    </font>
    <font>
      <name val="Times New Roman"/>
      <charset val="204"/>
      <family val="1"/>
      <sz val="10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sz val="17"/>
    </font>
    <font>
      <name val="Times New Roman"/>
      <charset val="204"/>
      <family val="1"/>
      <sz val="18"/>
    </font>
    <font>
      <name val="Times New Roman"/>
      <charset val="204"/>
      <family val="1"/>
      <color theme="7"/>
      <sz val="12"/>
    </font>
    <font>
      <name val="Times New Roman"/>
      <charset val="204"/>
      <family val="1"/>
      <color rgb="FFFF0000"/>
      <sz val="12"/>
    </font>
    <font>
      <name val="Arial"/>
      <charset val="204"/>
      <family val="2"/>
      <color rgb="FF181F38"/>
      <sz val="11"/>
    </font>
    <font>
      <name val="Arial Unicode MS"/>
      <family val="3"/>
      <sz val="9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color rgb="FFFF0000"/>
      <sz val="10"/>
    </font>
    <font>
      <name val="Times New Roman"/>
      <charset val="204"/>
      <family val="1"/>
      <b val="1"/>
      <color rgb="FFFF0000"/>
      <sz val="10"/>
    </font>
    <font>
      <name val="Times New Roman"/>
      <charset val="204"/>
      <family val="1"/>
      <b val="1"/>
      <color rgb="FFFF0000"/>
      <sz val="12"/>
    </font>
    <font>
      <name val="Times New Roman"/>
      <charset val="204"/>
      <family val="1"/>
      <b val="1"/>
      <color rgb="FFFF0000"/>
      <sz val="8"/>
    </font>
    <font>
      <name val="ＭＳ Ｐゴシック"/>
      <charset val="128"/>
      <family val="2"/>
      <sz val="10"/>
      <scheme val="minor"/>
    </font>
    <font>
      <name val="Times New Roman"/>
      <charset val="204"/>
      <family val="1"/>
      <color rgb="FF212529"/>
      <sz val="11"/>
    </font>
    <font>
      <name val="ＭＳ Ｐゴシック"/>
      <charset val="204"/>
      <family val="2"/>
      <color rgb="FFFF0000"/>
      <sz val="10"/>
      <scheme val="minor"/>
    </font>
    <font>
      <name val="ＭＳ Ｐゴシック"/>
      <charset val="204"/>
      <family val="2"/>
      <color rgb="FFFF0000"/>
      <sz val="11"/>
      <scheme val="minor"/>
    </font>
    <font>
      <name val="Arial"/>
      <charset val="204"/>
      <family val="2"/>
      <color rgb="FFFF0000"/>
      <sz val="11"/>
    </font>
    <font>
      <name val="Times New Roman"/>
      <charset val="204"/>
      <family val="1"/>
      <color rgb="FFFF0000"/>
      <sz val="11"/>
    </font>
    <font>
      <name val="ＭＳ Ｐゴシック"/>
      <charset val="204"/>
      <family val="2"/>
      <b val="1"/>
      <i val="1"/>
      <color theme="7" tint="-0.249977111117893"/>
      <sz val="11"/>
      <u val="single"/>
      <scheme val="minor"/>
    </font>
    <font>
      <name val="Arial"/>
      <charset val="204"/>
      <family val="2"/>
      <i val="1"/>
      <color rgb="FF7030A0"/>
      <sz val="11"/>
    </font>
    <font>
      <name val="Times New Roman"/>
      <color rgb="00000000"/>
      <sz val="14"/>
    </font>
    <font>
      <name val="Times New Roman"/>
      <color rgb="00000000"/>
      <sz val="8"/>
    </font>
  </fonts>
  <fills count="29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92D050"/>
        <bgColor indexed="64"/>
      </patternFill>
    </fill>
  </fills>
  <borders count="14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</borders>
  <cellStyleXfs count="4655">
    <xf numFmtId="0" fontId="30" fillId="0" borderId="0" applyAlignment="1">
      <alignment vertical="center"/>
    </xf>
    <xf numFmtId="166" fontId="4" fillId="0" borderId="0"/>
    <xf numFmtId="0" fontId="7" fillId="0" borderId="0"/>
    <xf numFmtId="0" fontId="8" fillId="0" borderId="0" applyAlignment="1">
      <alignment vertical="center"/>
    </xf>
    <xf numFmtId="38" fontId="4" fillId="0" borderId="0"/>
    <xf numFmtId="0" fontId="7" fillId="0" borderId="0"/>
    <xf numFmtId="0" fontId="10" fillId="2" borderId="0"/>
    <xf numFmtId="0" fontId="10" fillId="3" borderId="0"/>
    <xf numFmtId="0" fontId="10" fillId="4" borderId="0"/>
    <xf numFmtId="0" fontId="10" fillId="5" borderId="0"/>
    <xf numFmtId="0" fontId="10" fillId="6" borderId="0"/>
    <xf numFmtId="0" fontId="10" fillId="7" borderId="0"/>
    <xf numFmtId="0" fontId="10" fillId="8" borderId="0"/>
    <xf numFmtId="0" fontId="10" fillId="9" borderId="0"/>
    <xf numFmtId="0" fontId="10" fillId="10" borderId="0"/>
    <xf numFmtId="0" fontId="10" fillId="5" borderId="0"/>
    <xf numFmtId="0" fontId="10" fillId="8" borderId="0"/>
    <xf numFmtId="0" fontId="10" fillId="11" borderId="0"/>
    <xf numFmtId="0" fontId="11" fillId="12" borderId="0"/>
    <xf numFmtId="0" fontId="11" fillId="9" borderId="0"/>
    <xf numFmtId="0" fontId="11" fillId="10" borderId="0"/>
    <xf numFmtId="0" fontId="11" fillId="13" borderId="0"/>
    <xf numFmtId="0" fontId="11" fillId="14" borderId="0"/>
    <xf numFmtId="0" fontId="11" fillId="15" borderId="0"/>
    <xf numFmtId="0" fontId="11" fillId="16" borderId="0"/>
    <xf numFmtId="0" fontId="11" fillId="17" borderId="0"/>
    <xf numFmtId="0" fontId="11" fillId="18" borderId="0"/>
    <xf numFmtId="0" fontId="11" fillId="13" borderId="0"/>
    <xf numFmtId="0" fontId="11" fillId="14" borderId="0"/>
    <xf numFmtId="0" fontId="11" fillId="19" borderId="0"/>
    <xf numFmtId="0" fontId="12" fillId="7" borderId="108"/>
    <xf numFmtId="0" fontId="13" fillId="20" borderId="109"/>
    <xf numFmtId="0" fontId="14" fillId="20" borderId="108"/>
    <xf numFmtId="0" fontId="15" fillId="0" borderId="4"/>
    <xf numFmtId="0" fontId="16" fillId="0" borderId="5"/>
    <xf numFmtId="0" fontId="17" fillId="0" borderId="103"/>
    <xf numFmtId="0" fontId="17" fillId="0" borderId="0"/>
    <xf numFmtId="0" fontId="18" fillId="0" borderId="110"/>
    <xf numFmtId="0" fontId="19" fillId="21" borderId="8"/>
    <xf numFmtId="0" fontId="20" fillId="0" borderId="0"/>
    <xf numFmtId="0" fontId="21" fillId="22" borderId="0"/>
    <xf numFmtId="0" fontId="4" fillId="0" borderId="0"/>
    <xf numFmtId="0" fontId="23" fillId="3" borderId="0"/>
    <xf numFmtId="0" fontId="24" fillId="0" borderId="0"/>
    <xf numFmtId="0" fontId="22" fillId="23" borderId="111"/>
    <xf numFmtId="0" fontId="25" fillId="0" borderId="10"/>
    <xf numFmtId="0" fontId="26" fillId="0" borderId="0"/>
    <xf numFmtId="0" fontId="27" fillId="4" borderId="0"/>
    <xf numFmtId="9" fontId="9" fillId="0" borderId="0"/>
    <xf numFmtId="9" fontId="9" fillId="0" borderId="0"/>
    <xf numFmtId="9" fontId="28" fillId="0" borderId="0"/>
    <xf numFmtId="38" fontId="4" fillId="0" borderId="0"/>
    <xf numFmtId="38" fontId="9" fillId="0" borderId="0"/>
    <xf numFmtId="193" fontId="4" fillId="0" borderId="0"/>
    <xf numFmtId="0" fontId="29" fillId="0" borderId="0" applyAlignment="1">
      <alignment vertical="center"/>
    </xf>
    <xf numFmtId="0" fontId="9" fillId="0" borderId="0"/>
    <xf numFmtId="0" fontId="22" fillId="0" borderId="0"/>
    <xf numFmtId="0" fontId="7" fillId="0" borderId="0"/>
    <xf numFmtId="0" fontId="7" fillId="0" borderId="0"/>
    <xf numFmtId="0" fontId="31" fillId="0" borderId="0"/>
    <xf numFmtId="0" fontId="32" fillId="0" borderId="0" applyAlignment="1">
      <alignment vertical="center"/>
    </xf>
    <xf numFmtId="0" fontId="7" fillId="0" borderId="0"/>
    <xf numFmtId="6" fontId="30" fillId="0" borderId="0" applyAlignment="1">
      <alignment vertical="center"/>
    </xf>
    <xf numFmtId="0" fontId="32" fillId="0" borderId="0" applyAlignment="1">
      <alignment vertical="center"/>
    </xf>
    <xf numFmtId="9" fontId="7" fillId="0" borderId="0"/>
    <xf numFmtId="166" fontId="7" fillId="0" borderId="0"/>
    <xf numFmtId="194" fontId="7" fillId="0" borderId="0"/>
    <xf numFmtId="166" fontId="33" fillId="0" borderId="0"/>
    <xf numFmtId="195" fontId="7" fillId="0" borderId="0"/>
    <xf numFmtId="0" fontId="9" fillId="0" borderId="0" applyAlignment="1">
      <alignment vertical="center"/>
    </xf>
    <xf numFmtId="0" fontId="9" fillId="0" borderId="0"/>
    <xf numFmtId="6" fontId="30" fillId="0" borderId="0" applyAlignment="1">
      <alignment vertical="center"/>
    </xf>
    <xf numFmtId="166" fontId="33" fillId="0" borderId="0"/>
    <xf numFmtId="6" fontId="30" fillId="0" borderId="0" applyAlignment="1">
      <alignment vertical="center"/>
    </xf>
    <xf numFmtId="6" fontId="30" fillId="0" borderId="0" applyAlignment="1">
      <alignment vertical="center"/>
    </xf>
    <xf numFmtId="0" fontId="34" fillId="0" borderId="0" applyAlignment="1">
      <alignment vertical="center"/>
    </xf>
    <xf numFmtId="0" fontId="29" fillId="2" borderId="0"/>
    <xf numFmtId="0" fontId="29" fillId="3" borderId="0"/>
    <xf numFmtId="0" fontId="29" fillId="4" borderId="0"/>
    <xf numFmtId="0" fontId="29" fillId="5" borderId="0"/>
    <xf numFmtId="0" fontId="29" fillId="6" borderId="0"/>
    <xf numFmtId="0" fontId="29" fillId="7" borderId="0"/>
    <xf numFmtId="0" fontId="29" fillId="8" borderId="0"/>
    <xf numFmtId="0" fontId="29" fillId="9" borderId="0"/>
    <xf numFmtId="0" fontId="29" fillId="10" borderId="0"/>
    <xf numFmtId="0" fontId="29" fillId="5" borderId="0"/>
    <xf numFmtId="0" fontId="29" fillId="8" borderId="0"/>
    <xf numFmtId="0" fontId="29" fillId="11" borderId="0"/>
    <xf numFmtId="0" fontId="35" fillId="12" borderId="0"/>
    <xf numFmtId="0" fontId="35" fillId="9" borderId="0"/>
    <xf numFmtId="0" fontId="35" fillId="10" borderId="0"/>
    <xf numFmtId="0" fontId="35" fillId="13" borderId="0"/>
    <xf numFmtId="0" fontId="35" fillId="14" borderId="0"/>
    <xf numFmtId="0" fontId="35" fillId="15" borderId="0"/>
    <xf numFmtId="0" fontId="35" fillId="16" borderId="0"/>
    <xf numFmtId="0" fontId="35" fillId="17" borderId="0"/>
    <xf numFmtId="0" fontId="35" fillId="18" borderId="0"/>
    <xf numFmtId="0" fontId="35" fillId="13" borderId="0"/>
    <xf numFmtId="0" fontId="35" fillId="14" borderId="0"/>
    <xf numFmtId="0" fontId="35" fillId="19" borderId="0"/>
    <xf numFmtId="0" fontId="36" fillId="7" borderId="108"/>
    <xf numFmtId="0" fontId="37" fillId="20" borderId="109"/>
    <xf numFmtId="0" fontId="38" fillId="20" borderId="108"/>
    <xf numFmtId="0" fontId="39" fillId="0" borderId="4"/>
    <xf numFmtId="0" fontId="40" fillId="0" borderId="5"/>
    <xf numFmtId="0" fontId="41" fillId="0" borderId="103"/>
    <xf numFmtId="0" fontId="41" fillId="0" borderId="0"/>
    <xf numFmtId="0" fontId="42" fillId="0" borderId="110"/>
    <xf numFmtId="0" fontId="43" fillId="21" borderId="8"/>
    <xf numFmtId="0" fontId="44" fillId="0" borderId="0"/>
    <xf numFmtId="0" fontId="45" fillId="22" borderId="0"/>
    <xf numFmtId="0" fontId="33" fillId="0" borderId="0"/>
    <xf numFmtId="0" fontId="46" fillId="3" borderId="0"/>
    <xf numFmtId="0" fontId="47" fillId="0" borderId="0"/>
    <xf numFmtId="0" fontId="48" fillId="0" borderId="10"/>
    <xf numFmtId="0" fontId="49" fillId="0" borderId="0"/>
    <xf numFmtId="0" fontId="50" fillId="4" borderId="0"/>
    <xf numFmtId="38" fontId="33" fillId="0" borderId="0"/>
    <xf numFmtId="38" fontId="33" fillId="0" borderId="0"/>
    <xf numFmtId="38" fontId="33" fillId="0" borderId="0"/>
    <xf numFmtId="38" fontId="33" fillId="0" borderId="0"/>
    <xf numFmtId="196" fontId="33" fillId="0" borderId="0"/>
    <xf numFmtId="9" fontId="30" fillId="0" borderId="0"/>
    <xf numFmtId="9" fontId="30" fillId="0" borderId="0" applyAlignment="1">
      <alignment vertical="center"/>
    </xf>
    <xf numFmtId="38" fontId="30" fillId="0" borderId="0" applyAlignment="1">
      <alignment vertical="center"/>
    </xf>
    <xf numFmtId="0" fontId="34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38" fontId="33" fillId="0" borderId="0"/>
    <xf numFmtId="0" fontId="29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9" fontId="30" fillId="0" borderId="0" applyAlignment="1">
      <alignment vertical="center"/>
    </xf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6" fontId="30" fillId="0" borderId="0" applyAlignment="1">
      <alignment vertical="center"/>
    </xf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41" fillId="0" borderId="103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7" fillId="0" borderId="103"/>
    <xf numFmtId="0" fontId="18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</cellStyleXfs>
  <cellXfs count="483">
    <xf numFmtId="0" fontId="0" fillId="0" borderId="0" applyAlignment="1" pivotButton="0" quotePrefix="0" xfId="0">
      <alignment vertical="center"/>
    </xf>
    <xf numFmtId="38" fontId="51" fillId="24" borderId="0" applyAlignment="1" pivotButton="0" quotePrefix="0" xfId="0">
      <alignment vertical="center"/>
    </xf>
    <xf numFmtId="0" fontId="52" fillId="0" borderId="24" applyAlignment="1" pivotButton="0" quotePrefix="0" xfId="0">
      <alignment vertical="center"/>
    </xf>
    <xf numFmtId="0" fontId="64" fillId="0" borderId="0" applyAlignment="1" pivotButton="0" quotePrefix="0" xfId="58">
      <alignment horizontal="left"/>
    </xf>
    <xf numFmtId="0" fontId="64" fillId="0" borderId="12" pivotButton="0" quotePrefix="0" xfId="58"/>
    <xf numFmtId="0" fontId="64" fillId="0" borderId="0" pivotButton="0" quotePrefix="0" xfId="58"/>
    <xf numFmtId="0" fontId="64" fillId="0" borderId="20" pivotButton="0" quotePrefix="0" xfId="58"/>
    <xf numFmtId="0" fontId="64" fillId="0" borderId="17" pivotButton="0" quotePrefix="0" xfId="58"/>
    <xf numFmtId="0" fontId="54" fillId="24" borderId="91" applyAlignment="1" pivotButton="0" quotePrefix="0" xfId="0">
      <alignment vertical="center"/>
    </xf>
    <xf numFmtId="0" fontId="66" fillId="24" borderId="0" applyAlignment="1" pivotButton="0" quotePrefix="0" xfId="0">
      <alignment vertical="center"/>
    </xf>
    <xf numFmtId="0" fontId="54" fillId="24" borderId="0" applyAlignment="1" pivotButton="0" quotePrefix="0" xfId="0">
      <alignment vertical="top"/>
    </xf>
    <xf numFmtId="0" fontId="51" fillId="24" borderId="23" applyAlignment="1" pivotButton="0" quotePrefix="0" xfId="0">
      <alignment vertical="center"/>
    </xf>
    <xf numFmtId="0" fontId="54" fillId="0" borderId="0" applyAlignment="1" pivotButton="0" quotePrefix="0" xfId="0">
      <alignment vertical="center"/>
    </xf>
    <xf numFmtId="0" fontId="52" fillId="0" borderId="0" applyAlignment="1" pivotButton="0" quotePrefix="0" xfId="0">
      <alignment vertical="center"/>
    </xf>
    <xf numFmtId="38" fontId="54" fillId="0" borderId="24" applyAlignment="1" pivotButton="0" quotePrefix="0" xfId="0">
      <alignment vertical="center"/>
    </xf>
    <xf numFmtId="0" fontId="54" fillId="0" borderId="24" applyAlignment="1" pivotButton="0" quotePrefix="0" xfId="0">
      <alignment vertical="center"/>
    </xf>
    <xf numFmtId="0" fontId="54" fillId="0" borderId="95" applyAlignment="1" pivotButton="0" quotePrefix="0" xfId="0">
      <alignment vertical="center"/>
    </xf>
    <xf numFmtId="0" fontId="52" fillId="0" borderId="95" applyAlignment="1" pivotButton="0" quotePrefix="0" xfId="0">
      <alignment vertical="center"/>
    </xf>
    <xf numFmtId="164" fontId="54" fillId="24" borderId="0" applyAlignment="1" pivotButton="0" quotePrefix="0" xfId="0">
      <alignment vertical="center"/>
    </xf>
    <xf numFmtId="0" fontId="67" fillId="24" borderId="0" pivotButton="0" quotePrefix="0" xfId="59"/>
    <xf numFmtId="0" fontId="68" fillId="24" borderId="0" pivotButton="0" quotePrefix="0" xfId="59"/>
    <xf numFmtId="0" fontId="56" fillId="24" borderId="0" pivotButton="0" quotePrefix="0" xfId="59"/>
    <xf numFmtId="0" fontId="56" fillId="24" borderId="0" applyAlignment="1" pivotButton="0" quotePrefix="0" xfId="59">
      <alignment horizontal="right"/>
    </xf>
    <xf numFmtId="0" fontId="56" fillId="24" borderId="0" applyAlignment="1" pivotButton="0" quotePrefix="0" xfId="0">
      <alignment vertical="center"/>
    </xf>
    <xf numFmtId="0" fontId="56" fillId="24" borderId="17" pivotButton="0" quotePrefix="0" xfId="59"/>
    <xf numFmtId="0" fontId="69" fillId="24" borderId="20" pivotButton="0" quotePrefix="0" xfId="59"/>
    <xf numFmtId="0" fontId="51" fillId="0" borderId="0" applyAlignment="1" pivotButton="0" quotePrefix="0" xfId="0">
      <alignment vertical="center"/>
    </xf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right" vertical="center"/>
    </xf>
    <xf numFmtId="164" fontId="54" fillId="0" borderId="0" applyAlignment="1" pivotButton="0" quotePrefix="0" xfId="62">
      <alignment horizontal="center" vertical="center"/>
    </xf>
    <xf numFmtId="38" fontId="54" fillId="24" borderId="0" applyAlignment="1" pivotButton="0" quotePrefix="0" xfId="0">
      <alignment vertical="center"/>
    </xf>
    <xf numFmtId="0" fontId="65" fillId="24" borderId="0" applyAlignment="1" pivotButton="0" quotePrefix="0" xfId="0">
      <alignment horizontal="center" vertical="center"/>
    </xf>
    <xf numFmtId="0" fontId="51" fillId="24" borderId="0" applyAlignment="1" pivotButton="0" quotePrefix="0" xfId="0">
      <alignment horizontal="center" vertical="center"/>
    </xf>
    <xf numFmtId="0" fontId="68" fillId="0" borderId="0" applyAlignment="1" pivotButton="0" quotePrefix="0" xfId="0">
      <alignment vertical="center"/>
    </xf>
    <xf numFmtId="0" fontId="68" fillId="0" borderId="0" pivotButton="0" quotePrefix="0" xfId="57"/>
    <xf numFmtId="0" fontId="68" fillId="0" borderId="0" applyAlignment="1" pivotButton="0" quotePrefix="0" xfId="57">
      <alignment horizontal="center"/>
    </xf>
    <xf numFmtId="166" fontId="68" fillId="0" borderId="0" applyAlignment="1" pivotButton="0" quotePrefix="0" xfId="1">
      <alignment horizontal="center"/>
    </xf>
    <xf numFmtId="167" fontId="68" fillId="0" borderId="0" applyAlignment="1" pivotButton="0" quotePrefix="0" xfId="1">
      <alignment horizontal="center" vertical="center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68" fontId="68" fillId="0" borderId="0" pivotButton="0" quotePrefix="0" xfId="57"/>
    <xf numFmtId="0" fontId="68" fillId="0" borderId="0" applyAlignment="1" pivotButton="0" quotePrefix="0" xfId="2">
      <alignment horizontal="center"/>
    </xf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0" fontId="68" fillId="0" borderId="0" applyAlignment="1" pivotButton="0" quotePrefix="0" xfId="2">
      <alignment horizontal="left" vertical="center"/>
    </xf>
    <xf numFmtId="0" fontId="68" fillId="0" borderId="0" pivotButton="0" quotePrefix="0" xfId="2"/>
    <xf numFmtId="0" fontId="68" fillId="0" borderId="0" applyAlignment="1" pivotButton="0" quotePrefix="0" xfId="2">
      <alignment horizontal="center" shrinkToFit="1"/>
    </xf>
    <xf numFmtId="49" fontId="68" fillId="0" borderId="0" applyAlignment="1" pivotButton="0" quotePrefix="0" xfId="1">
      <alignment horizontal="right"/>
    </xf>
    <xf numFmtId="49" fontId="68" fillId="0" borderId="0" applyAlignment="1" pivotButton="0" quotePrefix="0" xfId="1">
      <alignment horizontal="center"/>
    </xf>
    <xf numFmtId="0" fontId="72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center" vertical="center"/>
    </xf>
    <xf numFmtId="1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horizontal="center" vertical="center"/>
    </xf>
    <xf numFmtId="0" fontId="54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0" fontId="72" fillId="0" borderId="0" applyAlignment="1" pivotButton="0" quotePrefix="0" xfId="57">
      <alignment vertic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0" fontId="72" fillId="0" borderId="112" applyAlignment="1" pivotButton="0" quotePrefix="0" xfId="2">
      <alignment shrinkToFit="1"/>
    </xf>
    <xf numFmtId="0" fontId="72" fillId="0" borderId="113" applyAlignment="1" pivotButton="0" quotePrefix="0" xfId="2">
      <alignment shrinkToFit="1"/>
    </xf>
    <xf numFmtId="166" fontId="72" fillId="0" borderId="114" applyAlignment="1" pivotButton="0" quotePrefix="0" xfId="1">
      <alignment shrinkToFit="1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7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0" fontId="64" fillId="0" borderId="0" pivotButton="0" quotePrefix="0" xfId="57"/>
    <xf numFmtId="0" fontId="68" fillId="0" borderId="119" applyAlignment="1" pivotButton="0" quotePrefix="0" xfId="2">
      <alignment horizontal="center" vertical="center"/>
    </xf>
    <xf numFmtId="0" fontId="68" fillId="0" borderId="120" applyAlignment="1" pivotButton="0" quotePrefix="0" xfId="2">
      <alignment horizontal="center" vertical="center"/>
    </xf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vertical="center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0" fontId="68" fillId="0" borderId="120" applyAlignment="1" pivotButton="0" quotePrefix="0" xfId="122">
      <alignment horizontal="center" vertical="center"/>
    </xf>
    <xf numFmtId="171" fontId="72" fillId="0" borderId="121" applyAlignment="1" pivotButton="0" quotePrefix="0" xfId="57">
      <alignment horizontal="center" vertical="center"/>
    </xf>
    <xf numFmtId="9" fontId="54" fillId="24" borderId="0" applyAlignment="1" pivotButton="0" quotePrefix="0" xfId="122">
      <alignment vertical="center"/>
    </xf>
    <xf numFmtId="164" fontId="54" fillId="24" borderId="0" applyAlignment="1" pivotButton="0" quotePrefix="0" xfId="122">
      <alignment vertical="center"/>
    </xf>
    <xf numFmtId="176" fontId="58" fillId="0" borderId="0" applyAlignment="1" pivotButton="0" quotePrefix="0" xfId="58">
      <alignment horizontal="right" vertical="center"/>
    </xf>
    <xf numFmtId="38" fontId="54" fillId="0" borderId="98" applyAlignment="1" pivotButton="0" quotePrefix="0" xfId="0">
      <alignment vertical="center"/>
    </xf>
    <xf numFmtId="171" fontId="51" fillId="0" borderId="0" applyAlignment="1" pivotButton="0" quotePrefix="0" xfId="0">
      <alignment vertical="center"/>
    </xf>
    <xf numFmtId="38" fontId="54" fillId="0" borderId="0" applyAlignment="1" pivotButton="0" quotePrefix="0" xfId="0">
      <alignment vertical="center"/>
    </xf>
    <xf numFmtId="166" fontId="72" fillId="0" borderId="113" applyAlignment="1" pivotButton="0" quotePrefix="0" xfId="1">
      <alignment horizontal="center" shrinkToFit="1"/>
    </xf>
    <xf numFmtId="0" fontId="68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 wrapText="1"/>
    </xf>
    <xf numFmtId="0" fontId="68" fillId="0" borderId="99" applyAlignment="1" pivotButton="0" quotePrefix="0" xfId="0">
      <alignment horizontal="center" vertical="center"/>
    </xf>
    <xf numFmtId="0" fontId="72" fillId="0" borderId="96" applyAlignment="1" pivotButton="0" quotePrefix="0" xfId="2">
      <alignment vertical="center" shrinkToFit="1"/>
    </xf>
    <xf numFmtId="166" fontId="72" fillId="0" borderId="96" applyAlignment="1" pivotButton="0" quotePrefix="0" xfId="1">
      <alignment vertical="center" shrinkToFit="1"/>
    </xf>
    <xf numFmtId="0" fontId="68" fillId="0" borderId="119" applyAlignment="1" pivotButton="0" quotePrefix="0" xfId="2">
      <alignment vertical="center"/>
    </xf>
    <xf numFmtId="0" fontId="68" fillId="0" borderId="120" applyAlignment="1" pivotButton="0" quotePrefix="0" xfId="2">
      <alignment vertical="center"/>
    </xf>
    <xf numFmtId="0" fontId="72" fillId="0" borderId="115" applyAlignment="1" pivotButton="0" quotePrefix="0" xfId="2">
      <alignment vertical="center" shrinkToFit="1"/>
    </xf>
    <xf numFmtId="0" fontId="72" fillId="0" borderId="92" applyAlignment="1" pivotButton="0" quotePrefix="0" xfId="2">
      <alignment vertical="center" shrinkToFit="1"/>
    </xf>
    <xf numFmtId="0" fontId="72" fillId="0" borderId="127" applyAlignment="1" pivotButton="0" quotePrefix="0" xfId="2">
      <alignment vertical="center" shrinkToFit="1"/>
    </xf>
    <xf numFmtId="0" fontId="72" fillId="0" borderId="128" applyAlignment="1" pivotButton="0" quotePrefix="0" xfId="2">
      <alignment vertical="center" shrinkToFit="1"/>
    </xf>
    <xf numFmtId="166" fontId="72" fillId="0" borderId="128" applyAlignment="1" pivotButton="0" quotePrefix="0" xfId="1">
      <alignment vertical="center" shrinkToFit="1"/>
    </xf>
    <xf numFmtId="167" fontId="72" fillId="0" borderId="128" applyAlignment="1" pivotButton="0" quotePrefix="0" xfId="1">
      <alignment vertical="center"/>
    </xf>
    <xf numFmtId="166" fontId="72" fillId="0" borderId="128" applyAlignment="1" pivotButton="0" quotePrefix="0" xfId="1">
      <alignment vertical="center"/>
    </xf>
    <xf numFmtId="166" fontId="68" fillId="0" borderId="128" applyAlignment="1" pivotButton="0" quotePrefix="0" xfId="1">
      <alignment horizontal="center"/>
    </xf>
    <xf numFmtId="179" fontId="68" fillId="0" borderId="128" applyAlignment="1" pivotButton="0" quotePrefix="0" xfId="3">
      <alignment horizontal="center"/>
    </xf>
    <xf numFmtId="166" fontId="68" fillId="0" borderId="128" applyAlignment="1" pivotButton="0" quotePrefix="0" xfId="1">
      <alignment shrinkToFit="1"/>
    </xf>
    <xf numFmtId="0" fontId="68" fillId="0" borderId="128" applyAlignment="1" pivotButton="0" quotePrefix="0" xfId="3">
      <alignment horizontal="center"/>
    </xf>
    <xf numFmtId="0" fontId="68" fillId="0" borderId="129" applyAlignment="1" pivotButton="0" quotePrefix="0" xfId="3">
      <alignment horizontal="center"/>
    </xf>
    <xf numFmtId="180" fontId="68" fillId="0" borderId="0" applyAlignment="1" pivotButton="0" quotePrefix="0" xfId="0">
      <alignment vertical="center"/>
    </xf>
    <xf numFmtId="181" fontId="68" fillId="0" borderId="0" applyAlignment="1" pivotButton="0" quotePrefix="0" xfId="0">
      <alignment vertical="center"/>
    </xf>
    <xf numFmtId="0" fontId="51" fillId="0" borderId="130" applyAlignment="1" pivotButton="0" quotePrefix="0" xfId="0">
      <alignment vertical="center"/>
    </xf>
    <xf numFmtId="0" fontId="51" fillId="0" borderId="131" applyAlignment="1" pivotButton="0" quotePrefix="0" xfId="0">
      <alignment vertical="center"/>
    </xf>
    <xf numFmtId="170" fontId="51" fillId="0" borderId="131" applyAlignment="1" pivotButton="0" quotePrefix="0" xfId="0">
      <alignment vertical="center"/>
    </xf>
    <xf numFmtId="170" fontId="51" fillId="0" borderId="131" applyAlignment="1" pivotButton="0" quotePrefix="0" xfId="0">
      <alignment horizontal="center" vertical="center"/>
    </xf>
    <xf numFmtId="176" fontId="51" fillId="0" borderId="131" applyAlignment="1" pivotButton="0" quotePrefix="0" xfId="0">
      <alignment horizontal="center" vertical="center"/>
    </xf>
    <xf numFmtId="182" fontId="51" fillId="0" borderId="131" applyAlignment="1" pivotButton="0" quotePrefix="0" xfId="0">
      <alignment vertical="center"/>
    </xf>
    <xf numFmtId="183" fontId="54" fillId="24" borderId="0" applyAlignment="1" pivotButton="0" quotePrefix="0" xfId="122">
      <alignment vertical="center"/>
    </xf>
    <xf numFmtId="184" fontId="54" fillId="24" borderId="0" applyAlignment="1" pivotButton="0" quotePrefix="0" xfId="0">
      <alignment vertical="center"/>
    </xf>
    <xf numFmtId="38" fontId="54" fillId="0" borderId="122" applyAlignment="1" pivotButton="0" quotePrefix="0" xfId="0">
      <alignment vertical="center"/>
    </xf>
    <xf numFmtId="0" fontId="72" fillId="0" borderId="117" applyAlignment="1" pivotButton="0" quotePrefix="0" xfId="2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pivotButton="0" quotePrefix="0" xfId="1"/>
    <xf numFmtId="166" fontId="72" fillId="0" borderId="118" pivotButton="0" quotePrefix="0" xfId="1"/>
    <xf numFmtId="171" fontId="68" fillId="0" borderId="120" applyAlignment="1" pivotButton="0" quotePrefix="0" xfId="57">
      <alignment horizontal="center" vertical="center"/>
    </xf>
    <xf numFmtId="169" fontId="68" fillId="0" borderId="0" applyAlignment="1" pivotButton="0" quotePrefix="0" xfId="0">
      <alignment vertical="center"/>
    </xf>
    <xf numFmtId="185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5" fontId="68" fillId="0" borderId="0" pivotButton="0" quotePrefix="0" xfId="57"/>
    <xf numFmtId="181" fontId="68" fillId="0" borderId="0" applyAlignment="1" pivotButton="0" quotePrefix="0" xfId="2">
      <alignment horizontal="center"/>
    </xf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0" fontId="68" fillId="0" borderId="120" applyAlignment="1" pivotButton="0" quotePrefix="0" xfId="122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80" fontId="76" fillId="0" borderId="0" applyAlignment="1" pivotButton="0" quotePrefix="0" xfId="0">
      <alignment vertical="center"/>
    </xf>
    <xf numFmtId="0" fontId="67" fillId="0" borderId="0" applyAlignment="1" pivotButton="0" quotePrefix="0" xfId="58">
      <alignment horizontal="center" vertical="center"/>
    </xf>
    <xf numFmtId="0" fontId="76" fillId="0" borderId="0" pivotButton="0" quotePrefix="0" xfId="58"/>
    <xf numFmtId="0" fontId="77" fillId="0" borderId="0" pivotButton="0" quotePrefix="0" xfId="58"/>
    <xf numFmtId="0" fontId="76" fillId="0" borderId="0" applyAlignment="1" pivotButton="0" quotePrefix="0" xfId="58">
      <alignment horizontal="left"/>
    </xf>
    <xf numFmtId="165" fontId="76" fillId="0" borderId="0" pivotButton="0" quotePrefix="0" xfId="58"/>
    <xf numFmtId="14" fontId="76" fillId="0" borderId="0" applyAlignment="1" pivotButton="0" quotePrefix="0" xfId="58">
      <alignment horizontal="center"/>
    </xf>
    <xf numFmtId="0" fontId="76" fillId="0" borderId="11" pivotButton="0" quotePrefix="0" xfId="58"/>
    <xf numFmtId="0" fontId="76" fillId="0" borderId="12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0" fontId="76" fillId="0" borderId="14" pivotButton="0" quotePrefix="0" xfId="58"/>
    <xf numFmtId="0" fontId="76" fillId="0" borderId="24" pivotButton="0" quotePrefix="0" xfId="58"/>
    <xf numFmtId="0" fontId="76" fillId="0" borderId="15" pivotButton="0" quotePrefix="0" xfId="58"/>
    <xf numFmtId="14" fontId="76" fillId="0" borderId="14" pivotButton="0" quotePrefix="0" xfId="57"/>
    <xf numFmtId="165" fontId="76" fillId="0" borderId="15" pivotButton="0" quotePrefix="0" xfId="58"/>
    <xf numFmtId="0" fontId="76" fillId="0" borderId="14" pivotButton="0" quotePrefix="0" xfId="57"/>
    <xf numFmtId="49" fontId="76" fillId="0" borderId="24" pivotButton="0" quotePrefix="0" xfId="58"/>
    <xf numFmtId="175" fontId="76" fillId="0" borderId="0" pivotButton="0" quotePrefix="0" xfId="58"/>
    <xf numFmtId="0" fontId="76" fillId="0" borderId="0" applyAlignment="1" pivotButton="0" quotePrefix="0" xfId="58">
      <alignment horizontal="center"/>
    </xf>
    <xf numFmtId="0" fontId="76" fillId="0" borderId="0" pivotButton="0" quotePrefix="0" xfId="57"/>
    <xf numFmtId="0" fontId="76" fillId="0" borderId="21" pivotButton="0" quotePrefix="0" xfId="58"/>
    <xf numFmtId="0" fontId="76" fillId="0" borderId="17" pivotButton="0" quotePrefix="0" xfId="58"/>
    <xf numFmtId="165" fontId="76" fillId="0" borderId="17" pivotButton="0" quotePrefix="0" xfId="58"/>
    <xf numFmtId="165" fontId="76" fillId="0" borderId="18" pivotButton="0" quotePrefix="0" xfId="58"/>
    <xf numFmtId="0" fontId="76" fillId="0" borderId="19" pivotButton="0" quotePrefix="0" xfId="58"/>
    <xf numFmtId="0" fontId="76" fillId="0" borderId="20" pivotButton="0" quotePrefix="0" xfId="58"/>
    <xf numFmtId="0" fontId="76" fillId="0" borderId="16" pivotButton="0" quotePrefix="0" xfId="58"/>
    <xf numFmtId="9" fontId="76" fillId="0" borderId="0" pivotButton="0" quotePrefix="0" xfId="122"/>
    <xf numFmtId="0" fontId="58" fillId="0" borderId="22" pivotButton="0" quotePrefix="0" xfId="58"/>
    <xf numFmtId="0" fontId="67" fillId="0" borderId="91" pivotButton="0" quotePrefix="0" xfId="58"/>
    <xf numFmtId="0" fontId="58" fillId="0" borderId="91" applyAlignment="1" pivotButton="0" quotePrefix="0" xfId="0">
      <alignment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0" fontId="55" fillId="0" borderId="0" pivotButton="0" quotePrefix="0" xfId="58"/>
    <xf numFmtId="176" fontId="79" fillId="0" borderId="86" applyAlignment="1" pivotButton="0" quotePrefix="0" xfId="58">
      <alignment horizontal="right" vertical="center"/>
    </xf>
    <xf numFmtId="0" fontId="57" fillId="0" borderId="0" pivotButton="0" quotePrefix="0" xfId="58"/>
    <xf numFmtId="165" fontId="57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79" fontId="76" fillId="0" borderId="0" pivotButton="0" quotePrefix="0" xfId="58"/>
    <xf numFmtId="188" fontId="76" fillId="0" borderId="0" pivotButton="0" quotePrefix="0" xfId="58"/>
    <xf numFmtId="38" fontId="76" fillId="0" borderId="0" pivotButton="0" quotePrefix="0" xfId="58"/>
    <xf numFmtId="189" fontId="58" fillId="0" borderId="0" pivotButton="0" quotePrefix="0" xfId="58"/>
    <xf numFmtId="0" fontId="76" fillId="0" borderId="130" pivotButton="0" quotePrefix="0" xfId="58"/>
    <xf numFmtId="0" fontId="76" fillId="0" borderId="131" pivotButton="0" quotePrefix="0" xfId="58"/>
    <xf numFmtId="0" fontId="55" fillId="0" borderId="131" pivotButton="0" quotePrefix="0" xfId="58"/>
    <xf numFmtId="165" fontId="80" fillId="0" borderId="0" pivotButton="0" quotePrefix="0" xfId="58"/>
    <xf numFmtId="171" fontId="76" fillId="0" borderId="0" pivotButton="0" quotePrefix="0" xfId="58"/>
    <xf numFmtId="189" fontId="76" fillId="0" borderId="0" pivotButton="0" quotePrefix="0" xfId="58"/>
    <xf numFmtId="2" fontId="76" fillId="0" borderId="0" pivotButton="0" quotePrefix="0" xfId="58"/>
    <xf numFmtId="0" fontId="57" fillId="0" borderId="22" applyAlignment="1" pivotButton="0" quotePrefix="0" xfId="58">
      <alignment horizontal="center" vertical="center"/>
    </xf>
    <xf numFmtId="165" fontId="81" fillId="0" borderId="0" pivotButton="0" quotePrefix="0" xfId="58"/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52" fillId="0" borderId="97" applyAlignment="1" pivotButton="0" quotePrefix="0" xfId="0">
      <alignment vertical="center"/>
    </xf>
    <xf numFmtId="0" fontId="54" fillId="24" borderId="136" applyAlignment="1" pivotButton="0" quotePrefix="0" xfId="0">
      <alignment vertical="center"/>
    </xf>
    <xf numFmtId="38" fontId="54" fillId="0" borderId="136" applyAlignment="1" pivotButton="0" quotePrefix="0" xfId="0">
      <alignment vertical="center"/>
    </xf>
    <xf numFmtId="0" fontId="54" fillId="0" borderId="136" applyAlignment="1" pivotButton="0" quotePrefix="0" xfId="0">
      <alignment vertical="center"/>
    </xf>
    <xf numFmtId="0" fontId="56" fillId="0" borderId="0" pivotButton="0" quotePrefix="0" xfId="58"/>
    <xf numFmtId="190" fontId="68" fillId="0" borderId="0" applyAlignment="1" pivotButton="0" quotePrefix="0" xfId="0">
      <alignment vertical="center"/>
    </xf>
    <xf numFmtId="176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165" fontId="67" fillId="0" borderId="99" pivotButton="0" quotePrefix="0" xfId="58"/>
    <xf numFmtId="0" fontId="66" fillId="0" borderId="131" pivotButton="0" quotePrefix="0" xfId="58"/>
    <xf numFmtId="165" fontId="66" fillId="0" borderId="131" pivotButton="0" quotePrefix="0" xfId="58"/>
    <xf numFmtId="165" fontId="66" fillId="0" borderId="132" pivotButton="0" quotePrefix="0" xfId="58"/>
    <xf numFmtId="176" fontId="76" fillId="0" borderId="0" pivotButton="0" quotePrefix="0" xfId="58"/>
    <xf numFmtId="177" fontId="51" fillId="0" borderId="132" applyAlignment="1" pivotButton="0" quotePrefix="0" xfId="0">
      <alignment horizontal="center" vertical="center"/>
    </xf>
    <xf numFmtId="0" fontId="83" fillId="25" borderId="0" applyAlignment="1" pivotButton="0" quotePrefix="0" xfId="0">
      <alignment vertical="center" wrapText="1"/>
    </xf>
    <xf numFmtId="0" fontId="56" fillId="0" borderId="0" applyAlignment="1" pivotButton="0" quotePrefix="0" xfId="58">
      <alignment horizontal="left" vertical="center" wrapText="1"/>
    </xf>
    <xf numFmtId="0" fontId="58" fillId="0" borderId="91" applyAlignment="1" pivotButton="0" quotePrefix="0" xfId="0">
      <alignment horizontal="center" vertical="center"/>
    </xf>
    <xf numFmtId="165" fontId="58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0" fontId="79" fillId="0" borderId="91" applyAlignment="1" pivotButton="0" quotePrefix="0" xfId="0">
      <alignment horizontal="center" vertical="center"/>
    </xf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0" fontId="78" fillId="0" borderId="134" applyAlignment="1" pivotButton="0" quotePrefix="0" xfId="0">
      <alignment horizontal="center" vertical="center" wrapText="1"/>
    </xf>
    <xf numFmtId="0" fontId="69" fillId="0" borderId="131" applyAlignment="1" pivotButton="0" quotePrefix="0" xfId="58">
      <alignment horizontal="center" vertical="center"/>
    </xf>
    <xf numFmtId="0" fontId="67" fillId="0" borderId="131" applyAlignment="1" pivotButton="0" quotePrefix="0" xfId="58">
      <alignment horizontal="center" vertical="center"/>
    </xf>
    <xf numFmtId="165" fontId="67" fillId="0" borderId="131" applyAlignment="1" pivotButton="0" quotePrefix="0" xfId="58">
      <alignment horizontal="center" vertical="center"/>
    </xf>
    <xf numFmtId="0" fontId="67" fillId="0" borderId="132" applyAlignment="1" pivotButton="0" quotePrefix="0" xfId="58">
      <alignment horizontal="center" vertical="center"/>
    </xf>
    <xf numFmtId="0" fontId="67" fillId="0" borderId="137" applyAlignment="1" pivotButton="0" quotePrefix="0" xfId="58">
      <alignment horizontal="center" vertical="center"/>
    </xf>
    <xf numFmtId="0" fontId="67" fillId="0" borderId="138" applyAlignment="1" pivotButton="0" quotePrefix="0" xfId="58">
      <alignment horizontal="center" vertical="center"/>
    </xf>
    <xf numFmtId="0" fontId="67" fillId="0" borderId="130" applyAlignment="1" pivotButton="0" quotePrefix="0" xfId="58">
      <alignment horizontal="center" vertical="center"/>
    </xf>
    <xf numFmtId="0" fontId="76" fillId="0" borderId="0" applyAlignment="1" pivotButton="0" quotePrefix="0" xfId="58">
      <alignment horizontal="center" vertical="center"/>
    </xf>
    <xf numFmtId="0" fontId="78" fillId="0" borderId="135" applyAlignment="1" pivotButton="0" quotePrefix="0" xfId="0">
      <alignment horizontal="center" vertical="center" wrapText="1"/>
    </xf>
    <xf numFmtId="0" fontId="78" fillId="0" borderId="93" applyAlignment="1" pivotButton="0" quotePrefix="0" xfId="0">
      <alignment horizontal="center" vertical="center" wrapText="1"/>
    </xf>
    <xf numFmtId="176" fontId="58" fillId="0" borderId="106" applyAlignment="1" pivotButton="0" quotePrefix="0" xfId="58">
      <alignment horizontal="center" vertical="center"/>
    </xf>
    <xf numFmtId="0" fontId="80" fillId="0" borderId="0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0" fontId="85" fillId="0" borderId="131" applyAlignment="1" pivotButton="0" quotePrefix="0" xfId="58">
      <alignment horizontal="center" vertical="center"/>
    </xf>
    <xf numFmtId="0" fontId="80" fillId="0" borderId="131" applyAlignment="1" pivotButton="0" quotePrefix="0" xfId="58">
      <alignment horizontal="center" vertical="center"/>
    </xf>
    <xf numFmtId="165" fontId="80" fillId="0" borderId="131" applyAlignment="1" pivotButton="0" quotePrefix="0" xfId="58">
      <alignment horizontal="center" vertical="center"/>
    </xf>
    <xf numFmtId="165" fontId="80" fillId="0" borderId="132" applyAlignment="1" pivotButton="0" quotePrefix="0" xfId="58">
      <alignment horizontal="center" vertical="center"/>
    </xf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66" fillId="0" borderId="0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0" fontId="67" fillId="0" borderId="139" applyAlignment="1" pivotButton="0" quotePrefix="0" xfId="58">
      <alignment horizontal="center" vertical="center"/>
    </xf>
    <xf numFmtId="0" fontId="72" fillId="0" borderId="0" applyAlignment="1" pivotButton="0" quotePrefix="0" xfId="57">
      <alignment vertical="center" wrapText="1"/>
    </xf>
    <xf numFmtId="0" fontId="68" fillId="0" borderId="0" applyAlignment="1" pivotButton="0" quotePrefix="0" xfId="57">
      <alignment wrapText="1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right" wrapText="1"/>
    </xf>
    <xf numFmtId="0" fontId="68" fillId="0" borderId="0" applyAlignment="1" pivotButton="0" quotePrefix="0" xfId="2">
      <alignment wrapText="1"/>
    </xf>
    <xf numFmtId="166" fontId="72" fillId="0" borderId="113" applyAlignment="1" pivotButton="0" quotePrefix="0" xfId="1">
      <alignment horizontal="center" wrapText="1" shrinkToFit="1"/>
    </xf>
    <xf numFmtId="166" fontId="72" fillId="0" borderId="96" applyAlignment="1" pivotButton="0" quotePrefix="0" xfId="1">
      <alignment vertical="center" wrapText="1"/>
    </xf>
    <xf numFmtId="0" fontId="68" fillId="0" borderId="0" applyAlignment="1" pivotButton="0" quotePrefix="0" xfId="0">
      <alignment vertical="center" wrapText="1"/>
    </xf>
    <xf numFmtId="0" fontId="76" fillId="0" borderId="0" applyAlignment="1" pivotButton="0" quotePrefix="0" xfId="58">
      <alignment horizontal="left" vertical="center"/>
    </xf>
    <xf numFmtId="0" fontId="76" fillId="0" borderId="0" applyAlignment="1" pivotButton="0" quotePrefix="0" xfId="58">
      <alignment horizontal="left" vertical="center" wrapText="1"/>
    </xf>
    <xf numFmtId="0" fontId="78" fillId="0" borderId="134" applyAlignment="1" pivotButton="0" quotePrefix="0" xfId="0">
      <alignment horizontal="left" vertical="center" wrapText="1"/>
    </xf>
    <xf numFmtId="0" fontId="75" fillId="0" borderId="0" applyAlignment="1" pivotButton="0" quotePrefix="0" xfId="58">
      <alignment horizontal="left" vertical="center"/>
    </xf>
    <xf numFmtId="0" fontId="75" fillId="0" borderId="0" applyAlignment="1" pivotButton="0" quotePrefix="0" xfId="58">
      <alignment horizontal="left" vertical="center" wrapText="1"/>
    </xf>
    <xf numFmtId="0" fontId="56" fillId="0" borderId="0" applyAlignment="1" pivotButton="0" quotePrefix="0" xfId="58">
      <alignment horizontal="left" vertical="center"/>
    </xf>
    <xf numFmtId="0" fontId="69" fillId="0" borderId="134" applyAlignment="1" pivotButton="0" quotePrefix="0" xfId="0">
      <alignment horizontal="center" vertical="center" wrapText="1"/>
    </xf>
    <xf numFmtId="192" fontId="76" fillId="0" borderId="0" applyAlignment="1" pivotButton="0" quotePrefix="0" xfId="58">
      <alignment horizontal="center" vertical="center"/>
    </xf>
    <xf numFmtId="0" fontId="68" fillId="0" borderId="0" applyAlignment="1" pivotButton="0" quotePrefix="0" xfId="58">
      <alignment horizontal="center" vertical="center"/>
    </xf>
    <xf numFmtId="0" fontId="72" fillId="0" borderId="134" applyAlignment="1" pivotButton="0" quotePrefix="0" xfId="0">
      <alignment horizontal="center" vertical="center" wrapText="1"/>
    </xf>
    <xf numFmtId="0" fontId="68" fillId="0" borderId="0" applyAlignment="1" pivotButton="0" quotePrefix="0" xfId="58">
      <alignment horizontal="center" vertical="center" wrapText="1"/>
    </xf>
    <xf numFmtId="173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left" vertical="center" wrapText="1"/>
    </xf>
    <xf numFmtId="0" fontId="68" fillId="0" borderId="0" applyAlignment="1" pivotButton="0" quotePrefix="0" xfId="0">
      <alignment horizontal="center" vertical="center" wrapText="1"/>
    </xf>
    <xf numFmtId="0" fontId="72" fillId="0" borderId="99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left" vertical="center" wrapText="1"/>
    </xf>
    <xf numFmtId="1" fontId="68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/>
    </xf>
    <xf numFmtId="0" fontId="87" fillId="0" borderId="0" applyAlignment="1" pivotButton="0" quotePrefix="0" xfId="0">
      <alignment horizontal="center" vertical="center" wrapText="1"/>
    </xf>
    <xf numFmtId="0" fontId="88" fillId="0" borderId="0" applyAlignment="1" pivotButton="0" quotePrefix="0" xfId="58">
      <alignment horizontal="center" vertical="center"/>
    </xf>
    <xf numFmtId="0" fontId="89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 wrapText="1"/>
    </xf>
    <xf numFmtId="0" fontId="89" fillId="0" borderId="0" applyAlignment="1" pivotButton="0" quotePrefix="0" xfId="58">
      <alignment horizontal="center" vertical="center" wrapText="1"/>
    </xf>
    <xf numFmtId="0" fontId="0" fillId="26" borderId="0" applyAlignment="1" pivotButton="0" quotePrefix="0" xfId="0">
      <alignment vertical="center" wrapText="1"/>
    </xf>
    <xf numFmtId="0" fontId="0" fillId="25" borderId="0" applyAlignment="1" pivotButton="0" quotePrefix="0" xfId="0">
      <alignment vertical="center" wrapText="1"/>
    </xf>
    <xf numFmtId="0" fontId="0" fillId="27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9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0" fontId="83" fillId="0" borderId="0" applyAlignment="1" pivotButton="0" quotePrefix="0" xfId="0">
      <alignment vertical="center" wrapText="1"/>
    </xf>
    <xf numFmtId="0" fontId="91" fillId="0" borderId="0" applyAlignment="1" pivotButton="0" quotePrefix="0" xfId="0">
      <alignment vertical="center" wrapText="1"/>
    </xf>
    <xf numFmtId="0" fontId="0" fillId="28" borderId="0" applyAlignment="1" pivotButton="0" quotePrefix="0" xfId="0">
      <alignment vertical="center" wrapText="1"/>
    </xf>
    <xf numFmtId="0" fontId="65" fillId="24" borderId="0" applyAlignment="1" pivotButton="0" quotePrefix="0" xfId="0">
      <alignment horizontal="center" vertical="center"/>
    </xf>
    <xf numFmtId="0" fontId="65" fillId="24" borderId="91" applyAlignment="1" pivotButton="0" quotePrefix="0" xfId="0">
      <alignment horizontal="center" vertical="center"/>
    </xf>
    <xf numFmtId="0" fontId="51" fillId="24" borderId="23" applyAlignment="1" pivotButton="0" quotePrefix="0" xfId="0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3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0" fontId="51" fillId="24" borderId="0" applyAlignment="1" pivotButton="0" quotePrefix="0" xfId="0">
      <alignment vertical="center"/>
    </xf>
    <xf numFmtId="164" fontId="54" fillId="24" borderId="24" applyAlignment="1" pivotButton="0" quotePrefix="0" xfId="62">
      <alignment horizontal="center" vertical="center"/>
    </xf>
    <xf numFmtId="164" fontId="54" fillId="24" borderId="0" applyAlignment="1" pivotButton="0" quotePrefix="0" xfId="62">
      <alignment horizontal="center" vertical="center"/>
    </xf>
    <xf numFmtId="164" fontId="54" fillId="0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164" fontId="54" fillId="0" borderId="95" applyAlignment="1" pivotButton="0" quotePrefix="0" xfId="62">
      <alignment horizontal="center" vertical="center"/>
    </xf>
    <xf numFmtId="0" fontId="67" fillId="0" borderId="0" applyAlignment="1" pivotButton="0" quotePrefix="0" xfId="58">
      <alignment horizontal="center" vertical="center"/>
    </xf>
    <xf numFmtId="0" fontId="58" fillId="0" borderId="91" applyAlignment="1" pivotButton="0" quotePrefix="0" xfId="58">
      <alignment horizontal="center"/>
    </xf>
    <xf numFmtId="0" fontId="72" fillId="0" borderId="23" applyAlignment="1" pivotButton="0" quotePrefix="0" xfId="57">
      <alignment horizontal="center" vertical="center"/>
    </xf>
    <xf numFmtId="0" fontId="72" fillId="0" borderId="91" applyAlignment="1" pivotButton="0" quotePrefix="0" xfId="57">
      <alignment horizontal="center" vertical="center"/>
    </xf>
    <xf numFmtId="0" fontId="72" fillId="0" borderId="133" applyAlignment="1" pivotButton="0" quotePrefix="0" xfId="57">
      <alignment horizontal="center" vertical="center"/>
    </xf>
    <xf numFmtId="166" fontId="72" fillId="0" borderId="123" applyAlignment="1" pivotButton="0" quotePrefix="0" xfId="1">
      <alignment horizontal="center" shrinkToFit="1"/>
    </xf>
    <xf numFmtId="166" fontId="72" fillId="0" borderId="125" applyAlignment="1" pivotButton="0" quotePrefix="0" xfId="1">
      <alignment horizontal="center" shrinkToFit="1"/>
    </xf>
    <xf numFmtId="166" fontId="72" fillId="0" borderId="124" applyAlignment="1" pivotButton="0" quotePrefix="0" xfId="1">
      <alignment horizontal="center" shrinkToFit="1"/>
    </xf>
    <xf numFmtId="166" fontId="72" fillId="0" borderId="126" applyAlignment="1" pivotButton="0" quotePrefix="0" xfId="1">
      <alignment horizontal="center" shrinkToFit="1"/>
    </xf>
    <xf numFmtId="0" fontId="51" fillId="0" borderId="13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68" fontId="54" fillId="24" borderId="0" applyAlignment="1" pivotButton="0" quotePrefix="0" xfId="0">
      <alignment horizontal="left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0" fontId="0" fillId="0" borderId="95" pivotButton="0" quotePrefix="0" xfId="0"/>
    <xf numFmtId="183" fontId="54" fillId="24" borderId="0" applyAlignment="1" pivotButton="0" quotePrefix="0" xfId="122">
      <alignment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122">
      <alignment vertical="center"/>
    </xf>
    <xf numFmtId="184" fontId="54" fillId="24" borderId="0" applyAlignment="1" pivotButton="0" quotePrefix="0" xfId="0">
      <alignment vertical="center"/>
    </xf>
    <xf numFmtId="165" fontId="76" fillId="0" borderId="0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165" fontId="76" fillId="0" borderId="15" pivotButton="0" quotePrefix="0" xfId="58"/>
    <xf numFmtId="175" fontId="76" fillId="0" borderId="0" pivotButton="0" quotePrefix="0" xfId="58"/>
    <xf numFmtId="165" fontId="76" fillId="0" borderId="17" pivotButton="0" quotePrefix="0" xfId="58"/>
    <xf numFmtId="165" fontId="76" fillId="0" borderId="18" pivotButton="0" quotePrefix="0" xfId="58"/>
    <xf numFmtId="165" fontId="67" fillId="0" borderId="131" applyAlignment="1" pivotButton="0" quotePrefix="0" xfId="58">
      <alignment horizontal="center" vertical="center"/>
    </xf>
    <xf numFmtId="0" fontId="98" fillId="0" borderId="0" pivotButton="0" quotePrefix="0" xfId="0"/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188" fontId="76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76" fontId="58" fillId="0" borderId="106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165" fontId="57" fillId="0" borderId="0" pivotButton="0" quotePrefix="0" xfId="58"/>
    <xf numFmtId="165" fontId="81" fillId="0" borderId="0" pivotButton="0" quotePrefix="0" xfId="58"/>
    <xf numFmtId="176" fontId="76" fillId="0" borderId="0" pivotButton="0" quotePrefix="0" xfId="58"/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89" fontId="58" fillId="0" borderId="0" pivotButton="0" quotePrefix="0" xfId="58"/>
    <xf numFmtId="165" fontId="80" fillId="0" borderId="131" applyAlignment="1" pivotButton="0" quotePrefix="0" xfId="58">
      <alignment horizontal="center" vertical="center"/>
    </xf>
    <xf numFmtId="165" fontId="80" fillId="0" borderId="132" applyAlignment="1" pivotButton="0" quotePrefix="0" xfId="58">
      <alignment horizontal="center" vertical="center"/>
    </xf>
    <xf numFmtId="165" fontId="80" fillId="0" borderId="0" pivotButton="0" quotePrefix="0" xfId="58"/>
    <xf numFmtId="171" fontId="76" fillId="0" borderId="0" pivotButton="0" quotePrefix="0" xfId="58"/>
    <xf numFmtId="192" fontId="76" fillId="0" borderId="0" applyAlignment="1" pivotButton="0" quotePrefix="0" xfId="58">
      <alignment horizontal="center" vertical="center"/>
    </xf>
    <xf numFmtId="189" fontId="76" fillId="0" borderId="0" pivotButton="0" quotePrefix="0" xfId="58"/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176" fontId="79" fillId="0" borderId="86" applyAlignment="1" pivotButton="0" quotePrefix="0" xfId="58">
      <alignment horizontal="center" vertical="center"/>
    </xf>
    <xf numFmtId="179" fontId="76" fillId="0" borderId="0" pivotButton="0" quotePrefix="0" xfId="58"/>
    <xf numFmtId="165" fontId="58" fillId="0" borderId="1" applyAlignment="1" pivotButton="0" quotePrefix="0" xfId="58">
      <alignment horizontal="right"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176" fontId="58" fillId="0" borderId="0" applyAlignment="1" pivotButton="0" quotePrefix="0" xfId="58">
      <alignment horizontal="right" vertical="center"/>
    </xf>
    <xf numFmtId="165" fontId="66" fillId="0" borderId="131" pivotButton="0" quotePrefix="0" xfId="58"/>
    <xf numFmtId="165" fontId="66" fillId="0" borderId="132" pivotButton="0" quotePrefix="0" xfId="58"/>
    <xf numFmtId="165" fontId="67" fillId="0" borderId="99" pivotButton="0" quotePrefix="0" xfId="58"/>
    <xf numFmtId="176" fontId="79" fillId="0" borderId="86" applyAlignment="1" pivotButton="0" quotePrefix="0" xfId="58">
      <alignment horizontal="right" vertical="center"/>
    </xf>
    <xf numFmtId="166" fontId="68" fillId="0" borderId="0" applyAlignment="1" pivotButton="0" quotePrefix="0" xfId="1">
      <alignment horizont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167" fontId="68" fillId="0" borderId="0" applyAlignment="1" pivotButton="0" quotePrefix="0" xfId="1">
      <alignment horizontal="center" vertical="center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75" fontId="68" fillId="0" borderId="0" pivotButton="0" quotePrefix="0" xfId="57"/>
    <xf numFmtId="168" fontId="68" fillId="0" borderId="0" pivotButton="0" quotePrefix="0" xfId="57"/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166" fontId="68" fillId="0" borderId="0" applyAlignment="1" pivotButton="0" quotePrefix="0" xfId="1">
      <alignment horizontal="right" wrapText="1"/>
    </xf>
    <xf numFmtId="181" fontId="68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wrapText="1" shrinkToFit="1"/>
    </xf>
    <xf numFmtId="166" fontId="72" fillId="0" borderId="114" applyAlignment="1" pivotButton="0" quotePrefix="0" xfId="1">
      <alignment shrinkToFit="1"/>
    </xf>
    <xf numFmtId="166" fontId="72" fillId="0" borderId="96" applyAlignment="1" pivotButton="0" quotePrefix="0" xfId="1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 wrapText="1"/>
    </xf>
    <xf numFmtId="166" fontId="72" fillId="0" borderId="96" pivotButton="0" quotePrefix="0" xfId="1"/>
    <xf numFmtId="166" fontId="72" fillId="0" borderId="118" pivotButton="0" quotePrefix="0" xfId="1"/>
    <xf numFmtId="0" fontId="99" fillId="0" borderId="0" pivotButton="0" quotePrefix="0" xfId="0"/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horizontal="center" vertical="center"/>
    </xf>
    <xf numFmtId="0" fontId="0" fillId="0" borderId="133" pivotButton="0" quotePrefix="0" xfId="0"/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69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horizontal="center" vertical="center"/>
    </xf>
    <xf numFmtId="180" fontId="76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66" fontId="72" fillId="0" borderId="128" applyAlignment="1" pivotButton="0" quotePrefix="0" xfId="1">
      <alignment vertical="center" shrinkToFit="1"/>
    </xf>
    <xf numFmtId="167" fontId="72" fillId="0" borderId="128" applyAlignment="1" pivotButton="0" quotePrefix="0" xfId="1">
      <alignment vertical="center"/>
    </xf>
    <xf numFmtId="166" fontId="72" fillId="0" borderId="128" applyAlignment="1" pivotButton="0" quotePrefix="0" xfId="1">
      <alignment vertical="center"/>
    </xf>
    <xf numFmtId="166" fontId="68" fillId="0" borderId="128" applyAlignment="1" pivotButton="0" quotePrefix="0" xfId="1">
      <alignment horizontal="center"/>
    </xf>
    <xf numFmtId="179" fontId="68" fillId="0" borderId="128" applyAlignment="1" pivotButton="0" quotePrefix="0" xfId="3">
      <alignment horizontal="center"/>
    </xf>
    <xf numFmtId="166" fontId="68" fillId="0" borderId="128" applyAlignment="1" pivotButton="0" quotePrefix="0" xfId="1">
      <alignment shrinkToFit="1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68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171" fontId="72" fillId="0" borderId="121" applyAlignment="1" pivotButton="0" quotePrefix="0" xfId="57">
      <alignment horizontal="center" vertical="center"/>
    </xf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1" fontId="51" fillId="0" borderId="0" applyAlignment="1" pivotButton="0" quotePrefix="0" xfId="0">
      <alignment vertical="center"/>
    </xf>
    <xf numFmtId="177" fontId="51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181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0" fontId="0" fillId="0" borderId="124" pivotButton="0" quotePrefix="0" xfId="0"/>
    <xf numFmtId="0" fontId="0" fillId="0" borderId="125" pivotButton="0" quotePrefix="0" xfId="0"/>
    <xf numFmtId="166" fontId="72" fillId="0" borderId="114" applyAlignment="1" pivotButton="0" quotePrefix="0" xfId="1">
      <alignment horizontal="center" shrinkToFit="1"/>
    </xf>
    <xf numFmtId="0" fontId="0" fillId="0" borderId="126" pivotButton="0" quotePrefix="0" xfId="0"/>
    <xf numFmtId="170" fontId="51" fillId="0" borderId="131" applyAlignment="1" pivotButton="0" quotePrefix="0" xfId="0">
      <alignment vertical="center"/>
    </xf>
    <xf numFmtId="170" fontId="51" fillId="0" borderId="131" applyAlignment="1" pivotButton="0" quotePrefix="0" xfId="0">
      <alignment horizontal="center" vertical="center"/>
    </xf>
    <xf numFmtId="0" fontId="0" fillId="0" borderId="131" pivotButton="0" quotePrefix="0" xfId="0"/>
    <xf numFmtId="176" fontId="51" fillId="0" borderId="131" applyAlignment="1" pivotButton="0" quotePrefix="0" xfId="0">
      <alignment horizontal="center" vertical="center"/>
    </xf>
    <xf numFmtId="182" fontId="51" fillId="0" borderId="131" applyAlignment="1" pivotButton="0" quotePrefix="0" xfId="0">
      <alignment vertical="center"/>
    </xf>
    <xf numFmtId="177" fontId="51" fillId="0" borderId="132" applyAlignment="1" pivotButton="0" quotePrefix="0" xfId="0">
      <alignment horizontal="center" vertical="center"/>
    </xf>
    <xf numFmtId="190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vertical="center"/>
    </xf>
    <xf numFmtId="185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6" fontId="68" fillId="0" borderId="0" applyAlignment="1" pivotButton="0" quotePrefix="0" xfId="0">
      <alignment vertical="center"/>
    </xf>
  </cellXfs>
  <cellStyles count="4655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Ввод  6" xfId="2636"/>
    <cellStyle name="Вывод 6" xfId="2637"/>
    <cellStyle name="Вычисление 6" xfId="2638"/>
    <cellStyle name="Заголовок 3 3" xfId="2639"/>
    <cellStyle name="Итог 6" xfId="2640"/>
    <cellStyle name="Ввод  2 8 4" xfId="2641"/>
    <cellStyle name="Вывод 2 8 4" xfId="2642"/>
    <cellStyle name="Вычисление 2 8 4" xfId="2643"/>
    <cellStyle name="Итог 2 8 4" xfId="2644"/>
    <cellStyle name="Примечание 2 8 4" xfId="2645"/>
    <cellStyle name="Ввод  3 8 4" xfId="2646"/>
    <cellStyle name="Вывод 3 8 4" xfId="2647"/>
    <cellStyle name="Вычисление 3 8 4" xfId="2648"/>
    <cellStyle name="Итог 3 8 4" xfId="2649"/>
    <cellStyle name="Примечание 3 8 4" xfId="2650"/>
    <cellStyle name="Ввод  2 2 7 4" xfId="2651"/>
    <cellStyle name="Вывод 2 2 7 4" xfId="2652"/>
    <cellStyle name="Вычисление 2 2 7 4" xfId="2653"/>
    <cellStyle name="Итог 2 2 7 4" xfId="2654"/>
    <cellStyle name="Примечание 2 2 7 4" xfId="2655"/>
    <cellStyle name="Ввод  3 2 7 4" xfId="2656"/>
    <cellStyle name="Вывод 3 2 7 4" xfId="2657"/>
    <cellStyle name="Вычисление 3 2 7 4" xfId="2658"/>
    <cellStyle name="Итог 3 2 7 4" xfId="2659"/>
    <cellStyle name="Примечание 3 2 7 4" xfId="2660"/>
    <cellStyle name="Вывод 2 5 4 4" xfId="2661"/>
    <cellStyle name="Ввод  2 4 4 4" xfId="2662"/>
    <cellStyle name="Итог 2 5 4 4" xfId="2663"/>
    <cellStyle name="Итог 2 4 4 4" xfId="2664"/>
    <cellStyle name="Ввод  2 5 4 4" xfId="2665"/>
    <cellStyle name="Примечание 2 4 4 4" xfId="2666"/>
    <cellStyle name="Вычисление 2 4 4 4" xfId="2667"/>
    <cellStyle name="Вывод 2 4 4 4" xfId="2668"/>
    <cellStyle name="Ввод  2 3 4 4" xfId="2669"/>
    <cellStyle name="Вывод 2 3 4 4" xfId="2670"/>
    <cellStyle name="Вычисление 2 3 4 4" xfId="2671"/>
    <cellStyle name="Вычисление 2 5 4 4" xfId="2672"/>
    <cellStyle name="Итог 2 3 4 4" xfId="2673"/>
    <cellStyle name="Примечание 2 5 4 4" xfId="2674"/>
    <cellStyle name="Примечание 2 3 4 4" xfId="2675"/>
    <cellStyle name="Ввод  3 3 4 4" xfId="2676"/>
    <cellStyle name="Вывод 3 3 4 4" xfId="2677"/>
    <cellStyle name="Вычисление 3 3 4 4" xfId="2678"/>
    <cellStyle name="Итог 3 3 4 4" xfId="2679"/>
    <cellStyle name="Примечание 3 3 4 4" xfId="2680"/>
    <cellStyle name="Ввод  2 2 2 4 4" xfId="2681"/>
    <cellStyle name="Вывод 2 2 2 4 4" xfId="2682"/>
    <cellStyle name="Вычисление 2 2 2 4 4" xfId="2683"/>
    <cellStyle name="Итог 2 2 2 4 4" xfId="2684"/>
    <cellStyle name="Примечание 2 2 2 4 4" xfId="2685"/>
    <cellStyle name="Ввод  3 2 2 4 4" xfId="2686"/>
    <cellStyle name="Вывод 3 2 2 4 4" xfId="2687"/>
    <cellStyle name="Вычисление 3 2 2 4 4" xfId="2688"/>
    <cellStyle name="Итог 3 2 2 4 4" xfId="2689"/>
    <cellStyle name="Примечание 3 2 2 4 4" xfId="2690"/>
    <cellStyle name="Ввод  3 4 4 4" xfId="2691"/>
    <cellStyle name="Вывод 3 4 4 4" xfId="2692"/>
    <cellStyle name="Вычисление 3 4 4 4" xfId="2693"/>
    <cellStyle name="Итог 3 4 4 4" xfId="2694"/>
    <cellStyle name="Примечание 3 4 4 4" xfId="2695"/>
    <cellStyle name="Ввод  2 2 3 4 4" xfId="2696"/>
    <cellStyle name="Вывод 2 2 3 4 4" xfId="2697"/>
    <cellStyle name="Вычисление 2 2 3 4 4" xfId="2698"/>
    <cellStyle name="Итог 2 2 3 4 4" xfId="2699"/>
    <cellStyle name="Примечание 2 2 3 4 4" xfId="2700"/>
    <cellStyle name="Ввод  3 2 3 4 4" xfId="2701"/>
    <cellStyle name="Вывод 3 2 3 4 4" xfId="2702"/>
    <cellStyle name="Вычисление 3 2 3 4 4" xfId="2703"/>
    <cellStyle name="Итог 3 2 3 4 4" xfId="2704"/>
    <cellStyle name="Примечание 3 2 3 4 4" xfId="2705"/>
    <cellStyle name="Ввод  3 5 4 4" xfId="2706"/>
    <cellStyle name="Вывод 3 5 4 4" xfId="2707"/>
    <cellStyle name="Вычисление 3 5 4 4" xfId="2708"/>
    <cellStyle name="Итог 3 5 4 4" xfId="2709"/>
    <cellStyle name="Примечание 3 5 4 4" xfId="2710"/>
    <cellStyle name="Ввод  2 2 4 4 4" xfId="2711"/>
    <cellStyle name="Вывод 2 2 4 4 4" xfId="2712"/>
    <cellStyle name="Вычисление 2 2 4 4 4" xfId="2713"/>
    <cellStyle name="Итог 2 2 4 4 4" xfId="2714"/>
    <cellStyle name="Примечание 2 2 4 4 4" xfId="2715"/>
    <cellStyle name="Ввод  3 2 4 4 4" xfId="2716"/>
    <cellStyle name="Вывод 3 2 4 4 4" xfId="2717"/>
    <cellStyle name="Вычисление 3 2 4 4 4" xfId="2718"/>
    <cellStyle name="Итог 3 2 4 4 4" xfId="2719"/>
    <cellStyle name="Примечание 3 2 4 4 4" xfId="2720"/>
    <cellStyle name="Вычисление 2 12 4" xfId="2721"/>
    <cellStyle name="Вычисление 2 11 4" xfId="2722"/>
    <cellStyle name="Вывод 2 11 4" xfId="2723"/>
    <cellStyle name="Вывод 2 2 3 7 4" xfId="2724"/>
    <cellStyle name="Итог 3 3 7 4" xfId="2725"/>
    <cellStyle name="Итог 3 2 2 7 4" xfId="2726"/>
    <cellStyle name="Вывод 2 13 4" xfId="2727"/>
    <cellStyle name="Ввод  2 13 4" xfId="2728"/>
    <cellStyle name="Вывод 2 12 4" xfId="2729"/>
    <cellStyle name="Примечание 2 2 3 7 4" xfId="2730"/>
    <cellStyle name="Вычисление 2 2 3 7 4" xfId="2731"/>
    <cellStyle name="Итог 2 2 3 7 4" xfId="2732"/>
    <cellStyle name="Ввод  2 2 3 7 4" xfId="2733"/>
    <cellStyle name="Примечание 3 4 7 4" xfId="2734"/>
    <cellStyle name="Итог 3 4 7 4" xfId="2735"/>
    <cellStyle name="Вычисление 3 4 7 4" xfId="2736"/>
    <cellStyle name="Ввод  3 4 7 4" xfId="2737"/>
    <cellStyle name="Примечание 3 2 2 7 4" xfId="2738"/>
    <cellStyle name="Примечание 2 10 4" xfId="2739"/>
    <cellStyle name="Вычисление 3 2 2 7 4" xfId="2740"/>
    <cellStyle name="Вывод 3 2 2 7 4" xfId="2741"/>
    <cellStyle name="Примечание 2 2 2 7 4" xfId="2742"/>
    <cellStyle name="Вычисление 2 2 2 7 4" xfId="2743"/>
    <cellStyle name="Вывод 2 2 2 7 4" xfId="2744"/>
    <cellStyle name="Примечание 3 3 7 4" xfId="2745"/>
    <cellStyle name="Итог 2 10 4" xfId="2746"/>
    <cellStyle name="Вычисление 3 3 7 4" xfId="2747"/>
    <cellStyle name="Вывод 3 3 7 4" xfId="2748"/>
    <cellStyle name="Ввод  3 3 7 4" xfId="2749"/>
    <cellStyle name="Вычисление 2 10 4" xfId="2750"/>
    <cellStyle name="Вывод 2 10 4" xfId="2751"/>
    <cellStyle name="Ввод  2 10 4" xfId="2752"/>
    <cellStyle name="Ввод  2 9 4" xfId="2753"/>
    <cellStyle name="Вывод 2 9 4" xfId="2754"/>
    <cellStyle name="Вычисление 2 9 4" xfId="2755"/>
    <cellStyle name="Итог 2 9 4" xfId="2756"/>
    <cellStyle name="Ввод  2 12 4" xfId="2757"/>
    <cellStyle name="Примечание 2 11 4" xfId="2758"/>
    <cellStyle name="Примечание 2 9 4" xfId="2759"/>
    <cellStyle name="Ввод  3 2 2 7 4" xfId="2760"/>
    <cellStyle name="Итог 2 11 4" xfId="2761"/>
    <cellStyle name="Итог 2 2 2 7 4" xfId="2762"/>
    <cellStyle name="Ввод  2 2 2 7 4" xfId="2763"/>
    <cellStyle name="Вывод 3 4 7 4" xfId="2764"/>
    <cellStyle name="Ввод  2 11 4" xfId="2765"/>
    <cellStyle name="Примечание 2 3 7 4" xfId="2766"/>
    <cellStyle name="Ввод  3 9 4" xfId="2767"/>
    <cellStyle name="Вывод 3 9 4" xfId="2768"/>
    <cellStyle name="Вычисление 3 9 4" xfId="2769"/>
    <cellStyle name="Итог 3 9 4" xfId="2770"/>
    <cellStyle name="Примечание 3 9 4" xfId="2771"/>
    <cellStyle name="Ввод  2 2 8 4" xfId="2772"/>
    <cellStyle name="Вывод 2 2 8 4" xfId="2773"/>
    <cellStyle name="Вычисление 2 2 8 4" xfId="2774"/>
    <cellStyle name="Итог 2 2 8 4" xfId="2775"/>
    <cellStyle name="Примечание 2 2 8 4" xfId="2776"/>
    <cellStyle name="Ввод  3 2 8 4" xfId="2777"/>
    <cellStyle name="Вывод 3 2 8 4" xfId="2778"/>
    <cellStyle name="Вычисление 3 2 8 4" xfId="2779"/>
    <cellStyle name="Итог 3 2 8 4" xfId="2780"/>
    <cellStyle name="Примечание 3 2 8 4" xfId="2781"/>
    <cellStyle name="Вывод 2 5 5 4" xfId="2782"/>
    <cellStyle name="Ввод  2 4 5 4" xfId="2783"/>
    <cellStyle name="Итог 2 5 5 4" xfId="2784"/>
    <cellStyle name="Итог 2 4 5 4" xfId="2785"/>
    <cellStyle name="Ввод  2 5 5 4" xfId="2786"/>
    <cellStyle name="Примечание 2 4 5 4" xfId="2787"/>
    <cellStyle name="Вычисление 2 4 5 4" xfId="2788"/>
    <cellStyle name="Вывод 2 4 5 4" xfId="2789"/>
    <cellStyle name="Ввод  2 3 5 4" xfId="2790"/>
    <cellStyle name="Вывод 2 3 5 4" xfId="2791"/>
    <cellStyle name="Вычисление 2 3 5 4" xfId="2792"/>
    <cellStyle name="Вычисление 2 5 5 4" xfId="2793"/>
    <cellStyle name="Итог 2 3 5 4" xfId="2794"/>
    <cellStyle name="Примечание 2 5 5 4" xfId="2795"/>
    <cellStyle name="Примечание 2 3 5 4" xfId="2796"/>
    <cellStyle name="Ввод  3 3 5 4" xfId="2797"/>
    <cellStyle name="Вывод 3 3 5 4" xfId="2798"/>
    <cellStyle name="Вычисление 3 3 5 4" xfId="2799"/>
    <cellStyle name="Итог 3 3 5 4" xfId="2800"/>
    <cellStyle name="Примечание 3 3 5 4" xfId="2801"/>
    <cellStyle name="Ввод  2 2 2 5 4" xfId="2802"/>
    <cellStyle name="Вывод 2 2 2 5 4" xfId="2803"/>
    <cellStyle name="Вычисление 2 2 2 5 4" xfId="2804"/>
    <cellStyle name="Итог 2 2 2 5 4" xfId="2805"/>
    <cellStyle name="Примечание 2 2 2 5 4" xfId="2806"/>
    <cellStyle name="Ввод  3 2 2 5 4" xfId="2807"/>
    <cellStyle name="Вывод 3 2 2 5 4" xfId="2808"/>
    <cellStyle name="Вычисление 3 2 2 5 4" xfId="2809"/>
    <cellStyle name="Итог 3 2 2 5 4" xfId="2810"/>
    <cellStyle name="Примечание 3 2 2 5 4" xfId="2811"/>
    <cellStyle name="Ввод  3 4 5 4" xfId="2812"/>
    <cellStyle name="Вывод 3 4 5 4" xfId="2813"/>
    <cellStyle name="Вычисление 3 4 5 4" xfId="2814"/>
    <cellStyle name="Итог 3 4 5 4" xfId="2815"/>
    <cellStyle name="Примечание 3 4 5 4" xfId="2816"/>
    <cellStyle name="Ввод  2 2 3 5 4" xfId="2817"/>
    <cellStyle name="Вывод 2 2 3 5 4" xfId="2818"/>
    <cellStyle name="Вычисление 2 2 3 5 4" xfId="2819"/>
    <cellStyle name="Итог 2 2 3 5 4" xfId="2820"/>
    <cellStyle name="Примечание 2 2 3 5 4" xfId="2821"/>
    <cellStyle name="Ввод  3 2 3 5 4" xfId="2822"/>
    <cellStyle name="Вывод 3 2 3 5 4" xfId="2823"/>
    <cellStyle name="Вычисление 3 2 3 5 4" xfId="2824"/>
    <cellStyle name="Итог 3 2 3 5 4" xfId="2825"/>
    <cellStyle name="Примечание 3 2 3 5 4" xfId="2826"/>
    <cellStyle name="Ввод  3 5 5 4" xfId="2827"/>
    <cellStyle name="Вывод 3 5 5 4" xfId="2828"/>
    <cellStyle name="Вычисление 3 5 5 4" xfId="2829"/>
    <cellStyle name="Итог 3 5 5 4" xfId="2830"/>
    <cellStyle name="Примечание 3 5 5 4" xfId="2831"/>
    <cellStyle name="Ввод  2 2 4 5 4" xfId="2832"/>
    <cellStyle name="Вывод 2 2 4 5 4" xfId="2833"/>
    <cellStyle name="Вычисление 2 2 4 5 4" xfId="2834"/>
    <cellStyle name="Итог 2 2 4 5 4" xfId="2835"/>
    <cellStyle name="Примечание 2 2 4 5 4" xfId="2836"/>
    <cellStyle name="Ввод  3 2 4 5 4" xfId="2837"/>
    <cellStyle name="Вывод 3 2 4 5 4" xfId="2838"/>
    <cellStyle name="Вычисление 3 2 4 5 4" xfId="2839"/>
    <cellStyle name="Итог 3 2 4 5 4" xfId="2840"/>
    <cellStyle name="Примечание 3 2 4 5 4" xfId="2841"/>
    <cellStyle name="Итог 2 13 4" xfId="2842"/>
    <cellStyle name="Ввод  3 10 4" xfId="2843"/>
    <cellStyle name="Вывод 3 10 4" xfId="2844"/>
    <cellStyle name="Вычисление 3 10 4" xfId="2845"/>
    <cellStyle name="Итог 3 10 4" xfId="2846"/>
    <cellStyle name="Примечание 3 10 4" xfId="2847"/>
    <cellStyle name="Ввод  2 2 9 4" xfId="2848"/>
    <cellStyle name="Вывод 2 2 9 4" xfId="2849"/>
    <cellStyle name="Вычисление 2 2 9 4" xfId="2850"/>
    <cellStyle name="Итог 2 2 9 4" xfId="2851"/>
    <cellStyle name="Примечание 2 2 9 4" xfId="2852"/>
    <cellStyle name="Ввод  3 2 9 4" xfId="2853"/>
    <cellStyle name="Вывод 3 2 9 4" xfId="2854"/>
    <cellStyle name="Вычисление 3 2 9 4" xfId="2855"/>
    <cellStyle name="Итог 3 2 9 4" xfId="2856"/>
    <cellStyle name="Примечание 3 2 9 4" xfId="2857"/>
    <cellStyle name="Вывод 2 5 6 4" xfId="2858"/>
    <cellStyle name="Ввод  2 4 6 4" xfId="2859"/>
    <cellStyle name="Итог 2 5 6 4" xfId="2860"/>
    <cellStyle name="Итог 2 4 6 4" xfId="2861"/>
    <cellStyle name="Ввод  2 5 6 4" xfId="2862"/>
    <cellStyle name="Примечание 2 4 6 4" xfId="2863"/>
    <cellStyle name="Вычисление 2 4 6 4" xfId="2864"/>
    <cellStyle name="Вывод 2 4 6 4" xfId="2865"/>
    <cellStyle name="Ввод  2 3 6 4" xfId="2866"/>
    <cellStyle name="Вывод 2 3 6 4" xfId="2867"/>
    <cellStyle name="Вычисление 2 3 6 4" xfId="2868"/>
    <cellStyle name="Вычисление 2 5 6 4" xfId="2869"/>
    <cellStyle name="Итог 2 3 6 4" xfId="2870"/>
    <cellStyle name="Примечание 2 5 6 4" xfId="2871"/>
    <cellStyle name="Примечание 2 3 6 4" xfId="2872"/>
    <cellStyle name="Ввод  3 3 6 4" xfId="2873"/>
    <cellStyle name="Вывод 3 3 6 4" xfId="2874"/>
    <cellStyle name="Вычисление 3 3 6 4" xfId="2875"/>
    <cellStyle name="Итог 3 3 6 4" xfId="2876"/>
    <cellStyle name="Примечание 3 3 6 4" xfId="2877"/>
    <cellStyle name="Ввод  2 2 2 6 4" xfId="2878"/>
    <cellStyle name="Вывод 2 2 2 6 4" xfId="2879"/>
    <cellStyle name="Вычисление 2 2 2 6 4" xfId="2880"/>
    <cellStyle name="Итог 2 2 2 6 4" xfId="2881"/>
    <cellStyle name="Примечание 2 2 2 6 4" xfId="2882"/>
    <cellStyle name="Ввод  3 2 2 6 4" xfId="2883"/>
    <cellStyle name="Вывод 3 2 2 6 4" xfId="2884"/>
    <cellStyle name="Вычисление 3 2 2 6 4" xfId="2885"/>
    <cellStyle name="Итог 3 2 2 6 4" xfId="2886"/>
    <cellStyle name="Примечание 3 2 2 6 4" xfId="2887"/>
    <cellStyle name="Ввод  3 4 6 4" xfId="2888"/>
    <cellStyle name="Вывод 3 4 6 4" xfId="2889"/>
    <cellStyle name="Вычисление 3 4 6 4" xfId="2890"/>
    <cellStyle name="Итог 3 4 6 4" xfId="2891"/>
    <cellStyle name="Примечание 3 4 6 4" xfId="2892"/>
    <cellStyle name="Ввод  2 2 3 6 4" xfId="2893"/>
    <cellStyle name="Вывод 2 2 3 6 4" xfId="2894"/>
    <cellStyle name="Вычисление 2 2 3 6 4" xfId="2895"/>
    <cellStyle name="Итог 2 2 3 6 4" xfId="2896"/>
    <cellStyle name="Примечание 2 2 3 6 4" xfId="2897"/>
    <cellStyle name="Ввод  3 2 3 6 4" xfId="2898"/>
    <cellStyle name="Вывод 3 2 3 6 4" xfId="2899"/>
    <cellStyle name="Вычисление 3 2 3 6 4" xfId="2900"/>
    <cellStyle name="Итог 3 2 3 6 4" xfId="2901"/>
    <cellStyle name="Примечание 3 2 3 6 4" xfId="2902"/>
    <cellStyle name="Ввод  3 5 6 4" xfId="2903"/>
    <cellStyle name="Вывод 3 5 6 4" xfId="2904"/>
    <cellStyle name="Вычисление 3 5 6 4" xfId="2905"/>
    <cellStyle name="Итог 3 5 6 4" xfId="2906"/>
    <cellStyle name="Примечание 3 5 6 4" xfId="2907"/>
    <cellStyle name="Ввод  2 2 4 6 4" xfId="2908"/>
    <cellStyle name="Вывод 2 2 4 6 4" xfId="2909"/>
    <cellStyle name="Вычисление 2 2 4 6 4" xfId="2910"/>
    <cellStyle name="Итог 2 2 4 6 4" xfId="2911"/>
    <cellStyle name="Примечание 2 2 4 6 4" xfId="2912"/>
    <cellStyle name="Ввод  3 2 4 6 4" xfId="2913"/>
    <cellStyle name="Вывод 3 2 4 6 4" xfId="2914"/>
    <cellStyle name="Вычисление 3 2 4 6 4" xfId="2915"/>
    <cellStyle name="Итог 3 2 4 6 4" xfId="2916"/>
    <cellStyle name="Примечание 3 2 4 6 4" xfId="2917"/>
    <cellStyle name="Ввод  3 11 4" xfId="2918"/>
    <cellStyle name="Вывод 3 11 4" xfId="2919"/>
    <cellStyle name="Вычисление 3 11 4" xfId="2920"/>
    <cellStyle name="Итог 3 11 4" xfId="2921"/>
    <cellStyle name="Примечание 3 11 4" xfId="2922"/>
    <cellStyle name="Ввод  2 2 10 4" xfId="2923"/>
    <cellStyle name="Вывод 2 2 10 4" xfId="2924"/>
    <cellStyle name="Вычисление 2 2 10 4" xfId="2925"/>
    <cellStyle name="Итог 2 2 10 4" xfId="2926"/>
    <cellStyle name="Примечание 2 2 10 4" xfId="2927"/>
    <cellStyle name="Ввод  3 2 10 4" xfId="2928"/>
    <cellStyle name="Вывод 3 2 10 4" xfId="2929"/>
    <cellStyle name="Вычисление 3 2 10 4" xfId="2930"/>
    <cellStyle name="Итог 3 2 10 4" xfId="2931"/>
    <cellStyle name="Примечание 3 2 10 4" xfId="2932"/>
    <cellStyle name="Вывод 3 2 11 4" xfId="2933"/>
    <cellStyle name="Вывод 2 3 7 4" xfId="2934"/>
    <cellStyle name="Примечание 2 12 4" xfId="2935"/>
    <cellStyle name="Ввод  2 3 7 4" xfId="2936"/>
    <cellStyle name="Вывод 3 12 4" xfId="2937"/>
    <cellStyle name="Вычисление 3 2 11 4" xfId="2938"/>
    <cellStyle name="Вычисление 2 3 7 4" xfId="2939"/>
    <cellStyle name="Итог 3 2 11 4" xfId="2940"/>
    <cellStyle name="Вычисление 3 12 4" xfId="2941"/>
    <cellStyle name="Ввод  3 12 4" xfId="2942"/>
    <cellStyle name="Ввод  2 5 7 4" xfId="2943"/>
    <cellStyle name="Вычисление 2 2 11 4" xfId="2944"/>
    <cellStyle name="Примечание 2 5 7 4" xfId="2945"/>
    <cellStyle name="Ввод  2 4 7 4" xfId="2946"/>
    <cellStyle name="Вычисление 2 13 4" xfId="2947"/>
    <cellStyle name="Вывод 2 4 7 4" xfId="2948"/>
    <cellStyle name="Ввод  3 2 11 4" xfId="2949"/>
    <cellStyle name="Итог 2 4 7 4" xfId="2950"/>
    <cellStyle name="Вывод 2 2 11 4" xfId="2951"/>
    <cellStyle name="Итог 2 3 7 4" xfId="2952"/>
    <cellStyle name="Вывод 2 5 7 4" xfId="2953"/>
    <cellStyle name="Примечание 3 12 4" xfId="2954"/>
    <cellStyle name="Вычисление 2 4 7 4" xfId="2955"/>
    <cellStyle name="Примечание 2 2 11 4" xfId="2956"/>
    <cellStyle name="Итог 2 5 7 4" xfId="2957"/>
    <cellStyle name="Ввод  2 2 11 4" xfId="2958"/>
    <cellStyle name="Итог 2 12 4" xfId="2959"/>
    <cellStyle name="Примечание 2 13 4" xfId="2960"/>
    <cellStyle name="Вычисление 2 5 7 4" xfId="2961"/>
    <cellStyle name="Примечание 3 2 11 4" xfId="2962"/>
    <cellStyle name="Итог 3 12 4" xfId="2963"/>
    <cellStyle name="Примечание 2 4 7 4" xfId="2964"/>
    <cellStyle name="Итог 2 2 11 4" xfId="2965"/>
    <cellStyle name="Ввод  3 2 3 7 4" xfId="2966"/>
    <cellStyle name="Вывод 3 2 3 7 4" xfId="2967"/>
    <cellStyle name="Вычисление 3 2 3 7 4" xfId="2968"/>
    <cellStyle name="Итог 3 2 3 7 4" xfId="2969"/>
    <cellStyle name="Примечание 3 2 3 7 4" xfId="2970"/>
    <cellStyle name="Ввод  3 5 7 4" xfId="2971"/>
    <cellStyle name="Вывод 3 5 7 4" xfId="2972"/>
    <cellStyle name="Вычисление 3 5 7 4" xfId="2973"/>
    <cellStyle name="Итог 3 5 7 4" xfId="2974"/>
    <cellStyle name="Примечание 3 5 7 4" xfId="2975"/>
    <cellStyle name="Ввод  2 2 4 7 4" xfId="2976"/>
    <cellStyle name="Вывод 2 2 4 7 4" xfId="2977"/>
    <cellStyle name="Вычисление 2 2 4 7 4" xfId="2978"/>
    <cellStyle name="Итог 2 2 4 7 4" xfId="2979"/>
    <cellStyle name="Примечание 2 2 4 7 4" xfId="2980"/>
    <cellStyle name="Ввод  3 2 4 7 4" xfId="2981"/>
    <cellStyle name="Вывод 3 2 4 7 4" xfId="2982"/>
    <cellStyle name="Вычисление 3 2 4 7 4" xfId="2983"/>
    <cellStyle name="Итог 3 2 4 7 4" xfId="2984"/>
    <cellStyle name="Примечание 3 2 4 7 4" xfId="2985"/>
    <cellStyle name="Ввод  3 13 4" xfId="2986"/>
    <cellStyle name="Вывод 3 13 4" xfId="2987"/>
    <cellStyle name="Вычисление 3 13 4" xfId="2988"/>
    <cellStyle name="Итог 3 13 4" xfId="2989"/>
    <cellStyle name="Примечание 3 13 4" xfId="2990"/>
    <cellStyle name="Ввод  2 2 12 4" xfId="2991"/>
    <cellStyle name="Вывод 2 2 12 4" xfId="2992"/>
    <cellStyle name="Вычисление 2 2 12 4" xfId="2993"/>
    <cellStyle name="Итог 2 2 12 4" xfId="2994"/>
    <cellStyle name="Примечание 2 2 12 4" xfId="2995"/>
    <cellStyle name="Ввод  3 2 12 4" xfId="2996"/>
    <cellStyle name="Вывод 3 2 12 4" xfId="2997"/>
    <cellStyle name="Вычисление 3 2 12 4" xfId="2998"/>
    <cellStyle name="Итог 3 2 12 4" xfId="2999"/>
    <cellStyle name="Примечание 3 2 12 4" xfId="3000"/>
    <cellStyle name="Вывод 2 5 8 3" xfId="3001"/>
    <cellStyle name="Ввод  2 4 8 3" xfId="3002"/>
    <cellStyle name="Итог 2 5 8 3" xfId="3003"/>
    <cellStyle name="Итог 2 4 8 3" xfId="3004"/>
    <cellStyle name="Ввод  2 5 8 3" xfId="3005"/>
    <cellStyle name="Примечание 2 4 8 3" xfId="3006"/>
    <cellStyle name="Вычисление 2 4 8 3" xfId="3007"/>
    <cellStyle name="Вывод 2 4 8 3" xfId="3008"/>
    <cellStyle name="Ввод  2 3 8 3" xfId="3009"/>
    <cellStyle name="Вывод 2 3 8 3" xfId="3010"/>
    <cellStyle name="Вычисление 2 3 8 3" xfId="3011"/>
    <cellStyle name="Вычисление 2 5 8 3" xfId="3012"/>
    <cellStyle name="Итог 2 3 8 3" xfId="3013"/>
    <cellStyle name="Примечание 2 5 8 3" xfId="3014"/>
    <cellStyle name="Примечание 2 3 8 3" xfId="3015"/>
    <cellStyle name="Ввод  3 3 8 3" xfId="3016"/>
    <cellStyle name="Вывод 3 3 8 3" xfId="3017"/>
    <cellStyle name="Вычисление 3 3 8 3" xfId="3018"/>
    <cellStyle name="Итог 3 3 8 3" xfId="3019"/>
    <cellStyle name="Примечание 3 3 8 3" xfId="3020"/>
    <cellStyle name="Ввод  2 2 2 8 3" xfId="3021"/>
    <cellStyle name="Вывод 2 2 2 8 3" xfId="3022"/>
    <cellStyle name="Вычисление 2 2 2 8 3" xfId="3023"/>
    <cellStyle name="Итог 2 2 2 8 3" xfId="3024"/>
    <cellStyle name="Примечание 2 2 2 8 3" xfId="3025"/>
    <cellStyle name="Ввод  3 2 2 8 3" xfId="3026"/>
    <cellStyle name="Вывод 3 2 2 8 3" xfId="3027"/>
    <cellStyle name="Вычисление 3 2 2 8 3" xfId="3028"/>
    <cellStyle name="Итог 3 2 2 8 3" xfId="3029"/>
    <cellStyle name="Примечание 3 2 2 8 3" xfId="3030"/>
    <cellStyle name="Ввод  3 4 8 3" xfId="3031"/>
    <cellStyle name="Вывод 3 4 8 3" xfId="3032"/>
    <cellStyle name="Вычисление 3 4 8 3" xfId="3033"/>
    <cellStyle name="Итог 3 4 8 3" xfId="3034"/>
    <cellStyle name="Примечание 3 4 8 3" xfId="3035"/>
    <cellStyle name="Ввод  2 2 3 8 3" xfId="3036"/>
    <cellStyle name="Вывод 2 2 3 8 3" xfId="3037"/>
    <cellStyle name="Вычисление 2 2 3 8 3" xfId="3038"/>
    <cellStyle name="Итог 2 2 3 8 3" xfId="3039"/>
    <cellStyle name="Примечание 2 2 3 8 3" xfId="3040"/>
    <cellStyle name="Ввод  3 2 3 8 3" xfId="3041"/>
    <cellStyle name="Вывод 3 2 3 8 3" xfId="3042"/>
    <cellStyle name="Вычисление 3 2 3 8 3" xfId="3043"/>
    <cellStyle name="Итог 3 2 3 8 3" xfId="3044"/>
    <cellStyle name="Примечание 3 2 3 8 3" xfId="3045"/>
    <cellStyle name="Ввод  3 5 8 3" xfId="3046"/>
    <cellStyle name="Вывод 3 5 8 3" xfId="3047"/>
    <cellStyle name="Вычисление 3 5 8 3" xfId="3048"/>
    <cellStyle name="Итог 3 5 8 3" xfId="3049"/>
    <cellStyle name="Примечание 3 5 8 3" xfId="3050"/>
    <cellStyle name="Ввод  2 2 4 8 3" xfId="3051"/>
    <cellStyle name="Вывод 2 2 4 8 3" xfId="3052"/>
    <cellStyle name="Вычисление 2 2 4 8 3" xfId="3053"/>
    <cellStyle name="Итог 2 2 4 8 3" xfId="3054"/>
    <cellStyle name="Примечание 2 2 4 8 3" xfId="3055"/>
    <cellStyle name="Ввод  3 2 4 8 3" xfId="3056"/>
    <cellStyle name="Вывод 3 2 4 8 3" xfId="3057"/>
    <cellStyle name="Вычисление 3 2 4 8 3" xfId="3058"/>
    <cellStyle name="Итог 3 2 4 8 3" xfId="3059"/>
    <cellStyle name="Примечание 3 2 4 8 3" xfId="3060"/>
    <cellStyle name="Ввод  5 2" xfId="3061"/>
    <cellStyle name="Вывод 5 2" xfId="3062"/>
    <cellStyle name="Вычисление 5 2" xfId="3063"/>
    <cellStyle name="Итог 5 2" xfId="3064"/>
    <cellStyle name="Примечание 2 6 4 2" xfId="3065"/>
    <cellStyle name="Итог 2 6 4 2" xfId="3066"/>
    <cellStyle name="Вычисление 2 6 4 2" xfId="3067"/>
    <cellStyle name="Вывод 2 6 4 2" xfId="3068"/>
    <cellStyle name="Ввод  2 6 4 2" xfId="3069"/>
    <cellStyle name="Ввод  3 6 4 2" xfId="3070"/>
    <cellStyle name="Вывод 3 6 4 2" xfId="3071"/>
    <cellStyle name="Вычисление 3 6 4 2" xfId="3072"/>
    <cellStyle name="Итог 3 6 4 2" xfId="3073"/>
    <cellStyle name="Примечание 3 6 4 2" xfId="3074"/>
    <cellStyle name="Ввод  2 2 5 4 2" xfId="3075"/>
    <cellStyle name="Вывод 2 2 5 4 2" xfId="3076"/>
    <cellStyle name="Вычисление 2 2 5 4 2" xfId="3077"/>
    <cellStyle name="Итог 2 2 5 4 2" xfId="3078"/>
    <cellStyle name="Примечание 2 2 5 4 2" xfId="3079"/>
    <cellStyle name="Ввод  3 2 5 4 2" xfId="3080"/>
    <cellStyle name="Вывод 3 2 5 4 2" xfId="3081"/>
    <cellStyle name="Вычисление 3 2 5 4 2" xfId="3082"/>
    <cellStyle name="Итог 3 2 5 4 2" xfId="3083"/>
    <cellStyle name="Примечание 3 2 5 4 2" xfId="3084"/>
    <cellStyle name="Вывод 2 5 2 4 2" xfId="3085"/>
    <cellStyle name="Ввод  2 4 2 4 2" xfId="3086"/>
    <cellStyle name="Итог 2 5 2 4 2" xfId="3087"/>
    <cellStyle name="Итог 2 4 2 4 2" xfId="3088"/>
    <cellStyle name="Ввод  2 5 2 4 2" xfId="3089"/>
    <cellStyle name="Примечание 2 4 2 4 2" xfId="3090"/>
    <cellStyle name="Вычисление 2 4 2 4 2" xfId="3091"/>
    <cellStyle name="Вывод 2 4 2 4 2" xfId="3092"/>
    <cellStyle name="Ввод  2 3 2 4 2" xfId="3093"/>
    <cellStyle name="Вывод 2 3 2 4 2" xfId="3094"/>
    <cellStyle name="Вычисление 2 3 2 4 2" xfId="3095"/>
    <cellStyle name="Вычисление 2 5 2 4 2" xfId="3096"/>
    <cellStyle name="Итог 2 3 2 4 2" xfId="3097"/>
    <cellStyle name="Примечание 2 5 2 4 2" xfId="3098"/>
    <cellStyle name="Примечание 2 3 2 4 2" xfId="3099"/>
    <cellStyle name="Ввод  3 3 2 4 2" xfId="3100"/>
    <cellStyle name="Вывод 3 3 2 4 2" xfId="3101"/>
    <cellStyle name="Вычисление 3 3 2 4 2" xfId="3102"/>
    <cellStyle name="Итог 3 3 2 4 2" xfId="3103"/>
    <cellStyle name="Примечание 3 3 2 4 2" xfId="3104"/>
    <cellStyle name="Ввод  2 2 2 2 4 2" xfId="3105"/>
    <cellStyle name="Вывод 2 2 2 2 4 2" xfId="3106"/>
    <cellStyle name="Вычисление 2 2 2 2 4 2" xfId="3107"/>
    <cellStyle name="Итог 2 2 2 2 4 2" xfId="3108"/>
    <cellStyle name="Примечание 2 2 2 2 4 2" xfId="3109"/>
    <cellStyle name="Ввод  3 2 2 2 4 2" xfId="3110"/>
    <cellStyle name="Вывод 3 2 2 2 4 2" xfId="3111"/>
    <cellStyle name="Вычисление 3 2 2 2 4 2" xfId="3112"/>
    <cellStyle name="Итог 3 2 2 2 4 2" xfId="3113"/>
    <cellStyle name="Примечание 3 2 2 2 4 2" xfId="3114"/>
    <cellStyle name="Ввод  3 4 2 4 2" xfId="3115"/>
    <cellStyle name="Вывод 3 4 2 4 2" xfId="3116"/>
    <cellStyle name="Вычисление 3 4 2 4 2" xfId="3117"/>
    <cellStyle name="Итог 3 4 2 4 2" xfId="3118"/>
    <cellStyle name="Примечание 3 4 2 4 2" xfId="3119"/>
    <cellStyle name="Ввод  2 2 3 2 4 2" xfId="3120"/>
    <cellStyle name="Вывод 2 2 3 2 4 2" xfId="3121"/>
    <cellStyle name="Вычисление 2 2 3 2 4 2" xfId="3122"/>
    <cellStyle name="Итог 2 2 3 2 4 2" xfId="3123"/>
    <cellStyle name="Примечание 2 2 3 2 4 2" xfId="3124"/>
    <cellStyle name="Ввод  3 2 3 2 4 2" xfId="3125"/>
    <cellStyle name="Вывод 3 2 3 2 4 2" xfId="3126"/>
    <cellStyle name="Вычисление 3 2 3 2 4 2" xfId="3127"/>
    <cellStyle name="Итог 3 2 3 2 4 2" xfId="3128"/>
    <cellStyle name="Примечание 3 2 3 2 4 2" xfId="3129"/>
    <cellStyle name="Ввод  3 5 2 4 2" xfId="3130"/>
    <cellStyle name="Вывод 3 5 2 4 2" xfId="3131"/>
    <cellStyle name="Вычисление 3 5 2 4 2" xfId="3132"/>
    <cellStyle name="Итог 3 5 2 4 2" xfId="3133"/>
    <cellStyle name="Примечание 3 5 2 4 2" xfId="3134"/>
    <cellStyle name="Ввод  2 2 4 2 4 2" xfId="3135"/>
    <cellStyle name="Вывод 2 2 4 2 4 2" xfId="3136"/>
    <cellStyle name="Вычисление 2 2 4 2 4 2" xfId="3137"/>
    <cellStyle name="Итог 2 2 4 2 4 2" xfId="3138"/>
    <cellStyle name="Примечание 2 2 4 2 4 2" xfId="3139"/>
    <cellStyle name="Ввод  3 2 4 2 4 2" xfId="3140"/>
    <cellStyle name="Вывод 3 2 4 2 4 2" xfId="3141"/>
    <cellStyle name="Вычисление 3 2 4 2 4 2" xfId="3142"/>
    <cellStyle name="Итог 3 2 4 2 4 2" xfId="3143"/>
    <cellStyle name="Примечание 3 2 4 2 4 2" xfId="3144"/>
    <cellStyle name="Ввод  2 7 4 2" xfId="3145"/>
    <cellStyle name="Вывод 2 7 4 2" xfId="3146"/>
    <cellStyle name="Вычисление 2 7 4 2" xfId="3147"/>
    <cellStyle name="Итог 2 7 4 2" xfId="3148"/>
    <cellStyle name="Примечание 2 7 4 2" xfId="3149"/>
    <cellStyle name="Ввод  3 7 4 2" xfId="3150"/>
    <cellStyle name="Вывод 3 7 4 2" xfId="3151"/>
    <cellStyle name="Вычисление 3 7 4 2" xfId="3152"/>
    <cellStyle name="Итог 3 7 4 2" xfId="3153"/>
    <cellStyle name="Примечание 3 7 4 2" xfId="3154"/>
    <cellStyle name="Ввод  2 2 6 4 2" xfId="3155"/>
    <cellStyle name="Вывод 2 2 6 4 2" xfId="3156"/>
    <cellStyle name="Вычисление 2 2 6 4 2" xfId="3157"/>
    <cellStyle name="Итог 2 2 6 4 2" xfId="3158"/>
    <cellStyle name="Примечание 2 2 6 4 2" xfId="3159"/>
    <cellStyle name="Ввод  3 2 6 4 2" xfId="3160"/>
    <cellStyle name="Вывод 3 2 6 4 2" xfId="3161"/>
    <cellStyle name="Вычисление 3 2 6 4 2" xfId="3162"/>
    <cellStyle name="Итог 3 2 6 4 2" xfId="3163"/>
    <cellStyle name="Примечание 3 2 6 4 2" xfId="3164"/>
    <cellStyle name="Вывод 2 5 3 4 2" xfId="3165"/>
    <cellStyle name="Ввод  2 4 3 4 2" xfId="3166"/>
    <cellStyle name="Итог 2 5 3 4 2" xfId="3167"/>
    <cellStyle name="Итог 2 4 3 4 2" xfId="3168"/>
    <cellStyle name="Ввод  2 5 3 4 2" xfId="3169"/>
    <cellStyle name="Примечание 2 4 3 4 2" xfId="3170"/>
    <cellStyle name="Вычисление 2 4 3 4 2" xfId="3171"/>
    <cellStyle name="Вывод 2 4 3 4 2" xfId="3172"/>
    <cellStyle name="Ввод  2 3 3 4 2" xfId="3173"/>
    <cellStyle name="Вывод 2 3 3 4 2" xfId="3174"/>
    <cellStyle name="Вычисление 2 3 3 4 2" xfId="3175"/>
    <cellStyle name="Вычисление 2 5 3 4 2" xfId="3176"/>
    <cellStyle name="Итог 2 3 3 4 2" xfId="3177"/>
    <cellStyle name="Примечание 2 5 3 4 2" xfId="3178"/>
    <cellStyle name="Примечание 2 3 3 4 2" xfId="3179"/>
    <cellStyle name="Ввод  3 3 3 4 2" xfId="3180"/>
    <cellStyle name="Вывод 3 3 3 4 2" xfId="3181"/>
    <cellStyle name="Вычисление 3 3 3 4 2" xfId="3182"/>
    <cellStyle name="Итог 3 3 3 4 2" xfId="3183"/>
    <cellStyle name="Примечание 3 3 3 4 2" xfId="3184"/>
    <cellStyle name="Ввод  2 2 2 3 4 2" xfId="3185"/>
    <cellStyle name="Вывод 2 2 2 3 4 2" xfId="3186"/>
    <cellStyle name="Вычисление 2 2 2 3 4 2" xfId="3187"/>
    <cellStyle name="Итог 2 2 2 3 4 2" xfId="3188"/>
    <cellStyle name="Примечание 2 2 2 3 4 2" xfId="3189"/>
    <cellStyle name="Ввод  3 2 2 3 4 2" xfId="3190"/>
    <cellStyle name="Вывод 3 2 2 3 4 2" xfId="3191"/>
    <cellStyle name="Вычисление 3 2 2 3 4 2" xfId="3192"/>
    <cellStyle name="Итог 3 2 2 3 4 2" xfId="3193"/>
    <cellStyle name="Примечание 3 2 2 3 4 2" xfId="3194"/>
    <cellStyle name="Ввод  3 4 3 4 2" xfId="3195"/>
    <cellStyle name="Вывод 3 4 3 4 2" xfId="3196"/>
    <cellStyle name="Вычисление 3 4 3 4 2" xfId="3197"/>
    <cellStyle name="Итог 3 4 3 4 2" xfId="3198"/>
    <cellStyle name="Примечание 3 4 3 4 2" xfId="3199"/>
    <cellStyle name="Ввод  2 2 3 3 4 2" xfId="3200"/>
    <cellStyle name="Вывод 2 2 3 3 4 2" xfId="3201"/>
    <cellStyle name="Вычисление 2 2 3 3 4 2" xfId="3202"/>
    <cellStyle name="Итог 2 2 3 3 4 2" xfId="3203"/>
    <cellStyle name="Примечание 2 2 3 3 4 2" xfId="3204"/>
    <cellStyle name="Ввод  3 2 3 3 4 2" xfId="3205"/>
    <cellStyle name="Вывод 3 2 3 3 4 2" xfId="3206"/>
    <cellStyle name="Вычисление 3 2 3 3 4 2" xfId="3207"/>
    <cellStyle name="Итог 3 2 3 3 4 2" xfId="3208"/>
    <cellStyle name="Примечание 3 2 3 3 4 2" xfId="3209"/>
    <cellStyle name="Ввод  3 5 3 4 2" xfId="3210"/>
    <cellStyle name="Вывод 3 5 3 4 2" xfId="3211"/>
    <cellStyle name="Вычисление 3 5 3 4 2" xfId="3212"/>
    <cellStyle name="Итог 3 5 3 4 2" xfId="3213"/>
    <cellStyle name="Примечание 3 5 3 4 2" xfId="3214"/>
    <cellStyle name="Ввод  2 2 4 3 4 2" xfId="3215"/>
    <cellStyle name="Вывод 2 2 4 3 4 2" xfId="3216"/>
    <cellStyle name="Вычисление 2 2 4 3 4 2" xfId="3217"/>
    <cellStyle name="Итог 2 2 4 3 4 2" xfId="3218"/>
    <cellStyle name="Примечание 2 2 4 3 4 2" xfId="3219"/>
    <cellStyle name="Ввод  3 2 4 3 4 2" xfId="3220"/>
    <cellStyle name="Вывод 3 2 4 3 4 2" xfId="3221"/>
    <cellStyle name="Вычисление 3 2 4 3 4 2" xfId="3222"/>
    <cellStyle name="Итог 3 2 4 3 4 2" xfId="3223"/>
    <cellStyle name="Примечание 3 2 4 3 4 2" xfId="3224"/>
    <cellStyle name="Ввод  2 8 3 2" xfId="3225"/>
    <cellStyle name="Вывод 2 8 3 2" xfId="3226"/>
    <cellStyle name="Вычисление 2 8 3 2" xfId="3227"/>
    <cellStyle name="Итог 2 8 3 2" xfId="3228"/>
    <cellStyle name="Примечание 2 8 3 2" xfId="3229"/>
    <cellStyle name="Ввод  3 8 3 2" xfId="3230"/>
    <cellStyle name="Вывод 3 8 3 2" xfId="3231"/>
    <cellStyle name="Вычисление 3 8 3 2" xfId="3232"/>
    <cellStyle name="Итог 3 8 3 2" xfId="3233"/>
    <cellStyle name="Примечание 3 8 3 2" xfId="3234"/>
    <cellStyle name="Ввод  2 2 7 3 2" xfId="3235"/>
    <cellStyle name="Вывод 2 2 7 3 2" xfId="3236"/>
    <cellStyle name="Вычисление 2 2 7 3 2" xfId="3237"/>
    <cellStyle name="Итог 2 2 7 3 2" xfId="3238"/>
    <cellStyle name="Примечание 2 2 7 3 2" xfId="3239"/>
    <cellStyle name="Ввод  3 2 7 3 2" xfId="3240"/>
    <cellStyle name="Вывод 3 2 7 3 2" xfId="3241"/>
    <cellStyle name="Вычисление 3 2 7 3 2" xfId="3242"/>
    <cellStyle name="Итог 3 2 7 3 2" xfId="3243"/>
    <cellStyle name="Примечание 3 2 7 3 2" xfId="3244"/>
    <cellStyle name="Вывод 2 5 4 3 2" xfId="3245"/>
    <cellStyle name="Ввод  2 4 4 3 2" xfId="3246"/>
    <cellStyle name="Итог 2 5 4 3 2" xfId="3247"/>
    <cellStyle name="Итог 2 4 4 3 2" xfId="3248"/>
    <cellStyle name="Ввод  2 5 4 3 2" xfId="3249"/>
    <cellStyle name="Примечание 2 4 4 3 2" xfId="3250"/>
    <cellStyle name="Вычисление 2 4 4 3 2" xfId="3251"/>
    <cellStyle name="Вывод 2 4 4 3 2" xfId="3252"/>
    <cellStyle name="Ввод  2 3 4 3 2" xfId="3253"/>
    <cellStyle name="Вывод 2 3 4 3 2" xfId="3254"/>
    <cellStyle name="Вычисление 2 3 4 3 2" xfId="3255"/>
    <cellStyle name="Вычисление 2 5 4 3 2" xfId="3256"/>
    <cellStyle name="Итог 2 3 4 3 2" xfId="3257"/>
    <cellStyle name="Примечание 2 5 4 3 2" xfId="3258"/>
    <cellStyle name="Примечание 2 3 4 3 2" xfId="3259"/>
    <cellStyle name="Ввод  3 3 4 3 2" xfId="3260"/>
    <cellStyle name="Вывод 3 3 4 3 2" xfId="3261"/>
    <cellStyle name="Вычисление 3 3 4 3 2" xfId="3262"/>
    <cellStyle name="Итог 3 3 4 3 2" xfId="3263"/>
    <cellStyle name="Примечание 3 3 4 3 2" xfId="3264"/>
    <cellStyle name="Ввод  2 2 2 4 3 2" xfId="3265"/>
    <cellStyle name="Вывод 2 2 2 4 3 2" xfId="3266"/>
    <cellStyle name="Вычисление 2 2 2 4 3 2" xfId="3267"/>
    <cellStyle name="Итог 2 2 2 4 3 2" xfId="3268"/>
    <cellStyle name="Примечание 2 2 2 4 3 2" xfId="3269"/>
    <cellStyle name="Ввод  3 2 2 4 3 2" xfId="3270"/>
    <cellStyle name="Вывод 3 2 2 4 3 2" xfId="3271"/>
    <cellStyle name="Вычисление 3 2 2 4 3 2" xfId="3272"/>
    <cellStyle name="Итог 3 2 2 4 3 2" xfId="3273"/>
    <cellStyle name="Примечание 3 2 2 4 3 2" xfId="3274"/>
    <cellStyle name="Ввод  3 4 4 3 2" xfId="3275"/>
    <cellStyle name="Вывод 3 4 4 3 2" xfId="3276"/>
    <cellStyle name="Вычисление 3 4 4 3 2" xfId="3277"/>
    <cellStyle name="Итог 3 4 4 3 2" xfId="3278"/>
    <cellStyle name="Примечание 3 4 4 3 2" xfId="3279"/>
    <cellStyle name="Ввод  2 2 3 4 3 2" xfId="3280"/>
    <cellStyle name="Вывод 2 2 3 4 3 2" xfId="3281"/>
    <cellStyle name="Вычисление 2 2 3 4 3 2" xfId="3282"/>
    <cellStyle name="Итог 2 2 3 4 3 2" xfId="3283"/>
    <cellStyle name="Примечание 2 2 3 4 3 2" xfId="3284"/>
    <cellStyle name="Ввод  3 2 3 4 3 2" xfId="3285"/>
    <cellStyle name="Вывод 3 2 3 4 3 2" xfId="3286"/>
    <cellStyle name="Вычисление 3 2 3 4 3 2" xfId="3287"/>
    <cellStyle name="Итог 3 2 3 4 3 2" xfId="3288"/>
    <cellStyle name="Примечание 3 2 3 4 3 2" xfId="3289"/>
    <cellStyle name="Ввод  3 5 4 3 2" xfId="3290"/>
    <cellStyle name="Вывод 3 5 4 3 2" xfId="3291"/>
    <cellStyle name="Вычисление 3 5 4 3 2" xfId="3292"/>
    <cellStyle name="Итог 3 5 4 3 2" xfId="3293"/>
    <cellStyle name="Примечание 3 5 4 3 2" xfId="3294"/>
    <cellStyle name="Ввод  2 2 4 4 3 2" xfId="3295"/>
    <cellStyle name="Вывод 2 2 4 4 3 2" xfId="3296"/>
    <cellStyle name="Вычисление 2 2 4 4 3 2" xfId="3297"/>
    <cellStyle name="Итог 2 2 4 4 3 2" xfId="3298"/>
    <cellStyle name="Примечание 2 2 4 4 3 2" xfId="3299"/>
    <cellStyle name="Ввод  3 2 4 4 3 2" xfId="3300"/>
    <cellStyle name="Вывод 3 2 4 4 3 2" xfId="3301"/>
    <cellStyle name="Вычисление 3 2 4 4 3 2" xfId="3302"/>
    <cellStyle name="Итог 3 2 4 4 3 2" xfId="3303"/>
    <cellStyle name="Примечание 3 2 4 4 3 2" xfId="3304"/>
    <cellStyle name="Вычисление 2 12 3 2" xfId="3305"/>
    <cellStyle name="Вычисление 2 11 3 2" xfId="3306"/>
    <cellStyle name="Вывод 2 11 3 2" xfId="3307"/>
    <cellStyle name="Вывод 2 2 3 7 3 2" xfId="3308"/>
    <cellStyle name="Итог 3 3 7 3 2" xfId="3309"/>
    <cellStyle name="Итог 3 2 2 7 3 2" xfId="3310"/>
    <cellStyle name="Вывод 2 13 3 2" xfId="3311"/>
    <cellStyle name="Ввод  2 13 3 2" xfId="3312"/>
    <cellStyle name="Вывод 2 12 3 2" xfId="3313"/>
    <cellStyle name="Примечание 2 2 3 7 3 2" xfId="3314"/>
    <cellStyle name="Вычисление 2 2 3 7 3 2" xfId="3315"/>
    <cellStyle name="Итог 2 2 3 7 3 2" xfId="3316"/>
    <cellStyle name="Ввод  2 2 3 7 3 2" xfId="3317"/>
    <cellStyle name="Примечание 3 4 7 3 2" xfId="3318"/>
    <cellStyle name="Итог 3 4 7 3 2" xfId="3319"/>
    <cellStyle name="Вычисление 3 4 7 3 2" xfId="3320"/>
    <cellStyle name="Ввод  3 4 7 3 2" xfId="3321"/>
    <cellStyle name="Примечание 3 2 2 7 3 2" xfId="3322"/>
    <cellStyle name="Примечание 2 10 3 2" xfId="3323"/>
    <cellStyle name="Вычисление 3 2 2 7 3 2" xfId="3324"/>
    <cellStyle name="Вывод 3 2 2 7 3 2" xfId="3325"/>
    <cellStyle name="Примечание 2 2 2 7 3 2" xfId="3326"/>
    <cellStyle name="Вычисление 2 2 2 7 3 2" xfId="3327"/>
    <cellStyle name="Вывод 2 2 2 7 3 2" xfId="3328"/>
    <cellStyle name="Примечание 3 3 7 3 2" xfId="3329"/>
    <cellStyle name="Итог 2 10 3 2" xfId="3330"/>
    <cellStyle name="Вычисление 3 3 7 3 2" xfId="3331"/>
    <cellStyle name="Вывод 3 3 7 3 2" xfId="3332"/>
    <cellStyle name="Ввод  3 3 7 3 2" xfId="3333"/>
    <cellStyle name="Вычисление 2 10 3 2" xfId="3334"/>
    <cellStyle name="Вывод 2 10 3 2" xfId="3335"/>
    <cellStyle name="Ввод  2 10 3 2" xfId="3336"/>
    <cellStyle name="Ввод  2 9 3 2" xfId="3337"/>
    <cellStyle name="Вывод 2 9 3 2" xfId="3338"/>
    <cellStyle name="Вычисление 2 9 3 2" xfId="3339"/>
    <cellStyle name="Итог 2 9 3 2" xfId="3340"/>
    <cellStyle name="Ввод  2 12 3 2" xfId="3341"/>
    <cellStyle name="Примечание 2 11 3 2" xfId="3342"/>
    <cellStyle name="Примечание 2 9 3 2" xfId="3343"/>
    <cellStyle name="Ввод  3 2 2 7 3 2" xfId="3344"/>
    <cellStyle name="Итог 2 11 3 2" xfId="3345"/>
    <cellStyle name="Итог 2 2 2 7 3 2" xfId="3346"/>
    <cellStyle name="Ввод  2 2 2 7 3 2" xfId="3347"/>
    <cellStyle name="Вывод 3 4 7 3 2" xfId="3348"/>
    <cellStyle name="Ввод  2 11 3 2" xfId="3349"/>
    <cellStyle name="Примечание 2 3 7 3 2" xfId="3350"/>
    <cellStyle name="Ввод  3 9 3 2" xfId="3351"/>
    <cellStyle name="Вывод 3 9 3 2" xfId="3352"/>
    <cellStyle name="Вычисление 3 9 3 2" xfId="3353"/>
    <cellStyle name="Итог 3 9 3 2" xfId="3354"/>
    <cellStyle name="Примечание 3 9 3 2" xfId="3355"/>
    <cellStyle name="Ввод  2 2 8 3 2" xfId="3356"/>
    <cellStyle name="Вывод 2 2 8 3 2" xfId="3357"/>
    <cellStyle name="Вычисление 2 2 8 3 2" xfId="3358"/>
    <cellStyle name="Итог 2 2 8 3 2" xfId="3359"/>
    <cellStyle name="Примечание 2 2 8 3 2" xfId="3360"/>
    <cellStyle name="Ввод  3 2 8 3 2" xfId="3361"/>
    <cellStyle name="Вывод 3 2 8 3 2" xfId="3362"/>
    <cellStyle name="Вычисление 3 2 8 3 2" xfId="3363"/>
    <cellStyle name="Итог 3 2 8 3 2" xfId="3364"/>
    <cellStyle name="Примечание 3 2 8 3 2" xfId="3365"/>
    <cellStyle name="Вывод 2 5 5 3 2" xfId="3366"/>
    <cellStyle name="Ввод  2 4 5 3 2" xfId="3367"/>
    <cellStyle name="Итог 2 5 5 3 2" xfId="3368"/>
    <cellStyle name="Итог 2 4 5 3 2" xfId="3369"/>
    <cellStyle name="Ввод  2 5 5 3 2" xfId="3370"/>
    <cellStyle name="Примечание 2 4 5 3 2" xfId="3371"/>
    <cellStyle name="Вычисление 2 4 5 3 2" xfId="3372"/>
    <cellStyle name="Вывод 2 4 5 3 2" xfId="3373"/>
    <cellStyle name="Ввод  2 3 5 3 2" xfId="3374"/>
    <cellStyle name="Вывод 2 3 5 3 2" xfId="3375"/>
    <cellStyle name="Вычисление 2 3 5 3 2" xfId="3376"/>
    <cellStyle name="Вычисление 2 5 5 3 2" xfId="3377"/>
    <cellStyle name="Итог 2 3 5 3 2" xfId="3378"/>
    <cellStyle name="Примечание 2 5 5 3 2" xfId="3379"/>
    <cellStyle name="Примечание 2 3 5 3 2" xfId="3380"/>
    <cellStyle name="Ввод  3 3 5 3 2" xfId="3381"/>
    <cellStyle name="Вывод 3 3 5 3 2" xfId="3382"/>
    <cellStyle name="Вычисление 3 3 5 3 2" xfId="3383"/>
    <cellStyle name="Итог 3 3 5 3 2" xfId="3384"/>
    <cellStyle name="Примечание 3 3 5 3 2" xfId="3385"/>
    <cellStyle name="Ввод  2 2 2 5 3 2" xfId="3386"/>
    <cellStyle name="Вывод 2 2 2 5 3 2" xfId="3387"/>
    <cellStyle name="Вычисление 2 2 2 5 3 2" xfId="3388"/>
    <cellStyle name="Итог 2 2 2 5 3 2" xfId="3389"/>
    <cellStyle name="Примечание 2 2 2 5 3 2" xfId="3390"/>
    <cellStyle name="Ввод  3 2 2 5 3 2" xfId="3391"/>
    <cellStyle name="Вывод 3 2 2 5 3 2" xfId="3392"/>
    <cellStyle name="Вычисление 3 2 2 5 3 2" xfId="3393"/>
    <cellStyle name="Итог 3 2 2 5 3 2" xfId="3394"/>
    <cellStyle name="Примечание 3 2 2 5 3 2" xfId="3395"/>
    <cellStyle name="Ввод  3 4 5 3 2" xfId="3396"/>
    <cellStyle name="Вывод 3 4 5 3 2" xfId="3397"/>
    <cellStyle name="Вычисление 3 4 5 3 2" xfId="3398"/>
    <cellStyle name="Итог 3 4 5 3 2" xfId="3399"/>
    <cellStyle name="Примечание 3 4 5 3 2" xfId="3400"/>
    <cellStyle name="Ввод  2 2 3 5 3 2" xfId="3401"/>
    <cellStyle name="Вывод 2 2 3 5 3 2" xfId="3402"/>
    <cellStyle name="Вычисление 2 2 3 5 3 2" xfId="3403"/>
    <cellStyle name="Итог 2 2 3 5 3 2" xfId="3404"/>
    <cellStyle name="Примечание 2 2 3 5 3 2" xfId="3405"/>
    <cellStyle name="Ввод  3 2 3 5 3 2" xfId="3406"/>
    <cellStyle name="Вывод 3 2 3 5 3 2" xfId="3407"/>
    <cellStyle name="Вычисление 3 2 3 5 3 2" xfId="3408"/>
    <cellStyle name="Итог 3 2 3 5 3 2" xfId="3409"/>
    <cellStyle name="Примечание 3 2 3 5 3 2" xfId="3410"/>
    <cellStyle name="Ввод  3 5 5 3 2" xfId="3411"/>
    <cellStyle name="Вывод 3 5 5 3 2" xfId="3412"/>
    <cellStyle name="Вычисление 3 5 5 3 2" xfId="3413"/>
    <cellStyle name="Итог 3 5 5 3 2" xfId="3414"/>
    <cellStyle name="Примечание 3 5 5 3 2" xfId="3415"/>
    <cellStyle name="Ввод  2 2 4 5 3 2" xfId="3416"/>
    <cellStyle name="Вывод 2 2 4 5 3 2" xfId="3417"/>
    <cellStyle name="Вычисление 2 2 4 5 3 2" xfId="3418"/>
    <cellStyle name="Итог 2 2 4 5 3 2" xfId="3419"/>
    <cellStyle name="Примечание 2 2 4 5 3 2" xfId="3420"/>
    <cellStyle name="Ввод  3 2 4 5 3 2" xfId="3421"/>
    <cellStyle name="Вывод 3 2 4 5 3 2" xfId="3422"/>
    <cellStyle name="Вычисление 3 2 4 5 3 2" xfId="3423"/>
    <cellStyle name="Итог 3 2 4 5 3 2" xfId="3424"/>
    <cellStyle name="Примечание 3 2 4 5 3 2" xfId="3425"/>
    <cellStyle name="Итог 2 13 3 2" xfId="3426"/>
    <cellStyle name="Ввод  3 10 3 2" xfId="3427"/>
    <cellStyle name="Вывод 3 10 3 2" xfId="3428"/>
    <cellStyle name="Вычисление 3 10 3 2" xfId="3429"/>
    <cellStyle name="Итог 3 10 3 2" xfId="3430"/>
    <cellStyle name="Примечание 3 10 3 2" xfId="3431"/>
    <cellStyle name="Ввод  2 2 9 3 2" xfId="3432"/>
    <cellStyle name="Вывод 2 2 9 3 2" xfId="3433"/>
    <cellStyle name="Вычисление 2 2 9 3 2" xfId="3434"/>
    <cellStyle name="Итог 2 2 9 3 2" xfId="3435"/>
    <cellStyle name="Примечание 2 2 9 3 2" xfId="3436"/>
    <cellStyle name="Ввод  3 2 9 3 2" xfId="3437"/>
    <cellStyle name="Вывод 3 2 9 3 2" xfId="3438"/>
    <cellStyle name="Вычисление 3 2 9 3 2" xfId="3439"/>
    <cellStyle name="Итог 3 2 9 3 2" xfId="3440"/>
    <cellStyle name="Примечание 3 2 9 3 2" xfId="3441"/>
    <cellStyle name="Вывод 2 5 6 3 2" xfId="3442"/>
    <cellStyle name="Ввод  2 4 6 3 2" xfId="3443"/>
    <cellStyle name="Итог 2 5 6 3 2" xfId="3444"/>
    <cellStyle name="Итог 2 4 6 3 2" xfId="3445"/>
    <cellStyle name="Ввод  2 5 6 3 2" xfId="3446"/>
    <cellStyle name="Примечание 2 4 6 3 2" xfId="3447"/>
    <cellStyle name="Вычисление 2 4 6 3 2" xfId="3448"/>
    <cellStyle name="Вывод 2 4 6 3 2" xfId="3449"/>
    <cellStyle name="Ввод  2 3 6 3 2" xfId="3450"/>
    <cellStyle name="Вывод 2 3 6 3 2" xfId="3451"/>
    <cellStyle name="Вычисление 2 3 6 3 2" xfId="3452"/>
    <cellStyle name="Вычисление 2 5 6 3 2" xfId="3453"/>
    <cellStyle name="Итог 2 3 6 3 2" xfId="3454"/>
    <cellStyle name="Примечание 2 5 6 3 2" xfId="3455"/>
    <cellStyle name="Примечание 2 3 6 3 2" xfId="3456"/>
    <cellStyle name="Ввод  3 3 6 3 2" xfId="3457"/>
    <cellStyle name="Вывод 3 3 6 3 2" xfId="3458"/>
    <cellStyle name="Вычисление 3 3 6 3 2" xfId="3459"/>
    <cellStyle name="Итог 3 3 6 3 2" xfId="3460"/>
    <cellStyle name="Примечание 3 3 6 3 2" xfId="3461"/>
    <cellStyle name="Ввод  2 2 2 6 3 2" xfId="3462"/>
    <cellStyle name="Вывод 2 2 2 6 3 2" xfId="3463"/>
    <cellStyle name="Вычисление 2 2 2 6 3 2" xfId="3464"/>
    <cellStyle name="Итог 2 2 2 6 3 2" xfId="3465"/>
    <cellStyle name="Примечание 2 2 2 6 3 2" xfId="3466"/>
    <cellStyle name="Ввод  3 2 2 6 3 2" xfId="3467"/>
    <cellStyle name="Вывод 3 2 2 6 3 2" xfId="3468"/>
    <cellStyle name="Вычисление 3 2 2 6 3 2" xfId="3469"/>
    <cellStyle name="Итог 3 2 2 6 3 2" xfId="3470"/>
    <cellStyle name="Примечание 3 2 2 6 3 2" xfId="3471"/>
    <cellStyle name="Ввод  3 4 6 3 2" xfId="3472"/>
    <cellStyle name="Вывод 3 4 6 3 2" xfId="3473"/>
    <cellStyle name="Вычисление 3 4 6 3 2" xfId="3474"/>
    <cellStyle name="Итог 3 4 6 3 2" xfId="3475"/>
    <cellStyle name="Примечание 3 4 6 3 2" xfId="3476"/>
    <cellStyle name="Ввод  2 2 3 6 3 2" xfId="3477"/>
    <cellStyle name="Вывод 2 2 3 6 3 2" xfId="3478"/>
    <cellStyle name="Вычисление 2 2 3 6 3 2" xfId="3479"/>
    <cellStyle name="Итог 2 2 3 6 3 2" xfId="3480"/>
    <cellStyle name="Примечание 2 2 3 6 3 2" xfId="3481"/>
    <cellStyle name="Ввод  3 2 3 6 3 2" xfId="3482"/>
    <cellStyle name="Вывод 3 2 3 6 3 2" xfId="3483"/>
    <cellStyle name="Вычисление 3 2 3 6 3 2" xfId="3484"/>
    <cellStyle name="Итог 3 2 3 6 3 2" xfId="3485"/>
    <cellStyle name="Примечание 3 2 3 6 3 2" xfId="3486"/>
    <cellStyle name="Ввод  3 5 6 3 2" xfId="3487"/>
    <cellStyle name="Вывод 3 5 6 3 2" xfId="3488"/>
    <cellStyle name="Вычисление 3 5 6 3 2" xfId="3489"/>
    <cellStyle name="Итог 3 5 6 3 2" xfId="3490"/>
    <cellStyle name="Примечание 3 5 6 3 2" xfId="3491"/>
    <cellStyle name="Ввод  2 2 4 6 3 2" xfId="3492"/>
    <cellStyle name="Вывод 2 2 4 6 3 2" xfId="3493"/>
    <cellStyle name="Вычисление 2 2 4 6 3 2" xfId="3494"/>
    <cellStyle name="Итог 2 2 4 6 3 2" xfId="3495"/>
    <cellStyle name="Примечание 2 2 4 6 3 2" xfId="3496"/>
    <cellStyle name="Ввод  3 2 4 6 3 2" xfId="3497"/>
    <cellStyle name="Вывод 3 2 4 6 3 2" xfId="3498"/>
    <cellStyle name="Вычисление 3 2 4 6 3 2" xfId="3499"/>
    <cellStyle name="Итог 3 2 4 6 3 2" xfId="3500"/>
    <cellStyle name="Примечание 3 2 4 6 3 2" xfId="3501"/>
    <cellStyle name="Ввод  3 11 3 2" xfId="3502"/>
    <cellStyle name="Вывод 3 11 3 2" xfId="3503"/>
    <cellStyle name="Вычисление 3 11 3 2" xfId="3504"/>
    <cellStyle name="Итог 3 11 3 2" xfId="3505"/>
    <cellStyle name="Примечание 3 11 3 2" xfId="3506"/>
    <cellStyle name="Ввод  2 2 10 3 2" xfId="3507"/>
    <cellStyle name="Вывод 2 2 10 3 2" xfId="3508"/>
    <cellStyle name="Вычисление 2 2 10 3 2" xfId="3509"/>
    <cellStyle name="Итог 2 2 10 3 2" xfId="3510"/>
    <cellStyle name="Примечание 2 2 10 3 2" xfId="3511"/>
    <cellStyle name="Ввод  3 2 10 3 2" xfId="3512"/>
    <cellStyle name="Вывод 3 2 10 3 2" xfId="3513"/>
    <cellStyle name="Вычисление 3 2 10 3 2" xfId="3514"/>
    <cellStyle name="Итог 3 2 10 3 2" xfId="3515"/>
    <cellStyle name="Примечание 3 2 10 3 2" xfId="3516"/>
    <cellStyle name="Вывод 3 2 11 3 2" xfId="3517"/>
    <cellStyle name="Вывод 2 3 7 3 2" xfId="3518"/>
    <cellStyle name="Примечание 2 12 3 2" xfId="3519"/>
    <cellStyle name="Ввод  2 3 7 3 2" xfId="3520"/>
    <cellStyle name="Вывод 3 12 3 2" xfId="3521"/>
    <cellStyle name="Вычисление 3 2 11 3 2" xfId="3522"/>
    <cellStyle name="Вычисление 2 3 7 3 2" xfId="3523"/>
    <cellStyle name="Итог 3 2 11 3 2" xfId="3524"/>
    <cellStyle name="Вычисление 3 12 3 2" xfId="3525"/>
    <cellStyle name="Ввод  3 12 3 2" xfId="3526"/>
    <cellStyle name="Ввод  2 5 7 3 2" xfId="3527"/>
    <cellStyle name="Вычисление 2 2 11 3 2" xfId="3528"/>
    <cellStyle name="Примечание 2 5 7 3 2" xfId="3529"/>
    <cellStyle name="Ввод  2 4 7 3 2" xfId="3530"/>
    <cellStyle name="Вычисление 2 13 3 2" xfId="3531"/>
    <cellStyle name="Вывод 2 4 7 3 2" xfId="3532"/>
    <cellStyle name="Ввод  3 2 11 3 2" xfId="3533"/>
    <cellStyle name="Итог 2 4 7 3 2" xfId="3534"/>
    <cellStyle name="Вывод 2 2 11 3 2" xfId="3535"/>
    <cellStyle name="Итог 2 3 7 3 2" xfId="3536"/>
    <cellStyle name="Вывод 2 5 7 3 2" xfId="3537"/>
    <cellStyle name="Примечание 3 12 3 2" xfId="3538"/>
    <cellStyle name="Вычисление 2 4 7 3 2" xfId="3539"/>
    <cellStyle name="Примечание 2 2 11 3 2" xfId="3540"/>
    <cellStyle name="Итог 2 5 7 3 2" xfId="3541"/>
    <cellStyle name="Ввод  2 2 11 3 2" xfId="3542"/>
    <cellStyle name="Итог 2 12 3 2" xfId="3543"/>
    <cellStyle name="Примечание 2 13 3 2" xfId="3544"/>
    <cellStyle name="Вычисление 2 5 7 3 2" xfId="3545"/>
    <cellStyle name="Примечание 3 2 11 3 2" xfId="3546"/>
    <cellStyle name="Итог 3 12 3 2" xfId="3547"/>
    <cellStyle name="Примечание 2 4 7 3 2" xfId="3548"/>
    <cellStyle name="Итог 2 2 11 3 2" xfId="3549"/>
    <cellStyle name="Ввод  3 2 3 7 3 2" xfId="3550"/>
    <cellStyle name="Вывод 3 2 3 7 3 2" xfId="3551"/>
    <cellStyle name="Вычисление 3 2 3 7 3 2" xfId="3552"/>
    <cellStyle name="Итог 3 2 3 7 3 2" xfId="3553"/>
    <cellStyle name="Примечание 3 2 3 7 3 2" xfId="3554"/>
    <cellStyle name="Ввод  3 5 7 3 2" xfId="3555"/>
    <cellStyle name="Вывод 3 5 7 3 2" xfId="3556"/>
    <cellStyle name="Вычисление 3 5 7 3 2" xfId="3557"/>
    <cellStyle name="Итог 3 5 7 3 2" xfId="3558"/>
    <cellStyle name="Примечание 3 5 7 3 2" xfId="3559"/>
    <cellStyle name="Ввод  2 2 4 7 3 2" xfId="3560"/>
    <cellStyle name="Вывод 2 2 4 7 3 2" xfId="3561"/>
    <cellStyle name="Вычисление 2 2 4 7 3 2" xfId="3562"/>
    <cellStyle name="Итог 2 2 4 7 3 2" xfId="3563"/>
    <cellStyle name="Примечание 2 2 4 7 3 2" xfId="3564"/>
    <cellStyle name="Ввод  3 2 4 7 3 2" xfId="3565"/>
    <cellStyle name="Вывод 3 2 4 7 3 2" xfId="3566"/>
    <cellStyle name="Вычисление 3 2 4 7 3 2" xfId="3567"/>
    <cellStyle name="Итог 3 2 4 7 3 2" xfId="3568"/>
    <cellStyle name="Примечание 3 2 4 7 3 2" xfId="3569"/>
    <cellStyle name="Ввод  3 13 3 2" xfId="3570"/>
    <cellStyle name="Вывод 3 13 3 2" xfId="3571"/>
    <cellStyle name="Вычисление 3 13 3 2" xfId="3572"/>
    <cellStyle name="Итог 3 13 3 2" xfId="3573"/>
    <cellStyle name="Примечание 3 13 3 2" xfId="3574"/>
    <cellStyle name="Ввод  2 2 12 3 2" xfId="3575"/>
    <cellStyle name="Вывод 2 2 12 3 2" xfId="3576"/>
    <cellStyle name="Вычисление 2 2 12 3 2" xfId="3577"/>
    <cellStyle name="Итог 2 2 12 3 2" xfId="3578"/>
    <cellStyle name="Примечание 2 2 12 3 2" xfId="3579"/>
    <cellStyle name="Ввод  3 2 12 3 2" xfId="3580"/>
    <cellStyle name="Вывод 3 2 12 3 2" xfId="3581"/>
    <cellStyle name="Вычисление 3 2 12 3 2" xfId="3582"/>
    <cellStyle name="Итог 3 2 12 3 2" xfId="3583"/>
    <cellStyle name="Примечание 3 2 12 3 2" xfId="3584"/>
    <cellStyle name="Примечание 3 2 2 2 3 2" xfId="3585"/>
    <cellStyle name="Итог 2 7 3 2" xfId="3586"/>
    <cellStyle name="Примечание 2 4 9 2" xfId="3587"/>
    <cellStyle name="Итог 2 2 4 9 2" xfId="3588"/>
    <cellStyle name="Вывод 3 2 2 2 3 2" xfId="3589"/>
    <cellStyle name="Итог 2 6 3 2" xfId="3590"/>
    <cellStyle name="Примечание 3 2 2 9 2" xfId="3591"/>
    <cellStyle name="Итог 2 5 2 3 2" xfId="3592"/>
    <cellStyle name="Ввод  2 2 4 2 3 2" xfId="3593"/>
    <cellStyle name="Примечание 2 2 13 2" xfId="3594"/>
    <cellStyle name="Вычисление 3 2 3 9 2" xfId="3595"/>
    <cellStyle name="Ввод  3 3 2 3 2" xfId="3596"/>
    <cellStyle name="Ввод  2 3 9 2" xfId="3597"/>
    <cellStyle name="Вывод 3 2 4 9 2" xfId="3598"/>
    <cellStyle name="Ввод  2 6 3 2" xfId="3599"/>
    <cellStyle name="Вычисление 3 4 9 2" xfId="3600"/>
    <cellStyle name="Примечание 2 4 2 3 2" xfId="3601"/>
    <cellStyle name="Итог 2 2 4 2 3 2" xfId="3602"/>
    <cellStyle name="Вычисление 2 3 9 2" xfId="3603"/>
    <cellStyle name="Итог 3 2 4 2 3 2" xfId="3604"/>
    <cellStyle name="Примечание 3 2 4 2 3 2" xfId="3605"/>
    <cellStyle name="Ввод  2 7 3 2" xfId="3606"/>
    <cellStyle name="Вывод 2 7 3 2" xfId="3607"/>
    <cellStyle name="Примечание 2 7 3 2" xfId="3608"/>
    <cellStyle name="Ввод  3 7 3 2" xfId="3609"/>
    <cellStyle name="Вывод 3 7 3 2" xfId="3610"/>
    <cellStyle name="Вычисление 2 7 3 2" xfId="3611"/>
    <cellStyle name="Вывод 2 2 2 9 2" xfId="3612"/>
    <cellStyle name="Ввод  3 14 2" xfId="3613"/>
    <cellStyle name="Примечание 2 2 6 3 2" xfId="3614"/>
    <cellStyle name="Вычисление 3 2 13 2" xfId="3615"/>
    <cellStyle name="Примечание 2 2 3 2 3 2" xfId="3616"/>
    <cellStyle name="Итог 3 2 4 9 2" xfId="3617"/>
    <cellStyle name="Вычисление 3 7 3 2" xfId="3618"/>
    <cellStyle name="Примечание 2 2 5 3 2" xfId="3619"/>
    <cellStyle name="Примечание 2 14 2" xfId="3620"/>
    <cellStyle name="Вывод 3 14 2" xfId="3621"/>
    <cellStyle name="Ввод  3 2 6 3 2" xfId="3622"/>
    <cellStyle name="Ввод  3 4 2 3 2" xfId="3623"/>
    <cellStyle name="Ввод  3 3 9 2" xfId="3624"/>
    <cellStyle name="Вычисление 2 2 6 3 2" xfId="3625"/>
    <cellStyle name="Вычисление 3 2 4 9 2" xfId="3626"/>
    <cellStyle name="Вывод 2 3 9 2" xfId="3627"/>
    <cellStyle name="Итог 2 2 6 3 2" xfId="3628"/>
    <cellStyle name="Вывод 2 2 6 3 2" xfId="3629"/>
    <cellStyle name="Ввод  3 2 4 2 3 2" xfId="3630"/>
    <cellStyle name="Примечание 3 2 6 3 2" xfId="3631"/>
    <cellStyle name="Ввод  3 5 9 2" xfId="3632"/>
    <cellStyle name="Итог 3 6 3 2" xfId="3633"/>
    <cellStyle name="Вывод 3 4 2 3 2" xfId="3634"/>
    <cellStyle name="Итог 3 7 3 2" xfId="3635"/>
    <cellStyle name="Вычисление 3 2 3 2 3 2" xfId="3636"/>
    <cellStyle name="Итог 3 4 9 2" xfId="3637"/>
    <cellStyle name="Вычисление 3 14 2" xfId="3638"/>
    <cellStyle name="Вывод 3 2 6 3 2" xfId="3639"/>
    <cellStyle name="Вывод 2 2 3 2 3 2" xfId="3640"/>
    <cellStyle name="Вывод 3 2 4 2 3 2" xfId="3641"/>
    <cellStyle name="Вывод 2 5 3 3 2" xfId="3642"/>
    <cellStyle name="Итог 3 3 2 3 2" xfId="3643"/>
    <cellStyle name="Примечание 3 7 3 2" xfId="3644"/>
    <cellStyle name="Вывод 2 2 5 3 2" xfId="3645"/>
    <cellStyle name="Вычисление 2 4 2 3 2" xfId="3646"/>
    <cellStyle name="Примечание 3 4 9 2" xfId="3647"/>
    <cellStyle name="Вычисление 3 2 6 3 2" xfId="3648"/>
    <cellStyle name="Вычисление 3 2 4 2 3 2" xfId="3649"/>
    <cellStyle name="Ввод  2 4 3 3 2" xfId="3650"/>
    <cellStyle name="Итог 2 14 2" xfId="3651"/>
    <cellStyle name="Ввод  2 2 6 3 2" xfId="3652"/>
    <cellStyle name="Итог 3 3 9 2" xfId="3653"/>
    <cellStyle name="Примечание 2 2 4 2 3 2" xfId="3654"/>
    <cellStyle name="Вывод 2 4 2 3 2" xfId="3655"/>
    <cellStyle name="Итог 3 2 6 3 2" xfId="3656"/>
    <cellStyle name="Обычный 5 4" xfId="3657"/>
    <cellStyle name="Примечание 2 7 2 2" xfId="3658"/>
    <cellStyle name="Итог 2 7 2 2" xfId="3659"/>
    <cellStyle name="Вычисление 2 7 2 2" xfId="3660"/>
    <cellStyle name="Вывод 2 7 2 2" xfId="3661"/>
    <cellStyle name="Ввод  2 7 2 2" xfId="3662"/>
    <cellStyle name="Ввод  2 6 2 2" xfId="3663"/>
    <cellStyle name="Вывод 2 6 2 2" xfId="3664"/>
    <cellStyle name="Вычисление 2 6 2 2" xfId="3665"/>
    <cellStyle name="Итог 2 6 2 2" xfId="3666"/>
    <cellStyle name="Примечание 2 6 2 2" xfId="3667"/>
    <cellStyle name="Ввод  3 6 2 2" xfId="3668"/>
    <cellStyle name="Вывод 3 6 2 2" xfId="3669"/>
    <cellStyle name="Вычисление 3 6 2 2" xfId="3670"/>
    <cellStyle name="Итог 3 6 2 2" xfId="3671"/>
    <cellStyle name="Примечание 3 6 2 2" xfId="3672"/>
    <cellStyle name="Ввод  2 2 5 2 2" xfId="3673"/>
    <cellStyle name="Вывод 2 2 5 2 2" xfId="3674"/>
    <cellStyle name="Вычисление 2 2 5 2 2" xfId="3675"/>
    <cellStyle name="Итог 2 2 5 2 2" xfId="3676"/>
    <cellStyle name="Примечание 2 2 5 2 2" xfId="3677"/>
    <cellStyle name="Ввод  3 2 5 2 2" xfId="3678"/>
    <cellStyle name="Вывод 3 2 5 2 2" xfId="3679"/>
    <cellStyle name="Вычисление 3 2 5 2 2" xfId="3680"/>
    <cellStyle name="Итог 3 2 5 2 2" xfId="3681"/>
    <cellStyle name="Примечание 3 2 5 2 2" xfId="3682"/>
    <cellStyle name="Вывод 2 5 2 2 2" xfId="3683"/>
    <cellStyle name="Ввод  2 4 2 2 2" xfId="3684"/>
    <cellStyle name="Итог 2 5 2 2 2" xfId="3685"/>
    <cellStyle name="Итог 2 4 2 2 2" xfId="3686"/>
    <cellStyle name="Ввод  2 5 2 2 2" xfId="3687"/>
    <cellStyle name="Примечание 2 4 2 2 2" xfId="3688"/>
    <cellStyle name="Вычисление 2 4 2 2 2" xfId="3689"/>
    <cellStyle name="Вывод 2 4 2 2 2" xfId="3690"/>
    <cellStyle name="Ввод  2 3 2 2 2" xfId="3691"/>
    <cellStyle name="Вывод 2 3 2 2 2" xfId="3692"/>
    <cellStyle name="Вычисление 2 3 2 2 2" xfId="3693"/>
    <cellStyle name="Вычисление 2 5 2 2 2" xfId="3694"/>
    <cellStyle name="Итог 2 3 2 2 2" xfId="3695"/>
    <cellStyle name="Примечание 2 5 2 2 2" xfId="3696"/>
    <cellStyle name="Примечание 2 3 2 2 2" xfId="3697"/>
    <cellStyle name="Ввод  3 3 2 2 2" xfId="3698"/>
    <cellStyle name="Вывод 3 3 2 2 2" xfId="3699"/>
    <cellStyle name="Вычисление 3 3 2 2 2" xfId="3700"/>
    <cellStyle name="Итог 3 3 2 2 2" xfId="3701"/>
    <cellStyle name="Примечание 3 3 2 2 2" xfId="3702"/>
    <cellStyle name="Ввод  2 2 2 2 2 2" xfId="3703"/>
    <cellStyle name="Вывод 2 2 2 2 2 2" xfId="3704"/>
    <cellStyle name="Вычисление 2 2 2 2 2 2" xfId="3705"/>
    <cellStyle name="Итог 2 2 2 2 2 2" xfId="3706"/>
    <cellStyle name="Примечание 2 2 2 2 2 2" xfId="3707"/>
    <cellStyle name="Ввод  3 2 2 2 2 2" xfId="3708"/>
    <cellStyle name="Вывод 3 2 2 2 2 2" xfId="3709"/>
    <cellStyle name="Вычисление 3 2 2 2 2 2" xfId="3710"/>
    <cellStyle name="Итог 3 2 2 2 2 2" xfId="3711"/>
    <cellStyle name="Примечание 3 2 2 2 2 2" xfId="3712"/>
    <cellStyle name="Ввод  3 4 2 2 2" xfId="3713"/>
    <cellStyle name="Вывод 3 4 2 2 2" xfId="3714"/>
    <cellStyle name="Вычисление 3 4 2 2 2" xfId="3715"/>
    <cellStyle name="Итог 3 4 2 2 2" xfId="3716"/>
    <cellStyle name="Примечание 3 4 2 2 2" xfId="3717"/>
    <cellStyle name="Ввод  2 2 3 2 2 2" xfId="3718"/>
    <cellStyle name="Вывод 2 2 3 2 2 2" xfId="3719"/>
    <cellStyle name="Вычисление 2 2 3 2 2 2" xfId="3720"/>
    <cellStyle name="Итог 2 2 3 2 2 2" xfId="3721"/>
    <cellStyle name="Примечание 2 2 3 2 2 2" xfId="3722"/>
    <cellStyle name="Ввод  3 2 3 2 2 2" xfId="3723"/>
    <cellStyle name="Вывод 3 2 3 2 2 2" xfId="3724"/>
    <cellStyle name="Вычисление 3 2 3 2 2 2" xfId="3725"/>
    <cellStyle name="Итог 3 2 3 2 2 2" xfId="3726"/>
    <cellStyle name="Примечание 3 2 3 2 2 2" xfId="3727"/>
    <cellStyle name="Ввод  3 5 2 2 2" xfId="3728"/>
    <cellStyle name="Вывод 3 5 2 2 2" xfId="3729"/>
    <cellStyle name="Вычисление 3 5 2 2 2" xfId="3730"/>
    <cellStyle name="Итог 3 5 2 2 2" xfId="3731"/>
    <cellStyle name="Примечание 3 5 2 2 2" xfId="3732"/>
    <cellStyle name="Ввод  2 2 4 2 2 2" xfId="3733"/>
    <cellStyle name="Вывод 2 2 4 2 2 2" xfId="3734"/>
    <cellStyle name="Вычисление 2 2 4 2 2 2" xfId="3735"/>
    <cellStyle name="Итог 2 2 4 2 2 2" xfId="3736"/>
    <cellStyle name="Примечание 2 2 4 2 2 2" xfId="3737"/>
    <cellStyle name="Ввод  3 2 4 2 2 2" xfId="3738"/>
    <cellStyle name="Вывод 3 2 4 2 2 2" xfId="3739"/>
    <cellStyle name="Вычисление 3 2 4 2 2 2" xfId="3740"/>
    <cellStyle name="Итог 3 2 4 2 2 2" xfId="3741"/>
    <cellStyle name="Примечание 3 2 4 2 2 2" xfId="3742"/>
    <cellStyle name="Обычный 5 2 3" xfId="3743"/>
    <cellStyle name="Ввод  3 7 2 2" xfId="3744"/>
    <cellStyle name="Вывод 3 7 2 2" xfId="3745"/>
    <cellStyle name="Вычисление 3 7 2 2" xfId="3746"/>
    <cellStyle name="Итог 3 7 2 2" xfId="3747"/>
    <cellStyle name="Примечание 3 7 2 2" xfId="3748"/>
    <cellStyle name="Ввод  2 2 6 2 2" xfId="3749"/>
    <cellStyle name="Вывод 2 2 6 2 2" xfId="3750"/>
    <cellStyle name="Вычисление 2 2 6 2 2" xfId="3751"/>
    <cellStyle name="Итог 2 2 6 2 2" xfId="3752"/>
    <cellStyle name="Примечание 2 2 6 2 2" xfId="3753"/>
    <cellStyle name="Ввод  3 2 6 2 2" xfId="3754"/>
    <cellStyle name="Вывод 3 2 6 2 2" xfId="3755"/>
    <cellStyle name="Вычисление 3 2 6 2 2" xfId="3756"/>
    <cellStyle name="Итог 3 2 6 2 2" xfId="3757"/>
    <cellStyle name="Примечание 3 2 6 2 2" xfId="3758"/>
    <cellStyle name="Вывод 2 5 3 2 2" xfId="3759"/>
    <cellStyle name="Ввод  2 4 3 2 2" xfId="3760"/>
    <cellStyle name="Итог 2 5 3 2 2" xfId="3761"/>
    <cellStyle name="Итог 2 4 3 2 2" xfId="3762"/>
    <cellStyle name="Ввод  2 5 3 2 2" xfId="3763"/>
    <cellStyle name="Примечание 2 4 3 2 2" xfId="3764"/>
    <cellStyle name="Вычисление 2 4 3 2 2" xfId="3765"/>
    <cellStyle name="Вывод 2 4 3 2 2" xfId="3766"/>
    <cellStyle name="Ввод  2 3 3 2 2" xfId="3767"/>
    <cellStyle name="Вывод 2 3 3 2 2" xfId="3768"/>
    <cellStyle name="Вычисление 2 3 3 2 2" xfId="3769"/>
    <cellStyle name="Вычисление 2 5 3 2 2" xfId="3770"/>
    <cellStyle name="Итог 2 3 3 2 2" xfId="3771"/>
    <cellStyle name="Примечание 2 5 3 2 2" xfId="3772"/>
    <cellStyle name="Примечание 2 3 3 2 2" xfId="3773"/>
    <cellStyle name="Ввод  3 3 3 2 2" xfId="3774"/>
    <cellStyle name="Вывод 3 3 3 2 2" xfId="3775"/>
    <cellStyle name="Вычисление 3 3 3 2 2" xfId="3776"/>
    <cellStyle name="Итог 3 3 3 2 2" xfId="3777"/>
    <cellStyle name="Примечание 3 3 3 2 2" xfId="3778"/>
    <cellStyle name="Ввод  2 2 2 3 2 2" xfId="3779"/>
    <cellStyle name="Вывод 2 2 2 3 2 2" xfId="3780"/>
    <cellStyle name="Вычисление 2 2 2 3 2 2" xfId="3781"/>
    <cellStyle name="Итог 2 2 2 3 2 2" xfId="3782"/>
    <cellStyle name="Примечание 2 2 2 3 2 2" xfId="3783"/>
    <cellStyle name="Ввод  3 2 2 3 2 2" xfId="3784"/>
    <cellStyle name="Вывод 3 2 2 3 2 2" xfId="3785"/>
    <cellStyle name="Вычисление 3 2 2 3 2 2" xfId="3786"/>
    <cellStyle name="Итог 3 2 2 3 2 2" xfId="3787"/>
    <cellStyle name="Примечание 3 2 2 3 2 2" xfId="3788"/>
    <cellStyle name="Ввод  3 4 3 2 2" xfId="3789"/>
    <cellStyle name="Вывод 3 4 3 2 2" xfId="3790"/>
    <cellStyle name="Вычисление 3 4 3 2 2" xfId="3791"/>
    <cellStyle name="Итог 3 4 3 2 2" xfId="3792"/>
    <cellStyle name="Примечание 3 4 3 2 2" xfId="3793"/>
    <cellStyle name="Ввод  2 2 3 3 2 2" xfId="3794"/>
    <cellStyle name="Вывод 2 2 3 3 2 2" xfId="3795"/>
    <cellStyle name="Вычисление 2 2 3 3 2 2" xfId="3796"/>
    <cellStyle name="Итог 2 2 3 3 2 2" xfId="3797"/>
    <cellStyle name="Примечание 2 2 3 3 2 2" xfId="3798"/>
    <cellStyle name="Ввод  3 2 3 3 2 2" xfId="3799"/>
    <cellStyle name="Вывод 3 2 3 3 2 2" xfId="3800"/>
    <cellStyle name="Вычисление 3 2 3 3 2 2" xfId="3801"/>
    <cellStyle name="Итог 3 2 3 3 2 2" xfId="3802"/>
    <cellStyle name="Примечание 3 2 3 3 2 2" xfId="3803"/>
    <cellStyle name="Ввод  3 5 3 2 2" xfId="3804"/>
    <cellStyle name="Вывод 3 5 3 2 2" xfId="3805"/>
    <cellStyle name="Вычисление 3 5 3 2 2" xfId="3806"/>
    <cellStyle name="Итог 3 5 3 2 2" xfId="3807"/>
    <cellStyle name="Примечание 3 5 3 2 2" xfId="3808"/>
    <cellStyle name="Ввод  2 2 4 3 2 2" xfId="3809"/>
    <cellStyle name="Вывод 2 2 4 3 2 2" xfId="3810"/>
    <cellStyle name="Вычисление 2 2 4 3 2 2" xfId="3811"/>
    <cellStyle name="Итог 2 2 4 3 2 2" xfId="3812"/>
    <cellStyle name="Примечание 2 2 4 3 2 2" xfId="3813"/>
    <cellStyle name="Ввод  3 2 4 3 2 2" xfId="3814"/>
    <cellStyle name="Вывод 3 2 4 3 2 2" xfId="3815"/>
    <cellStyle name="Вычисление 3 2 4 3 2 2" xfId="3816"/>
    <cellStyle name="Итог 3 2 4 3 2 2" xfId="3817"/>
    <cellStyle name="Примечание 3 2 4 3 2 2" xfId="3818"/>
    <cellStyle name="Итог 2 3 2 3 2" xfId="3819"/>
    <cellStyle name="Примечание 2 2 3 9 2" xfId="3820"/>
    <cellStyle name="Вывод 2 2 13 2" xfId="3821"/>
    <cellStyle name="Вычисление 4 2" xfId="3822"/>
    <cellStyle name="Вычисление 3 5 2 3 2" xfId="3823"/>
    <cellStyle name="Примечание 3 2 5 3 2" xfId="3824"/>
    <cellStyle name="Вывод 3 2 2 9 2" xfId="3825"/>
    <cellStyle name="Итог 2 2 2 2 3 2" xfId="3826"/>
    <cellStyle name="Ввод  2 2 4 9 2" xfId="3827"/>
    <cellStyle name="Итог 2 5 9 2" xfId="3828"/>
    <cellStyle name="Ввод  2 14 2" xfId="3829"/>
    <cellStyle name="Вычисление 2 5 9 2" xfId="3830"/>
    <cellStyle name="Примечание 3 2 4 9 2" xfId="3831"/>
    <cellStyle name="Вычисление 3 4 2 3 2" xfId="3832"/>
    <cellStyle name="Итог 3 4 2 3 2" xfId="3833"/>
    <cellStyle name="Ввод  3 6 3 2" xfId="3834"/>
    <cellStyle name="Итог 2 3 9 2" xfId="3835"/>
    <cellStyle name="Вывод 2 3 2 3 2" xfId="3836"/>
    <cellStyle name="Вывод 2 2 3 9 2" xfId="3837"/>
    <cellStyle name="Примечание 3 14 2" xfId="3838"/>
    <cellStyle name="Примечание 3 2 3 2 3 2" xfId="3839"/>
    <cellStyle name="Вывод 3 2 5 3 2" xfId="3840"/>
    <cellStyle name="Итог 2 2 2 9 2" xfId="3841"/>
    <cellStyle name="Ввод  2 2 2 2 3 2" xfId="3842"/>
    <cellStyle name="Вычисление 3 5 9 2" xfId="3843"/>
    <cellStyle name="Примечание 3 2 13 2" xfId="3844"/>
    <cellStyle name="Вычисление 3 6 3 2" xfId="3845"/>
    <cellStyle name="Итог 2 2 3 2 3 2" xfId="3846"/>
    <cellStyle name="Ввод  2 2 3 2 3 2" xfId="3847"/>
    <cellStyle name="Вычисление 3 3 9 2" xfId="3848"/>
    <cellStyle name="Ввод  2 2 5 3 2" xfId="3849"/>
    <cellStyle name="Вывод 3 2 3 2 3 2" xfId="3850"/>
    <cellStyle name="Итог 2 2 5 3 2" xfId="3851"/>
    <cellStyle name="Ввод  2 2 2 9 2" xfId="3852"/>
    <cellStyle name="Примечание 2 3 9 2" xfId="3853"/>
    <cellStyle name="Вычисление 3 3 2 3 2" xfId="3854"/>
    <cellStyle name="Примечание 3 2 3 9 2" xfId="3855"/>
    <cellStyle name="Вывод 3 2 13 2" xfId="3856"/>
    <cellStyle name="Итог 4 2" xfId="3857"/>
    <cellStyle name="Вычисление 2 2 4 2 3 2" xfId="3858"/>
    <cellStyle name="Ввод  2 5 2 3 2" xfId="3859"/>
    <cellStyle name="Вывод 3 4 9 2" xfId="3860"/>
    <cellStyle name="Вывод 2 6 3 2" xfId="3861"/>
    <cellStyle name="Итог 3 2 2 2 3 2" xfId="3862"/>
    <cellStyle name="Ввод  3 2 4 9 2" xfId="3863"/>
    <cellStyle name="Вывод 2 4 9 2" xfId="3864"/>
    <cellStyle name="Примечание 2 3 2 3 2" xfId="3865"/>
    <cellStyle name="Вывод 3 2 3 9 2" xfId="3866"/>
    <cellStyle name="Итог 2 2 13 2" xfId="3867"/>
    <cellStyle name="Примечание 3 5 2 3 2" xfId="3868"/>
    <cellStyle name="Ввод  2 4 2 3 2" xfId="3869"/>
    <cellStyle name="Итог 3 2 2 9 2" xfId="3870"/>
    <cellStyle name="Примечание 2 6 3 2" xfId="3871"/>
    <cellStyle name="Ввод  3 2 2 2 3 2" xfId="3872"/>
    <cellStyle name="Вычисление 2 2 4 9 2" xfId="3873"/>
    <cellStyle name="Ввод  2 5 9 2" xfId="3874"/>
    <cellStyle name="Вычисление 2 14 2" xfId="3875"/>
    <cellStyle name="Вычисление 2 5 2 3 2" xfId="3876"/>
    <cellStyle name="Итог 2 2 3 9 2" xfId="3877"/>
    <cellStyle name="Ввод  2 2 13 2" xfId="3878"/>
    <cellStyle name="Вывод 4 2" xfId="3879"/>
    <cellStyle name="Вывод 3 5 2 3 2" xfId="3880"/>
    <cellStyle name="Итог 3 2 5 3 2" xfId="3881"/>
    <cellStyle name="Ввод  3 2 2 9 2" xfId="3882"/>
    <cellStyle name="Вычисление 2 2 2 2 3 2" xfId="3883"/>
    <cellStyle name="Примечание 3 5 9 2" xfId="3884"/>
    <cellStyle name="Ввод  2 4 9 2" xfId="3885"/>
    <cellStyle name="Ввод  2 3 2 3 2" xfId="3886"/>
    <cellStyle name="Ввод  2 2 3 9 2" xfId="3887"/>
    <cellStyle name="Итог 3 14 2" xfId="3888"/>
    <cellStyle name="Итог 3 2 3 2 3 2" xfId="3889"/>
    <cellStyle name="Ввод  3 2 5 3 2" xfId="3890"/>
    <cellStyle name="Вычисление 2 2 2 9 2" xfId="3891"/>
    <cellStyle name="Примечание 3 3 2 3 2" xfId="3892"/>
    <cellStyle name="Вывод 3 5 9 2" xfId="3893"/>
    <cellStyle name="Итог 3 2 13 2" xfId="3894"/>
    <cellStyle name="Вывод 3 6 3 2" xfId="3895"/>
    <cellStyle name="Вычисление 2 2 3 2 3 2" xfId="3896"/>
    <cellStyle name="Примечание 3 4 2 3 2" xfId="3897"/>
    <cellStyle name="Вывод 3 3 9 2" xfId="3898"/>
    <cellStyle name="Примечание 3 6 3 2" xfId="3899"/>
    <cellStyle name="Ввод  3 2 3 2 3 2" xfId="3900"/>
    <cellStyle name="Вычисление 2 2 5 3 2" xfId="3901"/>
    <cellStyle name="Примечание 3 3 9 2" xfId="3902"/>
    <cellStyle name="Примечание 2 5 9 2" xfId="3903"/>
    <cellStyle name="Вывод 3 3 2 3 2" xfId="3904"/>
    <cellStyle name="Итог 3 2 3 9 2" xfId="3905"/>
    <cellStyle name="Ввод  3 2 13 2" xfId="3906"/>
    <cellStyle name="Вывод 2 2 4 2 3 2" xfId="3907"/>
    <cellStyle name="Итог 2 4 2 3 2" xfId="3908"/>
    <cellStyle name="Ввод  3 4 9 2" xfId="3909"/>
    <cellStyle name="Вычисление 2 6 3 2" xfId="3910"/>
    <cellStyle name="Вычисление 3 2 2 2 3 2" xfId="3911"/>
    <cellStyle name="Примечание 2 2 4 9 2" xfId="3912"/>
    <cellStyle name="Вычисление 2 4 9 2" xfId="3913"/>
    <cellStyle name="Примечание 2 5 2 3 2" xfId="3914"/>
    <cellStyle name="Ввод  3 2 3 9 2" xfId="3915"/>
    <cellStyle name="Вычисление 2 2 13 2" xfId="3916"/>
    <cellStyle name="Итог 3 5 2 3 2" xfId="3917"/>
    <cellStyle name="Вывод 2 5 2 3 2" xfId="3918"/>
    <cellStyle name="Вычисление 3 2 2 9 2" xfId="3919"/>
    <cellStyle name="Примечание 2 2 2 2 3 2" xfId="3920"/>
    <cellStyle name="Вывод 2 2 4 9 2" xfId="3921"/>
    <cellStyle name="Итог 2 4 9 2" xfId="3922"/>
    <cellStyle name="Вывод 2 14 2" xfId="3923"/>
    <cellStyle name="Примечание 4 2" xfId="3924"/>
    <cellStyle name="Вычисление 2 3 2 3 2" xfId="3925"/>
    <cellStyle name="Вычисление 2 2 3 9 2" xfId="3926"/>
    <cellStyle name="Ввод  4 2" xfId="3927"/>
    <cellStyle name="Ввод  3 5 2 3 2" xfId="3928"/>
    <cellStyle name="Вычисление 3 2 5 3 2" xfId="3929"/>
    <cellStyle name="Примечание 2 2 2 9 2" xfId="3930"/>
    <cellStyle name="Вывод 2 2 2 2 3 2" xfId="3931"/>
    <cellStyle name="Итог 3 5 9 2" xfId="3932"/>
    <cellStyle name="Вывод 2 5 9 2" xfId="3933"/>
    <cellStyle name="Итог 2 5 3 3 2" xfId="3934"/>
    <cellStyle name="Итог 2 4 3 3 2" xfId="3935"/>
    <cellStyle name="Ввод  2 5 3 3 2" xfId="3936"/>
    <cellStyle name="Примечание 2 4 3 3 2" xfId="3937"/>
    <cellStyle name="Вычисление 2 4 3 3 2" xfId="3938"/>
    <cellStyle name="Вывод 2 4 3 3 2" xfId="3939"/>
    <cellStyle name="Ввод  2 3 3 3 2" xfId="3940"/>
    <cellStyle name="Вывод 2 3 3 3 2" xfId="3941"/>
    <cellStyle name="Вычисление 2 3 3 3 2" xfId="3942"/>
    <cellStyle name="Вычисление 2 5 3 3 2" xfId="3943"/>
    <cellStyle name="Итог 2 3 3 3 2" xfId="3944"/>
    <cellStyle name="Примечание 2 5 3 3 2" xfId="3945"/>
    <cellStyle name="Примечание 2 3 3 3 2" xfId="3946"/>
    <cellStyle name="Ввод  3 3 3 3 2" xfId="3947"/>
    <cellStyle name="Вывод 3 3 3 3 2" xfId="3948"/>
    <cellStyle name="Вычисление 3 3 3 3 2" xfId="3949"/>
    <cellStyle name="Итог 3 3 3 3 2" xfId="3950"/>
    <cellStyle name="Примечание 3 3 3 3 2" xfId="3951"/>
    <cellStyle name="Ввод  2 2 2 3 3 2" xfId="3952"/>
    <cellStyle name="Вывод 2 2 2 3 3 2" xfId="3953"/>
    <cellStyle name="Вычисление 2 2 2 3 3 2" xfId="3954"/>
    <cellStyle name="Итог 2 2 2 3 3 2" xfId="3955"/>
    <cellStyle name="Примечание 2 2 2 3 3 2" xfId="3956"/>
    <cellStyle name="Ввод  3 2 2 3 3 2" xfId="3957"/>
    <cellStyle name="Вывод 3 2 2 3 3 2" xfId="3958"/>
    <cellStyle name="Вычисление 3 2 2 3 3 2" xfId="3959"/>
    <cellStyle name="Итог 3 2 2 3 3 2" xfId="3960"/>
    <cellStyle name="Примечание 3 2 2 3 3 2" xfId="3961"/>
    <cellStyle name="Ввод  3 4 3 3 2" xfId="3962"/>
    <cellStyle name="Вывод 3 4 3 3 2" xfId="3963"/>
    <cellStyle name="Вычисление 3 4 3 3 2" xfId="3964"/>
    <cellStyle name="Итог 3 4 3 3 2" xfId="3965"/>
    <cellStyle name="Примечание 3 4 3 3 2" xfId="3966"/>
    <cellStyle name="Ввод  2 2 3 3 3 2" xfId="3967"/>
    <cellStyle name="Вывод 2 2 3 3 3 2" xfId="3968"/>
    <cellStyle name="Вычисление 2 2 3 3 3 2" xfId="3969"/>
    <cellStyle name="Итог 2 2 3 3 3 2" xfId="3970"/>
    <cellStyle name="Примечание 2 2 3 3 3 2" xfId="3971"/>
    <cellStyle name="Ввод  3 2 3 3 3 2" xfId="3972"/>
    <cellStyle name="Вывод 3 2 3 3 3 2" xfId="3973"/>
    <cellStyle name="Вычисление 3 2 3 3 3 2" xfId="3974"/>
    <cellStyle name="Итог 3 2 3 3 3 2" xfId="3975"/>
    <cellStyle name="Примечание 3 2 3 3 3 2" xfId="3976"/>
    <cellStyle name="Ввод  3 5 3 3 2" xfId="3977"/>
    <cellStyle name="Вывод 3 5 3 3 2" xfId="3978"/>
    <cellStyle name="Вычисление 3 5 3 3 2" xfId="3979"/>
    <cellStyle name="Итог 3 5 3 3 2" xfId="3980"/>
    <cellStyle name="Примечание 3 5 3 3 2" xfId="3981"/>
    <cellStyle name="Ввод  2 2 4 3 3 2" xfId="3982"/>
    <cellStyle name="Вывод 2 2 4 3 3 2" xfId="3983"/>
    <cellStyle name="Вычисление 2 2 4 3 3 2" xfId="3984"/>
    <cellStyle name="Итог 2 2 4 3 3 2" xfId="3985"/>
    <cellStyle name="Примечание 2 2 4 3 3 2" xfId="3986"/>
    <cellStyle name="Ввод  3 2 4 3 3 2" xfId="3987"/>
    <cellStyle name="Вывод 3 2 4 3 3 2" xfId="3988"/>
    <cellStyle name="Вычисление 3 2 4 3 3 2" xfId="3989"/>
    <cellStyle name="Итог 3 2 4 3 3 2" xfId="3990"/>
    <cellStyle name="Примечание 3 2 4 3 3 2" xfId="3991"/>
    <cellStyle name="Ввод  2 8 2 2" xfId="3992"/>
    <cellStyle name="Вывод 2 8 2 2" xfId="3993"/>
    <cellStyle name="Вычисление 2 8 2 2" xfId="3994"/>
    <cellStyle name="Итог 2 8 2 2" xfId="3995"/>
    <cellStyle name="Примечание 2 8 2 2" xfId="3996"/>
    <cellStyle name="Ввод  3 8 2 2" xfId="3997"/>
    <cellStyle name="Вывод 3 8 2 2" xfId="3998"/>
    <cellStyle name="Вычисление 3 8 2 2" xfId="3999"/>
    <cellStyle name="Итог 3 8 2 2" xfId="4000"/>
    <cellStyle name="Примечание 3 8 2 2" xfId="4001"/>
    <cellStyle name="Ввод  2 2 7 2 2" xfId="4002"/>
    <cellStyle name="Вывод 2 2 7 2 2" xfId="4003"/>
    <cellStyle name="Вычисление 2 2 7 2 2" xfId="4004"/>
    <cellStyle name="Итог 2 2 7 2 2" xfId="4005"/>
    <cellStyle name="Примечание 2 2 7 2 2" xfId="4006"/>
    <cellStyle name="Ввод  3 2 7 2 2" xfId="4007"/>
    <cellStyle name="Вывод 3 2 7 2 2" xfId="4008"/>
    <cellStyle name="Вычисление 3 2 7 2 2" xfId="4009"/>
    <cellStyle name="Итог 3 2 7 2 2" xfId="4010"/>
    <cellStyle name="Примечание 3 2 7 2 2" xfId="4011"/>
    <cellStyle name="Вывод 2 5 4 2 2" xfId="4012"/>
    <cellStyle name="Ввод  2 4 4 2 2" xfId="4013"/>
    <cellStyle name="Итог 2 5 4 2 2" xfId="4014"/>
    <cellStyle name="Итог 2 4 4 2 2" xfId="4015"/>
    <cellStyle name="Ввод  2 5 4 2 2" xfId="4016"/>
    <cellStyle name="Примечание 2 4 4 2 2" xfId="4017"/>
    <cellStyle name="Вычисление 2 4 4 2 2" xfId="4018"/>
    <cellStyle name="Вывод 2 4 4 2 2" xfId="4019"/>
    <cellStyle name="Ввод  2 3 4 2 2" xfId="4020"/>
    <cellStyle name="Вывод 2 3 4 2 2" xfId="4021"/>
    <cellStyle name="Вычисление 2 3 4 2 2" xfId="4022"/>
    <cellStyle name="Вычисление 2 5 4 2 2" xfId="4023"/>
    <cellStyle name="Итог 2 3 4 2 2" xfId="4024"/>
    <cellStyle name="Примечание 2 5 4 2 2" xfId="4025"/>
    <cellStyle name="Примечание 2 3 4 2 2" xfId="4026"/>
    <cellStyle name="Ввод  3 3 4 2 2" xfId="4027"/>
    <cellStyle name="Вывод 3 3 4 2 2" xfId="4028"/>
    <cellStyle name="Вычисление 3 3 4 2 2" xfId="4029"/>
    <cellStyle name="Итог 3 3 4 2 2" xfId="4030"/>
    <cellStyle name="Примечание 3 3 4 2 2" xfId="4031"/>
    <cellStyle name="Ввод  2 2 2 4 2 2" xfId="4032"/>
    <cellStyle name="Вывод 2 2 2 4 2 2" xfId="4033"/>
    <cellStyle name="Вычисление 2 2 2 4 2 2" xfId="4034"/>
    <cellStyle name="Итог 2 2 2 4 2 2" xfId="4035"/>
    <cellStyle name="Примечание 2 2 2 4 2 2" xfId="4036"/>
    <cellStyle name="Ввод  3 2 2 4 2 2" xfId="4037"/>
    <cellStyle name="Вывод 3 2 2 4 2 2" xfId="4038"/>
    <cellStyle name="Вычисление 3 2 2 4 2 2" xfId="4039"/>
    <cellStyle name="Итог 3 2 2 4 2 2" xfId="4040"/>
    <cellStyle name="Примечание 3 2 2 4 2 2" xfId="4041"/>
    <cellStyle name="Ввод  3 4 4 2 2" xfId="4042"/>
    <cellStyle name="Вывод 3 4 4 2 2" xfId="4043"/>
    <cellStyle name="Вычисление 3 4 4 2 2" xfId="4044"/>
    <cellStyle name="Итог 3 4 4 2 2" xfId="4045"/>
    <cellStyle name="Примечание 3 4 4 2 2" xfId="4046"/>
    <cellStyle name="Ввод  2 2 3 4 2 2" xfId="4047"/>
    <cellStyle name="Вывод 2 2 3 4 2 2" xfId="4048"/>
    <cellStyle name="Вычисление 2 2 3 4 2 2" xfId="4049"/>
    <cellStyle name="Итог 2 2 3 4 2 2" xfId="4050"/>
    <cellStyle name="Примечание 2 2 3 4 2 2" xfId="4051"/>
    <cellStyle name="Ввод  3 2 3 4 2 2" xfId="4052"/>
    <cellStyle name="Вывод 3 2 3 4 2 2" xfId="4053"/>
    <cellStyle name="Вычисление 3 2 3 4 2 2" xfId="4054"/>
    <cellStyle name="Итог 3 2 3 4 2 2" xfId="4055"/>
    <cellStyle name="Примечание 3 2 3 4 2 2" xfId="4056"/>
    <cellStyle name="Ввод  3 5 4 2 2" xfId="4057"/>
    <cellStyle name="Вывод 3 5 4 2 2" xfId="4058"/>
    <cellStyle name="Вычисление 3 5 4 2 2" xfId="4059"/>
    <cellStyle name="Итог 3 5 4 2 2" xfId="4060"/>
    <cellStyle name="Примечание 3 5 4 2 2" xfId="4061"/>
    <cellStyle name="Ввод  2 2 4 4 2 2" xfId="4062"/>
    <cellStyle name="Вывод 2 2 4 4 2 2" xfId="4063"/>
    <cellStyle name="Вычисление 2 2 4 4 2 2" xfId="4064"/>
    <cellStyle name="Итог 2 2 4 4 2 2" xfId="4065"/>
    <cellStyle name="Примечание 2 2 4 4 2 2" xfId="4066"/>
    <cellStyle name="Ввод  3 2 4 4 2 2" xfId="4067"/>
    <cellStyle name="Вывод 3 2 4 4 2 2" xfId="4068"/>
    <cellStyle name="Вычисление 3 2 4 4 2 2" xfId="4069"/>
    <cellStyle name="Итог 3 2 4 4 2 2" xfId="4070"/>
    <cellStyle name="Примечание 3 2 4 4 2 2" xfId="4071"/>
    <cellStyle name="Вычисление 2 12 2 2" xfId="4072"/>
    <cellStyle name="Вычисление 2 11 2 2" xfId="4073"/>
    <cellStyle name="Вывод 2 11 2 2" xfId="4074"/>
    <cellStyle name="Вывод 2 2 3 7 2 2" xfId="4075"/>
    <cellStyle name="Итог 3 3 7 2 2" xfId="4076"/>
    <cellStyle name="Итог 3 2 2 7 2 2" xfId="4077"/>
    <cellStyle name="Вывод 2 13 2 2" xfId="4078"/>
    <cellStyle name="Ввод  2 13 2 2" xfId="4079"/>
    <cellStyle name="Вывод 2 12 2 2" xfId="4080"/>
    <cellStyle name="Примечание 2 2 3 7 2 2" xfId="4081"/>
    <cellStyle name="Вычисление 2 2 3 7 2 2" xfId="4082"/>
    <cellStyle name="Итог 2 2 3 7 2 2" xfId="4083"/>
    <cellStyle name="Ввод  2 2 3 7 2 2" xfId="4084"/>
    <cellStyle name="Примечание 3 4 7 2 2" xfId="4085"/>
    <cellStyle name="Итог 3 4 7 2 2" xfId="4086"/>
    <cellStyle name="Вычисление 3 4 7 2 2" xfId="4087"/>
    <cellStyle name="Ввод  3 4 7 2 2" xfId="4088"/>
    <cellStyle name="Примечание 3 2 2 7 2 2" xfId="4089"/>
    <cellStyle name="Примечание 2 10 2 2" xfId="4090"/>
    <cellStyle name="Вычисление 3 2 2 7 2 2" xfId="4091"/>
    <cellStyle name="Вывод 3 2 2 7 2 2" xfId="4092"/>
    <cellStyle name="Примечание 2 2 2 7 2 2" xfId="4093"/>
    <cellStyle name="Вычисление 2 2 2 7 2 2" xfId="4094"/>
    <cellStyle name="Вывод 2 2 2 7 2 2" xfId="4095"/>
    <cellStyle name="Примечание 3 3 7 2 2" xfId="4096"/>
    <cellStyle name="Итог 2 10 2 2" xfId="4097"/>
    <cellStyle name="Вычисление 3 3 7 2 2" xfId="4098"/>
    <cellStyle name="Вывод 3 3 7 2 2" xfId="4099"/>
    <cellStyle name="Ввод  3 3 7 2 2" xfId="4100"/>
    <cellStyle name="Вычисление 2 10 2 2" xfId="4101"/>
    <cellStyle name="Вывод 2 10 2 2" xfId="4102"/>
    <cellStyle name="Ввод  2 10 2 2" xfId="4103"/>
    <cellStyle name="Ввод  2 9 2 2" xfId="4104"/>
    <cellStyle name="Вывод 2 9 2 2" xfId="4105"/>
    <cellStyle name="Вычисление 2 9 2 2" xfId="4106"/>
    <cellStyle name="Итог 2 9 2 2" xfId="4107"/>
    <cellStyle name="Ввод  2 12 2 2" xfId="4108"/>
    <cellStyle name="Примечание 2 11 2 2" xfId="4109"/>
    <cellStyle name="Примечание 2 9 2 2" xfId="4110"/>
    <cellStyle name="Ввод  3 2 2 7 2 2" xfId="4111"/>
    <cellStyle name="Итог 2 11 2 2" xfId="4112"/>
    <cellStyle name="Итог 2 2 2 7 2 2" xfId="4113"/>
    <cellStyle name="Ввод  2 2 2 7 2 2" xfId="4114"/>
    <cellStyle name="Вывод 3 4 7 2 2" xfId="4115"/>
    <cellStyle name="Ввод  2 11 2 2" xfId="4116"/>
    <cellStyle name="Примечание 2 3 7 2 2" xfId="4117"/>
    <cellStyle name="Ввод  3 9 2 2" xfId="4118"/>
    <cellStyle name="Вывод 3 9 2 2" xfId="4119"/>
    <cellStyle name="Вычисление 3 9 2 2" xfId="4120"/>
    <cellStyle name="Итог 3 9 2 2" xfId="4121"/>
    <cellStyle name="Примечание 3 9 2 2" xfId="4122"/>
    <cellStyle name="Ввод  2 2 8 2 2" xfId="4123"/>
    <cellStyle name="Вывод 2 2 8 2 2" xfId="4124"/>
    <cellStyle name="Вычисление 2 2 8 2 2" xfId="4125"/>
    <cellStyle name="Итог 2 2 8 2 2" xfId="4126"/>
    <cellStyle name="Примечание 2 2 8 2 2" xfId="4127"/>
    <cellStyle name="Ввод  3 2 8 2 2" xfId="4128"/>
    <cellStyle name="Вывод 3 2 8 2 2" xfId="4129"/>
    <cellStyle name="Вычисление 3 2 8 2 2" xfId="4130"/>
    <cellStyle name="Итог 3 2 8 2 2" xfId="4131"/>
    <cellStyle name="Примечание 3 2 8 2 2" xfId="4132"/>
    <cellStyle name="Вывод 2 5 5 2 2" xfId="4133"/>
    <cellStyle name="Ввод  2 4 5 2 2" xfId="4134"/>
    <cellStyle name="Итог 2 5 5 2 2" xfId="4135"/>
    <cellStyle name="Итог 2 4 5 2 2" xfId="4136"/>
    <cellStyle name="Ввод  2 5 5 2 2" xfId="4137"/>
    <cellStyle name="Примечание 2 4 5 2 2" xfId="4138"/>
    <cellStyle name="Вычисление 2 4 5 2 2" xfId="4139"/>
    <cellStyle name="Вывод 2 4 5 2 2" xfId="4140"/>
    <cellStyle name="Ввод  2 3 5 2 2" xfId="4141"/>
    <cellStyle name="Вывод 2 3 5 2 2" xfId="4142"/>
    <cellStyle name="Вычисление 2 3 5 2 2" xfId="4143"/>
    <cellStyle name="Вычисление 2 5 5 2 2" xfId="4144"/>
    <cellStyle name="Итог 2 3 5 2 2" xfId="4145"/>
    <cellStyle name="Примечание 2 5 5 2 2" xfId="4146"/>
    <cellStyle name="Примечание 2 3 5 2 2" xfId="4147"/>
    <cellStyle name="Ввод  3 3 5 2 2" xfId="4148"/>
    <cellStyle name="Вывод 3 3 5 2 2" xfId="4149"/>
    <cellStyle name="Вычисление 3 3 5 2 2" xfId="4150"/>
    <cellStyle name="Итог 3 3 5 2 2" xfId="4151"/>
    <cellStyle name="Примечание 3 3 5 2 2" xfId="4152"/>
    <cellStyle name="Ввод  2 2 2 5 2 2" xfId="4153"/>
    <cellStyle name="Вывод 2 2 2 5 2 2" xfId="4154"/>
    <cellStyle name="Вычисление 2 2 2 5 2 2" xfId="4155"/>
    <cellStyle name="Итог 2 2 2 5 2 2" xfId="4156"/>
    <cellStyle name="Примечание 2 2 2 5 2 2" xfId="4157"/>
    <cellStyle name="Ввод  3 2 2 5 2 2" xfId="4158"/>
    <cellStyle name="Вывод 3 2 2 5 2 2" xfId="4159"/>
    <cellStyle name="Вычисление 3 2 2 5 2 2" xfId="4160"/>
    <cellStyle name="Итог 3 2 2 5 2 2" xfId="4161"/>
    <cellStyle name="Примечание 3 2 2 5 2 2" xfId="4162"/>
    <cellStyle name="Ввод  3 4 5 2 2" xfId="4163"/>
    <cellStyle name="Вывод 3 4 5 2 2" xfId="4164"/>
    <cellStyle name="Вычисление 3 4 5 2 2" xfId="4165"/>
    <cellStyle name="Итог 3 4 5 2 2" xfId="4166"/>
    <cellStyle name="Примечание 3 4 5 2 2" xfId="4167"/>
    <cellStyle name="Ввод  2 2 3 5 2 2" xfId="4168"/>
    <cellStyle name="Вывод 2 2 3 5 2 2" xfId="4169"/>
    <cellStyle name="Вычисление 2 2 3 5 2 2" xfId="4170"/>
    <cellStyle name="Итог 2 2 3 5 2 2" xfId="4171"/>
    <cellStyle name="Примечание 2 2 3 5 2 2" xfId="4172"/>
    <cellStyle name="Ввод  3 2 3 5 2 2" xfId="4173"/>
    <cellStyle name="Вывод 3 2 3 5 2 2" xfId="4174"/>
    <cellStyle name="Вычисление 3 2 3 5 2 2" xfId="4175"/>
    <cellStyle name="Итог 3 2 3 5 2 2" xfId="4176"/>
    <cellStyle name="Примечание 3 2 3 5 2 2" xfId="4177"/>
    <cellStyle name="Ввод  3 5 5 2 2" xfId="4178"/>
    <cellStyle name="Вывод 3 5 5 2 2" xfId="4179"/>
    <cellStyle name="Вычисление 3 5 5 2 2" xfId="4180"/>
    <cellStyle name="Итог 3 5 5 2 2" xfId="4181"/>
    <cellStyle name="Примечание 3 5 5 2 2" xfId="4182"/>
    <cellStyle name="Ввод  2 2 4 5 2 2" xfId="4183"/>
    <cellStyle name="Вывод 2 2 4 5 2 2" xfId="4184"/>
    <cellStyle name="Вычисление 2 2 4 5 2 2" xfId="4185"/>
    <cellStyle name="Итог 2 2 4 5 2 2" xfId="4186"/>
    <cellStyle name="Примечание 2 2 4 5 2 2" xfId="4187"/>
    <cellStyle name="Ввод  3 2 4 5 2 2" xfId="4188"/>
    <cellStyle name="Вывод 3 2 4 5 2 2" xfId="4189"/>
    <cellStyle name="Вычисление 3 2 4 5 2 2" xfId="4190"/>
    <cellStyle name="Итог 3 2 4 5 2 2" xfId="4191"/>
    <cellStyle name="Примечание 3 2 4 5 2 2" xfId="4192"/>
    <cellStyle name="Итог 2 13 2 2" xfId="4193"/>
    <cellStyle name="Ввод  3 10 2 2" xfId="4194"/>
    <cellStyle name="Вывод 3 10 2 2" xfId="4195"/>
    <cellStyle name="Вычисление 3 10 2 2" xfId="4196"/>
    <cellStyle name="Итог 3 10 2 2" xfId="4197"/>
    <cellStyle name="Примечание 3 10 2 2" xfId="4198"/>
    <cellStyle name="Ввод  2 2 9 2 2" xfId="4199"/>
    <cellStyle name="Вывод 2 2 9 2 2" xfId="4200"/>
    <cellStyle name="Вычисление 2 2 9 2 2" xfId="4201"/>
    <cellStyle name="Итог 2 2 9 2 2" xfId="4202"/>
    <cellStyle name="Примечание 2 2 9 2 2" xfId="4203"/>
    <cellStyle name="Ввод  3 2 9 2 2" xfId="4204"/>
    <cellStyle name="Вывод 3 2 9 2 2" xfId="4205"/>
    <cellStyle name="Вычисление 3 2 9 2 2" xfId="4206"/>
    <cellStyle name="Итог 3 2 9 2 2" xfId="4207"/>
    <cellStyle name="Примечание 3 2 9 2 2" xfId="4208"/>
    <cellStyle name="Вывод 2 5 6 2 2" xfId="4209"/>
    <cellStyle name="Ввод  2 4 6 2 2" xfId="4210"/>
    <cellStyle name="Итог 2 5 6 2 2" xfId="4211"/>
    <cellStyle name="Итог 2 4 6 2 2" xfId="4212"/>
    <cellStyle name="Ввод  2 5 6 2 2" xfId="4213"/>
    <cellStyle name="Примечание 2 4 6 2 2" xfId="4214"/>
    <cellStyle name="Вычисление 2 4 6 2 2" xfId="4215"/>
    <cellStyle name="Вывод 2 4 6 2 2" xfId="4216"/>
    <cellStyle name="Ввод  2 3 6 2 2" xfId="4217"/>
    <cellStyle name="Вывод 2 3 6 2 2" xfId="4218"/>
    <cellStyle name="Вычисление 2 3 6 2 2" xfId="4219"/>
    <cellStyle name="Вычисление 2 5 6 2 2" xfId="4220"/>
    <cellStyle name="Итог 2 3 6 2 2" xfId="4221"/>
    <cellStyle name="Примечание 2 5 6 2 2" xfId="4222"/>
    <cellStyle name="Примечание 2 3 6 2 2" xfId="4223"/>
    <cellStyle name="Ввод  3 3 6 2 2" xfId="4224"/>
    <cellStyle name="Вывод 3 3 6 2 2" xfId="4225"/>
    <cellStyle name="Вычисление 3 3 6 2 2" xfId="4226"/>
    <cellStyle name="Итог 3 3 6 2 2" xfId="4227"/>
    <cellStyle name="Примечание 3 3 6 2 2" xfId="4228"/>
    <cellStyle name="Ввод  2 2 2 6 2 2" xfId="4229"/>
    <cellStyle name="Вывод 2 2 2 6 2 2" xfId="4230"/>
    <cellStyle name="Вычисление 2 2 2 6 2 2" xfId="4231"/>
    <cellStyle name="Итог 2 2 2 6 2 2" xfId="4232"/>
    <cellStyle name="Примечание 2 2 2 6 2 2" xfId="4233"/>
    <cellStyle name="Ввод  3 2 2 6 2 2" xfId="4234"/>
    <cellStyle name="Вывод 3 2 2 6 2 2" xfId="4235"/>
    <cellStyle name="Вычисление 3 2 2 6 2 2" xfId="4236"/>
    <cellStyle name="Итог 3 2 2 6 2 2" xfId="4237"/>
    <cellStyle name="Примечание 3 2 2 6 2 2" xfId="4238"/>
    <cellStyle name="Ввод  3 4 6 2 2" xfId="4239"/>
    <cellStyle name="Вывод 3 4 6 2 2" xfId="4240"/>
    <cellStyle name="Вычисление 3 4 6 2 2" xfId="4241"/>
    <cellStyle name="Итог 3 4 6 2 2" xfId="4242"/>
    <cellStyle name="Примечание 3 4 6 2 2" xfId="4243"/>
    <cellStyle name="Ввод  2 2 3 6 2 2" xfId="4244"/>
    <cellStyle name="Вывод 2 2 3 6 2 2" xfId="4245"/>
    <cellStyle name="Вычисление 2 2 3 6 2 2" xfId="4246"/>
    <cellStyle name="Итог 2 2 3 6 2 2" xfId="4247"/>
    <cellStyle name="Примечание 2 2 3 6 2 2" xfId="4248"/>
    <cellStyle name="Ввод  3 2 3 6 2 2" xfId="4249"/>
    <cellStyle name="Вывод 3 2 3 6 2 2" xfId="4250"/>
    <cellStyle name="Вычисление 3 2 3 6 2 2" xfId="4251"/>
    <cellStyle name="Итог 3 2 3 6 2 2" xfId="4252"/>
    <cellStyle name="Примечание 3 2 3 6 2 2" xfId="4253"/>
    <cellStyle name="Ввод  3 5 6 2 2" xfId="4254"/>
    <cellStyle name="Вывод 3 5 6 2 2" xfId="4255"/>
    <cellStyle name="Вычисление 3 5 6 2 2" xfId="4256"/>
    <cellStyle name="Итог 3 5 6 2 2" xfId="4257"/>
    <cellStyle name="Примечание 3 5 6 2 2" xfId="4258"/>
    <cellStyle name="Ввод  2 2 4 6 2 2" xfId="4259"/>
    <cellStyle name="Вывод 2 2 4 6 2 2" xfId="4260"/>
    <cellStyle name="Вычисление 2 2 4 6 2 2" xfId="4261"/>
    <cellStyle name="Итог 2 2 4 6 2 2" xfId="4262"/>
    <cellStyle name="Примечание 2 2 4 6 2 2" xfId="4263"/>
    <cellStyle name="Ввод  3 2 4 6 2 2" xfId="4264"/>
    <cellStyle name="Вывод 3 2 4 6 2 2" xfId="4265"/>
    <cellStyle name="Вычисление 3 2 4 6 2 2" xfId="4266"/>
    <cellStyle name="Итог 3 2 4 6 2 2" xfId="4267"/>
    <cellStyle name="Примечание 3 2 4 6 2 2" xfId="4268"/>
    <cellStyle name="Ввод  3 11 2 2" xfId="4269"/>
    <cellStyle name="Вывод 3 11 2 2" xfId="4270"/>
    <cellStyle name="Вычисление 3 11 2 2" xfId="4271"/>
    <cellStyle name="Итог 3 11 2 2" xfId="4272"/>
    <cellStyle name="Примечание 3 11 2 2" xfId="4273"/>
    <cellStyle name="Ввод  2 2 10 2 2" xfId="4274"/>
    <cellStyle name="Вывод 2 2 10 2 2" xfId="4275"/>
    <cellStyle name="Вычисление 2 2 10 2 2" xfId="4276"/>
    <cellStyle name="Итог 2 2 10 2 2" xfId="4277"/>
    <cellStyle name="Примечание 2 2 10 2 2" xfId="4278"/>
    <cellStyle name="Ввод  3 2 10 2 2" xfId="4279"/>
    <cellStyle name="Вывод 3 2 10 2 2" xfId="4280"/>
    <cellStyle name="Вычисление 3 2 10 2 2" xfId="4281"/>
    <cellStyle name="Итог 3 2 10 2 2" xfId="4282"/>
    <cellStyle name="Примечание 3 2 10 2 2" xfId="4283"/>
    <cellStyle name="Вывод 3 2 11 2 2" xfId="4284"/>
    <cellStyle name="Вывод 2 3 7 2 2" xfId="4285"/>
    <cellStyle name="Примечание 2 12 2 2" xfId="4286"/>
    <cellStyle name="Ввод  2 3 7 2 2" xfId="4287"/>
    <cellStyle name="Вывод 3 12 2 2" xfId="4288"/>
    <cellStyle name="Вычисление 3 2 11 2 2" xfId="4289"/>
    <cellStyle name="Вычисление 2 3 7 2 2" xfId="4290"/>
    <cellStyle name="Итог 3 2 11 2 2" xfId="4291"/>
    <cellStyle name="Вычисление 3 12 2 2" xfId="4292"/>
    <cellStyle name="Ввод  3 12 2 2" xfId="4293"/>
    <cellStyle name="Ввод  2 5 7 2 2" xfId="4294"/>
    <cellStyle name="Вычисление 2 2 11 2 2" xfId="4295"/>
    <cellStyle name="Примечание 2 5 7 2 2" xfId="4296"/>
    <cellStyle name="Ввод  2 4 7 2 2" xfId="4297"/>
    <cellStyle name="Вычисление 2 13 2 2" xfId="4298"/>
    <cellStyle name="Вывод 2 4 7 2 2" xfId="4299"/>
    <cellStyle name="Ввод  3 2 11 2 2" xfId="4300"/>
    <cellStyle name="Итог 2 4 7 2 2" xfId="4301"/>
    <cellStyle name="Вывод 2 2 11 2 2" xfId="4302"/>
    <cellStyle name="Итог 2 3 7 2 2" xfId="4303"/>
    <cellStyle name="Вывод 2 5 7 2 2" xfId="4304"/>
    <cellStyle name="Примечание 3 12 2 2" xfId="4305"/>
    <cellStyle name="Вычисление 2 4 7 2 2" xfId="4306"/>
    <cellStyle name="Примечание 2 2 11 2 2" xfId="4307"/>
    <cellStyle name="Итог 2 5 7 2 2" xfId="4308"/>
    <cellStyle name="Ввод  2 2 11 2 2" xfId="4309"/>
    <cellStyle name="Итог 2 12 2 2" xfId="4310"/>
    <cellStyle name="Примечание 2 13 2 2" xfId="4311"/>
    <cellStyle name="Вычисление 2 5 7 2 2" xfId="4312"/>
    <cellStyle name="Примечание 3 2 11 2 2" xfId="4313"/>
    <cellStyle name="Итог 3 12 2 2" xfId="4314"/>
    <cellStyle name="Примечание 2 4 7 2 2" xfId="4315"/>
    <cellStyle name="Итог 2 2 11 2 2" xfId="4316"/>
    <cellStyle name="Ввод  3 2 3 7 2 2" xfId="4317"/>
    <cellStyle name="Вывод 3 2 3 7 2 2" xfId="4318"/>
    <cellStyle name="Вычисление 3 2 3 7 2 2" xfId="4319"/>
    <cellStyle name="Итог 3 2 3 7 2 2" xfId="4320"/>
    <cellStyle name="Примечание 3 2 3 7 2 2" xfId="4321"/>
    <cellStyle name="Ввод  3 5 7 2 2" xfId="4322"/>
    <cellStyle name="Вывод 3 5 7 2 2" xfId="4323"/>
    <cellStyle name="Вычисление 3 5 7 2 2" xfId="4324"/>
    <cellStyle name="Итог 3 5 7 2 2" xfId="4325"/>
    <cellStyle name="Примечание 3 5 7 2 2" xfId="4326"/>
    <cellStyle name="Ввод  2 2 4 7 2 2" xfId="4327"/>
    <cellStyle name="Вывод 2 2 4 7 2 2" xfId="4328"/>
    <cellStyle name="Вычисление 2 2 4 7 2 2" xfId="4329"/>
    <cellStyle name="Итог 2 2 4 7 2 2" xfId="4330"/>
    <cellStyle name="Примечание 2 2 4 7 2 2" xfId="4331"/>
    <cellStyle name="Ввод  3 2 4 7 2 2" xfId="4332"/>
    <cellStyle name="Вывод 3 2 4 7 2 2" xfId="4333"/>
    <cellStyle name="Вычисление 3 2 4 7 2 2" xfId="4334"/>
    <cellStyle name="Итог 3 2 4 7 2 2" xfId="4335"/>
    <cellStyle name="Примечание 3 2 4 7 2 2" xfId="4336"/>
    <cellStyle name="Ввод  3 13 2 2" xfId="4337"/>
    <cellStyle name="Вывод 3 13 2 2" xfId="4338"/>
    <cellStyle name="Вычисление 3 13 2 2" xfId="4339"/>
    <cellStyle name="Итог 3 13 2 2" xfId="4340"/>
    <cellStyle name="Примечание 3 13 2 2" xfId="4341"/>
    <cellStyle name="Ввод  2 2 12 2 2" xfId="4342"/>
    <cellStyle name="Вывод 2 2 12 2 2" xfId="4343"/>
    <cellStyle name="Вычисление 2 2 12 2 2" xfId="4344"/>
    <cellStyle name="Итог 2 2 12 2 2" xfId="4345"/>
    <cellStyle name="Примечание 2 2 12 2 2" xfId="4346"/>
    <cellStyle name="Ввод  3 2 12 2 2" xfId="4347"/>
    <cellStyle name="Вывод 3 2 12 2 2" xfId="4348"/>
    <cellStyle name="Вычисление 3 2 12 2 2" xfId="4349"/>
    <cellStyle name="Итог 3 2 12 2 2" xfId="4350"/>
    <cellStyle name="Примечание 3 2 12 2 2" xfId="4351"/>
    <cellStyle name="Вывод 2 5 8 2 2" xfId="4352"/>
    <cellStyle name="Ввод  2 4 8 2 2" xfId="4353"/>
    <cellStyle name="Итог 2 5 8 2 2" xfId="4354"/>
    <cellStyle name="Итог 2 4 8 2 2" xfId="4355"/>
    <cellStyle name="Ввод  2 5 8 2 2" xfId="4356"/>
    <cellStyle name="Примечание 2 4 8 2 2" xfId="4357"/>
    <cellStyle name="Вычисление 2 4 8 2 2" xfId="4358"/>
    <cellStyle name="Вывод 2 4 8 2 2" xfId="4359"/>
    <cellStyle name="Ввод  2 3 8 2 2" xfId="4360"/>
    <cellStyle name="Вывод 2 3 8 2 2" xfId="4361"/>
    <cellStyle name="Вычисление 2 3 8 2 2" xfId="4362"/>
    <cellStyle name="Вычисление 2 5 8 2 2" xfId="4363"/>
    <cellStyle name="Итог 2 3 8 2 2" xfId="4364"/>
    <cellStyle name="Примечание 2 5 8 2 2" xfId="4365"/>
    <cellStyle name="Примечание 2 3 8 2 2" xfId="4366"/>
    <cellStyle name="Ввод  3 3 8 2 2" xfId="4367"/>
    <cellStyle name="Вывод 3 3 8 2 2" xfId="4368"/>
    <cellStyle name="Вычисление 3 3 8 2 2" xfId="4369"/>
    <cellStyle name="Итог 3 3 8 2 2" xfId="4370"/>
    <cellStyle name="Примечание 3 3 8 2 2" xfId="4371"/>
    <cellStyle name="Ввод  2 2 2 8 2 2" xfId="4372"/>
    <cellStyle name="Вывод 2 2 2 8 2 2" xfId="4373"/>
    <cellStyle name="Вычисление 2 2 2 8 2 2" xfId="4374"/>
    <cellStyle name="Итог 2 2 2 8 2 2" xfId="4375"/>
    <cellStyle name="Примечание 2 2 2 8 2 2" xfId="4376"/>
    <cellStyle name="Ввод  3 2 2 8 2 2" xfId="4377"/>
    <cellStyle name="Вывод 3 2 2 8 2 2" xfId="4378"/>
    <cellStyle name="Вычисление 3 2 2 8 2 2" xfId="4379"/>
    <cellStyle name="Итог 3 2 2 8 2 2" xfId="4380"/>
    <cellStyle name="Примечание 3 2 2 8 2 2" xfId="4381"/>
    <cellStyle name="Ввод  3 4 8 2 2" xfId="4382"/>
    <cellStyle name="Вывод 3 4 8 2 2" xfId="4383"/>
    <cellStyle name="Вычисление 3 4 8 2 2" xfId="4384"/>
    <cellStyle name="Итог 3 4 8 2 2" xfId="4385"/>
    <cellStyle name="Примечание 3 4 8 2 2" xfId="4386"/>
    <cellStyle name="Ввод  2 2 3 8 2 2" xfId="4387"/>
    <cellStyle name="Вывод 2 2 3 8 2 2" xfId="4388"/>
    <cellStyle name="Вычисление 2 2 3 8 2 2" xfId="4389"/>
    <cellStyle name="Итог 2 2 3 8 2 2" xfId="4390"/>
    <cellStyle name="Примечание 2 2 3 8 2 2" xfId="4391"/>
    <cellStyle name="Ввод  3 2 3 8 2 2" xfId="4392"/>
    <cellStyle name="Вывод 3 2 3 8 2 2" xfId="4393"/>
    <cellStyle name="Вычисление 3 2 3 8 2 2" xfId="4394"/>
    <cellStyle name="Итог 3 2 3 8 2 2" xfId="4395"/>
    <cellStyle name="Примечание 3 2 3 8 2 2" xfId="4396"/>
    <cellStyle name="Ввод  3 5 8 2 2" xfId="4397"/>
    <cellStyle name="Вывод 3 5 8 2 2" xfId="4398"/>
    <cellStyle name="Вычисление 3 5 8 2 2" xfId="4399"/>
    <cellStyle name="Итог 3 5 8 2 2" xfId="4400"/>
    <cellStyle name="Примечание 3 5 8 2 2" xfId="4401"/>
    <cellStyle name="Ввод  2 2 4 8 2 2" xfId="4402"/>
    <cellStyle name="Вывод 2 2 4 8 2 2" xfId="4403"/>
    <cellStyle name="Вычисление 2 2 4 8 2 2" xfId="4404"/>
    <cellStyle name="Итог 2 2 4 8 2 2" xfId="4405"/>
    <cellStyle name="Примечание 2 2 4 8 2 2" xfId="4406"/>
    <cellStyle name="Ввод  3 2 4 8 2 2" xfId="4407"/>
    <cellStyle name="Вывод 3 2 4 8 2 2" xfId="4408"/>
    <cellStyle name="Вычисление 3 2 4 8 2 2" xfId="4409"/>
    <cellStyle name="Итог 3 2 4 8 2 2" xfId="4410"/>
    <cellStyle name="Примечание 3 2 4 8 2 2" xfId="4411"/>
    <cellStyle name="Примечание 3 2 2 3 5 2" xfId="4412"/>
    <cellStyle name="Примечание 3 15 2" xfId="4413"/>
    <cellStyle name="Итог 3 5 3 5 2" xfId="4414"/>
    <cellStyle name="Вычисление 3 5 3 5 2" xfId="4415"/>
    <cellStyle name="Вывод 3 5 3 5 2" xfId="4416"/>
    <cellStyle name="Ввод  3 5 3 5 2" xfId="4417"/>
    <cellStyle name="Примечание 3 2 3 3 5 2" xfId="4418"/>
    <cellStyle name="Итог 3 2 3 3 5 2" xfId="4419"/>
    <cellStyle name="Вычисление 3 2 3 3 5 2" xfId="4420"/>
    <cellStyle name="Вывод 3 2 3 3 5 2" xfId="4421"/>
    <cellStyle name="Ввод  3 2 3 3 5 2" xfId="4422"/>
    <cellStyle name="Примечание 2 2 3 3 5 2" xfId="4423"/>
    <cellStyle name="Итог 2 2 3 3 5 2" xfId="4424"/>
    <cellStyle name="Вычисление 2 2 3 3 5 2" xfId="4425"/>
    <cellStyle name="Вывод 2 2 3 3 5 2" xfId="4426"/>
    <cellStyle name="Ввод  2 2 3 3 5 2" xfId="4427"/>
    <cellStyle name="Примечание 3 4 3 5 2" xfId="4428"/>
    <cellStyle name="Итог 3 4 3 5 2" xfId="4429"/>
    <cellStyle name="Вычисление 3 4 3 5 2" xfId="4430"/>
    <cellStyle name="Вывод 3 4 3 5 2" xfId="4431"/>
    <cellStyle name="Ввод  3 4 3 5 2" xfId="4432"/>
    <cellStyle name="Итог 3 2 2 3 5 2" xfId="4433"/>
    <cellStyle name="Вычисление 3 2 2 3 5 2" xfId="4434"/>
    <cellStyle name="Вывод 3 2 2 3 5 2" xfId="4435"/>
    <cellStyle name="Ввод  3 2 2 3 5 2" xfId="4436"/>
    <cellStyle name="Примечание 2 2 2 3 5 2" xfId="4437"/>
    <cellStyle name="Итог 2 2 2 3 5 2" xfId="4438"/>
    <cellStyle name="Вычисление 2 2 2 3 5 2" xfId="4439"/>
    <cellStyle name="Ввод  2 2 4 2 5 2" xfId="4440"/>
    <cellStyle name="Итог 2 5 2 5 2" xfId="4441"/>
    <cellStyle name="Итог 3 2 3 10 2" xfId="4442"/>
    <cellStyle name="Вычисление 3 2 3 10 2" xfId="4443"/>
    <cellStyle name="Заголовок 3 2 2 2" xfId="4444"/>
    <cellStyle name="Вывод 3 2 3 10 2" xfId="4445"/>
    <cellStyle name="Ввод  3 2 3 10 2" xfId="4446"/>
    <cellStyle name="Вычисление 2 2 14 2" xfId="4447"/>
    <cellStyle name="Вывод 2 2 14 2" xfId="4448"/>
    <cellStyle name="Ввод  2 2 14 2" xfId="4449"/>
    <cellStyle name="Итог 3 15 2" xfId="4450"/>
    <cellStyle name="Вычисление 3 15 2" xfId="4451"/>
    <cellStyle name="Вывод 3 15 2" xfId="4452"/>
    <cellStyle name="Итог 3 2 6 5 2" xfId="4453"/>
    <cellStyle name="Вывод 3 2 2 2 5 2" xfId="4454"/>
    <cellStyle name="Ввод  2 7 5 2" xfId="4455"/>
    <cellStyle name="Вывод 3 3 10 2" xfId="4456"/>
    <cellStyle name="Вывод 2 2 2 3 5 2" xfId="4457"/>
    <cellStyle name="Примечание 3 5 2 5 2" xfId="4458"/>
    <cellStyle name="Ввод  2 4 2 5 2" xfId="4459"/>
    <cellStyle name="Примечание 2 2 3 10 2" xfId="4460"/>
    <cellStyle name="Ввод  3 15 2" xfId="4461"/>
    <cellStyle name="Вычисление 3 2 6 5 2" xfId="4462"/>
    <cellStyle name="Ввод  3 2 2 2 5 2" xfId="4463"/>
    <cellStyle name="Вывод 2 7 5 2" xfId="4464"/>
    <cellStyle name="Ввод  3 3 10 2" xfId="4465"/>
    <cellStyle name="Итог 2 15 2" xfId="4466"/>
    <cellStyle name="Вывод 3 4 2 5 2" xfId="4467"/>
    <cellStyle name="Вычисление 2 4 3 5 2" xfId="4468"/>
    <cellStyle name="Вывод 2 2 2 10 2" xfId="4469"/>
    <cellStyle name="Примечание 2 2 2 10 2" xfId="4470"/>
    <cellStyle name="Итог 2 4 3 5 2" xfId="4471"/>
    <cellStyle name="Вычисление 3 6 5 2" xfId="4472"/>
    <cellStyle name="Примечание 3 4 2 5 2" xfId="4473"/>
    <cellStyle name="Вывод 2 3 3 5 2" xfId="4474"/>
    <cellStyle name="Вычисление 2 2 3 2 5 2" xfId="4475"/>
    <cellStyle name="Примечание 2 6 5 2" xfId="4476"/>
    <cellStyle name="Вычисление 3 2 2 10 2" xfId="4477"/>
    <cellStyle name="Ввод  3 7 5 2" xfId="4478"/>
    <cellStyle name="Примечание 2 5 2 5 2" xfId="4479"/>
    <cellStyle name="Примечание 2 2 4 10 2" xfId="4480"/>
    <cellStyle name="Итог 2 4 10 2" xfId="4481"/>
    <cellStyle name="Ввод  2 2 2 3 5 2" xfId="4482"/>
    <cellStyle name="Итог 3 5 2 5 2" xfId="4483"/>
    <cellStyle name="Вывод 2 5 2 5 2" xfId="4484"/>
    <cellStyle name="Итог 2 2 3 10 2" xfId="4485"/>
    <cellStyle name="Вывод 3 2 6 5 2" xfId="4486"/>
    <cellStyle name="Примечание 2 2 2 2 5 2" xfId="4487"/>
    <cellStyle name="Вычисление 2 7 5 2" xfId="4488"/>
    <cellStyle name="Примечание 2 3 10 2" xfId="4489"/>
    <cellStyle name="Итог 3 2 4 2 5 2" xfId="4490"/>
    <cellStyle name="Вычисление 2 3 2 5 2" xfId="4491"/>
    <cellStyle name="Вывод 2 2 4 10 2" xfId="4492"/>
    <cellStyle name="Вывод 2 5 10 2" xfId="4493"/>
    <cellStyle name="Вычисление 3 3 3 5 2" xfId="4494"/>
    <cellStyle name="Ввод  3 5 2 5 2" xfId="4495"/>
    <cellStyle name="Вычисление 3 2 5 5 2" xfId="4496"/>
    <cellStyle name="Ввод  2 2 3 10 2" xfId="4497"/>
    <cellStyle name="Итог 2 2 6 5 2" xfId="4498"/>
    <cellStyle name="Вывод 2 2 2 2 5 2" xfId="4499"/>
    <cellStyle name="Вычисление 2 5 10 2" xfId="4500"/>
    <cellStyle name="Ввод  3 2 4 2 5 2" xfId="4501"/>
    <cellStyle name="Вывод 2 4 2 5 2" xfId="4502"/>
    <cellStyle name="Итог 3 5 10 2" xfId="4503"/>
    <cellStyle name="Вычисление 3 2 14 2" xfId="4504"/>
    <cellStyle name="Примечание 2 3 3 5 2" xfId="4505"/>
    <cellStyle name="Вычисление 3 2 3 2 5 2" xfId="4506"/>
    <cellStyle name="Примечание 2 2 5 5 2" xfId="4507"/>
    <cellStyle name="Вычисление 3 4 10 2" xfId="4508"/>
    <cellStyle name="Ввод  2 2 6 5 2" xfId="4509"/>
    <cellStyle name="Итог 3 3 2 5 2" xfId="4510"/>
    <cellStyle name="Примечание 3 2 4 10 2" xfId="4511"/>
    <cellStyle name="Ввод  2 3 10 2" xfId="4512"/>
    <cellStyle name="Ввод  2 15 2" xfId="4513"/>
    <cellStyle name="Обычный 5 3 2" xfId="4514"/>
    <cellStyle name="Вычисление 3 3 10 2" xfId="4515"/>
    <cellStyle name="Ввод  2 6 5 2" xfId="4516"/>
    <cellStyle name="Вычисление 3 2 2 2 5 2" xfId="4517"/>
    <cellStyle name="Примечание 3 2 6 5 2" xfId="4518"/>
    <cellStyle name="Вывод 2 5 3 5 2" xfId="4519"/>
    <cellStyle name="Итог 3 2 2 2 5 2" xfId="4520"/>
    <cellStyle name="Вывод 2 6 5 2" xfId="4521"/>
    <cellStyle name="Итог 3 3 10 2" xfId="4522"/>
    <cellStyle name="Вычисление 2 2 4 2 5 2" xfId="4523"/>
    <cellStyle name="Ввод  2 5 2 5 2" xfId="4524"/>
    <cellStyle name="Ввод  3 5 10 2" xfId="4525"/>
    <cellStyle name="Примечание 2 2 14 2" xfId="4526"/>
    <cellStyle name="Вычисление 2 5 3 5 2" xfId="4527"/>
    <cellStyle name="Примечание 2 2 3 2 5 2" xfId="4528"/>
    <cellStyle name="Вывод 2 2 5 5 2" xfId="4529"/>
    <cellStyle name="Примечание 3 2 2 10 2" xfId="4530"/>
    <cellStyle name="Вычисление 3 7 5 2" xfId="4531"/>
    <cellStyle name="Ввод  3 3 2 5 2" xfId="4532"/>
    <cellStyle name="Вывод 3 2 4 10 2" xfId="4533"/>
    <cellStyle name="Примечание 2 4 10 2" xfId="4534"/>
    <cellStyle name="Ввод  3 4 2 5 2" xfId="4535"/>
    <cellStyle name="Примечание 2 4 3 5 2" xfId="4536"/>
    <cellStyle name="Ввод  2 2 2 10 2" xfId="4537"/>
    <cellStyle name="Итог 2 2 2 10 2" xfId="4538"/>
    <cellStyle name="Итог 2 5 3 5 2" xfId="4539"/>
    <cellStyle name="Вывод 3 6 5 2" xfId="4540"/>
    <cellStyle name="Итог 3 4 2 5 2" xfId="4541"/>
    <cellStyle name="Ввод  2 3 3 5 2" xfId="4542"/>
    <cellStyle name="Вывод 2 2 3 2 5 2" xfId="4543"/>
    <cellStyle name="Примечание 3 6 5 2" xfId="4544"/>
    <cellStyle name="Итог 2 6 5 2" xfId="4545"/>
    <cellStyle name="Вывод 3 2 2 10 2" xfId="4546"/>
    <cellStyle name="Итог 2 3 2 5 2" xfId="4547"/>
    <cellStyle name="Итог 2 2 4 10 2" xfId="4548"/>
    <cellStyle name="Итог 2 5 10 2" xfId="4549"/>
    <cellStyle name="Примечание 3 3 3 5 2" xfId="4550"/>
    <cellStyle name="Вычисление 3 5 2 5 2" xfId="4551"/>
    <cellStyle name="Примечание 3 2 5 5 2" xfId="4552"/>
    <cellStyle name="Вычисление 2 2 3 10 2" xfId="4553"/>
    <cellStyle name="Ввод  3 2 6 5 2" xfId="4554"/>
    <cellStyle name="Итог 2 2 2 2 5 2" xfId="4555"/>
    <cellStyle name="Итог 2 7 5 2" xfId="4556"/>
    <cellStyle name="Примечание 2 5 10 2" xfId="4557"/>
    <cellStyle name="Вычисление 3 2 4 2 5 2" xfId="4558"/>
    <cellStyle name="Вывод 2 3 2 5 2" xfId="4559"/>
    <cellStyle name="Ввод  2 2 4 10 2" xfId="4560"/>
    <cellStyle name="Примечание 3 2 14 2" xfId="4561"/>
    <cellStyle name="Вывод 3 3 3 5 2" xfId="4562"/>
    <cellStyle name="Примечание 3 2 3 2 5 2" xfId="4563"/>
    <cellStyle name="Вывод 3 2 5 5 2" xfId="4564"/>
    <cellStyle name="Примечание 3 4 10 2" xfId="4565"/>
    <cellStyle name="Вычисление 2 2 6 5 2" xfId="4566"/>
    <cellStyle name="Ввод  2 2 2 2 5 2" xfId="4567"/>
    <cellStyle name="Вычисление 2 3 10 2" xfId="4568"/>
    <cellStyle name="Вычисление 2 15 2" xfId="4569"/>
    <cellStyle name="Примечание 2 2 4 2 5 2" xfId="4570"/>
    <cellStyle name="Вычисление 2 4 2 5 2" xfId="4571"/>
    <cellStyle name="Вычисление 3 5 10 2" xfId="4572"/>
    <cellStyle name="Вывод 3 2 14 2" xfId="4573"/>
    <cellStyle name="Примечание 2 5 3 5 2" xfId="4574"/>
    <cellStyle name="Вывод 3 2 3 2 5 2" xfId="4575"/>
    <cellStyle name="Итог 2 2 5 5 2" xfId="4576"/>
    <cellStyle name="Вывод 3 4 10 2" xfId="4577"/>
    <cellStyle name="Примечание 3 7 5 2" xfId="4578"/>
    <cellStyle name="Вычисление 3 3 2 5 2" xfId="4579"/>
    <cellStyle name="Итог 3 2 4 10 2" xfId="4580"/>
    <cellStyle name="Вывод 2 4 10 2" xfId="4581"/>
    <cellStyle name="Обычный 5 2 2 2" xfId="4582"/>
    <cellStyle name="Вывод 2 2 4 2 5 2" xfId="4583"/>
    <cellStyle name="Итог 2 4 2 5 2" xfId="4584"/>
    <cellStyle name="Примечание 3 2 3 10 2" xfId="4585"/>
    <cellStyle name="Итог 2 2 14 2" xfId="4586"/>
    <cellStyle name="Вычисление 2 3 3 5 2" xfId="4587"/>
    <cellStyle name="Итог 2 2 3 2 5 2" xfId="4588"/>
    <cellStyle name="Ввод  2 2 5 5 2" xfId="4589"/>
    <cellStyle name="Итог 3 2 2 10 2" xfId="4590"/>
    <cellStyle name="Вывод 3 7 5 2" xfId="4591"/>
    <cellStyle name="Примечание 2 3 2 5 2" xfId="4592"/>
    <cellStyle name="Ввод  3 2 4 10 2" xfId="4593"/>
    <cellStyle name="Ввод  2 5 10 2" xfId="4594"/>
    <cellStyle name="Примечание 3 2 2 2 5 2" xfId="4595"/>
    <cellStyle name="Ввод  2 5 3 5 2" xfId="4596"/>
    <cellStyle name="Примечание 3 3 10 2" xfId="4597"/>
    <cellStyle name="Вычисление 2 2 2 10 2" xfId="4598"/>
    <cellStyle name="Ввод  2 4 3 5 2" xfId="4599"/>
    <cellStyle name="Примечание 2 15 2" xfId="4600"/>
    <cellStyle name="Ввод  3 6 5 2" xfId="4601"/>
    <cellStyle name="Вычисление 3 4 2 5 2" xfId="4602"/>
    <cellStyle name="Вывод 2 4 3 5 2" xfId="4603"/>
    <cellStyle name="Ввод  2 2 3 2 5 2" xfId="4604"/>
    <cellStyle name="Итог 3 6 5 2" xfId="4605"/>
    <cellStyle name="Вычисление 2 6 5 2" xfId="4606"/>
    <cellStyle name="Ввод  3 2 2 10 2" xfId="4607"/>
    <cellStyle name="Примечание 3 2 4 2 5 2" xfId="4608"/>
    <cellStyle name="Вычисление 2 5 2 5 2" xfId="4609"/>
    <cellStyle name="Вычисление 2 2 4 10 2" xfId="4610"/>
    <cellStyle name="Ввод  2 4 10 2" xfId="4611"/>
    <cellStyle name="Итог 3 3 3 5 2" xfId="4612"/>
    <cellStyle name="Вывод 3 5 2 5 2" xfId="4613"/>
    <cellStyle name="Итог 3 2 5 5 2" xfId="4614"/>
    <cellStyle name="Вывод 2 2 3 10 2" xfId="4615"/>
    <cellStyle name="Примечание 2 2 6 5 2" xfId="4616"/>
    <cellStyle name="Вычисление 2 2 2 2 5 2" xfId="4617"/>
    <cellStyle name="Примечание 2 7 5 2" xfId="4618"/>
    <cellStyle name="Итог 2 3 10 2" xfId="4619"/>
    <cellStyle name="Вывод 3 2 4 2 5 2" xfId="4620"/>
    <cellStyle name="Ввод  2 3 2 5 2" xfId="4621"/>
    <cellStyle name="Примечание 3 5 10 2" xfId="4622"/>
    <cellStyle name="Итог 3 2 14 2" xfId="4623"/>
    <cellStyle name="Ввод  3 3 3 5 2" xfId="4624"/>
    <cellStyle name="Итог 3 2 3 2 5 2" xfId="4625"/>
    <cellStyle name="Ввод  3 2 5 5 2" xfId="4626"/>
    <cellStyle name="Итог 3 4 10 2" xfId="4627"/>
    <cellStyle name="Вывод 2 2 6 5 2" xfId="4628"/>
    <cellStyle name="Примечание 3 3 2 5 2" xfId="4629"/>
    <cellStyle name="Вывод 2 3 10 2" xfId="4630"/>
    <cellStyle name="Вывод 2 15 2" xfId="4631"/>
    <cellStyle name="Итог 2 2 4 2 5 2" xfId="4632"/>
    <cellStyle name="Примечание 2 4 2 5 2" xfId="4633"/>
    <cellStyle name="Вывод 3 5 10 2" xfId="4634"/>
    <cellStyle name="Ввод  3 2 14 2" xfId="4635"/>
    <cellStyle name="Итог 2 3 3 5 2" xfId="4636"/>
    <cellStyle name="Ввод  3 2 3 2 5 2" xfId="4637"/>
    <cellStyle name="Вычисление 2 2 5 5 2" xfId="4638"/>
    <cellStyle name="Ввод  3 4 10 2" xfId="4639"/>
    <cellStyle name="Итог 3 7 5 2" xfId="4640"/>
    <cellStyle name="Вывод 3 3 2 5 2" xfId="4641"/>
    <cellStyle name="Вычисление 3 2 4 10 2" xfId="4642"/>
    <cellStyle name="Вычисление 2 4 10 2" xfId="4643"/>
    <cellStyle name="Примечание 3 5 3 5 2" xfId="4644"/>
    <cellStyle name="Ввод  2 2 4 3 5 2" xfId="4645"/>
    <cellStyle name="Вывод 2 2 4 3 5 2" xfId="4646"/>
    <cellStyle name="Вычисление 2 2 4 3 5 2" xfId="4647"/>
    <cellStyle name="Итог 2 2 4 3 5 2" xfId="4648"/>
    <cellStyle name="Примечание 2 2 4 3 5 2" xfId="4649"/>
    <cellStyle name="Ввод  3 2 4 3 5 2" xfId="4650"/>
    <cellStyle name="Вывод 3 2 4 3 5 2" xfId="4651"/>
    <cellStyle name="Вычисление 3 2 4 3 5 2" xfId="4652"/>
    <cellStyle name="Итог 3 2 4 3 5 2" xfId="4653"/>
    <cellStyle name="Примечание 3 2 4 3 5 2" xfId="4654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P58"/>
  <sheetViews>
    <sheetView view="pageBreakPreview" zoomScale="98" zoomScaleNormal="100" zoomScaleSheetLayoutView="98" workbookViewId="0">
      <selection activeCell="N12" sqref="N12"/>
    </sheetView>
  </sheetViews>
  <sheetFormatPr baseColWidth="8" defaultColWidth="9.375" defaultRowHeight="15"/>
  <cols>
    <col width="9.375" customWidth="1" style="308" min="1" max="3"/>
    <col hidden="1" style="308" min="4" max="5"/>
    <col width="9.375" customWidth="1" style="308" min="6" max="7"/>
    <col width="15.875" bestFit="1" customWidth="1" style="308" min="8" max="8"/>
    <col width="9.375" customWidth="1" style="308" min="9" max="10"/>
    <col width="14.25" bestFit="1" customWidth="1" style="308" min="11" max="11"/>
    <col width="15.75" customWidth="1" style="308" min="12" max="12"/>
    <col width="11.75" bestFit="1" customWidth="1" style="308" min="13" max="13"/>
    <col width="13" customWidth="1" style="308" min="14" max="14"/>
    <col width="12.75" bestFit="1" customWidth="1" style="308" min="15" max="15"/>
    <col width="9.375" customWidth="1" style="308" min="16" max="16384"/>
  </cols>
  <sheetData>
    <row r="1" ht="37.5" customHeight="1" s="338">
      <c r="G1" s="305" t="inlineStr">
        <is>
          <t>INVOICE</t>
        </is>
      </c>
      <c r="K1" s="304" t="n"/>
    </row>
    <row r="2" ht="38.25" customHeight="1" s="338" thickBot="1">
      <c r="A2" s="8" t="n"/>
      <c r="B2" s="8" t="n"/>
      <c r="C2" s="8" t="n"/>
      <c r="D2" s="8" t="n"/>
      <c r="E2" s="8" t="n"/>
      <c r="F2" s="8" t="n"/>
      <c r="G2" s="339" t="n"/>
      <c r="H2" s="339" t="n"/>
      <c r="I2" s="339" t="n"/>
      <c r="J2" s="339" t="n"/>
      <c r="K2" s="304" t="n"/>
    </row>
    <row r="3" ht="22.5" customHeight="1" s="338">
      <c r="A3" s="309" t="inlineStr">
        <is>
          <t>KS EURASIA Co.,Ltd.</t>
        </is>
      </c>
      <c r="E3" s="9" t="n"/>
    </row>
    <row r="4" ht="22.5" customHeight="1" s="338">
      <c r="E4" s="9" t="n"/>
      <c r="G4" s="308" t="inlineStr">
        <is>
          <t>Date:</t>
        </is>
      </c>
      <c r="H4" s="340" t="n">
        <v>45842</v>
      </c>
      <c r="K4" s="340" t="n"/>
    </row>
    <row r="5" ht="15" customHeight="1" s="338">
      <c r="A5" s="10" t="inlineStr">
        <is>
          <t xml:space="preserve">1-1-5 Tsuchitoy, Aoba-ku, </t>
        </is>
      </c>
      <c r="B5" s="10" t="n"/>
      <c r="C5" s="10" t="n"/>
      <c r="D5" s="10" t="n"/>
      <c r="E5" s="10" t="n"/>
    </row>
    <row r="6" ht="15.75" customHeight="1" s="338">
      <c r="A6" s="308" t="inlineStr">
        <is>
          <t>Sendai-shi, Miyagi 980-0065, Japan</t>
        </is>
      </c>
      <c r="E6" s="10" t="n"/>
      <c r="F6" s="10" t="n"/>
      <c r="G6" s="308" t="inlineStr">
        <is>
          <t>Invoice#</t>
        </is>
      </c>
      <c r="H6" s="311" t="inlineStr">
        <is>
          <t>250701-MOS</t>
        </is>
      </c>
      <c r="K6" s="312" t="n"/>
    </row>
    <row r="7">
      <c r="A7" s="308" t="inlineStr">
        <is>
          <t>Phone:</t>
        </is>
      </c>
      <c r="B7" s="313" t="inlineStr">
        <is>
          <t>+81-22-217-6841</t>
        </is>
      </c>
      <c r="C7" s="313" t="n"/>
      <c r="D7" s="313" t="n"/>
    </row>
    <row r="8">
      <c r="A8" s="308" t="inlineStr">
        <is>
          <t>Fax:</t>
        </is>
      </c>
      <c r="B8" s="313" t="inlineStr">
        <is>
          <t>+81-22-217-6842</t>
        </is>
      </c>
      <c r="H8" s="314" t="n"/>
      <c r="K8" s="314" t="n"/>
    </row>
    <row r="9">
      <c r="G9" s="308" t="inlineStr">
        <is>
          <t>For:</t>
        </is>
      </c>
    </row>
    <row r="10">
      <c r="G10" s="308" t="inlineStr">
        <is>
          <t>Royal Cosmetics Co., Ltd.</t>
        </is>
      </c>
    </row>
    <row r="11">
      <c r="G11" s="315" t="inlineStr">
        <is>
          <t>119590 Moscow Mosfilmovskaya Street 70-6
Russian Federation</t>
        </is>
      </c>
      <c r="K11" s="315" t="n"/>
    </row>
    <row r="12">
      <c r="K12" s="315" t="n"/>
    </row>
    <row r="13">
      <c r="K13" s="315" t="n"/>
    </row>
    <row r="14">
      <c r="G14" s="308" t="inlineStr">
        <is>
          <t>Phone:</t>
        </is>
      </c>
      <c r="H14" s="308" t="inlineStr">
        <is>
          <t>7-925-505-3799</t>
        </is>
      </c>
    </row>
    <row r="15">
      <c r="H15" s="308" t="n"/>
    </row>
    <row r="17" ht="15.75" customHeight="1" s="338" thickBot="1">
      <c r="A17" s="307" t="inlineStr">
        <is>
          <t>NO</t>
        </is>
      </c>
      <c r="B17" s="306" t="inlineStr">
        <is>
          <t>Description</t>
        </is>
      </c>
      <c r="C17" s="339" t="n"/>
      <c r="D17" s="339" t="n"/>
      <c r="E17" s="339" t="n"/>
      <c r="F17" s="339" t="n"/>
      <c r="G17" s="339" t="n"/>
      <c r="H17" s="11" t="inlineStr">
        <is>
          <t>Q'ty</t>
        </is>
      </c>
      <c r="I17" s="306" t="inlineStr">
        <is>
          <t>Amount</t>
        </is>
      </c>
      <c r="J17" s="339" t="n"/>
      <c r="K17" s="32" t="n"/>
    </row>
    <row r="18">
      <c r="A18" s="12" t="n"/>
      <c r="B18" s="2" t="n"/>
      <c r="C18" s="13" t="n"/>
      <c r="D18" s="12" t="n"/>
      <c r="E18" s="12" t="n"/>
      <c r="F18" s="12" t="n"/>
      <c r="G18" s="12" t="n"/>
      <c r="H18" s="14" t="n"/>
      <c r="I18" s="341" t="n"/>
      <c r="K18" s="342" t="n"/>
    </row>
    <row r="19">
      <c r="A19" s="12" t="n">
        <v>1</v>
      </c>
      <c r="B19" s="2" t="inlineStr">
        <is>
          <t>FLOUVEIL</t>
        </is>
      </c>
      <c r="C19" s="13" t="n"/>
      <c r="D19" s="12" t="n"/>
      <c r="E19" s="12" t="n"/>
      <c r="F19" s="12" t="n"/>
      <c r="G19" s="12" t="n"/>
      <c r="H19" s="14" t="n"/>
      <c r="I19" s="341" t="n"/>
      <c r="K19" s="342">
        <f>SUM(I19:J22)</f>
        <v/>
      </c>
    </row>
    <row r="20">
      <c r="A20" s="12" t="n">
        <v>2</v>
      </c>
      <c r="B20" s="2" t="inlineStr">
        <is>
          <t>RELENT</t>
        </is>
      </c>
      <c r="C20" s="13" t="n"/>
      <c r="D20" s="12" t="n"/>
      <c r="E20" s="12" t="n"/>
      <c r="F20" s="12" t="n"/>
      <c r="G20" s="12" t="n"/>
      <c r="H20" s="14" t="n">
        <v>36</v>
      </c>
      <c r="I20" s="341" t="inlineStr">
        <is>
          <t>¥87,120</t>
        </is>
      </c>
      <c r="K20" s="342" t="n"/>
      <c r="L20" s="343" t="n"/>
    </row>
    <row r="21">
      <c r="A21" s="12" t="n">
        <v>3</v>
      </c>
      <c r="B21" s="2" t="inlineStr">
        <is>
          <t>C'BON</t>
        </is>
      </c>
      <c r="C21" s="13" t="n"/>
      <c r="D21" s="12" t="n"/>
      <c r="E21" s="12" t="n"/>
      <c r="F21" s="12" t="n"/>
      <c r="G21" s="12" t="n"/>
      <c r="H21" s="91" t="n">
        <v>270</v>
      </c>
      <c r="I21" s="342" t="inlineStr">
        <is>
          <t>¥824,790</t>
        </is>
      </c>
      <c r="K21" s="342" t="n"/>
      <c r="L21" s="343" t="n"/>
      <c r="N21" s="343" t="n"/>
      <c r="O21" s="343" t="n"/>
      <c r="P21" s="30" t="n"/>
    </row>
    <row r="22">
      <c r="A22" s="12" t="n">
        <v>4</v>
      </c>
      <c r="B22" s="15" t="inlineStr">
        <is>
          <t>Q1st</t>
        </is>
      </c>
      <c r="C22" s="13" t="n"/>
      <c r="D22" s="12" t="n"/>
      <c r="E22" s="12" t="n"/>
      <c r="F22" s="12" t="n"/>
      <c r="G22" s="214" t="n"/>
      <c r="H22" s="212" t="n"/>
      <c r="I22" s="342" t="n"/>
      <c r="K22" s="342" t="n"/>
      <c r="N22" s="343" t="n"/>
    </row>
    <row r="23">
      <c r="A23" s="12" t="n">
        <v>5</v>
      </c>
      <c r="B23" s="15" t="inlineStr">
        <is>
          <t>HIMELABO</t>
        </is>
      </c>
      <c r="C23" s="13" t="n"/>
      <c r="D23" s="12" t="n"/>
      <c r="E23" s="12" t="n"/>
      <c r="F23" s="12" t="n"/>
      <c r="G23" s="214" t="n"/>
      <c r="H23" s="213" t="n">
        <v>30</v>
      </c>
      <c r="I23" s="342" t="inlineStr">
        <is>
          <t>¥42,090</t>
        </is>
      </c>
      <c r="K23" s="342">
        <f>SUM(I23:J36)</f>
        <v/>
      </c>
      <c r="N23" s="343" t="n"/>
    </row>
    <row r="24">
      <c r="A24" s="12" t="n">
        <v>6</v>
      </c>
      <c r="B24" s="15" t="inlineStr">
        <is>
          <t>SUNSORIT</t>
        </is>
      </c>
      <c r="C24" s="12" t="n"/>
      <c r="D24" s="12" t="n"/>
      <c r="E24" s="12" t="n"/>
      <c r="F24" s="12" t="n"/>
      <c r="G24" s="214" t="n"/>
      <c r="H24" s="212" t="n"/>
      <c r="I24" s="344" t="n"/>
    </row>
    <row r="25">
      <c r="A25" s="12" t="n">
        <v>7</v>
      </c>
      <c r="B25" s="15" t="inlineStr">
        <is>
          <t>ELEGADOLL</t>
        </is>
      </c>
      <c r="C25" s="12" t="n"/>
      <c r="D25" s="12" t="n"/>
      <c r="E25" s="12" t="n"/>
      <c r="F25" s="12" t="n"/>
      <c r="G25" s="214" t="n"/>
      <c r="H25" s="212" t="n">
        <v>30</v>
      </c>
      <c r="I25" s="344" t="inlineStr">
        <is>
          <t>¥70,860</t>
        </is>
      </c>
      <c r="K25" s="342" t="n"/>
    </row>
    <row r="26">
      <c r="A26" s="12" t="n">
        <v>8</v>
      </c>
      <c r="B26" s="2" t="inlineStr">
        <is>
          <t>MAYURI</t>
        </is>
      </c>
      <c r="C26" s="13" t="n"/>
      <c r="D26" s="12" t="n"/>
      <c r="E26" s="12" t="n"/>
      <c r="F26" s="12" t="n"/>
      <c r="G26" s="214" t="n"/>
      <c r="H26" s="213" t="n">
        <v>72</v>
      </c>
      <c r="I26" s="342" t="inlineStr">
        <is>
          <t>¥182,520</t>
        </is>
      </c>
      <c r="K26" s="342" t="n"/>
    </row>
    <row r="27">
      <c r="A27" s="12" t="n">
        <v>9</v>
      </c>
      <c r="B27" s="2" t="inlineStr">
        <is>
          <t>ATMORE</t>
        </is>
      </c>
      <c r="C27" s="13" t="n"/>
      <c r="D27" s="12" t="n"/>
      <c r="E27" s="12" t="n"/>
      <c r="F27" s="12" t="n"/>
      <c r="G27" s="214" t="n"/>
      <c r="H27" s="213" t="n"/>
      <c r="I27" s="342" t="n"/>
      <c r="K27" s="342" t="n"/>
      <c r="L27" s="343" t="n"/>
      <c r="N27" s="343" t="n"/>
      <c r="O27" s="343" t="n"/>
    </row>
    <row r="28">
      <c r="A28" s="12" t="n">
        <v>10</v>
      </c>
      <c r="B28" s="2" t="inlineStr">
        <is>
          <t>DIME HEALTH CARE</t>
        </is>
      </c>
      <c r="C28" s="13" t="n"/>
      <c r="D28" s="12" t="n"/>
      <c r="E28" s="12" t="n"/>
      <c r="F28" s="12" t="n"/>
      <c r="G28" s="214" t="n"/>
      <c r="H28" s="213" t="n">
        <v>144</v>
      </c>
      <c r="I28" s="342" t="inlineStr">
        <is>
          <t>¥148,680</t>
        </is>
      </c>
      <c r="K28" s="342" t="n"/>
    </row>
    <row r="29">
      <c r="A29" s="12" t="n">
        <v>11</v>
      </c>
      <c r="B29" s="2" t="inlineStr">
        <is>
          <t>LAPIDEM</t>
        </is>
      </c>
      <c r="C29" s="13" t="n"/>
      <c r="D29" s="12" t="n"/>
      <c r="E29" s="12" t="n"/>
      <c r="F29" s="12" t="n"/>
      <c r="G29" s="214" t="n"/>
      <c r="H29" s="213" t="n">
        <v>108</v>
      </c>
      <c r="I29" s="342" t="inlineStr">
        <is>
          <t>¥1,041,228</t>
        </is>
      </c>
      <c r="K29" s="342" t="n"/>
      <c r="P29" s="30" t="n"/>
    </row>
    <row r="30">
      <c r="A30" s="12" t="n">
        <v>12</v>
      </c>
      <c r="B30" s="2" t="inlineStr">
        <is>
          <t>ROSY DROP</t>
        </is>
      </c>
      <c r="C30" s="13" t="n"/>
      <c r="D30" s="12" t="n"/>
      <c r="E30" s="12" t="n"/>
      <c r="F30" s="12" t="n"/>
      <c r="G30" s="214" t="n"/>
      <c r="H30" s="213" t="n">
        <v>1200</v>
      </c>
      <c r="I30" s="342" t="inlineStr">
        <is>
          <t>¥1,120,000</t>
        </is>
      </c>
      <c r="K30" s="342" t="n"/>
      <c r="N30" s="343" t="n"/>
    </row>
    <row r="31">
      <c r="A31" s="12" t="n">
        <v>13</v>
      </c>
      <c r="B31" s="2" t="inlineStr">
        <is>
          <t>ESTLABO</t>
        </is>
      </c>
      <c r="C31" s="13" t="n"/>
      <c r="D31" s="12" t="n"/>
      <c r="E31" s="12" t="n"/>
      <c r="F31" s="12" t="n"/>
      <c r="G31" s="214" t="n"/>
      <c r="H31" t="n">
        <v>210</v>
      </c>
      <c r="I31" s="345" t="inlineStr">
        <is>
          <t>¥455,020</t>
        </is>
      </c>
      <c r="K31" s="344" t="n"/>
      <c r="N31" s="343" t="n"/>
    </row>
    <row r="32">
      <c r="A32" s="12" t="n">
        <v>14</v>
      </c>
      <c r="B32" s="2" t="inlineStr">
        <is>
          <t>MEROS</t>
        </is>
      </c>
      <c r="C32" s="13" t="n"/>
      <c r="D32" s="12" t="n"/>
      <c r="E32" s="12" t="n"/>
      <c r="F32" s="12" t="n"/>
      <c r="G32" s="214" t="n"/>
      <c r="I32" s="345" t="n"/>
      <c r="K32" s="344" t="n"/>
      <c r="L32" s="343" t="n"/>
      <c r="N32" s="343" t="n"/>
    </row>
    <row r="33">
      <c r="A33" s="12" t="n">
        <v>15</v>
      </c>
      <c r="B33" s="2" t="inlineStr">
        <is>
          <t>COSMEPRO</t>
        </is>
      </c>
      <c r="C33" s="13" t="n"/>
      <c r="D33" s="12" t="n"/>
      <c r="E33" s="12" t="n"/>
      <c r="F33" s="12" t="n"/>
      <c r="G33" s="214" t="n"/>
      <c r="H33" t="n">
        <v>496</v>
      </c>
      <c r="I33" s="345" t="inlineStr">
        <is>
          <t>¥359,280</t>
        </is>
      </c>
      <c r="K33" s="344" t="n"/>
      <c r="L33" s="343" t="n"/>
      <c r="N33" s="343" t="n"/>
    </row>
    <row r="34">
      <c r="A34" s="12" t="n">
        <v>16</v>
      </c>
      <c r="B34" s="2" t="inlineStr">
        <is>
          <t>AFURA</t>
        </is>
      </c>
      <c r="C34" s="12" t="n"/>
      <c r="D34" s="12" t="n"/>
      <c r="E34" s="12" t="n"/>
      <c r="F34" s="13" t="n"/>
      <c r="G34" s="214" t="n"/>
      <c r="H34" t="n">
        <v>453</v>
      </c>
      <c r="I34" s="345" t="inlineStr">
        <is>
          <t>¥976,731</t>
        </is>
      </c>
      <c r="K34" s="344" t="n"/>
    </row>
    <row r="35">
      <c r="A35" s="12" t="n">
        <v>17</v>
      </c>
      <c r="B35" s="2" t="inlineStr">
        <is>
          <t>PECLIA</t>
        </is>
      </c>
      <c r="C35" s="12" t="n"/>
      <c r="D35" s="12" t="n"/>
      <c r="E35" s="12" t="n"/>
      <c r="F35" s="13" t="n"/>
      <c r="G35" s="214" t="n"/>
      <c r="H35" s="213" t="n"/>
      <c r="I35" s="341" t="n"/>
      <c r="K35" s="342" t="n"/>
    </row>
    <row r="36">
      <c r="A36" s="12" t="n">
        <v>18</v>
      </c>
      <c r="B36" s="2" t="inlineStr">
        <is>
          <t>LEJEU</t>
        </is>
      </c>
      <c r="C36" s="12" t="n"/>
      <c r="D36" s="12" t="n"/>
      <c r="E36" s="12" t="n"/>
      <c r="F36" s="13" t="n"/>
      <c r="G36" s="214" t="n"/>
      <c r="H36" s="213" t="n">
        <v>48</v>
      </c>
      <c r="I36" s="341" t="inlineStr">
        <is>
          <t>¥192,120</t>
        </is>
      </c>
      <c r="K36" s="342" t="n"/>
    </row>
    <row r="37">
      <c r="A37" s="12" t="n">
        <v>19</v>
      </c>
      <c r="B37" s="2" t="inlineStr">
        <is>
          <t>AISHODO</t>
        </is>
      </c>
      <c r="C37" s="12" t="n"/>
      <c r="D37" s="12" t="n"/>
      <c r="E37" s="12" t="n"/>
      <c r="F37" s="13" t="n"/>
      <c r="G37" s="214" t="n"/>
      <c r="H37" s="213" t="n">
        <v>280</v>
      </c>
      <c r="I37" s="341" t="inlineStr">
        <is>
          <t>¥203,320</t>
        </is>
      </c>
      <c r="K37" s="342">
        <f>SUM(I37:J46)</f>
        <v/>
      </c>
    </row>
    <row r="38">
      <c r="A38" s="12" t="n">
        <v>20</v>
      </c>
      <c r="B38" s="2" t="inlineStr">
        <is>
          <t>Dr.MEDION</t>
        </is>
      </c>
      <c r="C38" s="12" t="n"/>
      <c r="D38" s="12" t="n"/>
      <c r="E38" s="12" t="n"/>
      <c r="F38" s="13" t="n"/>
      <c r="G38" s="214" t="n"/>
      <c r="H38" s="213" t="n"/>
      <c r="I38" s="341" t="n"/>
      <c r="K38" s="342" t="n"/>
    </row>
    <row r="39">
      <c r="A39" s="12" t="n">
        <v>21</v>
      </c>
      <c r="B39" s="2" t="inlineStr">
        <is>
          <t>McCoy</t>
        </is>
      </c>
      <c r="C39" s="12" t="n"/>
      <c r="D39" s="12" t="n"/>
      <c r="E39" s="12" t="n"/>
      <c r="F39" s="13" t="n"/>
      <c r="G39" s="214" t="n"/>
      <c r="H39" s="213" t="n">
        <v>616</v>
      </c>
      <c r="I39" s="341" t="inlineStr">
        <is>
          <t>¥2,608,606</t>
        </is>
      </c>
      <c r="K39" s="342" t="n"/>
    </row>
    <row r="40">
      <c r="A40" s="12" t="n">
        <v>22</v>
      </c>
      <c r="B40" s="2" t="inlineStr">
        <is>
          <t>Luxces</t>
        </is>
      </c>
      <c r="C40" s="12" t="n"/>
      <c r="D40" s="12" t="n"/>
      <c r="E40" s="12" t="n"/>
      <c r="F40" s="13" t="n"/>
      <c r="G40" s="214" t="n"/>
      <c r="H40" s="213" t="n">
        <v>148</v>
      </c>
      <c r="I40" s="341" t="inlineStr">
        <is>
          <t>¥564,000</t>
        </is>
      </c>
      <c r="K40" s="342" t="n"/>
    </row>
    <row r="41">
      <c r="A41" s="12" t="n">
        <v>23</v>
      </c>
      <c r="B41" s="2" t="inlineStr">
        <is>
          <t>Evliss</t>
        </is>
      </c>
      <c r="C41" s="12" t="n"/>
      <c r="D41" s="12" t="n"/>
      <c r="E41" s="12" t="n"/>
      <c r="F41" s="13" t="n"/>
      <c r="G41" s="214" t="n"/>
      <c r="H41" s="213" t="n">
        <v>3620</v>
      </c>
      <c r="I41" s="341" t="inlineStr">
        <is>
          <t>¥1,292,300</t>
        </is>
      </c>
      <c r="K41" s="342" t="n"/>
    </row>
    <row r="42">
      <c r="A42" s="12" t="n">
        <v>24</v>
      </c>
      <c r="B42" s="2" t="inlineStr">
        <is>
          <t>Esthe Pro Labo</t>
        </is>
      </c>
      <c r="C42" s="12" t="n"/>
      <c r="D42" s="12" t="n"/>
      <c r="E42" s="12" t="n"/>
      <c r="F42" s="13" t="n"/>
      <c r="G42" s="214" t="n"/>
      <c r="H42" s="213" t="n"/>
      <c r="I42" s="341" t="n"/>
      <c r="K42" s="342" t="n"/>
    </row>
    <row r="43">
      <c r="A43" s="12" t="n">
        <v>25</v>
      </c>
      <c r="B43" s="2" t="inlineStr">
        <is>
          <t>COCOCHI</t>
        </is>
      </c>
      <c r="C43" s="12" t="n"/>
      <c r="D43" s="12" t="n"/>
      <c r="E43" s="12" t="n"/>
      <c r="F43" s="13" t="n"/>
      <c r="G43" s="214" t="n"/>
      <c r="H43" s="213" t="n">
        <v>384</v>
      </c>
      <c r="I43" s="341" t="inlineStr">
        <is>
          <t>¥848,136</t>
        </is>
      </c>
      <c r="K43" s="342" t="n"/>
    </row>
    <row r="44">
      <c r="A44" s="12" t="n">
        <v>26</v>
      </c>
      <c r="B44" s="2" t="inlineStr">
        <is>
          <t>PURE BIO</t>
        </is>
      </c>
      <c r="C44" s="12" t="n"/>
      <c r="D44" s="12" t="n"/>
      <c r="E44" s="12" t="n"/>
      <c r="F44" s="13" t="n"/>
      <c r="G44" s="214" t="n"/>
      <c r="H44" s="213" t="n"/>
      <c r="I44" s="341" t="n"/>
      <c r="K44" s="342" t="n"/>
    </row>
    <row r="45">
      <c r="A45" s="12" t="n">
        <v>27</v>
      </c>
      <c r="B45" s="2" t="inlineStr">
        <is>
          <t>BEAUTY GARAGE</t>
        </is>
      </c>
      <c r="C45" s="12" t="n"/>
      <c r="D45" s="12" t="n"/>
      <c r="E45" s="12" t="n"/>
      <c r="F45" s="13" t="n"/>
      <c r="G45" s="214" t="n"/>
      <c r="H45" s="213" t="n">
        <v>30</v>
      </c>
      <c r="I45" s="341" t="inlineStr">
        <is>
          <t>¥20,130</t>
        </is>
      </c>
      <c r="K45" s="342" t="n"/>
    </row>
    <row r="46" ht="15.75" customHeight="1" s="338" thickBot="1">
      <c r="A46" s="16" t="n">
        <v>28</v>
      </c>
      <c r="B46" s="211" t="inlineStr">
        <is>
          <t>DIAMANTE</t>
        </is>
      </c>
      <c r="C46" s="16" t="n"/>
      <c r="D46" s="16" t="n"/>
      <c r="E46" s="16" t="n"/>
      <c r="F46" s="17" t="n"/>
      <c r="G46" s="16" t="n"/>
      <c r="H46" s="124" t="n">
        <v>260</v>
      </c>
      <c r="I46" s="346" t="inlineStr">
        <is>
          <t>¥512,000</t>
        </is>
      </c>
      <c r="J46" s="347" t="n"/>
      <c r="K46" s="342" t="n"/>
      <c r="L46" s="343" t="n"/>
    </row>
    <row r="47" ht="15.75" customHeight="1" s="338" thickTop="1">
      <c r="A47" s="12" t="n"/>
      <c r="B47" s="13" t="inlineStr">
        <is>
          <t>TESTERS</t>
        </is>
      </c>
      <c r="C47" s="12" t="n"/>
      <c r="D47" s="12" t="n"/>
      <c r="E47" s="12" t="n"/>
      <c r="F47" s="13" t="n"/>
      <c r="G47" s="12" t="n"/>
      <c r="H47" s="93" t="n"/>
      <c r="I47" s="342" t="n"/>
      <c r="K47" s="342" t="n"/>
      <c r="L47" s="343" t="n">
        <v>500000</v>
      </c>
      <c r="M47" s="348">
        <f>L47/L48</f>
        <v/>
      </c>
    </row>
    <row r="48">
      <c r="A48" s="12" t="n"/>
      <c r="G48" s="1" t="inlineStr">
        <is>
          <t>Total</t>
        </is>
      </c>
      <c r="H48" s="30" t="inlineStr">
        <is>
          <t>8,435</t>
        </is>
      </c>
      <c r="I48" s="349" t="inlineStr">
        <is>
          <t>¥11,548,931</t>
        </is>
      </c>
      <c r="K48" s="349" t="inlineStr">
        <is>
          <t>FOB</t>
        </is>
      </c>
      <c r="L48" s="350" t="n">
        <v>11592508</v>
      </c>
      <c r="M48" s="343" t="n"/>
      <c r="N48" s="351">
        <f>I48/2</f>
        <v/>
      </c>
      <c r="O48" s="343" t="n"/>
    </row>
    <row r="49">
      <c r="K49" s="349" t="inlineStr">
        <is>
          <t>FOB (N.C.V）</t>
        </is>
      </c>
      <c r="L49" s="343">
        <f>'Invoice-4 (TESTER)'!G14+'Invoice-5 (TESTER) '!G14</f>
        <v/>
      </c>
    </row>
    <row r="50">
      <c r="L50" s="343">
        <f>SUM(L48:L49)</f>
        <v/>
      </c>
      <c r="M50" s="343" t="n"/>
    </row>
    <row r="51" ht="18" customHeight="1" s="338">
      <c r="G51" s="19" t="inlineStr">
        <is>
          <t>K-S Eurasia Co., Ltd.</t>
        </is>
      </c>
      <c r="H51" s="19" t="n"/>
      <c r="I51" s="19" t="n"/>
      <c r="J51" s="20" t="n"/>
      <c r="K51" s="20" t="n"/>
      <c r="L51" s="350">
        <f>I48-L50</f>
        <v/>
      </c>
      <c r="M51" s="88" t="n"/>
    </row>
    <row r="52">
      <c r="G52" s="21" t="n"/>
      <c r="H52" s="21" t="n"/>
      <c r="I52" s="21" t="n"/>
      <c r="J52" s="21" t="n"/>
      <c r="K52" s="21" t="n"/>
    </row>
    <row r="53">
      <c r="G53" s="22" t="n"/>
      <c r="H53" s="21" t="n"/>
      <c r="I53" s="21" t="n"/>
      <c r="J53" s="21" t="n"/>
      <c r="K53" s="21" t="n"/>
      <c r="L53" s="348" t="n"/>
      <c r="M53" s="351" t="n"/>
    </row>
    <row r="54">
      <c r="A54" s="23" t="n"/>
      <c r="G54" s="24" t="n"/>
      <c r="H54" s="24" t="n"/>
      <c r="I54" s="24" t="n"/>
      <c r="J54" s="21" t="n"/>
      <c r="K54" s="21" t="n"/>
    </row>
    <row r="55">
      <c r="A55" s="23" t="n"/>
      <c r="G55" s="25" t="n"/>
      <c r="H55" s="25" t="n"/>
      <c r="I55" s="25" t="n"/>
      <c r="J55" s="21" t="n"/>
      <c r="K55" s="21" t="n"/>
    </row>
    <row r="56">
      <c r="A56" s="23" t="inlineStr">
        <is>
          <t>ACCOUNT WITH BANK:</t>
        </is>
      </c>
    </row>
    <row r="57">
      <c r="A57" s="23" t="inlineStr">
        <is>
          <t>THE BANK OF TOKYO-MITSUBISHI UFJ, LTD.</t>
        </is>
      </c>
    </row>
    <row r="58">
      <c r="A58" s="23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43">
    <mergeCell ref="I30:J30"/>
    <mergeCell ref="I34:J34"/>
    <mergeCell ref="I46:J46"/>
    <mergeCell ref="B8:D8"/>
    <mergeCell ref="B17:G17"/>
    <mergeCell ref="I27:J27"/>
    <mergeCell ref="I45:J45"/>
    <mergeCell ref="I36:J36"/>
    <mergeCell ref="I26:J26"/>
    <mergeCell ref="I47:J47"/>
    <mergeCell ref="I32:J32"/>
    <mergeCell ref="I25:J25"/>
    <mergeCell ref="I41:J41"/>
    <mergeCell ref="A3:D4"/>
    <mergeCell ref="I37:J37"/>
    <mergeCell ref="I22:J22"/>
    <mergeCell ref="I28:J28"/>
    <mergeCell ref="I18:J18"/>
    <mergeCell ref="I21:J21"/>
    <mergeCell ref="H15:J15"/>
    <mergeCell ref="I43:J43"/>
    <mergeCell ref="H14:J14"/>
    <mergeCell ref="I24:J24"/>
    <mergeCell ref="I42:J42"/>
    <mergeCell ref="I33:J33"/>
    <mergeCell ref="H8:J8"/>
    <mergeCell ref="G11:J13"/>
    <mergeCell ref="I23:J23"/>
    <mergeCell ref="I39:J39"/>
    <mergeCell ref="G1:J2"/>
    <mergeCell ref="I48:J48"/>
    <mergeCell ref="I17:J17"/>
    <mergeCell ref="G10:J10"/>
    <mergeCell ref="I44:J44"/>
    <mergeCell ref="I29:J29"/>
    <mergeCell ref="I35:J35"/>
    <mergeCell ref="I20:J20"/>
    <mergeCell ref="I38:J38"/>
    <mergeCell ref="I19:J19"/>
    <mergeCell ref="H4:J4"/>
    <mergeCell ref="I31:J31"/>
    <mergeCell ref="I40:J40"/>
    <mergeCell ref="H6:J6"/>
  </mergeCells>
  <pageMargins left="0.7" right="0.7" top="0.75" bottom="0.75" header="0.3" footer="0.3"/>
  <pageSetup orientation="portrait" paperSize="9" scale="86" horizontalDpi="4294967293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/>
  </sheetPr>
  <dimension ref="A1:R34"/>
  <sheetViews>
    <sheetView view="pageBreakPreview" zoomScale="70" zoomScaleNormal="70" zoomScaleSheetLayoutView="70" workbookViewId="0">
      <selection activeCell="G12" sqref="G12"/>
    </sheetView>
  </sheetViews>
  <sheetFormatPr baseColWidth="8" defaultColWidth="9" defaultRowHeight="15.75"/>
  <cols>
    <col width="10.375" customWidth="1" style="147" min="1" max="1"/>
    <col width="53.375" customWidth="1" style="147" min="2" max="2"/>
    <col width="23.375" customWidth="1" style="147" min="3" max="3"/>
    <col width="47.375" customWidth="1" style="147" min="4" max="4"/>
    <col width="14" customWidth="1" style="147" min="5" max="5"/>
    <col width="14.375" customWidth="1" style="352" min="6" max="6"/>
    <col width="21.625" customWidth="1" style="352" min="7" max="7"/>
    <col width="20.125" customWidth="1" style="352" min="8" max="8"/>
    <col width="16.625" customWidth="1" style="352" min="9" max="9"/>
    <col width="16" customWidth="1" style="352" min="10" max="10"/>
    <col width="37" customWidth="1" style="272" min="11" max="11"/>
    <col width="10.125" customWidth="1" style="243" min="12" max="12"/>
    <col width="28.375" customWidth="1" style="243" min="13" max="13"/>
    <col hidden="1" width="17.25" customWidth="1" style="243" min="14" max="14"/>
    <col width="14.75" customWidth="1" style="291" min="15" max="15"/>
    <col width="15.375" customWidth="1" style="147" min="16" max="16"/>
    <col width="18.625" customWidth="1" style="147" min="17" max="17"/>
    <col width="11.625" customWidth="1" style="147" min="18" max="18"/>
    <col width="16.375" customWidth="1" style="147" min="19" max="23"/>
    <col width="2.375" customWidth="1" style="147" min="24" max="29"/>
    <col width="9" customWidth="1" style="147" min="30" max="30"/>
    <col width="19.375" customWidth="1" style="147" min="31" max="31"/>
    <col width="9" customWidth="1" style="147" min="32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215" t="inlineStr">
        <is>
          <t>INV.NO.：</t>
        </is>
      </c>
      <c r="B3" s="149" t="inlineStr">
        <is>
          <t>250701-MOS</t>
        </is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153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73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166" t="n"/>
      <c r="C8" s="166" t="n"/>
      <c r="D8" s="167" t="n"/>
      <c r="E8" s="168" t="n"/>
      <c r="F8" s="358" t="n"/>
      <c r="G8" s="359" t="n"/>
      <c r="K8" s="273" t="n"/>
    </row>
    <row r="9">
      <c r="A9" s="171" t="inlineStr">
        <is>
          <t xml:space="preserve">PORT  OF  SHIPMENT </t>
        </is>
      </c>
      <c r="B9" s="172" t="n"/>
      <c r="C9" s="172" t="n"/>
      <c r="D9" s="158" t="inlineStr">
        <is>
          <t xml:space="preserve">SHIPPED PER : </t>
        </is>
      </c>
      <c r="G9" s="356" t="n"/>
      <c r="H9" s="147" t="n"/>
      <c r="K9" s="273" t="n"/>
    </row>
    <row r="10">
      <c r="A10" s="173" t="inlineStr">
        <is>
          <t>From：</t>
        </is>
      </c>
      <c r="B10" s="168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73" t="n"/>
    </row>
    <row r="11" ht="19.5" customHeight="1" s="338">
      <c r="A11" s="171" t="inlineStr">
        <is>
          <t>PORT  OF  DESTINATION</t>
        </is>
      </c>
      <c r="B11" s="172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73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73" t="n"/>
    </row>
    <row r="13" ht="26.25" customHeight="1" s="338" thickBot="1">
      <c r="A13" s="190" t="n"/>
      <c r="B13" s="236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41" t="inlineStr">
        <is>
          <t>TTL N/W</t>
        </is>
      </c>
      <c r="J13" s="242" t="inlineStr">
        <is>
          <t>Артикул</t>
        </is>
      </c>
      <c r="K13" s="271" t="inlineStr">
        <is>
          <t>Реквизиты ДС</t>
        </is>
      </c>
      <c r="L13" s="235" t="inlineStr">
        <is>
          <t>Марка (бренд) ДС</t>
        </is>
      </c>
      <c r="M13" s="235" t="inlineStr">
        <is>
          <t>Производель ДС</t>
        </is>
      </c>
      <c r="N13" s="290" t="inlineStr">
        <is>
          <t>Производ в ДС</t>
        </is>
      </c>
      <c r="O13" s="290" t="n"/>
    </row>
    <row r="14" ht="23.25" customHeight="1" s="338" thickBot="1">
      <c r="B14" s="361" t="inlineStr">
        <is>
          <t>《Relent》ASTEROPE washing cream</t>
        </is>
      </c>
      <c r="C14" s="361" t="inlineStr">
        <is>
          <t>Asterope Washing Cream</t>
        </is>
      </c>
      <c r="D14" s="361" t="inlineStr">
        <is>
          <t>Пенка для умывания Астеропа</t>
        </is>
      </c>
      <c r="E14" s="361" t="n">
        <v>12</v>
      </c>
      <c r="F14" s="361" t="inlineStr">
        <is>
          <t>¥2,420.0</t>
        </is>
      </c>
      <c r="G14" s="361" t="inlineStr">
        <is>
          <t>¥29,040</t>
        </is>
      </c>
      <c r="H14" s="361" t="n">
        <v>0.135</v>
      </c>
      <c r="I14" s="361" t="n">
        <v>1.62</v>
      </c>
      <c r="J14" s="361" t="inlineStr">
        <is>
          <t>B2802R</t>
        </is>
      </c>
      <c r="K14" s="361" t="inlineStr">
        <is>
          <t>ЕАЭС N RU Д-JP.РА03.В.90110/22 от 31.05.2022 действует до 29.05.2027</t>
        </is>
      </c>
      <c r="L14" s="361" t="inlineStr">
        <is>
          <t>Relent</t>
        </is>
      </c>
      <c r="M14" s="361" t="inlineStr">
        <is>
          <t>BRUNO Inc.</t>
        </is>
      </c>
    </row>
    <row r="15">
      <c r="B15" s="361" t="inlineStr">
        <is>
          <t>《Relent》ASTEROPE cold cream</t>
        </is>
      </c>
      <c r="C15" s="361" t="inlineStr">
        <is>
          <t>Asterope Cold Cream</t>
        </is>
      </c>
      <c r="D15" s="361" t="inlineStr">
        <is>
          <t>Массажный крем для лица Астеропа</t>
        </is>
      </c>
      <c r="E15" s="361" t="n">
        <v>12</v>
      </c>
      <c r="F15" s="361" t="inlineStr">
        <is>
          <t>¥2,420.0</t>
        </is>
      </c>
      <c r="G15" s="361" t="inlineStr">
        <is>
          <t>¥29,040</t>
        </is>
      </c>
      <c r="H15" s="361" t="n">
        <v>0.15</v>
      </c>
      <c r="I15" s="361" t="n">
        <v>1.8</v>
      </c>
      <c r="J15" s="361" t="inlineStr">
        <is>
          <t>B2803R</t>
        </is>
      </c>
      <c r="K15" s="361" t="inlineStr">
        <is>
          <t>ЕАЭС N RU Д-JP.РА03.В.90112/22 от 31.05.2022 действует до 29.05.2027</t>
        </is>
      </c>
      <c r="L15" s="361" t="inlineStr">
        <is>
          <t>Relent</t>
        </is>
      </c>
      <c r="M15" s="361" t="inlineStr">
        <is>
          <t>BRUNO Inc.</t>
        </is>
      </c>
    </row>
    <row r="16">
      <c r="B16" s="361" t="inlineStr">
        <is>
          <t>《Relent》ASTEROPE milk lotion</t>
        </is>
      </c>
      <c r="C16" s="361" t="inlineStr">
        <is>
          <t>Asterope Milk Lotion.</t>
        </is>
      </c>
      <c r="D16" s="361" t="inlineStr">
        <is>
          <t xml:space="preserve">Питательное молочко Астеропа </t>
        </is>
      </c>
      <c r="E16" s="361" t="n">
        <v>12</v>
      </c>
      <c r="F16" s="361" t="inlineStr">
        <is>
          <t>¥2,420.0</t>
        </is>
      </c>
      <c r="G16" s="361" t="inlineStr">
        <is>
          <t>¥29,040</t>
        </is>
      </c>
      <c r="H16" s="361" t="n">
        <v>0.177</v>
      </c>
      <c r="I16" s="361" t="n">
        <v>2.124</v>
      </c>
      <c r="J16" s="361" t="inlineStr">
        <is>
          <t>B3740R</t>
        </is>
      </c>
      <c r="K16" s="361" t="inlineStr">
        <is>
          <t>ВП RU Д-JP.РА01.А.27527/24 от 01.04.2024 действует до 30.09.2024</t>
        </is>
      </c>
      <c r="L16" s="361" t="inlineStr">
        <is>
          <t>Relent</t>
        </is>
      </c>
      <c r="M16" s="361" t="inlineStr">
        <is>
          <t>BRUNO, Inc</t>
        </is>
      </c>
    </row>
    <row r="17">
      <c r="B17" s="361" t="inlineStr">
        <is>
          <t>《CBON》 ABILITY ESSENCE LOTION</t>
        </is>
      </c>
      <c r="C17" s="361" t="inlineStr">
        <is>
          <t>Ability Essence Lotion</t>
        </is>
      </c>
      <c r="D17" s="361" t="inlineStr">
        <is>
          <t>Лосьон-эссенция Абилити</t>
        </is>
      </c>
      <c r="E17" s="361" t="n">
        <v>30</v>
      </c>
      <c r="F17" s="361" t="inlineStr">
        <is>
          <t>¥1,875.0</t>
        </is>
      </c>
      <c r="G17" s="361" t="inlineStr">
        <is>
          <t>¥56,250</t>
        </is>
      </c>
      <c r="H17" s="361" t="n">
        <v>0.21</v>
      </c>
      <c r="I17" s="361" t="n">
        <v>6.3</v>
      </c>
      <c r="J17" s="361" t="inlineStr">
        <is>
          <t>A0001803</t>
        </is>
      </c>
      <c r="K17" s="361" t="inlineStr">
        <is>
          <t>ЕАЭС N RU Д-JP.РА01.В.64697/21 от 09.08.2021 действует до 08.08.2026</t>
        </is>
      </c>
      <c r="L17" s="361" t="inlineStr">
        <is>
          <t>C’BON</t>
        </is>
      </c>
      <c r="M17" s="361" t="inlineStr">
        <is>
          <t>C'BON COSMETICS Co.,Ltd</t>
        </is>
      </c>
    </row>
    <row r="18">
      <c r="B18" s="361" t="inlineStr">
        <is>
          <t>《CBON》 ABILITY C LOTION</t>
        </is>
      </c>
      <c r="C18" s="361" t="inlineStr">
        <is>
          <t>Ability C Lotion</t>
        </is>
      </c>
      <c r="D18" s="361" t="inlineStr">
        <is>
          <t>Лосьон с витамином С Абилити</t>
        </is>
      </c>
      <c r="E18" s="361" t="n">
        <v>30</v>
      </c>
      <c r="F18" s="361" t="inlineStr">
        <is>
          <t>¥3,000.0</t>
        </is>
      </c>
      <c r="G18" s="361" t="inlineStr">
        <is>
          <t>¥90,000</t>
        </is>
      </c>
      <c r="H18" s="361" t="n">
        <v>0.101</v>
      </c>
      <c r="I18" s="361" t="n">
        <v>3.03</v>
      </c>
      <c r="J18" s="361" t="inlineStr">
        <is>
          <t>A0001805</t>
        </is>
      </c>
      <c r="K18" s="361" t="inlineStr">
        <is>
          <t>ЕАЭС N RU Д-JP.РА01.В.64697/21 от 09.08.2021 действует до 08.08.2026</t>
        </is>
      </c>
      <c r="L18" s="361" t="inlineStr">
        <is>
          <t>C’BON</t>
        </is>
      </c>
      <c r="M18" s="361" t="inlineStr">
        <is>
          <t>C'BON COSMETICS Co.,Ltd</t>
        </is>
      </c>
    </row>
    <row r="19">
      <c r="B19" s="361" t="inlineStr">
        <is>
          <t>《CBON》FACIALIST TREATMENT MASSERa 230g</t>
        </is>
      </c>
      <c r="C19" s="361" t="inlineStr">
        <is>
          <t xml:space="preserve">CBON FACIALIST TREATMENT MASSERa. </t>
        </is>
      </c>
      <c r="D19" s="361" t="inlineStr">
        <is>
          <t>CBON FACIALIST TREATMENT MASSERa. Демакияжный массажный крем Фэшиалист CBON.</t>
        </is>
      </c>
      <c r="E19" s="361" t="n">
        <v>30</v>
      </c>
      <c r="F19" s="361" t="inlineStr">
        <is>
          <t>¥4,375.0</t>
        </is>
      </c>
      <c r="G19" s="361" t="inlineStr">
        <is>
          <t>¥131,250</t>
        </is>
      </c>
      <c r="H19" s="361" t="n">
        <v>0.337</v>
      </c>
      <c r="I19" s="361" t="n">
        <v>10.11</v>
      </c>
      <c r="J19" s="361" t="inlineStr">
        <is>
          <t>A0001116</t>
        </is>
      </c>
      <c r="K19" s="361" t="inlineStr">
        <is>
          <t>письмо 1068/24 от «19» декабря 2024 г.</t>
        </is>
      </c>
      <c r="L19" s="361" t="inlineStr">
        <is>
          <t>CBON</t>
        </is>
      </c>
      <c r="M19" s="361" t="inlineStr">
        <is>
          <t>C'BON COSMETICS Co.,Ltd</t>
        </is>
      </c>
    </row>
    <row r="20">
      <c r="B20" s="361" t="inlineStr">
        <is>
          <t xml:space="preserve">《CBON》FACIALIST TREATMENT MASSERa 110g </t>
        </is>
      </c>
      <c r="C20" s="361" t="inlineStr">
        <is>
          <t xml:space="preserve">CBON FACIALIST TREATMENT MASSERa. </t>
        </is>
      </c>
      <c r="D20" s="361" t="inlineStr">
        <is>
          <t>CBON FACIALIST TREATMENT MASSERa. Демакияжный массажный крем Фэшиалист CBON.</t>
        </is>
      </c>
      <c r="E20" s="361" t="n">
        <v>30</v>
      </c>
      <c r="F20" s="361" t="inlineStr">
        <is>
          <t>¥2,406.2499999999995</t>
        </is>
      </c>
      <c r="G20" s="361" t="inlineStr">
        <is>
          <t>¥72,180</t>
        </is>
      </c>
      <c r="H20" s="361" t="n">
        <v>0.184</v>
      </c>
      <c r="I20" s="361" t="n">
        <v>5.52</v>
      </c>
      <c r="J20" s="361" t="inlineStr">
        <is>
          <t>A0001117</t>
        </is>
      </c>
      <c r="K20" s="361" t="inlineStr">
        <is>
          <t>письмо 1068/24 от «19» декабря 2024 г.</t>
        </is>
      </c>
      <c r="L20" s="361" t="inlineStr">
        <is>
          <t>CBON</t>
        </is>
      </c>
      <c r="M20" s="361" t="inlineStr">
        <is>
          <t>C'BON COSMETICS Co.,Ltd</t>
        </is>
      </c>
    </row>
    <row r="21">
      <c r="B21" s="361" t="inlineStr">
        <is>
          <t>《CBON》FACIALIST TREATMENT BRIGHT MASSER 230g</t>
        </is>
      </c>
      <c r="C21" s="361" t="inlineStr">
        <is>
          <t xml:space="preserve">CBON FACIALIST TREATMENT BRIGHT MASSER. </t>
        </is>
      </c>
      <c r="D21" s="361" t="inlineStr">
        <is>
          <t>CBON FACIALIST TREATMENT BRIGHT MASSER. Демакияжный массажный крем выравнивающий цвет кожи лица Фэшиалист CBON</t>
        </is>
      </c>
      <c r="E21" s="361" t="n">
        <v>30</v>
      </c>
      <c r="F21" s="361" t="inlineStr">
        <is>
          <t>¥4,812.499999999999</t>
        </is>
      </c>
      <c r="G21" s="361" t="inlineStr">
        <is>
          <t>¥144,360</t>
        </is>
      </c>
      <c r="H21" s="361" t="n">
        <v>0.34</v>
      </c>
      <c r="I21" s="361" t="n">
        <v>10.2</v>
      </c>
      <c r="J21" s="361" t="inlineStr">
        <is>
          <t>A0001118</t>
        </is>
      </c>
      <c r="K21" s="361" t="inlineStr">
        <is>
          <t>письмо 1068/24 от «19» декабря 2024 г.</t>
        </is>
      </c>
      <c r="L21" s="361" t="inlineStr">
        <is>
          <t>CBON</t>
        </is>
      </c>
      <c r="M21" s="361" t="inlineStr">
        <is>
          <t>C'BON COSMETICS Co.,Ltd</t>
        </is>
      </c>
    </row>
    <row r="22">
      <c r="B22" s="361" t="inlineStr">
        <is>
          <t>《CBON》FACIALIST MOIST VEIL WASH 130g</t>
        </is>
      </c>
      <c r="C22" s="361" t="inlineStr">
        <is>
          <t xml:space="preserve">CBON FACIALIST MOIST VEIL WASH. </t>
        </is>
      </c>
      <c r="D22" s="361" t="inlineStr">
        <is>
          <t>CBON FACIALIST MOIST VEIL WASH. Увлажняющая пенка Фэшиалист CBON.</t>
        </is>
      </c>
      <c r="E22" s="361" t="n">
        <v>30</v>
      </c>
      <c r="F22" s="361" t="inlineStr">
        <is>
          <t>¥2,187.5</t>
        </is>
      </c>
      <c r="G22" s="361" t="inlineStr">
        <is>
          <t>¥65,610</t>
        </is>
      </c>
      <c r="H22" s="361" t="n">
        <v>0.146</v>
      </c>
      <c r="I22" s="361" t="n">
        <v>4.38</v>
      </c>
      <c r="J22" s="361" t="inlineStr">
        <is>
          <t>A0001121</t>
        </is>
      </c>
      <c r="K22" s="361" t="inlineStr">
        <is>
          <t>ЕАЭС N RU Д-JP.РА03.В.41536/25 от 07.04.2025 действует до 06.04.2030</t>
        </is>
      </c>
      <c r="L22" s="361" t="inlineStr">
        <is>
          <t>CBON</t>
        </is>
      </c>
      <c r="M22" s="361" t="inlineStr">
        <is>
          <t>C'BON COSMETICS Co.,Ltd</t>
        </is>
      </c>
    </row>
    <row r="23">
      <c r="B23" s="361" t="inlineStr">
        <is>
          <t>《CBON》 FACIALIST MOISTURE CREAM S</t>
        </is>
      </c>
      <c r="C23" s="361" t="inlineStr">
        <is>
          <t>Facialist Moisture Cream</t>
        </is>
      </c>
      <c r="D23" s="361" t="inlineStr">
        <is>
          <t>Крем увлажняющий Фэшиалист</t>
        </is>
      </c>
      <c r="E23" s="361" t="n">
        <v>30</v>
      </c>
      <c r="F23" s="361" t="inlineStr">
        <is>
          <t>¥3,500.0</t>
        </is>
      </c>
      <c r="G23" s="361" t="inlineStr">
        <is>
          <t>¥105,000</t>
        </is>
      </c>
      <c r="H23" s="361" t="n">
        <v>0.233</v>
      </c>
      <c r="I23" s="361" t="n">
        <v>6.99</v>
      </c>
      <c r="J23" s="361" t="inlineStr">
        <is>
          <t>A0001106</t>
        </is>
      </c>
      <c r="K23" s="361" t="inlineStr">
        <is>
          <t>ЕАЭС N RU Д-JP.РА01.В.71418/21 от 11.08.2021 действует до 10.08.2026</t>
        </is>
      </c>
      <c r="L23" s="361" t="inlineStr">
        <is>
          <t>C’BON</t>
        </is>
      </c>
      <c r="M23" s="361" t="inlineStr">
        <is>
          <t>C'BON COSMETICS Co.,Ltd</t>
        </is>
      </c>
    </row>
    <row r="24">
      <c r="B24" s="361" t="inlineStr">
        <is>
          <t>《CBON》 MOIST HAND CREAM</t>
        </is>
      </c>
      <c r="C24" s="361" t="inlineStr">
        <is>
          <t>Moist Hand Cream</t>
        </is>
      </c>
      <c r="D24" s="361" t="inlineStr">
        <is>
          <t>Крем увлажняющий для рук</t>
        </is>
      </c>
      <c r="E24" s="361" t="n">
        <v>30</v>
      </c>
      <c r="F24" s="361" t="inlineStr">
        <is>
          <t>¥938.0</t>
        </is>
      </c>
      <c r="G24" s="361" t="inlineStr">
        <is>
          <t>¥28,140</t>
        </is>
      </c>
      <c r="H24" s="361" t="n">
        <v>0.073</v>
      </c>
      <c r="I24" s="361" t="n">
        <v>2.19</v>
      </c>
      <c r="J24" s="361" t="inlineStr">
        <is>
          <t>A000635</t>
        </is>
      </c>
      <c r="K24" s="361" t="inlineStr">
        <is>
          <t>ЕАЭС N RU Д-JP.РА01.В.69626/21 от 10.08.2021 действует до 09.08.2026</t>
        </is>
      </c>
      <c r="L24" s="361" t="inlineStr">
        <is>
          <t>C’BON</t>
        </is>
      </c>
      <c r="M24" s="361" t="inlineStr">
        <is>
          <t>C'BON COSMETICS Co.,Ltd</t>
        </is>
      </c>
    </row>
    <row r="25">
      <c r="B25" s="361" t="inlineStr">
        <is>
          <t>《CBON》 VC BODY ESSENCE MD</t>
        </is>
      </c>
      <c r="C25" s="361" t="inlineStr">
        <is>
          <t>VC Body Essence MD</t>
        </is>
      </c>
      <c r="D25" s="361" t="inlineStr">
        <is>
          <t>Крем-эссенция для тела с витамином С MD</t>
        </is>
      </c>
      <c r="E25" s="361" t="n">
        <v>30</v>
      </c>
      <c r="F25" s="361" t="inlineStr">
        <is>
          <t>¥4,400.0</t>
        </is>
      </c>
      <c r="G25" s="361" t="inlineStr">
        <is>
          <t>¥132,000</t>
        </is>
      </c>
      <c r="H25" s="361" t="n">
        <v>0.272</v>
      </c>
      <c r="I25" s="361" t="n">
        <v>8.16</v>
      </c>
      <c r="J25" s="361" t="inlineStr">
        <is>
          <t>A000443</t>
        </is>
      </c>
      <c r="K25" s="361" t="inlineStr">
        <is>
          <t>ЕАЭС N RU Д-JP.РА01.В.69626/21 от 10.08.2021 действует до 09.08.2026</t>
        </is>
      </c>
      <c r="L25" s="361" t="inlineStr">
        <is>
          <t>C’BON</t>
        </is>
      </c>
      <c r="M25" s="361" t="inlineStr">
        <is>
          <t>C'BON COSMETICS Co.,Ltd</t>
        </is>
      </c>
    </row>
    <row r="26">
      <c r="A26" s="175" t="n"/>
      <c r="B26" s="328" t="n"/>
      <c r="C26" s="339" t="n"/>
      <c r="D26" s="176" t="inlineStr">
        <is>
          <t xml:space="preserve">   Sub Total ①</t>
        </is>
      </c>
      <c r="E26" s="232" t="n">
        <v>0</v>
      </c>
      <c r="F26" s="362" t="n">
        <v>0</v>
      </c>
      <c r="G26" s="363" t="n">
        <v>0</v>
      </c>
      <c r="H26" s="364" t="n">
        <v>0</v>
      </c>
      <c r="I26" s="365" t="n">
        <v>0</v>
      </c>
      <c r="J26" s="366" t="n"/>
      <c r="R26" s="147">
        <f>SUM(#REF!)</f>
        <v/>
      </c>
    </row>
    <row r="27"/>
    <row r="28">
      <c r="I28" s="367" t="n"/>
    </row>
    <row r="29">
      <c r="I29" s="368">
        <f>SUM(#REF!)</f>
        <v/>
      </c>
    </row>
    <row r="30">
      <c r="I30" s="368">
        <f>I14-I17</f>
        <v/>
      </c>
    </row>
    <row r="31">
      <c r="I31" s="368">
        <f>I18+'Invoice-4 (TESTER)'!I14</f>
        <v/>
      </c>
    </row>
    <row r="32"/>
    <row r="33">
      <c r="I33" s="367" t="n"/>
    </row>
    <row r="34">
      <c r="I34" s="369" t="n"/>
    </row>
  </sheetData>
  <autoFilter ref="A13:M14"/>
  <mergeCells count="2">
    <mergeCell ref="A1:G2"/>
    <mergeCell ref="B26:C26"/>
  </mergeCells>
  <pageMargins left="0" right="0" top="0" bottom="0" header="0" footer="0"/>
  <pageSetup orientation="portrait" paperSize="9" scale="33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P64"/>
  <sheetViews>
    <sheetView view="pageBreakPreview" zoomScale="80" zoomScaleNormal="100" zoomScaleSheetLayoutView="80" workbookViewId="0">
      <selection activeCell="A14" sqref="A14"/>
    </sheetView>
  </sheetViews>
  <sheetFormatPr baseColWidth="8" defaultColWidth="9" defaultRowHeight="15.75"/>
  <cols>
    <col width="10.375" customWidth="1" style="147" min="1" max="1"/>
    <col width="53.375" customWidth="1" style="5" min="2" max="2"/>
    <col width="21.875" customWidth="1" style="147" min="3" max="3"/>
    <col width="47.375" customWidth="1" style="147" min="4" max="4"/>
    <col width="10.25" customWidth="1" style="147" min="5" max="5"/>
    <col width="16.25" customWidth="1" style="352" min="6" max="6"/>
    <col width="18.25" customWidth="1" style="352" min="7" max="7"/>
    <col width="14.375" customWidth="1" style="352" min="8" max="8"/>
    <col width="15" customWidth="1" style="352" min="9" max="9"/>
    <col width="20.375" customWidth="1" style="352" min="10" max="10"/>
    <col width="34" customWidth="1" style="274" min="11" max="11"/>
    <col width="14.25" bestFit="1" customWidth="1" style="243" min="12" max="12"/>
    <col width="19.375" customWidth="1" style="243" min="13" max="13"/>
    <col hidden="1" width="19.375" customWidth="1" style="243" min="14" max="14"/>
    <col width="15.25" customWidth="1" style="291" min="15" max="15"/>
    <col width="9" customWidth="1" style="147" min="16" max="16"/>
    <col width="7.375" customWidth="1" style="147" min="17" max="17"/>
    <col width="11" customWidth="1" style="147" min="18" max="18"/>
    <col width="2.375" customWidth="1" style="147" min="19" max="21"/>
    <col width="11.625" customWidth="1" style="147" min="22" max="22"/>
    <col width="19.875" customWidth="1" style="147" min="23" max="23"/>
    <col width="16.375" customWidth="1" style="147" min="24" max="28"/>
    <col width="2.375" customWidth="1" style="147" min="29" max="34"/>
    <col width="9" customWidth="1" style="147" min="35" max="35"/>
    <col width="19.375" customWidth="1" style="147" min="36" max="36"/>
    <col width="9" customWidth="1" style="147" min="37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215" t="inlineStr">
        <is>
          <t>INV.NO.：</t>
        </is>
      </c>
      <c r="B3" s="3">
        <f t="array" ref="B3:D3">'INVOICE(無償サンプル抜き価格)'!H6:J6</f>
        <v/>
      </c>
      <c r="C3" s="147" t="n">
        <v>0</v>
      </c>
      <c r="D3" s="147" t="n">
        <v>0</v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4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26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78" t="n"/>
      <c r="C8" s="166" t="n"/>
      <c r="D8" s="167" t="n"/>
      <c r="E8" s="168" t="n"/>
      <c r="F8" s="358" t="n"/>
      <c r="G8" s="359" t="n"/>
      <c r="K8" s="226" t="n"/>
    </row>
    <row r="9">
      <c r="A9" s="171" t="inlineStr">
        <is>
          <t xml:space="preserve">PORT  OF  SHIPMENT </t>
        </is>
      </c>
      <c r="B9" s="6" t="n"/>
      <c r="C9" s="172" t="n"/>
      <c r="D9" s="158" t="inlineStr">
        <is>
          <t xml:space="preserve">SHIPPED PER : </t>
        </is>
      </c>
      <c r="G9" s="356" t="n"/>
      <c r="H9" s="147" t="n"/>
      <c r="K9" s="226" t="n"/>
    </row>
    <row r="10">
      <c r="A10" s="173" t="inlineStr">
        <is>
          <t>From：</t>
        </is>
      </c>
      <c r="B10" s="7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26" t="n"/>
    </row>
    <row r="11" ht="19.5" customHeight="1" s="338">
      <c r="A11" s="171" t="inlineStr">
        <is>
          <t>PORT  OF  DESTINATION</t>
        </is>
      </c>
      <c r="B11" s="6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26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26" t="n"/>
    </row>
    <row r="13" ht="16.5" customHeight="1" s="338" thickBot="1">
      <c r="A13" s="242" t="n"/>
      <c r="B13" s="250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41" t="inlineStr">
        <is>
          <t>TTL N/W</t>
        </is>
      </c>
      <c r="J13" s="237" t="inlineStr">
        <is>
          <t>Артикул</t>
        </is>
      </c>
      <c r="K13" s="275" t="inlineStr">
        <is>
          <t>Реквизиты ДС</t>
        </is>
      </c>
      <c r="L13" s="244" t="inlineStr">
        <is>
          <t>Марка (бренд) ДС</t>
        </is>
      </c>
      <c r="M13" s="245" t="inlineStr">
        <is>
          <t>Производель ДС</t>
        </is>
      </c>
      <c r="N13" s="290" t="inlineStr">
        <is>
          <t>Производ В ДС</t>
        </is>
      </c>
      <c r="O13" s="290" t="n"/>
      <c r="P13" s="196" t="n"/>
    </row>
    <row r="14" ht="23.25" customHeight="1" s="338" thickBot="1">
      <c r="B14" s="361" t="inlineStr">
        <is>
          <t>《Hime Labo》Washing Soap</t>
        </is>
      </c>
      <c r="C14" s="361" t="inlineStr">
        <is>
          <t>Washing soap</t>
        </is>
      </c>
      <c r="D14" s="361" t="inlineStr">
        <is>
          <t>Мыло твердое «Химе Лабо»</t>
        </is>
      </c>
      <c r="E14" s="361" t="n">
        <v>30</v>
      </c>
      <c r="F14" s="361" t="inlineStr">
        <is>
          <t>¥1,403.0</t>
        </is>
      </c>
      <c r="G14" s="361" t="inlineStr">
        <is>
          <t>¥42,090</t>
        </is>
      </c>
      <c r="H14" s="361" t="n">
        <v>0.1</v>
      </c>
      <c r="I14" s="361" t="n">
        <v>3</v>
      </c>
      <c r="J14" s="361" t="inlineStr">
        <is>
          <t>H0019L</t>
        </is>
      </c>
      <c r="K14" s="361" t="inlineStr">
        <is>
          <t>ЕАЭС N RU Д-JP.РА12.В.00637/24 от 28.12.2024 действует до 27.12.2029</t>
        </is>
      </c>
      <c r="L14" s="361" t="inlineStr">
        <is>
          <t>Tamatsukuri Beauty Laboratory Hime Labo</t>
        </is>
      </c>
      <c r="M14" s="361" t="inlineStr">
        <is>
          <t>Satice Medical со.,ltd</t>
        </is>
      </c>
    </row>
    <row r="15" ht="27" customHeight="1" s="338">
      <c r="B15" s="361" t="inlineStr">
        <is>
          <t>《Elega Doll》NMN Fresh Fiber Booster</t>
        </is>
      </c>
      <c r="C15" s="361" t="inlineStr">
        <is>
          <t>NMN Fresh Fiber Booster</t>
        </is>
      </c>
      <c r="D15" s="361" t="inlineStr">
        <is>
          <t>Лосьон-бустер на основе волокон никотинамида мононуклеатида</t>
        </is>
      </c>
      <c r="E15" s="361" t="n">
        <v>30</v>
      </c>
      <c r="F15" s="361" t="inlineStr">
        <is>
          <t>¥2,362.0</t>
        </is>
      </c>
      <c r="G15" s="361" t="inlineStr">
        <is>
          <t>¥70,860</t>
        </is>
      </c>
      <c r="H15" s="361" t="n">
        <v>0.174</v>
      </c>
      <c r="I15" s="361" t="n">
        <v>5.22</v>
      </c>
      <c r="J15" s="361" t="inlineStr">
        <is>
          <t>EG0009</t>
        </is>
      </c>
      <c r="K15" s="361" t="inlineStr">
        <is>
          <t>ЕАЭС N RU Д-JP.РА09.В.12053/22 от 15.12.2022 действует до 14.12.2027</t>
        </is>
      </c>
      <c r="L15" s="361" t="inlineStr">
        <is>
          <t>ELEGADOLL</t>
        </is>
      </c>
      <c r="M15" s="361" t="inlineStr">
        <is>
          <t>SPACECOSME Co.,Ltd</t>
        </is>
      </c>
    </row>
    <row r="16" ht="18.75" customHeight="1" s="338">
      <c r="B16" s="361" t="inlineStr">
        <is>
          <t>《MAYURI》SQUALENE</t>
        </is>
      </c>
      <c r="C16" s="361" t="inlineStr">
        <is>
          <t>Mayuri Squalene</t>
        </is>
      </c>
      <c r="D16" s="361" t="inlineStr">
        <is>
          <t>Биологически активная добавка к пище "СКВАЛЕН" (капсулы массой 630 мг)</t>
        </is>
      </c>
      <c r="E16" s="361" t="n">
        <v>72</v>
      </c>
      <c r="F16" s="361" t="inlineStr">
        <is>
          <t>¥2,535.0</t>
        </is>
      </c>
      <c r="G16" s="361" t="inlineStr">
        <is>
          <t>¥182,520</t>
        </is>
      </c>
      <c r="H16" s="361" t="n">
        <v>0.248</v>
      </c>
      <c r="I16" s="361" t="n">
        <v>17.856</v>
      </c>
      <c r="J16" s="361" t="inlineStr">
        <is>
          <t>S001</t>
        </is>
      </c>
      <c r="K16" s="361" t="inlineStr">
        <is>
          <t>№ RU.77.99.11.003.Е.002398.02.15 от 09 февраля 2015</t>
        </is>
      </c>
      <c r="L16" s="361" t="inlineStr">
        <is>
          <t>MAYURI</t>
        </is>
      </c>
      <c r="M16" s="361" t="inlineStr">
        <is>
          <t>MAYURI corp.</t>
        </is>
      </c>
    </row>
    <row r="17">
      <c r="B17" s="361" t="inlineStr">
        <is>
          <t>《Dime Health Care PRO》PRO AMINO SHAMPOO</t>
        </is>
      </c>
      <c r="C17" s="361" t="inlineStr">
        <is>
          <t>PROFESSIONAL AMINO SHAMPOO</t>
        </is>
      </c>
      <c r="D17" s="361" t="inlineStr">
        <is>
          <t>Профессиональный шампунь на основе аминокислот</t>
        </is>
      </c>
      <c r="E17" s="361" t="n">
        <v>48</v>
      </c>
      <c r="F17" s="361" t="inlineStr">
        <is>
          <t>¥969.0</t>
        </is>
      </c>
      <c r="G17" s="361" t="inlineStr">
        <is>
          <t>¥46,512</t>
        </is>
      </c>
      <c r="H17" s="361" t="n">
        <v>1.1</v>
      </c>
      <c r="I17" s="361" t="n">
        <v>52.8</v>
      </c>
      <c r="J17" s="361" t="inlineStr">
        <is>
          <t>AM01</t>
        </is>
      </c>
      <c r="K17" s="361" t="inlineStr">
        <is>
          <t>ЕАЭС N RU Д-JP.РА01.В.63194/24 от 01.02.2024 действует до 31.01.2029</t>
        </is>
      </c>
      <c r="L17" s="361" t="inlineStr">
        <is>
          <t>DIME HEALTH CARE</t>
        </is>
      </c>
      <c r="M17" s="361" t="inlineStr">
        <is>
          <t>TIERS Co., Ltd</t>
        </is>
      </c>
    </row>
    <row r="18">
      <c r="B18" s="361" t="inlineStr">
        <is>
          <t>《Dime Health Care PRO》PRO AMINO CONDITIONER</t>
        </is>
      </c>
      <c r="C18" s="361" t="inlineStr">
        <is>
          <t>PROFESSIONAL AMINO CONDITIONER</t>
        </is>
      </c>
      <c r="D18" s="361" t="inlineStr">
        <is>
          <t>Профессиональный кондиционер на основе аминокислот</t>
        </is>
      </c>
      <c r="E18" s="361" t="n">
        <v>48</v>
      </c>
      <c r="F18" s="361" t="inlineStr">
        <is>
          <t>¥860.0</t>
        </is>
      </c>
      <c r="G18" s="361" t="inlineStr">
        <is>
          <t>¥41,280</t>
        </is>
      </c>
      <c r="H18" s="361" t="n">
        <v>1.1</v>
      </c>
      <c r="I18" s="361" t="n">
        <v>52.8</v>
      </c>
      <c r="J18" s="361" t="inlineStr">
        <is>
          <t>AM02</t>
        </is>
      </c>
      <c r="K18" s="361" t="inlineStr">
        <is>
          <t>делаем</t>
        </is>
      </c>
      <c r="L18" s="361" t="inlineStr">
        <is>
          <t>DIME HEALTH CARE</t>
        </is>
      </c>
      <c r="M18" s="361" t="inlineStr">
        <is>
          <t>TIERS Co., Ltd</t>
        </is>
      </c>
    </row>
    <row r="19">
      <c r="B19" s="361" t="inlineStr">
        <is>
          <t>《Dime Health Care PRO》PRO AMINO Seaweed SHAMPOO</t>
        </is>
      </c>
      <c r="C19" s="361" t="inlineStr">
        <is>
          <t>PROFESSIONAL AMINO SEAWEED SHAMPOO</t>
        </is>
      </c>
      <c r="D19" s="361" t="inlineStr">
        <is>
          <t>Профессиональный шампунь на основе аминокислот и морских водорослей для повреждённых волос</t>
        </is>
      </c>
      <c r="E19" s="361" t="n">
        <v>24</v>
      </c>
      <c r="F19" s="361" t="inlineStr">
        <is>
          <t>¥1,280.0</t>
        </is>
      </c>
      <c r="G19" s="361" t="inlineStr">
        <is>
          <t>¥30,720</t>
        </is>
      </c>
      <c r="H19" s="361" t="n">
        <v>1.1</v>
      </c>
      <c r="I19" s="361" t="n">
        <v>26.4</v>
      </c>
      <c r="J19" s="361" t="inlineStr">
        <is>
          <t>AMS01</t>
        </is>
      </c>
      <c r="K19" s="361" t="inlineStr">
        <is>
          <t>ЕАЭС N RU Д-JP.РА01.В.63194/24 от 01.02.2024 действует до 31.01.2029</t>
        </is>
      </c>
      <c r="L19" s="361" t="inlineStr">
        <is>
          <t>DIME HEALTH CARE</t>
        </is>
      </c>
      <c r="M19" s="361" t="inlineStr">
        <is>
          <t>TIERS Co., Ltd</t>
        </is>
      </c>
    </row>
    <row r="20">
      <c r="B20" s="361" t="inlineStr">
        <is>
          <t>《Dime Health Care PRO》PRO AMINO Seaweed CONDITIONER</t>
        </is>
      </c>
      <c r="C20" s="361" t="inlineStr">
        <is>
          <t>PROFESSIONAL AMINO SEAWEED CONDITIONER</t>
        </is>
      </c>
      <c r="D20" s="361" t="inlineStr">
        <is>
          <t>Профессиональный кондиционер на основе аминокислот и морских водорослей для повреждённых волос</t>
        </is>
      </c>
      <c r="E20" s="361" t="n">
        <v>24</v>
      </c>
      <c r="F20" s="361" t="inlineStr">
        <is>
          <t>¥1,257.0</t>
        </is>
      </c>
      <c r="G20" s="361" t="inlineStr">
        <is>
          <t>¥30,168</t>
        </is>
      </c>
      <c r="H20" s="361" t="n">
        <v>1.1</v>
      </c>
      <c r="I20" s="361" t="n">
        <v>26.4</v>
      </c>
      <c r="J20" s="361" t="inlineStr">
        <is>
          <t>AMS02</t>
        </is>
      </c>
      <c r="K20" s="361" t="inlineStr">
        <is>
          <t>закончился</t>
        </is>
      </c>
      <c r="L20" s="361" t="inlineStr">
        <is>
          <t>DIME HEALTH CARE</t>
        </is>
      </c>
      <c r="M20" s="361" t="inlineStr">
        <is>
          <t>TIERS Co., Ltd</t>
        </is>
      </c>
    </row>
    <row r="21">
      <c r="B21" s="361" t="inlineStr">
        <is>
          <t>LAPIDEM RITUAL Dewy Jelly Scrub 80ml</t>
        </is>
      </c>
      <c r="C21" s="361" t="inlineStr">
        <is>
          <t>Lapidem PRO RITUAL Dewy Jelly Scrub. 80ml</t>
        </is>
      </c>
      <c r="D21" s="361" t="inlineStr">
        <is>
          <t>Скраб-желе Ритуал Lapidem.</t>
        </is>
      </c>
      <c r="E21" s="361" t="n">
        <v>12</v>
      </c>
      <c r="F21" s="361" t="inlineStr">
        <is>
          <t>¥8,282.0</t>
        </is>
      </c>
      <c r="G21" s="361" t="inlineStr">
        <is>
          <t>¥99,384</t>
        </is>
      </c>
      <c r="H21" s="361" t="n">
        <v>0.203</v>
      </c>
      <c r="I21" s="361" t="n">
        <v>2.436</v>
      </c>
      <c r="J21" s="361" t="inlineStr">
        <is>
          <t>LP178</t>
        </is>
      </c>
      <c r="K21" s="361" t="inlineStr">
        <is>
          <t>ЕАЭС N RU Д-JP.РА04.В.85329/25 от  03.06.2025 действует до 02.06.2030</t>
        </is>
      </c>
      <c r="L21" s="361" t="inlineStr">
        <is>
          <t>Lapidem</t>
        </is>
      </c>
      <c r="M21" s="361" t="inlineStr">
        <is>
          <t>Core Co., Ltd.</t>
        </is>
      </c>
    </row>
    <row r="22">
      <c r="B22" s="361" t="inlineStr">
        <is>
          <t>LAPIDEM RITUAL OKIYOME SERUM 60ml</t>
        </is>
      </c>
      <c r="C22" s="361" t="inlineStr">
        <is>
          <t>Lapidem  PRO RITUAL OKIYOME SERUM. 60ml</t>
        </is>
      </c>
      <c r="D22" s="361" t="inlineStr">
        <is>
          <t>Смягчающая отшелушивающая сыворотка Окиёмэ Ритуал Lapidem.</t>
        </is>
      </c>
      <c r="E22" s="361" t="n">
        <v>12</v>
      </c>
      <c r="F22" s="361" t="inlineStr">
        <is>
          <t>¥10,871.0</t>
        </is>
      </c>
      <c r="G22" s="361" t="inlineStr">
        <is>
          <t>¥130,452</t>
        </is>
      </c>
      <c r="H22" s="361" t="n">
        <v>0.199</v>
      </c>
      <c r="I22" s="361" t="n">
        <v>2.388</v>
      </c>
      <c r="J22" s="361" t="inlineStr">
        <is>
          <t>LP179</t>
        </is>
      </c>
      <c r="K22" s="361" t="inlineStr">
        <is>
          <t>ЕАЭС N RU Д-JP.РА03.В.41493/25 от 07.04.2025 действует до 06.04.2030</t>
        </is>
      </c>
      <c r="L22" s="361" t="inlineStr">
        <is>
          <t>Lapidem</t>
        </is>
      </c>
      <c r="M22" s="361" t="inlineStr">
        <is>
          <t>Core Co., Ltd.</t>
        </is>
      </c>
    </row>
    <row r="23">
      <c r="B23" s="361" t="inlineStr">
        <is>
          <t>LAPIDEM RITUAL SILKY SERUM 30ml</t>
        </is>
      </c>
      <c r="C23" s="361" t="inlineStr">
        <is>
          <t>Lapidem PRO RITUAL SILKY SERUM. 30ml</t>
        </is>
      </c>
      <c r="D23" s="361" t="inlineStr">
        <is>
          <t>Шёлковая сыворотка с витамином С Ритуал Lapidem.</t>
        </is>
      </c>
      <c r="E23" s="361" t="n">
        <v>12</v>
      </c>
      <c r="F23" s="361" t="inlineStr">
        <is>
          <t>¥10,871.0</t>
        </is>
      </c>
      <c r="G23" s="361" t="inlineStr">
        <is>
          <t>¥130,452</t>
        </is>
      </c>
      <c r="H23" s="361" t="n">
        <v>0.141</v>
      </c>
      <c r="I23" s="361" t="n">
        <v>1.692</v>
      </c>
      <c r="J23" s="361" t="inlineStr">
        <is>
          <t>LP180</t>
        </is>
      </c>
      <c r="K23" s="361" t="inlineStr">
        <is>
          <t>ЕАЭС N RU Д-JP.РА03.В.41493/25 от 07.04.2025 действует до 06.04.2030</t>
        </is>
      </c>
      <c r="L23" s="361" t="inlineStr">
        <is>
          <t>Lapidem</t>
        </is>
      </c>
      <c r="M23" s="361" t="inlineStr">
        <is>
          <t>Core Co., Ltd.</t>
        </is>
      </c>
    </row>
    <row r="24">
      <c r="B24" s="361" t="inlineStr">
        <is>
          <t>LAPIDEM RITUAL NOURISHING ESSENCE 100ml</t>
        </is>
      </c>
      <c r="C24" s="361" t="inlineStr">
        <is>
          <t>Lapidem PRO RITUAL NOURISHING ESSENCE. 100ml</t>
        </is>
      </c>
      <c r="D24" s="361" t="inlineStr">
        <is>
          <t xml:space="preserve">Питательный эссенция-лосьон Ритуал Lapidem. </t>
        </is>
      </c>
      <c r="E24" s="361" t="n">
        <v>12</v>
      </c>
      <c r="F24" s="361" t="inlineStr">
        <is>
          <t>¥8,282.0</t>
        </is>
      </c>
      <c r="G24" s="361" t="inlineStr">
        <is>
          <t>¥99,384</t>
        </is>
      </c>
      <c r="H24" s="361" t="n">
        <v>0.267</v>
      </c>
      <c r="I24" s="361" t="n">
        <v>3.204</v>
      </c>
      <c r="J24" s="361" t="inlineStr">
        <is>
          <t>LP181</t>
        </is>
      </c>
      <c r="K24" s="361" t="inlineStr">
        <is>
          <t>ЕАЭС N RU Д-JP.РА03.В.41493/25 от 07.04.2025 действует до 06.04.2030</t>
        </is>
      </c>
      <c r="L24" s="361" t="inlineStr">
        <is>
          <t>Lapidem</t>
        </is>
      </c>
      <c r="M24" s="361" t="inlineStr">
        <is>
          <t>Core Co., Ltd.</t>
        </is>
      </c>
    </row>
    <row r="25">
      <c r="B25" s="361" t="inlineStr">
        <is>
          <t>LAPIDEM RITUAL SMOOTH MATTE TOUCH CREAM 50ml</t>
        </is>
      </c>
      <c r="C25" s="361" t="inlineStr">
        <is>
          <t>Lapidem PRO RITUAL SMOOTH MATTE TOUCH CREAM. 50ml</t>
        </is>
      </c>
      <c r="D25" s="361" t="inlineStr">
        <is>
          <t xml:space="preserve">Матирующий смягчающий крем Ритуал Lapidem. </t>
        </is>
      </c>
      <c r="E25" s="361" t="n">
        <v>24</v>
      </c>
      <c r="F25" s="361" t="inlineStr">
        <is>
          <t>¥9,382.0</t>
        </is>
      </c>
      <c r="G25" s="361" t="inlineStr">
        <is>
          <t>¥225,168</t>
        </is>
      </c>
      <c r="H25" s="361" t="n">
        <v>0.167</v>
      </c>
      <c r="I25" s="361" t="n">
        <v>4.008</v>
      </c>
      <c r="J25" s="361" t="inlineStr">
        <is>
          <t>LP182</t>
        </is>
      </c>
      <c r="K25" s="361" t="inlineStr">
        <is>
          <t>ЕАЭС N RU Д-JP.РА03.В.41392/25 от 07.04.2025 действует до 06.04.2030</t>
        </is>
      </c>
      <c r="L25" s="361" t="inlineStr">
        <is>
          <t>Lapidem</t>
        </is>
      </c>
      <c r="M25" s="361" t="inlineStr">
        <is>
          <t>Core Co., Ltd.</t>
        </is>
      </c>
    </row>
    <row r="26">
      <c r="B26" s="361" t="inlineStr">
        <is>
          <t>《Lapidem》RITUAL Sleeping Bloom Mask 100g</t>
        </is>
      </c>
      <c r="C26" s="361" t="inlineStr">
        <is>
          <t>LAPIDEM RITUAL Sleeping Bloom Mask</t>
        </is>
      </c>
      <c r="D26" s="361" t="inlineStr">
        <is>
          <t>Лапидем Маска ночная Ритуал</t>
        </is>
      </c>
      <c r="E26" s="361" t="n">
        <v>18</v>
      </c>
      <c r="F26" s="361" t="inlineStr">
        <is>
          <t>¥9,576.0</t>
        </is>
      </c>
      <c r="G26" s="361" t="inlineStr">
        <is>
          <t>¥172,368</t>
        </is>
      </c>
      <c r="H26" s="361" t="n">
        <v>0.301</v>
      </c>
      <c r="I26" s="361" t="n">
        <v>5.418</v>
      </c>
      <c r="J26" s="361" t="inlineStr">
        <is>
          <t>LP22</t>
        </is>
      </c>
      <c r="K26" s="361" t="inlineStr">
        <is>
          <t>ЕАЭС N RU Д-JP.РА02.В.76792/23 от 27.03.2023 действует до 26.03.2028</t>
        </is>
      </c>
      <c r="L26" s="361" t="inlineStr">
        <is>
          <t>Lapidem</t>
        </is>
      </c>
      <c r="M26" s="361" t="inlineStr">
        <is>
          <t>Core Inc.</t>
        </is>
      </c>
    </row>
    <row r="27">
      <c r="B27" s="361" t="inlineStr">
        <is>
          <t>《Lapidem》BATH &amp; MASSAGE OIL04 (BREATHE) 120ml</t>
        </is>
      </c>
      <c r="C27" s="361" t="inlineStr">
        <is>
          <t>Five Elements Bath and massage Oil Breathe</t>
        </is>
      </c>
      <c r="D27" s="361" t="inlineStr">
        <is>
          <t>Масло для массажа и ванны "Дыхание" Пять Элементов</t>
        </is>
      </c>
      <c r="E27" s="361" t="n">
        <v>12</v>
      </c>
      <c r="F27" s="361" t="inlineStr">
        <is>
          <t>¥4,982.0</t>
        </is>
      </c>
      <c r="G27" s="361" t="inlineStr">
        <is>
          <t>¥59,784</t>
        </is>
      </c>
      <c r="H27" s="361" t="n">
        <v>0.31</v>
      </c>
      <c r="I27" s="361" t="n">
        <v>3.72</v>
      </c>
      <c r="J27" s="361" t="inlineStr">
        <is>
          <t>LP08-120</t>
        </is>
      </c>
      <c r="K27" s="361" t="inlineStr">
        <is>
          <t>ЕАЭС N RU Д-JP.РА03.В.05804/24 от 25.03.2024 действует до 24.03.2029</t>
        </is>
      </c>
      <c r="L27" s="361" t="inlineStr">
        <is>
          <t>FIVE ELEMENTS</t>
        </is>
      </c>
      <c r="M27" s="361" t="inlineStr">
        <is>
          <t>Lapidem, Inc.</t>
        </is>
      </c>
    </row>
    <row r="28">
      <c r="B28" s="361" t="inlineStr">
        <is>
          <t>《Lapidem PRO》RITUAL Sleeping Bloom Mask 250g</t>
        </is>
      </c>
      <c r="C28" s="361" t="inlineStr">
        <is>
          <t>LAPIDEM RITUAL Sleeping Bloom Mask</t>
        </is>
      </c>
      <c r="D28" s="361" t="inlineStr">
        <is>
          <t>Лапидем Маска ночная Ритуал</t>
        </is>
      </c>
      <c r="E28" s="361" t="n">
        <v>6</v>
      </c>
      <c r="F28" s="361" t="inlineStr">
        <is>
          <t>¥20,706.0</t>
        </is>
      </c>
      <c r="G28" s="361" t="inlineStr">
        <is>
          <t>¥124,236</t>
        </is>
      </c>
      <c r="H28" s="361" t="n">
        <v>0.342</v>
      </c>
      <c r="I28" s="361" t="n">
        <v>2.052</v>
      </c>
      <c r="J28" s="361" t="inlineStr">
        <is>
          <t>LP22P</t>
        </is>
      </c>
      <c r="K28" s="361" t="inlineStr">
        <is>
          <t>ЕАЭС N RU Д-JP.РА02.В.76792/23 от 27.03.2023 действует до 26.03.2028</t>
        </is>
      </c>
      <c r="L28" s="361" t="inlineStr">
        <is>
          <t>Lapidem</t>
        </is>
      </c>
      <c r="M28" s="361" t="inlineStr">
        <is>
          <t>Core Inc.</t>
        </is>
      </c>
    </row>
    <row r="29">
      <c r="B29" s="361" t="inlineStr">
        <is>
          <t>《ROSY DROP》 Perfect Stretch Sheet</t>
        </is>
      </c>
      <c r="C29" s="361" t="inlineStr">
        <is>
          <t>Rosy Drop Perfect Stretch Sheet</t>
        </is>
      </c>
      <c r="D29" s="361" t="inlineStr">
        <is>
          <t>Идеальные патчи под глаза "Капля Розы"</t>
        </is>
      </c>
      <c r="E29" s="361" t="n">
        <v>200</v>
      </c>
      <c r="F29" s="361" t="inlineStr">
        <is>
          <t>¥4,500.0</t>
        </is>
      </c>
      <c r="G29" s="361" t="inlineStr">
        <is>
          <t>¥900,000</t>
        </is>
      </c>
      <c r="H29" s="361" t="n">
        <v>0.275</v>
      </c>
      <c r="I29" s="361" t="n">
        <v>55</v>
      </c>
      <c r="J29" s="361" t="inlineStr">
        <is>
          <t>RD01</t>
        </is>
      </c>
      <c r="K29" s="361" t="inlineStr">
        <is>
          <t>ЕАЭС N RU Д-JP.РА06.В.54126/24 от 30.07.2024 действует до 28.07.2029</t>
        </is>
      </c>
      <c r="L29" s="361" t="inlineStr">
        <is>
          <t>Rosy Drop</t>
        </is>
      </c>
      <c r="M29" s="361" t="inlineStr">
        <is>
          <t>Pod Inc.</t>
        </is>
      </c>
    </row>
    <row r="30">
      <c r="B30" s="361" t="inlineStr">
        <is>
          <t>《ROSY DROP》 Perfect Stretch Sheet mini</t>
        </is>
      </c>
      <c r="C30" s="361" t="inlineStr">
        <is>
          <t>Rosy Drop Perfect Stretch Sheet</t>
        </is>
      </c>
      <c r="D30" s="361" t="inlineStr">
        <is>
          <t>Идеальные патчи под глаза "Капля Розы"</t>
        </is>
      </c>
      <c r="E30" s="361" t="n">
        <v>1000</v>
      </c>
      <c r="F30" s="361" t="inlineStr">
        <is>
          <t>¥220.0</t>
        </is>
      </c>
      <c r="G30" s="361" t="inlineStr">
        <is>
          <t>¥220,000</t>
        </is>
      </c>
      <c r="H30" s="361" t="n">
        <v>0.006</v>
      </c>
      <c r="I30" s="361" t="n">
        <v>6</v>
      </c>
      <c r="J30" s="361" t="inlineStr">
        <is>
          <t>RD05</t>
        </is>
      </c>
      <c r="K30" s="361" t="inlineStr">
        <is>
          <t>ЕАЭС N RU Д-JP.РА06.В.54126/24 от 30.07.2024 действует до 28.07.2029</t>
        </is>
      </c>
      <c r="L30" s="361" t="inlineStr">
        <is>
          <t>Rosy Drop</t>
        </is>
      </c>
      <c r="M30" s="361" t="inlineStr">
        <is>
          <t>Pod Inc.</t>
        </is>
      </c>
    </row>
    <row r="31">
      <c r="B31" s="361" t="inlineStr">
        <is>
          <t>ESTLABO　POINT CLEANSING</t>
        </is>
      </c>
      <c r="C31" s="361" t="inlineStr">
        <is>
          <t>ESTLABO POINT CLEANSING</t>
        </is>
      </c>
      <c r="D31" s="361" t="inlineStr">
        <is>
          <t>Демакияжный лосьон для очищения макияжа с глаз и губ EST LABO</t>
        </is>
      </c>
      <c r="E31" s="361" t="n">
        <v>20</v>
      </c>
      <c r="F31" s="361" t="inlineStr">
        <is>
          <t>¥1,869.0</t>
        </is>
      </c>
      <c r="G31" s="361" t="inlineStr">
        <is>
          <t>¥37,380</t>
        </is>
      </c>
      <c r="H31" s="361" t="n">
        <v>0.32</v>
      </c>
      <c r="I31" s="361" t="n">
        <v>6.4</v>
      </c>
      <c r="J31" s="361" t="inlineStr">
        <is>
          <t>EST01</t>
        </is>
      </c>
      <c r="K31" s="361" t="inlineStr">
        <is>
          <t>ЕАЭС N RU Д-JP.АБ47.В.08734/20 от 08.09.2020 действует до 07.09.2025</t>
        </is>
      </c>
      <c r="L31" s="361" t="inlineStr">
        <is>
          <t>CBS Cosmetics</t>
        </is>
      </c>
      <c r="M31" s="361" t="inlineStr">
        <is>
          <t>Shoyaku Kenkyusho Inc</t>
        </is>
      </c>
    </row>
    <row r="32">
      <c r="B32" s="361" t="inlineStr">
        <is>
          <t>ESTLABO   CLEAN  OFF  PACK</t>
        </is>
      </c>
      <c r="C32" s="361" t="inlineStr">
        <is>
          <t>EST LABO CLEAN OFF PACK</t>
        </is>
      </c>
      <c r="D32" s="361" t="inlineStr">
        <is>
          <t>Очищающая маска EST LABO</t>
        </is>
      </c>
      <c r="E32" s="361" t="n">
        <v>20</v>
      </c>
      <c r="F32" s="361" t="inlineStr">
        <is>
          <t>¥2,763.0</t>
        </is>
      </c>
      <c r="G32" s="361" t="inlineStr">
        <is>
          <t>¥55,260</t>
        </is>
      </c>
      <c r="H32" s="361" t="n">
        <v>0.37</v>
      </c>
      <c r="I32" s="361" t="n">
        <v>7.4</v>
      </c>
      <c r="J32" s="361" t="inlineStr">
        <is>
          <t>EST04</t>
        </is>
      </c>
      <c r="K32" s="361" t="inlineStr">
        <is>
          <t>ЕАЭС N RU Д-JP.АБ47.В.08815/20 от 09.09.2020 действует до 08.09.2025</t>
        </is>
      </c>
      <c r="L32" s="361" t="inlineStr">
        <is>
          <t>CBS Cosmetics</t>
        </is>
      </c>
      <c r="M32" s="361" t="inlineStr">
        <is>
          <t>Shoyaku Kenkyusho Inc</t>
        </is>
      </c>
    </row>
    <row r="33">
      <c r="B33" s="361" t="inlineStr">
        <is>
          <t>ESTLABO　CLEANSING  EMULSION</t>
        </is>
      </c>
      <c r="C33" s="361" t="inlineStr">
        <is>
          <t>CLEANSING EMULSION EST LABO</t>
        </is>
      </c>
      <c r="D33" s="361" t="inlineStr">
        <is>
          <t>Очищающая эмульсия EST LABO</t>
        </is>
      </c>
      <c r="E33" s="361" t="n">
        <v>20</v>
      </c>
      <c r="F33" s="361" t="inlineStr">
        <is>
          <t>¥2,356.0</t>
        </is>
      </c>
      <c r="G33" s="361" t="inlineStr">
        <is>
          <t>¥47,120</t>
        </is>
      </c>
      <c r="H33" s="361" t="n">
        <v>0.55</v>
      </c>
      <c r="I33" s="361" t="n">
        <v>11</v>
      </c>
      <c r="J33" s="361" t="inlineStr">
        <is>
          <t>EST06</t>
        </is>
      </c>
      <c r="K33" s="361" t="inlineStr">
        <is>
          <t>ЕАЭС N RU Д-JP.АБ47.В.08749/20 от 08.09.2020 действует до 07.09.2025</t>
        </is>
      </c>
      <c r="L33" s="361" t="inlineStr">
        <is>
          <t>CBS Cosmetics</t>
        </is>
      </c>
      <c r="M33" s="361" t="inlineStr">
        <is>
          <t>Shoyaku Kenkyusho Inc</t>
        </is>
      </c>
    </row>
    <row r="34">
      <c r="B34" s="361" t="inlineStr">
        <is>
          <t>ESTLABO   MELTING  LOTION</t>
        </is>
      </c>
      <c r="C34" s="361" t="inlineStr">
        <is>
          <t>EST LABO MELTING LOTION</t>
        </is>
      </c>
      <c r="D34" s="361" t="inlineStr">
        <is>
          <t>Очищающий лосьон EST LABO</t>
        </is>
      </c>
      <c r="E34" s="361" t="n">
        <v>10</v>
      </c>
      <c r="F34" s="361" t="inlineStr">
        <is>
          <t>¥2,113.0</t>
        </is>
      </c>
      <c r="G34" s="361" t="inlineStr">
        <is>
          <t>¥21,130</t>
        </is>
      </c>
      <c r="H34" s="361" t="n">
        <v>0.58</v>
      </c>
      <c r="I34" s="361" t="n">
        <v>5.8</v>
      </c>
      <c r="J34" s="361" t="inlineStr">
        <is>
          <t>EST46</t>
        </is>
      </c>
      <c r="K34" s="361" t="inlineStr">
        <is>
          <t>ЕАЭС N RU Д-JP.АБ47.В.08734/20 от 08.09.2020 действует до 07.09.2025</t>
        </is>
      </c>
      <c r="L34" s="361" t="inlineStr">
        <is>
          <t>CBS Cosmetics</t>
        </is>
      </c>
      <c r="M34" s="361" t="inlineStr">
        <is>
          <t>Shoyaku Kenkyusho Inc</t>
        </is>
      </c>
    </row>
    <row r="35">
      <c r="B35" s="361" t="inlineStr">
        <is>
          <t>ESTLABO   FINISHING  MILK  EMULSION</t>
        </is>
      </c>
      <c r="C35" s="361" t="inlineStr">
        <is>
          <t>EST LABO FINISHING MILK EMULSION</t>
        </is>
      </c>
      <c r="D35" s="361" t="inlineStr">
        <is>
          <t>Питательная эмульсия EST LABO</t>
        </is>
      </c>
      <c r="E35" s="361" t="n">
        <v>20</v>
      </c>
      <c r="F35" s="361" t="inlineStr">
        <is>
          <t>¥2,519.0</t>
        </is>
      </c>
      <c r="G35" s="361" t="inlineStr">
        <is>
          <t>¥50,380</t>
        </is>
      </c>
      <c r="H35" s="361" t="n">
        <v>0.57</v>
      </c>
      <c r="I35" s="361" t="n">
        <v>11.4</v>
      </c>
      <c r="J35" s="361" t="inlineStr">
        <is>
          <t>EST17</t>
        </is>
      </c>
      <c r="K35" s="361" t="inlineStr">
        <is>
          <t>ЕАЭС N RU Д-JP.АБ47.В.08749/20 от 08.09.2020 действует до 07.09.2025</t>
        </is>
      </c>
      <c r="L35" s="361" t="inlineStr">
        <is>
          <t>CBS Cosmetics</t>
        </is>
      </c>
      <c r="M35" s="361" t="inlineStr">
        <is>
          <t>Shoyaku Kenkyusho Inc</t>
        </is>
      </c>
    </row>
    <row r="36">
      <c r="B36" s="361" t="inlineStr">
        <is>
          <t>ESTLABO   OILY  SKIN LOTION</t>
        </is>
      </c>
      <c r="C36" s="361" t="inlineStr">
        <is>
          <t>EST LABO OILY SKIN LOTION</t>
        </is>
      </c>
      <c r="D36" s="361" t="inlineStr">
        <is>
          <t>Лосьон для жирной кожи лица EST LABO</t>
        </is>
      </c>
      <c r="E36" s="361" t="n">
        <v>10</v>
      </c>
      <c r="F36" s="361" t="inlineStr">
        <is>
          <t>¥2,356.0</t>
        </is>
      </c>
      <c r="G36" s="361" t="inlineStr">
        <is>
          <t>¥23,560</t>
        </is>
      </c>
      <c r="H36" s="361" t="n">
        <v>0.58</v>
      </c>
      <c r="I36" s="361" t="n">
        <v>5.8</v>
      </c>
      <c r="J36" s="361" t="inlineStr">
        <is>
          <t>EST18</t>
        </is>
      </c>
      <c r="K36" s="361" t="inlineStr">
        <is>
          <t>ЕАЭС N RU Д-JP.АБ47.В.08734/20 от 08.09.2020 действует до 07.09.2025</t>
        </is>
      </c>
      <c r="L36" s="361" t="inlineStr">
        <is>
          <t>CBS Cosmetics</t>
        </is>
      </c>
      <c r="M36" s="361" t="inlineStr">
        <is>
          <t>Shoyaku Kenkyusho Inc</t>
        </is>
      </c>
    </row>
    <row r="37">
      <c r="B37" s="361" t="inlineStr">
        <is>
          <t>ESTLABO   EYE  CARE  ESSENCE</t>
        </is>
      </c>
      <c r="C37" s="361" t="inlineStr">
        <is>
          <t>EST LABO EYE CARE ESSENCE</t>
        </is>
      </c>
      <c r="D37" s="361" t="inlineStr">
        <is>
          <t>Эссенция для кожи вокруг глаз EST LABO</t>
        </is>
      </c>
      <c r="E37" s="361" t="n">
        <v>10</v>
      </c>
      <c r="F37" s="361" t="inlineStr">
        <is>
          <t>¥3,169.0</t>
        </is>
      </c>
      <c r="G37" s="361" t="inlineStr">
        <is>
          <t>¥31,690</t>
        </is>
      </c>
      <c r="H37" s="361" t="n">
        <v>0.19</v>
      </c>
      <c r="I37" s="361" t="n">
        <v>1.9</v>
      </c>
      <c r="J37" s="361" t="inlineStr">
        <is>
          <t>EST21</t>
        </is>
      </c>
      <c r="K37" s="361" t="inlineStr">
        <is>
          <t>ЕАЭС N RU Д-JP.НВ32.В.13611/20 от 14.09.2020 действует до 13.09.2025</t>
        </is>
      </c>
      <c r="L37" s="361" t="inlineStr">
        <is>
          <t>CBS Cosmetics</t>
        </is>
      </c>
      <c r="M37" s="361" t="inlineStr">
        <is>
          <t>Shoyaku Kenkyusho Inc</t>
        </is>
      </c>
    </row>
    <row r="38">
      <c r="B38" s="361" t="inlineStr">
        <is>
          <t>ESTLABO  MAKEUP BASE</t>
        </is>
      </c>
      <c r="C38" s="361" t="inlineStr">
        <is>
          <t>EST LABO MAKE UP BASE</t>
        </is>
      </c>
      <c r="D38" s="361" t="inlineStr">
        <is>
          <t>Эмульсия-база под макияж EST LABO</t>
        </is>
      </c>
      <c r="E38" s="361" t="n">
        <v>20</v>
      </c>
      <c r="F38" s="361" t="inlineStr">
        <is>
          <t>¥1,706.0</t>
        </is>
      </c>
      <c r="G38" s="361" t="inlineStr">
        <is>
          <t>¥34,120</t>
        </is>
      </c>
      <c r="H38" s="361" t="n">
        <v>0.35</v>
      </c>
      <c r="I38" s="361" t="n">
        <v>7</v>
      </c>
      <c r="J38" s="361" t="inlineStr">
        <is>
          <t>EST22</t>
        </is>
      </c>
      <c r="K38" s="361" t="inlineStr">
        <is>
          <t>ЕАЭС N RU Д-JP.АБ47.В.08749/20 от 08.09.2020 действует до 07.09.2025</t>
        </is>
      </c>
      <c r="L38" s="361" t="inlineStr">
        <is>
          <t>CBS Cosmetics</t>
        </is>
      </c>
      <c r="M38" s="361" t="inlineStr">
        <is>
          <t>Shoyaku Kenkyusho Inc</t>
        </is>
      </c>
    </row>
    <row r="39">
      <c r="B39" s="361" t="inlineStr">
        <is>
          <t>ESTLABO   SLIM  FACE  MASSAGE  PACK</t>
        </is>
      </c>
      <c r="C39" s="361" t="inlineStr">
        <is>
          <t>EST LABO SLIM FACE MASSAGE PACK</t>
        </is>
      </c>
      <c r="D39" s="361" t="inlineStr">
        <is>
          <t>Массажная маска для скульптурирования лица EST LABO</t>
        </is>
      </c>
      <c r="E39" s="361" t="n">
        <v>20</v>
      </c>
      <c r="F39" s="361" t="inlineStr">
        <is>
          <t>¥2,600.0</t>
        </is>
      </c>
      <c r="G39" s="361" t="inlineStr">
        <is>
          <t>¥52,000</t>
        </is>
      </c>
      <c r="H39" s="361" t="n">
        <v>0.36</v>
      </c>
      <c r="I39" s="361" t="n">
        <v>7.2</v>
      </c>
      <c r="J39" s="361" t="inlineStr">
        <is>
          <t>EST29</t>
        </is>
      </c>
      <c r="K39" s="361" t="inlineStr">
        <is>
          <t>ЕАЭС N RU Д-JP.АБ47.В.08815/20 от 09.09.2020 действует до 08.09.2025</t>
        </is>
      </c>
      <c r="L39" s="361" t="inlineStr">
        <is>
          <t>CBS Cosmetics</t>
        </is>
      </c>
      <c r="M39" s="361" t="inlineStr">
        <is>
          <t>Shoyaku Kenkyusho Inc</t>
        </is>
      </c>
    </row>
    <row r="40">
      <c r="B40" s="361" t="inlineStr">
        <is>
          <t>ESTLABO   MASSAGE  CREAM</t>
        </is>
      </c>
      <c r="C40" s="361" t="inlineStr">
        <is>
          <t>EST LABO MASSAGE CREAM</t>
        </is>
      </c>
      <c r="D40" s="361" t="inlineStr">
        <is>
          <t>Массажный крем EST LABO</t>
        </is>
      </c>
      <c r="E40" s="361" t="n">
        <v>20</v>
      </c>
      <c r="F40" s="361" t="inlineStr">
        <is>
          <t>¥2,275.0</t>
        </is>
      </c>
      <c r="G40" s="361" t="inlineStr">
        <is>
          <t>¥45,500</t>
        </is>
      </c>
      <c r="H40" s="361" t="n">
        <v>0.3</v>
      </c>
      <c r="I40" s="361" t="n">
        <v>6</v>
      </c>
      <c r="J40" s="361" t="inlineStr">
        <is>
          <t>EST31</t>
        </is>
      </c>
      <c r="K40" s="361" t="inlineStr">
        <is>
          <t>ЕАЭС N RU Д-JP.АБ47.В.08747/20 от 08.09.2020 действует до 07.09.2025</t>
        </is>
      </c>
      <c r="L40" s="361" t="inlineStr">
        <is>
          <t>CBS Cosmetics</t>
        </is>
      </c>
      <c r="M40" s="361" t="inlineStr">
        <is>
          <t>Shoyaku Kenkyusho Inc</t>
        </is>
      </c>
    </row>
    <row r="41">
      <c r="B41" s="361" t="inlineStr">
        <is>
          <t>ESTLABO   CLEANSING  FOAM  EL</t>
        </is>
      </c>
      <c r="C41" s="361" t="inlineStr">
        <is>
          <t>EST LABO CLEANSING FOAM EL</t>
        </is>
      </c>
      <c r="D41" s="361" t="inlineStr">
        <is>
          <t>Очищающая пенка EST LABO EL</t>
        </is>
      </c>
      <c r="E41" s="361" t="n">
        <v>20</v>
      </c>
      <c r="F41" s="361" t="inlineStr">
        <is>
          <t>¥1,300.0</t>
        </is>
      </c>
      <c r="G41" s="361" t="inlineStr">
        <is>
          <t>¥26,000</t>
        </is>
      </c>
      <c r="H41" s="361" t="n">
        <v>0.13</v>
      </c>
      <c r="I41" s="361" t="n">
        <v>2.6</v>
      </c>
      <c r="J41" s="361" t="inlineStr">
        <is>
          <t>EST33</t>
        </is>
      </c>
      <c r="K41" s="361" t="inlineStr">
        <is>
          <t>ЕАЭС N RU Д-JP.АБ47.В.08751/20 от 08.09.2020 действует до 07.09.2025</t>
        </is>
      </c>
      <c r="L41" s="361" t="inlineStr">
        <is>
          <t>CBS Cosmetics</t>
        </is>
      </c>
      <c r="M41" s="361" t="inlineStr">
        <is>
          <t>Shoyaku Kenkyusho Inc</t>
        </is>
      </c>
    </row>
    <row r="42">
      <c r="B42" s="361" t="inlineStr">
        <is>
          <t>ESTLABO   FINISHING  LOTION  EL</t>
        </is>
      </c>
      <c r="C42" s="361" t="inlineStr">
        <is>
          <t>EST LABO FINISHING LOTION EL</t>
        </is>
      </c>
      <c r="D42" s="361" t="inlineStr">
        <is>
          <t>Питательный лосьон EST LABO EL</t>
        </is>
      </c>
      <c r="E42" s="361" t="n">
        <v>20</v>
      </c>
      <c r="F42" s="361" t="inlineStr">
        <is>
          <t>¥1,544.0</t>
        </is>
      </c>
      <c r="G42" s="361" t="inlineStr">
        <is>
          <t>¥30,880</t>
        </is>
      </c>
      <c r="H42" s="361" t="n">
        <v>0.24</v>
      </c>
      <c r="I42" s="361" t="n">
        <v>4.8</v>
      </c>
      <c r="J42" s="361" t="inlineStr">
        <is>
          <t>EST34</t>
        </is>
      </c>
      <c r="K42" s="361" t="inlineStr">
        <is>
          <t>ЕАЭС N RU Д-JP.АБ47.В.08734/20 от 08.09.2020 действует до 07.09.2025</t>
        </is>
      </c>
      <c r="L42" s="361" t="inlineStr">
        <is>
          <t>CBS Cosmetics</t>
        </is>
      </c>
      <c r="M42" s="361" t="inlineStr">
        <is>
          <t>Shoyaku Kenkyusho Inc</t>
        </is>
      </c>
    </row>
    <row r="43">
      <c r="B43" s="361" t="inlineStr">
        <is>
          <t xml:space="preserve">《Cosmepro》Premium Fruit Sorbet Body Massage Salt Aloe. </t>
        </is>
      </c>
      <c r="C43" s="361" t="inlineStr">
        <is>
          <t>Premium Fruit Sorbet Body Massage Salt Aloe</t>
        </is>
      </c>
      <c r="D43" s="361" t="inlineStr">
        <is>
          <t>Премиальный фруктовый скраб-сорбет для тела на основе соли «Алоэ»</t>
        </is>
      </c>
      <c r="E43" s="361" t="n">
        <v>72</v>
      </c>
      <c r="F43" s="361" t="inlineStr">
        <is>
          <t>¥732.0</t>
        </is>
      </c>
      <c r="G43" s="361" t="inlineStr">
        <is>
          <t>¥52,704</t>
        </is>
      </c>
      <c r="H43" s="361" t="n">
        <v>0.52</v>
      </c>
      <c r="I43" s="361" t="n">
        <v>37.44</v>
      </c>
      <c r="J43" s="361" t="inlineStr">
        <is>
          <t>CP0002</t>
        </is>
      </c>
      <c r="K43" s="361" t="inlineStr">
        <is>
          <t>ЕАЭС N RU Д-JP.РА02.В.76814/23 от 27.03.2023 действует до 26.03.2028</t>
        </is>
      </c>
      <c r="L43" s="361" t="inlineStr">
        <is>
          <t>COSMEPRO</t>
        </is>
      </c>
      <c r="M43" s="361" t="inlineStr">
        <is>
          <t>COSMEPRO CO., LTD.</t>
        </is>
      </c>
    </row>
    <row r="44">
      <c r="B44" s="361" t="inlineStr">
        <is>
          <t>《Cosmepro》Premium Fruit Sorbet Body Massage Salt Papaya.</t>
        </is>
      </c>
      <c r="C44" s="361" t="inlineStr">
        <is>
          <t>Premium Fruit Sorbet Body Massage Salt Papaya</t>
        </is>
      </c>
      <c r="D44" s="361" t="inlineStr">
        <is>
          <t>Премиальный фруктовый скраб - сорбет для тела на основе соли «Папайя»</t>
        </is>
      </c>
      <c r="E44" s="361" t="n">
        <v>72</v>
      </c>
      <c r="F44" s="361" t="inlineStr">
        <is>
          <t>¥732.0</t>
        </is>
      </c>
      <c r="G44" s="361" t="inlineStr">
        <is>
          <t>¥52,704</t>
        </is>
      </c>
      <c r="H44" s="361" t="n">
        <v>0.52</v>
      </c>
      <c r="I44" s="361" t="n">
        <v>37.44</v>
      </c>
      <c r="J44" s="361" t="inlineStr">
        <is>
          <t>CP0003</t>
        </is>
      </c>
      <c r="K44" s="361" t="inlineStr">
        <is>
          <t>ЕАЭС N RU Д-JP.РА02.В.76814/23 от 27.03.2023 действует до 26.03.2028</t>
        </is>
      </c>
      <c r="L44" s="361" t="inlineStr">
        <is>
          <t xml:space="preserve">COSMEPRO </t>
        </is>
      </c>
      <c r="M44" s="361" t="inlineStr">
        <is>
          <t>COSMEPRO CO., LTD.</t>
        </is>
      </c>
    </row>
    <row r="45">
      <c r="B45" s="361" t="inlineStr">
        <is>
          <t xml:space="preserve">《Cosmepro》Premium Fruit Sorbet Body Massage Salt Grape Fruits.. </t>
        </is>
      </c>
      <c r="C45" s="361" t="inlineStr">
        <is>
          <t>Premium Fruit Sorbet Body Massage Salt Grape fruits</t>
        </is>
      </c>
      <c r="D45" s="361" t="inlineStr">
        <is>
          <t>Премиальный фруктовый скраб - сорбет для тела на основе соли «Грейпфрут»</t>
        </is>
      </c>
      <c r="E45" s="361" t="n">
        <v>72</v>
      </c>
      <c r="F45" s="361" t="inlineStr">
        <is>
          <t>¥732.0</t>
        </is>
      </c>
      <c r="G45" s="361" t="inlineStr">
        <is>
          <t>¥52,704</t>
        </is>
      </c>
      <c r="H45" s="361" t="n">
        <v>0.52</v>
      </c>
      <c r="I45" s="361" t="n">
        <v>37.44</v>
      </c>
      <c r="J45" s="361" t="inlineStr">
        <is>
          <t>CP0004</t>
        </is>
      </c>
      <c r="K45" s="361" t="inlineStr">
        <is>
          <t>ЕАЭС N RU Д-JP.РА02.В.76814/23 от 27.03.2023 действует до 26.03.2028</t>
        </is>
      </c>
      <c r="L45" s="361" t="inlineStr">
        <is>
          <t>COSMEPRO</t>
        </is>
      </c>
      <c r="M45" s="361" t="inlineStr">
        <is>
          <t>COSMEPRO CO., LTD.</t>
        </is>
      </c>
    </row>
    <row r="46">
      <c r="B46" s="361" t="inlineStr">
        <is>
          <t>《Cosmepro》Premium Fruit Sorbet Body Massage Salt Raspberry.</t>
        </is>
      </c>
      <c r="C46" s="361" t="inlineStr">
        <is>
          <t>Premium Fruit Sorbet Body Massage Salt Raspberry</t>
        </is>
      </c>
      <c r="D46" s="361" t="inlineStr">
        <is>
          <t>Премиальный фруктовый скраб - сорбет для тела на основе соли «Малина»</t>
        </is>
      </c>
      <c r="E46" s="361" t="n">
        <v>48</v>
      </c>
      <c r="F46" s="361" t="inlineStr">
        <is>
          <t>¥732.0</t>
        </is>
      </c>
      <c r="G46" s="361" t="inlineStr">
        <is>
          <t>¥35,136</t>
        </is>
      </c>
      <c r="H46" s="361" t="n">
        <v>0.52</v>
      </c>
      <c r="I46" s="361" t="n">
        <v>24.96</v>
      </c>
      <c r="J46" s="361" t="inlineStr">
        <is>
          <t>CP0005</t>
        </is>
      </c>
      <c r="K46" s="361" t="inlineStr">
        <is>
          <t>ЕАЭС N RU Д-JP.РА02.В.76814/23 от 27.03.2023 действует до 26.03.2028</t>
        </is>
      </c>
      <c r="L46" s="361" t="inlineStr">
        <is>
          <t>COSMEPRO</t>
        </is>
      </c>
      <c r="M46" s="361" t="inlineStr">
        <is>
          <t>COSMEPRO CO., LTD.</t>
        </is>
      </c>
    </row>
    <row r="47">
      <c r="B47" s="361" t="inlineStr">
        <is>
          <t xml:space="preserve">《Cosmepro》Premium Fruit Sorbet Body Massage Blueberry. </t>
        </is>
      </c>
      <c r="C47" s="361" t="inlineStr">
        <is>
          <t>Premium Fruit Sorbet Body Massage Blueberry</t>
        </is>
      </c>
      <c r="D47" s="361" t="inlineStr">
        <is>
          <t>Премиальный фруктовый скраб - сорбет для тела на основе соли «Черника»</t>
        </is>
      </c>
      <c r="E47" s="361" t="n">
        <v>48</v>
      </c>
      <c r="F47" s="361" t="inlineStr">
        <is>
          <t>¥732.0</t>
        </is>
      </c>
      <c r="G47" s="361" t="inlineStr">
        <is>
          <t>¥35,136</t>
        </is>
      </c>
      <c r="H47" s="361" t="n">
        <v>0.5</v>
      </c>
      <c r="I47" s="361" t="n">
        <v>24</v>
      </c>
      <c r="J47" s="361" t="inlineStr">
        <is>
          <t>CP0006</t>
        </is>
      </c>
      <c r="K47" s="361" t="inlineStr">
        <is>
          <t>ЕАЭС N RU Д-JP.РА02.В.76814/23 от 27.03.2023 действует до 26.03.2028</t>
        </is>
      </c>
      <c r="L47" s="361" t="n">
        <v/>
      </c>
      <c r="M47" s="361" t="inlineStr">
        <is>
          <t>COSMEPRO CO., LTD.</t>
        </is>
      </c>
    </row>
    <row r="48">
      <c r="B48" s="361" t="inlineStr">
        <is>
          <t xml:space="preserve">《Cosmepro》Premium Fruit Sorbet Body Massage Salt Honey. </t>
        </is>
      </c>
      <c r="C48" s="361" t="inlineStr">
        <is>
          <t>Premium Fruit Sorbet Body Massage Salt Honey</t>
        </is>
      </c>
      <c r="D48" s="361" t="inlineStr">
        <is>
          <t>Премиальный фруктовый скраб - сорбет для тела на основе соли «Мёд»</t>
        </is>
      </c>
      <c r="E48" s="361" t="n">
        <v>48</v>
      </c>
      <c r="F48" s="361" t="inlineStr">
        <is>
          <t>¥732.0</t>
        </is>
      </c>
      <c r="G48" s="361" t="inlineStr">
        <is>
          <t>¥35,136</t>
        </is>
      </c>
      <c r="H48" s="361" t="n">
        <v>0.52</v>
      </c>
      <c r="I48" s="361" t="n">
        <v>24.96</v>
      </c>
      <c r="J48" s="361" t="inlineStr">
        <is>
          <t>CP0007</t>
        </is>
      </c>
      <c r="K48" s="361" t="inlineStr">
        <is>
          <t>ЕАЭС N RU Д-JP.РА02.В.76814/23 от 27.03.2023 действует до 26.03.2028</t>
        </is>
      </c>
      <c r="L48" s="361" t="inlineStr">
        <is>
          <t xml:space="preserve">COSMEPRO </t>
        </is>
      </c>
      <c r="M48" s="361" t="inlineStr">
        <is>
          <t>COSMEPRO CO., LTD.</t>
        </is>
      </c>
    </row>
    <row r="49">
      <c r="B49" s="361" t="inlineStr">
        <is>
          <t>《Cosmepro》Premium Fruit Sorbet Body Massage Apple＆Jasmine.</t>
        </is>
      </c>
      <c r="C49" s="361" t="inlineStr">
        <is>
          <t>Premium Fruit Sorbet Body Massage Apple&amp;Jasmine</t>
        </is>
      </c>
      <c r="D49" s="361" t="inlineStr">
        <is>
          <t>Премиальный фруктовый скраб - сорбет для тела на основе соли «Яблоко и жасмин»</t>
        </is>
      </c>
      <c r="E49" s="361" t="n">
        <v>48</v>
      </c>
      <c r="F49" s="361" t="inlineStr">
        <is>
          <t>¥732.0</t>
        </is>
      </c>
      <c r="G49" s="361" t="inlineStr">
        <is>
          <t>¥35,136</t>
        </is>
      </c>
      <c r="H49" s="361" t="n">
        <v>0.5</v>
      </c>
      <c r="I49" s="361" t="n">
        <v>24</v>
      </c>
      <c r="J49" s="361" t="inlineStr">
        <is>
          <t>CP0008</t>
        </is>
      </c>
      <c r="K49" s="361" t="inlineStr">
        <is>
          <t>ЕАЭС N RU Д-JP.РА02.В.76814/23 от 27.03.2023 действует до 26.03.2028</t>
        </is>
      </c>
      <c r="L49" s="361" t="n">
        <v/>
      </c>
      <c r="M49" s="361" t="inlineStr">
        <is>
          <t>COSMEPRO CO., LTD.</t>
        </is>
      </c>
    </row>
    <row r="50">
      <c r="B50" s="361" t="inlineStr">
        <is>
          <t>《Cosmepro》Premium Fruit Sorbet Body Massage Salt Raspberry＆Honey.</t>
        </is>
      </c>
      <c r="C50" s="361" t="inlineStr">
        <is>
          <t>Premium Fruit Sorbet Body Massage Salt Raspberry&amp;Honey</t>
        </is>
      </c>
      <c r="D50" s="361" t="inlineStr">
        <is>
          <t>Премиальный фруктовый скраб - сорбет для тела на основе соли «Малина и мёд»</t>
        </is>
      </c>
      <c r="E50" s="361" t="n">
        <v>72</v>
      </c>
      <c r="F50" s="361" t="inlineStr">
        <is>
          <t>¥732.0</t>
        </is>
      </c>
      <c r="G50" s="361" t="inlineStr">
        <is>
          <t>¥52,704</t>
        </is>
      </c>
      <c r="H50" s="361" t="n">
        <v>0.52</v>
      </c>
      <c r="I50" s="361" t="n">
        <v>37.44</v>
      </c>
      <c r="J50" s="361" t="inlineStr">
        <is>
          <t>CP0009</t>
        </is>
      </c>
      <c r="K50" s="361" t="inlineStr">
        <is>
          <t>ЕАЭС N RU Д-JP.РА02.В.76814/23 от 27.03.2023 действует до 26.03.2028</t>
        </is>
      </c>
      <c r="L50" s="361" t="inlineStr">
        <is>
          <t>COSMEPRO</t>
        </is>
      </c>
      <c r="M50" s="361" t="inlineStr">
        <is>
          <t>COSMEPRO CO., LTD.</t>
        </is>
      </c>
    </row>
    <row r="51">
      <c r="B51" s="361" t="inlineStr">
        <is>
          <t>《B-10》PREMIUM BC EYE SHEET</t>
        </is>
      </c>
      <c r="C51" s="361" t="inlineStr">
        <is>
          <t>Be-10 PREMIUM BIO CELL EYE SHEET</t>
        </is>
      </c>
      <c r="D51" s="361" t="inlineStr">
        <is>
          <t>Премиальные патчи для кожи вокруг глаз на биоцеллюлозной основе Be-10</t>
        </is>
      </c>
      <c r="E51" s="361" t="n">
        <v>189</v>
      </c>
      <c r="F51" s="361" t="inlineStr">
        <is>
          <t>¥2,406.0</t>
        </is>
      </c>
      <c r="G51" s="361" t="inlineStr">
        <is>
          <t>¥454,734</t>
        </is>
      </c>
      <c r="H51" s="361" t="n">
        <v>0.237</v>
      </c>
      <c r="I51" s="361" t="n">
        <v>44.793</v>
      </c>
      <c r="J51" s="361" t="inlineStr">
        <is>
          <t>B1001</t>
        </is>
      </c>
      <c r="K51" s="361" t="inlineStr">
        <is>
          <t>ЕАЭС N RU Д-JP.РА09.В.11989/22 от 15.12.2022 действует до 14.12.2027</t>
        </is>
      </c>
      <c r="L51" s="361" t="inlineStr">
        <is>
          <t>B-10</t>
        </is>
      </c>
      <c r="M51" s="361" t="inlineStr">
        <is>
          <t>AFURA co.,ltd</t>
        </is>
      </c>
    </row>
    <row r="52">
      <c r="B52" s="361" t="inlineStr">
        <is>
          <t>《B-10》PREMIUM FACE MASK</t>
        </is>
      </c>
      <c r="C52" s="361" t="inlineStr">
        <is>
          <t>Be-10 PREMIUM FACE MASK</t>
        </is>
      </c>
      <c r="D52" s="361" t="inlineStr">
        <is>
          <t>Премиальная маска для лица B-10</t>
        </is>
      </c>
      <c r="E52" s="361" t="n">
        <v>192</v>
      </c>
      <c r="F52" s="361" t="inlineStr">
        <is>
          <t>¥1,750.0</t>
        </is>
      </c>
      <c r="G52" s="361" t="inlineStr">
        <is>
          <t>¥336,000</t>
        </is>
      </c>
      <c r="H52" s="361" t="n">
        <v>0.177</v>
      </c>
      <c r="I52" s="361" t="n">
        <v>33.984</v>
      </c>
      <c r="J52" s="361" t="inlineStr">
        <is>
          <t>B1002</t>
        </is>
      </c>
      <c r="K52" s="361" t="inlineStr">
        <is>
          <t>ЕАЭС N RU Д-JP.РА09.В.12017/22 от 15.12.2022 действует до 14.12.2027</t>
        </is>
      </c>
      <c r="L52" s="361" t="inlineStr">
        <is>
          <t>B-10</t>
        </is>
      </c>
      <c r="M52" s="361" t="inlineStr">
        <is>
          <t>AFURA co.,ltd</t>
        </is>
      </c>
    </row>
    <row r="53">
      <c r="B53" s="361" t="inlineStr">
        <is>
          <t>《SKINIMALIST》RADIANCE PEEL NEW!</t>
        </is>
      </c>
      <c r="C53" s="361" t="inlineStr">
        <is>
          <t>SKINIMALIST RADIANCE PEEL.</t>
        </is>
      </c>
      <c r="D53" s="361" t="inlineStr">
        <is>
          <t xml:space="preserve">SKINIMALIST RADIANCE PEEL. Пилинг-сияние Скинималист. </t>
        </is>
      </c>
      <c r="E53" s="361" t="n">
        <v>30</v>
      </c>
      <c r="F53" s="361" t="inlineStr">
        <is>
          <t>¥1,976.0</t>
        </is>
      </c>
      <c r="G53" s="361" t="inlineStr">
        <is>
          <t>¥59,280</t>
        </is>
      </c>
      <c r="H53" s="361" t="n">
        <v>0.2</v>
      </c>
      <c r="I53" s="361" t="n">
        <v>6</v>
      </c>
      <c r="J53" s="361" t="inlineStr">
        <is>
          <t>SK01</t>
        </is>
      </c>
      <c r="K53" s="361" t="inlineStr">
        <is>
          <t>письмо 1070/24 от «19» декабря 2024 г.</t>
        </is>
      </c>
      <c r="L53" s="361" t="inlineStr">
        <is>
          <t>SKINIMALOST</t>
        </is>
      </c>
      <c r="M53" s="361" t="inlineStr">
        <is>
          <t>AFURA co.,ltd</t>
        </is>
      </c>
    </row>
    <row r="54">
      <c r="B54" s="361" t="inlineStr">
        <is>
          <t>《SKINIMALIST》SHIRATAMA AMPULE NEW!</t>
        </is>
      </c>
      <c r="C54" s="361" t="inlineStr">
        <is>
          <t xml:space="preserve">SKINIMALIST SHIRATAMA AMPULE. </t>
        </is>
      </c>
      <c r="D54" s="361" t="inlineStr">
        <is>
          <t xml:space="preserve">SKINIMALIST SHIRATAMA AMPULE. Ампула, выравнивающая цвет кожи лица Сиратама Скинималист. </t>
        </is>
      </c>
      <c r="E54" s="361" t="n">
        <v>30</v>
      </c>
      <c r="F54" s="361" t="inlineStr">
        <is>
          <t>¥2,824.0</t>
        </is>
      </c>
      <c r="G54" s="361" t="inlineStr">
        <is>
          <t>¥84,720</t>
        </is>
      </c>
      <c r="H54" s="361" t="n">
        <v>0.1</v>
      </c>
      <c r="I54" s="361" t="n">
        <v>3</v>
      </c>
      <c r="J54" s="361" t="inlineStr">
        <is>
          <t>SK03</t>
        </is>
      </c>
      <c r="K54" s="361" t="inlineStr">
        <is>
          <t>письмо 1070/24 от «19» декабря 2024 г.</t>
        </is>
      </c>
      <c r="L54" s="361" t="inlineStr">
        <is>
          <t>SKINIMALOST</t>
        </is>
      </c>
      <c r="M54" s="361" t="inlineStr">
        <is>
          <t>AFURA co.,ltd</t>
        </is>
      </c>
    </row>
    <row r="55">
      <c r="B55" s="361" t="inlineStr">
        <is>
          <t>《Lejeu》 PLASIR CREAM</t>
        </is>
      </c>
      <c r="C55" s="361" t="inlineStr">
        <is>
          <t>Lejeu PLASIR CREAM</t>
        </is>
      </c>
      <c r="D55" s="361" t="inlineStr">
        <is>
          <t>Увлажняющий крем Lejeu</t>
        </is>
      </c>
      <c r="E55" s="361" t="n">
        <v>24</v>
      </c>
      <c r="F55" s="361" t="inlineStr">
        <is>
          <t>¥5,180.0</t>
        </is>
      </c>
      <c r="G55" s="361" t="inlineStr">
        <is>
          <t>¥124,320</t>
        </is>
      </c>
      <c r="H55" s="361" t="n">
        <v>0.17</v>
      </c>
      <c r="I55" s="361" t="n">
        <v>4.08</v>
      </c>
      <c r="J55" s="361" t="inlineStr">
        <is>
          <t>LJ03</t>
        </is>
      </c>
      <c r="K55" s="361" t="inlineStr">
        <is>
          <t>ЕАЭС N RU Д-JP.РА02.В.77412/23 от 27.03.2023 действует до 26.03.2028</t>
        </is>
      </c>
      <c r="L55" s="361" t="inlineStr">
        <is>
          <t>Lejeu</t>
        </is>
      </c>
      <c r="M55" s="361" t="inlineStr">
        <is>
          <t>HOKKAIDO NATURAL BIO GROUP CO., LTD</t>
        </is>
      </c>
    </row>
    <row r="56">
      <c r="B56" s="361" t="inlineStr">
        <is>
          <t>《Lejeu》 LUMIELE LOTION</t>
        </is>
      </c>
      <c r="C56" s="361" t="inlineStr">
        <is>
          <t>Lejeu LUMIELE LOTION</t>
        </is>
      </c>
      <c r="D56" s="361" t="inlineStr">
        <is>
          <t>Освежающий лосьон Lejeu</t>
        </is>
      </c>
      <c r="E56" s="361" t="n">
        <v>24</v>
      </c>
      <c r="F56" s="361" t="inlineStr">
        <is>
          <t>¥2,825.0</t>
        </is>
      </c>
      <c r="G56" s="361" t="inlineStr">
        <is>
          <t>¥67,800</t>
        </is>
      </c>
      <c r="H56" s="361" t="n">
        <v>0.23</v>
      </c>
      <c r="I56" s="361" t="n">
        <v>5.52</v>
      </c>
      <c r="J56" s="361" t="inlineStr">
        <is>
          <t>LJ04</t>
        </is>
      </c>
      <c r="K56" s="361" t="inlineStr">
        <is>
          <t>ЕАЭС N RU Д-JP.РА02.В.77035/23 от 27.03.2023 действует до 26.03.2028</t>
        </is>
      </c>
      <c r="L56" s="361" t="n">
        <v/>
      </c>
      <c r="M56" s="361" t="inlineStr">
        <is>
          <t>HOKKAIDO NATURAL BIO GROUP CO., LTD</t>
        </is>
      </c>
    </row>
    <row r="57">
      <c r="A57" s="197" t="n"/>
      <c r="B57" s="328" t="n"/>
      <c r="C57" s="339" t="n"/>
      <c r="D57" s="176" t="inlineStr">
        <is>
          <t xml:space="preserve">   Sub Total ②</t>
        </is>
      </c>
      <c r="E57" s="232" t="n">
        <v>0</v>
      </c>
      <c r="F57" s="362" t="n">
        <v>0</v>
      </c>
      <c r="G57" s="363" t="n">
        <v>0</v>
      </c>
      <c r="H57" s="364" t="n">
        <v>0</v>
      </c>
      <c r="I57" s="370" t="n">
        <v>0</v>
      </c>
      <c r="J57" s="366" t="n"/>
    </row>
    <row r="58">
      <c r="D58" s="180" t="n"/>
      <c r="E58" s="247">
        <f>E14+'Invoice-1 '!E14</f>
        <v/>
      </c>
      <c r="F58" s="371" t="n"/>
      <c r="G58" s="371">
        <f>G14+'Invoice-1 '!G14</f>
        <v/>
      </c>
      <c r="H58" s="372" t="n"/>
      <c r="I58" s="366">
        <f>I14+'Invoice-1 '!I14</f>
        <v/>
      </c>
      <c r="J58" s="372" t="n"/>
    </row>
    <row r="59">
      <c r="E59" s="182" t="n"/>
      <c r="F59" s="373" t="n"/>
      <c r="G59" s="373" t="n"/>
    </row>
    <row r="60">
      <c r="J60" s="374" t="n"/>
    </row>
    <row r="61">
      <c r="H61" s="352" t="inlineStr">
        <is>
          <t>AFURA</t>
        </is>
      </c>
      <c r="I61" s="368">
        <f>SUM(#REF!)</f>
        <v/>
      </c>
      <c r="J61" s="374" t="n"/>
    </row>
    <row r="62">
      <c r="I62" s="368" t="n"/>
    </row>
    <row r="63">
      <c r="I63" s="367" t="n"/>
    </row>
    <row r="64">
      <c r="I64" s="369" t="n"/>
    </row>
  </sheetData>
  <autoFilter ref="A13:AJ15"/>
  <mergeCells count="2">
    <mergeCell ref="B57:C57"/>
    <mergeCell ref="A1:G2"/>
  </mergeCells>
  <pageMargins left="0" right="0" top="0" bottom="0" header="0" footer="0"/>
  <pageSetup orientation="portrait" paperSize="9" scale="45" horizontalDpi="4294967293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X86"/>
  <sheetViews>
    <sheetView view="pageBreakPreview" zoomScale="85" zoomScaleNormal="100" zoomScaleSheetLayoutView="85" workbookViewId="0">
      <selection activeCell="G29" sqref="G29"/>
    </sheetView>
  </sheetViews>
  <sheetFormatPr baseColWidth="8" defaultColWidth="9" defaultRowHeight="15.75"/>
  <cols>
    <col width="10.375" customWidth="1" style="147" min="1" max="1"/>
    <col width="53.375" customWidth="1" style="147" min="2" max="2"/>
    <col width="21.875" customWidth="1" style="147" min="3" max="3"/>
    <col width="47.375" customWidth="1" style="147" min="4" max="4"/>
    <col width="14" customWidth="1" style="147" min="5" max="5"/>
    <col width="18.125" customWidth="1" style="352" min="6" max="6"/>
    <col width="22.375" customWidth="1" style="352" min="7" max="7"/>
    <col width="16.375" customWidth="1" style="352" min="8" max="9"/>
    <col width="10.125" customWidth="1" style="352" min="10" max="10"/>
    <col width="36" customWidth="1" style="269" min="11" max="11"/>
    <col width="10.125" customWidth="1" style="243" min="12" max="12"/>
    <col width="19.375" customWidth="1" style="243" min="13" max="13"/>
    <col hidden="1" width="16" customWidth="1" style="243" min="14" max="14"/>
    <col width="6.625" customWidth="1" style="291" min="15" max="15"/>
    <col width="7.625" customWidth="1" style="147" min="16" max="16"/>
    <col width="8.25" customWidth="1" style="147" min="17" max="17"/>
    <col width="2.375" customWidth="1" style="147" min="18" max="19"/>
    <col width="26.125" customWidth="1" style="147" min="20" max="20"/>
    <col width="24" customWidth="1" style="147" min="21" max="21"/>
    <col width="11.625" customWidth="1" style="147" min="22" max="22"/>
    <col width="19.875" customWidth="1" style="147" min="23" max="23"/>
    <col width="19.375" customWidth="1" style="147" min="24" max="24"/>
    <col width="16.375" customWidth="1" style="147" min="25" max="28"/>
    <col width="2.375" customWidth="1" style="147" min="29" max="34"/>
    <col width="9" customWidth="1" style="147" min="35" max="35"/>
    <col width="19.375" customWidth="1" style="147" min="36" max="36"/>
    <col width="9" customWidth="1" style="147" min="37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148" t="inlineStr">
        <is>
          <t>INV.NO.：</t>
        </is>
      </c>
      <c r="B3" s="149">
        <f t="array" ref="B3:D3">'INVOICE(無償サンプル抜き価格)'!H6:J6</f>
        <v/>
      </c>
      <c r="C3" s="147" t="n">
        <v>0</v>
      </c>
      <c r="D3" s="147" t="n">
        <v>0</v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153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70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166" t="n"/>
      <c r="C8" s="166" t="n"/>
      <c r="D8" s="167" t="n"/>
      <c r="E8" s="168" t="n"/>
      <c r="F8" s="358" t="n"/>
      <c r="G8" s="359" t="n"/>
      <c r="K8" s="270" t="n"/>
    </row>
    <row r="9">
      <c r="A9" s="171" t="inlineStr">
        <is>
          <t xml:space="preserve">PORT  OF  SHIPMENT </t>
        </is>
      </c>
      <c r="B9" s="172" t="n"/>
      <c r="C9" s="172" t="n"/>
      <c r="D9" s="158" t="inlineStr">
        <is>
          <t xml:space="preserve">SHIPPED PER : </t>
        </is>
      </c>
      <c r="G9" s="356" t="n"/>
      <c r="H9" s="147" t="n"/>
      <c r="K9" s="270" t="n"/>
    </row>
    <row r="10">
      <c r="A10" s="173" t="inlineStr">
        <is>
          <t>From：</t>
        </is>
      </c>
      <c r="B10" s="168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70" t="n"/>
    </row>
    <row r="11" ht="19.5" customHeight="1" s="338">
      <c r="A11" s="171" t="inlineStr">
        <is>
          <t>PORT  OF  DESTINATION</t>
        </is>
      </c>
      <c r="B11" s="172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70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70" t="n"/>
    </row>
    <row r="13" ht="26.25" customHeight="1" s="338" thickBot="1">
      <c r="A13" s="242" t="n"/>
      <c r="B13" s="236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41" t="inlineStr">
        <is>
          <t>TTL N/W</t>
        </is>
      </c>
      <c r="J13" s="237" t="inlineStr">
        <is>
          <t>Артикул</t>
        </is>
      </c>
      <c r="K13" s="235" t="inlineStr">
        <is>
          <t>Реквизиты ДС</t>
        </is>
      </c>
      <c r="L13" s="244" t="inlineStr">
        <is>
          <t>Марка (бренд) ДС</t>
        </is>
      </c>
      <c r="M13" s="245" t="inlineStr">
        <is>
          <t>Производель ДС</t>
        </is>
      </c>
      <c r="N13" s="290" t="inlineStr">
        <is>
          <t>Проивзод В ДС</t>
        </is>
      </c>
      <c r="O13" s="290" t="n"/>
      <c r="P13" s="147">
        <f>SUM(#REF!)</f>
        <v/>
      </c>
      <c r="Q13" s="188">
        <f>P13+'INVOICE(無償サンプル抜き価格)'!#REF!</f>
        <v/>
      </c>
      <c r="T13" s="375">
        <f>ROUND(#REF!*1.0432,0)</f>
        <v/>
      </c>
      <c r="W13" s="352" t="n"/>
    </row>
    <row r="14" ht="23.25" customHeight="1" s="338" thickBot="1">
      <c r="B14" s="361" t="inlineStr">
        <is>
          <t>Maiko Moisture Facial Mask Collagen</t>
        </is>
      </c>
      <c r="C14" s="361" t="inlineStr">
        <is>
          <t>AISHODO Maiko Moisture Facial Mask Collagen</t>
        </is>
      </c>
      <c r="D14" s="361" t="inlineStr">
        <is>
          <t>Увлажняющая маска для лица на основе коллагена «Майко» AISHODO</t>
        </is>
      </c>
      <c r="E14" s="361" t="n">
        <v>96</v>
      </c>
      <c r="F14" s="361" t="inlineStr">
        <is>
          <t>¥800.0</t>
        </is>
      </c>
      <c r="G14" s="361" t="inlineStr">
        <is>
          <t>¥76,800</t>
        </is>
      </c>
      <c r="H14" s="361" t="n">
        <v>0.32</v>
      </c>
      <c r="I14" s="361" t="n">
        <v>30.72</v>
      </c>
      <c r="J14" s="361" t="inlineStr">
        <is>
          <t>AIM02</t>
        </is>
      </c>
      <c r="K14" s="361" t="inlineStr">
        <is>
          <t>ЕАЭС N RU Д-JP.РА04.В.65271/23 от 14.06.2023 действует до 13.06.2028</t>
        </is>
      </c>
      <c r="L14" s="361" t="n">
        <v/>
      </c>
      <c r="M14" s="361" t="inlineStr">
        <is>
          <t>Yunos Co., Ltd</t>
        </is>
      </c>
    </row>
    <row r="15" ht="27" customHeight="1" s="338" thickBot="1">
      <c r="B15" s="361" t="inlineStr">
        <is>
          <t>Maiko Moisture Facial Mask 3GF (Hexapeptide-33/Oligopeptide-34/Acetyl Decapeptide-3)</t>
        </is>
      </c>
      <c r="C15" s="361" t="inlineStr">
        <is>
          <t>AISHODO Maiko Moisture Facial Mask 3GF (Hexapeptide-33/Oligopeptide-34/Acetyl Decapeptide-3)</t>
        </is>
      </c>
      <c r="D15" s="361" t="inlineStr">
        <is>
          <t>Увлажняющая маска для лица на основе пептидов гексапептид 33, олигопептид 34, ацетил декапептид 3 «Майко» AISHODO</t>
        </is>
      </c>
      <c r="E15" s="361" t="n">
        <v>96</v>
      </c>
      <c r="F15" s="361" t="inlineStr">
        <is>
          <t>¥800.0</t>
        </is>
      </c>
      <c r="G15" s="361" t="inlineStr">
        <is>
          <t>¥76,800</t>
        </is>
      </c>
      <c r="H15" s="361" t="n">
        <v>0.32</v>
      </c>
      <c r="I15" s="361" t="n">
        <v>30.72</v>
      </c>
      <c r="J15" s="361" t="inlineStr">
        <is>
          <t>AIM01</t>
        </is>
      </c>
      <c r="K15" s="361" t="inlineStr">
        <is>
          <t>ЕАЭС N RU Д-JP.РА04.В.65271/23 от 14.06.2023 действует до 13.06.2028</t>
        </is>
      </c>
      <c r="L15" s="361" t="n">
        <v/>
      </c>
      <c r="M15" s="361" t="inlineStr">
        <is>
          <t>Yunos Co., Ltd</t>
        </is>
      </c>
    </row>
    <row r="16" ht="18.75" customHeight="1" s="338">
      <c r="B16" s="361" t="inlineStr">
        <is>
          <t xml:space="preserve">AISHODO Japanese barley grass green juice. </t>
        </is>
      </c>
      <c r="C16" s="361" t="inlineStr">
        <is>
          <t>AISHODO Japanese barley grass green juice</t>
        </is>
      </c>
      <c r="D16" s="361" t="inlineStr">
        <is>
          <t>Смесь сухая для приготовления безалкогольного напитка Аодзиру из ростков ячменя и пшеницы</t>
        </is>
      </c>
      <c r="E16" s="361" t="n">
        <v>88</v>
      </c>
      <c r="F16" s="361" t="inlineStr">
        <is>
          <t>¥565.0</t>
        </is>
      </c>
      <c r="G16" s="361" t="inlineStr">
        <is>
          <t>¥49,720</t>
        </is>
      </c>
      <c r="H16" s="361" t="n">
        <v>0.234</v>
      </c>
      <c r="I16" s="361" t="n">
        <v>20.592</v>
      </c>
      <c r="J16" s="361" t="inlineStr">
        <is>
          <t>AIG07</t>
        </is>
      </c>
      <c r="K16" s="361" t="inlineStr">
        <is>
          <t xml:space="preserve">ЕАЭС N RU Д-JP.РА04.В.12285/24  от 06.05.2024  действует до 05.05.2029 </t>
        </is>
      </c>
      <c r="L16" s="361" t="inlineStr">
        <is>
          <t>AISHODO</t>
        </is>
      </c>
      <c r="M16" s="361" t="inlineStr">
        <is>
          <t>Aishodo Co.,Ltd</t>
        </is>
      </c>
    </row>
    <row r="17" ht="23.25" customHeight="1" s="338">
      <c r="B17" s="361" t="inlineStr">
        <is>
          <t>《MEDION》Mediplorer CO2 gel mask
premium (6 times)</t>
        </is>
      </c>
      <c r="C17" s="361" t="inlineStr">
        <is>
          <t>Mediplorer CO2 gel mask premium</t>
        </is>
      </c>
      <c r="D17" s="361" t="inlineStr">
        <is>
          <t>Премиальная гелевая маска СО2 для лица Mediplorer</t>
        </is>
      </c>
      <c r="E17" s="361" t="n">
        <v>24</v>
      </c>
      <c r="F17" s="361" t="inlineStr">
        <is>
          <t>¥5,882.0</t>
        </is>
      </c>
      <c r="G17" s="361" t="inlineStr">
        <is>
          <t>¥141,168</t>
        </is>
      </c>
      <c r="H17" s="361" t="n">
        <v>0.236</v>
      </c>
      <c r="I17" s="361" t="n">
        <v>5.664</v>
      </c>
      <c r="J17" s="361" t="inlineStr">
        <is>
          <t>MEDI03</t>
        </is>
      </c>
      <c r="K17" s="361" t="inlineStr">
        <is>
          <t>ЕАЭС N RU Д-JP.РА04.В.65636/23 от 14.06.2023 действует до 13.06.2028</t>
        </is>
      </c>
      <c r="L17" s="361" t="inlineStr">
        <is>
          <t>MEDION</t>
        </is>
      </c>
      <c r="M17" s="361" t="inlineStr">
        <is>
          <t>Medion Research Laboratories Inc.</t>
        </is>
      </c>
    </row>
    <row r="18">
      <c r="B18" s="361" t="inlineStr">
        <is>
          <t>《MEDION》Mediplorer Radiance Lift lotion
(120mL)</t>
        </is>
      </c>
      <c r="C18" s="361" t="inlineStr">
        <is>
          <t>Mediplorer Radiance Lift lotion</t>
        </is>
      </c>
      <c r="D18" s="361" t="inlineStr">
        <is>
          <t>Лифтинговый лосьон для лица «Сияние» Mediplorer</t>
        </is>
      </c>
      <c r="E18" s="361" t="n">
        <v>24</v>
      </c>
      <c r="F18" s="361" t="inlineStr">
        <is>
          <t>¥5,294.0</t>
        </is>
      </c>
      <c r="G18" s="361" t="inlineStr">
        <is>
          <t>¥127,056</t>
        </is>
      </c>
      <c r="H18" s="361" t="n">
        <v>0.268</v>
      </c>
      <c r="I18" s="361" t="n">
        <v>6.432</v>
      </c>
      <c r="J18" s="361" t="inlineStr">
        <is>
          <t>MEDI04</t>
        </is>
      </c>
      <c r="K18" s="361" t="inlineStr">
        <is>
          <t>ЕАЭС N RU Д-JP.РА04.В.65654/23 от 14.06.2023 действует до 13.06.2028</t>
        </is>
      </c>
      <c r="L18" s="361" t="inlineStr">
        <is>
          <t>Mediplorer</t>
        </is>
      </c>
      <c r="M18" s="361" t="inlineStr">
        <is>
          <t>Medion Research Laboratories Inc.</t>
        </is>
      </c>
    </row>
    <row r="19">
      <c r="B19" s="361" t="inlineStr">
        <is>
          <t>Mediplorer Cleansing balm mini 4g sample</t>
        </is>
      </c>
      <c r="C19" s="361" t="n">
        <v/>
      </c>
      <c r="D19" s="361" t="n">
        <v/>
      </c>
      <c r="E19" s="361" t="n">
        <v>100</v>
      </c>
      <c r="F19" s="361" t="inlineStr">
        <is>
          <t>¥140.0</t>
        </is>
      </c>
      <c r="G19" s="361" t="inlineStr">
        <is>
          <t>¥14,000</t>
        </is>
      </c>
      <c r="H19" s="361" t="n">
        <v/>
      </c>
      <c r="I19" s="361" t="n">
        <v>0</v>
      </c>
      <c r="J19" s="361" t="n">
        <v/>
      </c>
      <c r="K19" s="361" t="inlineStr">
        <is>
          <t>ЕАЭС N RU Д-JP.РА04.В.65633/23 от 14.06.2023 действует до 13.06.2028</t>
        </is>
      </c>
      <c r="L19" s="361" t="n">
        <v>0</v>
      </c>
      <c r="M19" s="361" t="inlineStr">
        <is>
          <t>Medion Research Laboratories Inc.</t>
        </is>
      </c>
    </row>
    <row r="20">
      <c r="B20" s="361" t="inlineStr">
        <is>
          <t>Gauze 200papers
(for CO2 gel mask professional,12.5cm x 12.5cm)</t>
        </is>
      </c>
      <c r="C20" s="361" t="n">
        <v/>
      </c>
      <c r="D20" s="361" t="n">
        <v/>
      </c>
      <c r="E20" s="361" t="n">
        <v>12</v>
      </c>
      <c r="F20" s="361" t="inlineStr">
        <is>
          <t>¥940.0</t>
        </is>
      </c>
      <c r="G20" s="361" t="inlineStr">
        <is>
          <t>¥11,280</t>
        </is>
      </c>
      <c r="H20" s="361" t="n">
        <v/>
      </c>
      <c r="I20" s="361" t="n">
        <v>0</v>
      </c>
      <c r="J20" s="361" t="n">
        <v/>
      </c>
      <c r="K20" s="361" t="n">
        <v/>
      </c>
      <c r="L20" s="361" t="n">
        <v/>
      </c>
      <c r="M20" s="361" t="n">
        <v/>
      </c>
    </row>
    <row r="21">
      <c r="B21" s="361" t="inlineStr">
        <is>
          <t>cup and spatula sets (6 pairs)</t>
        </is>
      </c>
      <c r="C21" s="361" t="n">
        <v/>
      </c>
      <c r="D21" s="361" t="n">
        <v/>
      </c>
      <c r="E21" s="361" t="n">
        <v>12</v>
      </c>
      <c r="F21" s="361" t="inlineStr">
        <is>
          <t>¥230.0</t>
        </is>
      </c>
      <c r="G21" s="361" t="inlineStr">
        <is>
          <t>¥2,760</t>
        </is>
      </c>
      <c r="H21" s="361" t="n">
        <v/>
      </c>
      <c r="I21" s="361" t="n">
        <v>0</v>
      </c>
      <c r="J21" s="361" t="n">
        <v/>
      </c>
      <c r="K21" s="361" t="n">
        <v/>
      </c>
      <c r="L21" s="361" t="n">
        <v/>
      </c>
      <c r="M21" s="361" t="n">
        <v/>
      </c>
    </row>
    <row r="22">
      <c r="B22" s="361" t="inlineStr">
        <is>
          <t>《McCoy PRO》NON F SKINCARE LOTION 500ml for professional use</t>
        </is>
      </c>
      <c r="C22" s="361" t="inlineStr">
        <is>
          <t>NON F SKINCARE LOTION 500ml</t>
        </is>
      </c>
      <c r="D22" s="361" t="inlineStr">
        <is>
          <t>Лифтинговый лосьон NON F</t>
        </is>
      </c>
      <c r="E22" s="361" t="n">
        <v>6</v>
      </c>
      <c r="F22" s="361" t="inlineStr">
        <is>
          <t>¥3,912.0</t>
        </is>
      </c>
      <c r="G22" s="361" t="inlineStr">
        <is>
          <t>¥23,472</t>
        </is>
      </c>
      <c r="H22" s="361" t="n">
        <v>0.5659999999999999</v>
      </c>
      <c r="I22" s="361" t="n">
        <v>3.396</v>
      </c>
      <c r="J22" s="361" t="inlineStr">
        <is>
          <t>MC35P</t>
        </is>
      </c>
      <c r="K22" s="361" t="inlineStr">
        <is>
          <t>ВП RU Д-JP.РА01.А.65808/25 от 30.07.2025 действует до 29.01.2026</t>
        </is>
      </c>
      <c r="L22" s="361" t="inlineStr">
        <is>
          <t>McCoy</t>
        </is>
      </c>
      <c r="M22" s="361" t="inlineStr">
        <is>
          <t>McCoy Co., Ltd.</t>
        </is>
      </c>
    </row>
    <row r="23">
      <c r="B23" s="361" t="inlineStr">
        <is>
          <t>《McCoy PRO》NON F SKINCARE SERUM 100ml for professional use</t>
        </is>
      </c>
      <c r="C23" s="361" t="inlineStr">
        <is>
          <t>NON F SKINCARE SERUM 100ml</t>
        </is>
      </c>
      <c r="D23" s="361" t="inlineStr">
        <is>
          <t>Лифтинговая сыворотка NON F</t>
        </is>
      </c>
      <c r="E23" s="361" t="n">
        <v>6</v>
      </c>
      <c r="F23" s="361" t="inlineStr">
        <is>
          <t>¥8,235.0</t>
        </is>
      </c>
      <c r="G23" s="361" t="inlineStr">
        <is>
          <t>¥49,410</t>
        </is>
      </c>
      <c r="H23" s="361" t="n">
        <v>0.149</v>
      </c>
      <c r="I23" s="361" t="n">
        <v>0.894</v>
      </c>
      <c r="J23" s="361" t="inlineStr">
        <is>
          <t>MC36P</t>
        </is>
      </c>
      <c r="K23" s="361" t="inlineStr">
        <is>
          <t>ВП RU Д-JP.РА01.А.65740/25 от 29.07.2025 действует до 28.01.2026</t>
        </is>
      </c>
      <c r="L23" s="361" t="inlineStr">
        <is>
          <t>McCoy</t>
        </is>
      </c>
      <c r="M23" s="361" t="inlineStr">
        <is>
          <t>McCoy Co., Ltd.</t>
        </is>
      </c>
    </row>
    <row r="24">
      <c r="B24" s="361" t="inlineStr">
        <is>
          <t>《McCoy PRO》NON F SKINCARE EMULSION 200ml for professional use</t>
        </is>
      </c>
      <c r="C24" s="361" t="inlineStr">
        <is>
          <t>NON F SKINCARE EMULSION 200ml</t>
        </is>
      </c>
      <c r="D24" s="361" t="inlineStr">
        <is>
          <t>Лифтинговая эмульсия NON F</t>
        </is>
      </c>
      <c r="E24" s="361" t="n">
        <v>6</v>
      </c>
      <c r="F24" s="361" t="inlineStr">
        <is>
          <t>¥3,912.0</t>
        </is>
      </c>
      <c r="G24" s="361" t="inlineStr">
        <is>
          <t>¥23,472</t>
        </is>
      </c>
      <c r="H24" s="361" t="n">
        <v>0.252</v>
      </c>
      <c r="I24" s="361" t="n">
        <v>1.512</v>
      </c>
      <c r="J24" s="361" t="inlineStr">
        <is>
          <t>MC37P</t>
        </is>
      </c>
      <c r="K24" s="361" t="inlineStr">
        <is>
          <t>ВП RU Д-JP.РА01.А.65805/25 от 30.07.2025 действует до 29.01.2026</t>
        </is>
      </c>
      <c r="L24" s="361" t="inlineStr">
        <is>
          <t>McCoy</t>
        </is>
      </c>
      <c r="M24" s="361" t="inlineStr">
        <is>
          <t>McCoy Co., Ltd.</t>
        </is>
      </c>
    </row>
    <row r="25">
      <c r="B25" s="361" t="inlineStr">
        <is>
          <t>《McCoy》NON F SKINCARE CLEANSING 200g</t>
        </is>
      </c>
      <c r="C25" s="361" t="inlineStr">
        <is>
          <t>NON F SKINCARE CLEANSING 200g</t>
        </is>
      </c>
      <c r="D25" s="361" t="inlineStr">
        <is>
          <t>Демакияжный лифтинговый гельдля лица  NON F</t>
        </is>
      </c>
      <c r="E25" s="361" t="n">
        <v>30</v>
      </c>
      <c r="F25" s="361" t="inlineStr">
        <is>
          <t>¥2,059.0</t>
        </is>
      </c>
      <c r="G25" s="361" t="inlineStr">
        <is>
          <t>¥61,770</t>
        </is>
      </c>
      <c r="H25" s="361" t="n">
        <v>0.228</v>
      </c>
      <c r="I25" s="361" t="n">
        <v>6.84</v>
      </c>
      <c r="J25" s="361" t="inlineStr">
        <is>
          <t>MC38</t>
        </is>
      </c>
      <c r="K25" s="361" t="inlineStr">
        <is>
          <t>N ВП RU Д-JP.РА01.А.65748/25 от 29.07.2025 действует до 28.01.2026</t>
        </is>
      </c>
      <c r="L25" s="361" t="inlineStr">
        <is>
          <t>McCoy</t>
        </is>
      </c>
      <c r="M25" s="361" t="inlineStr">
        <is>
          <t>McCoy Co., Ltd.</t>
        </is>
      </c>
    </row>
    <row r="26">
      <c r="B26" s="361" t="inlineStr">
        <is>
          <t>《McCoy》NON F SKINCARE WASH 150g</t>
        </is>
      </c>
      <c r="C26" s="361" t="inlineStr">
        <is>
          <t>NON F SKINCARE WASH 150g</t>
        </is>
      </c>
      <c r="D26" s="361" t="inlineStr">
        <is>
          <t>Лифтинговая пенка для умывания NON F</t>
        </is>
      </c>
      <c r="E26" s="361" t="n">
        <v>30</v>
      </c>
      <c r="F26" s="361" t="inlineStr">
        <is>
          <t>¥2,059.0</t>
        </is>
      </c>
      <c r="G26" s="361" t="inlineStr">
        <is>
          <t>¥61,770</t>
        </is>
      </c>
      <c r="H26" s="361" t="n">
        <v>0.168</v>
      </c>
      <c r="I26" s="361" t="n">
        <v>5.04</v>
      </c>
      <c r="J26" s="361" t="inlineStr">
        <is>
          <t>MC39</t>
        </is>
      </c>
      <c r="K26" s="361" t="inlineStr">
        <is>
          <t>ВП RU Д-JP.РА01.А.65743/25 от 29.07.2025 действует до 28.01.2026</t>
        </is>
      </c>
      <c r="L26" s="361" t="inlineStr">
        <is>
          <t>McCoy</t>
        </is>
      </c>
      <c r="M26" s="361" t="inlineStr">
        <is>
          <t>McCoy Co., Ltd.</t>
        </is>
      </c>
    </row>
    <row r="27">
      <c r="B27" s="361" t="inlineStr">
        <is>
          <t>《McCoy》NON F SKINCARE LOTION 120ml</t>
        </is>
      </c>
      <c r="C27" s="361" t="inlineStr">
        <is>
          <t>NON F SKINCARE LOTION 120ml</t>
        </is>
      </c>
      <c r="D27" s="361" t="inlineStr">
        <is>
          <t>Лифтинговый лосьон NON F</t>
        </is>
      </c>
      <c r="E27" s="361" t="n">
        <v>30</v>
      </c>
      <c r="F27" s="361" t="inlineStr">
        <is>
          <t>¥2,882.0</t>
        </is>
      </c>
      <c r="G27" s="361" t="inlineStr">
        <is>
          <t>¥86,460</t>
        </is>
      </c>
      <c r="H27" s="361" t="n">
        <v>0.178</v>
      </c>
      <c r="I27" s="361" t="n">
        <v>5.34</v>
      </c>
      <c r="J27" s="361" t="inlineStr">
        <is>
          <t>MC35-120</t>
        </is>
      </c>
      <c r="K27" s="361" t="inlineStr">
        <is>
          <t>ВП RU Д-JP.РА01.А.65808/25 от 30.07.2025 действует до 29.01.2026</t>
        </is>
      </c>
      <c r="L27" s="361" t="inlineStr">
        <is>
          <t>McCoy</t>
        </is>
      </c>
      <c r="M27" s="361" t="inlineStr">
        <is>
          <t>McCoy Co., Ltd.</t>
        </is>
      </c>
    </row>
    <row r="28">
      <c r="B28" s="361" t="inlineStr">
        <is>
          <t>《McCoy》NON F SKINCARE SERUM 30ml</t>
        </is>
      </c>
      <c r="C28" s="361" t="inlineStr">
        <is>
          <t>NON F SKINCARE SERUM 30ml</t>
        </is>
      </c>
      <c r="D28" s="361" t="inlineStr">
        <is>
          <t>Лифтинговая сыворотка NON F</t>
        </is>
      </c>
      <c r="E28" s="361" t="n">
        <v>30</v>
      </c>
      <c r="F28" s="361" t="inlineStr">
        <is>
          <t>¥4,941.0</t>
        </is>
      </c>
      <c r="G28" s="361" t="inlineStr">
        <is>
          <t>¥148,230</t>
        </is>
      </c>
      <c r="H28" s="361" t="n">
        <v>0.068</v>
      </c>
      <c r="I28" s="361" t="n">
        <v>2.04</v>
      </c>
      <c r="J28" s="361" t="inlineStr">
        <is>
          <t>MC36</t>
        </is>
      </c>
      <c r="K28" s="361" t="inlineStr">
        <is>
          <t>ВП RU Д-JP.РА01.А.65740/25 от 29.07.2025 действует до 28.01.2026</t>
        </is>
      </c>
      <c r="L28" s="361" t="inlineStr">
        <is>
          <t>McCoy</t>
        </is>
      </c>
      <c r="M28" s="361" t="inlineStr">
        <is>
          <t>McCoy Co., Ltd.</t>
        </is>
      </c>
    </row>
    <row r="29">
      <c r="B29" s="361" t="inlineStr">
        <is>
          <t>《McCoy》NON F SKINCARE EMULSION 100ml</t>
        </is>
      </c>
      <c r="C29" s="361" t="inlineStr">
        <is>
          <t xml:space="preserve">NON F SKINCARE EMULSION 100ml </t>
        </is>
      </c>
      <c r="D29" s="361" t="inlineStr">
        <is>
          <t>Лифтинговая эмульсия NON F</t>
        </is>
      </c>
      <c r="E29" s="361" t="n">
        <v>30</v>
      </c>
      <c r="F29" s="361" t="inlineStr">
        <is>
          <t>¥3,294.0</t>
        </is>
      </c>
      <c r="G29" s="361" t="inlineStr">
        <is>
          <t>¥98,820</t>
        </is>
      </c>
      <c r="H29" s="361" t="n">
        <v>0.146</v>
      </c>
      <c r="I29" s="361" t="n">
        <v>4.38</v>
      </c>
      <c r="J29" s="361" t="inlineStr">
        <is>
          <t>MC41</t>
        </is>
      </c>
      <c r="K29" s="361" t="inlineStr">
        <is>
          <t>ВП RU Д-JP.РА01.А.65805/25 от 30.07.2025 действует до 29.01.2026</t>
        </is>
      </c>
      <c r="L29" s="361" t="inlineStr">
        <is>
          <t>McCoy</t>
        </is>
      </c>
      <c r="M29" s="361" t="inlineStr">
        <is>
          <t>McCoy Co., Ltd.</t>
        </is>
      </c>
    </row>
    <row r="30">
      <c r="B30" s="361" t="inlineStr">
        <is>
          <t>《McCoy PRO》McCELLRIE CLEANSING GEL 500g</t>
        </is>
      </c>
      <c r="C30" s="361" t="inlineStr">
        <is>
          <t>McCoy McCELLRIE CLEANSING GEL</t>
        </is>
      </c>
      <c r="D30" s="361" t="inlineStr">
        <is>
          <t>Демакияжный гель МакСелри</t>
        </is>
      </c>
      <c r="E30" s="361" t="n">
        <v>6</v>
      </c>
      <c r="F30" s="361" t="inlineStr">
        <is>
          <t>¥5,491.0</t>
        </is>
      </c>
      <c r="G30" s="361" t="inlineStr">
        <is>
          <t>¥32,946</t>
        </is>
      </c>
      <c r="H30" s="361" t="n">
        <v>0.579</v>
      </c>
      <c r="I30" s="361" t="n">
        <v>3.474</v>
      </c>
      <c r="J30" s="361" t="inlineStr">
        <is>
          <t>MC01P</t>
        </is>
      </c>
      <c r="K30" s="361" t="inlineStr">
        <is>
          <t>ЕАЭС N RU Д-JP.РА04.В.61476/23 от 13.06.2023 действует до 12.06.2028</t>
        </is>
      </c>
      <c r="L30" s="361" t="n">
        <v/>
      </c>
      <c r="M30" s="361" t="inlineStr">
        <is>
          <t>McCoy Co., Ltd.</t>
        </is>
      </c>
    </row>
    <row r="31">
      <c r="B31" s="361" t="inlineStr">
        <is>
          <t>《McCoy PRO》McCELLRIE MASK 30pcs</t>
        </is>
      </c>
      <c r="C31" s="361" t="inlineStr">
        <is>
          <t>McCoy McCELLRIE MASK</t>
        </is>
      </c>
      <c r="D31" s="361" t="inlineStr">
        <is>
          <t>Маска для лица на основе биоцеллюлозы МакСелри</t>
        </is>
      </c>
      <c r="E31" s="361" t="n">
        <v>4</v>
      </c>
      <c r="F31" s="361" t="inlineStr">
        <is>
          <t>¥19,608.0</t>
        </is>
      </c>
      <c r="G31" s="361" t="inlineStr">
        <is>
          <t>¥78,432</t>
        </is>
      </c>
      <c r="H31" s="361" t="n">
        <v>1.508</v>
      </c>
      <c r="I31" s="361" t="n">
        <v>6.032</v>
      </c>
      <c r="J31" s="361" t="inlineStr">
        <is>
          <t>MC06P</t>
        </is>
      </c>
      <c r="K31" s="361" t="inlineStr">
        <is>
          <t>ЕАЭС N RU Д-JP.РА05.В.67147/23 от 20.07.2023 действует до 19.07.2028</t>
        </is>
      </c>
      <c r="L31" s="361" t="inlineStr">
        <is>
          <t>McCoy</t>
        </is>
      </c>
      <c r="M31" s="361" t="inlineStr">
        <is>
          <t>McCoy Co., Ltd.</t>
        </is>
      </c>
    </row>
    <row r="32">
      <c r="B32" s="361" t="inlineStr">
        <is>
          <t>《McCoy PRO》McCELLRIE MASSAGE CREAM 500g</t>
        </is>
      </c>
      <c r="C32" s="361" t="inlineStr">
        <is>
          <t>McCoy McCELLRIE MASSAGE CREAM</t>
        </is>
      </c>
      <c r="D32" s="361" t="inlineStr">
        <is>
          <t>Массажный крем для лица МакСелри</t>
        </is>
      </c>
      <c r="E32" s="361" t="n">
        <v>24</v>
      </c>
      <c r="F32" s="361" t="inlineStr">
        <is>
          <t>¥4,706.0</t>
        </is>
      </c>
      <c r="G32" s="361" t="inlineStr">
        <is>
          <t>¥112,944</t>
        </is>
      </c>
      <c r="H32" s="361" t="n">
        <v>0.595</v>
      </c>
      <c r="I32" s="361" t="n">
        <v>14.28</v>
      </c>
      <c r="J32" s="361" t="inlineStr">
        <is>
          <t>MC11P</t>
        </is>
      </c>
      <c r="K32" s="361" t="inlineStr">
        <is>
          <t>ЕАЭС N RU Д-JP.РА04.В.61629/23 от 13.06.2023 действует до 12.06.2028</t>
        </is>
      </c>
      <c r="L32" s="361" t="inlineStr">
        <is>
          <t>McCoy</t>
        </is>
      </c>
      <c r="M32" s="361" t="inlineStr">
        <is>
          <t>McCoy Co., Ltd.</t>
        </is>
      </c>
    </row>
    <row r="33">
      <c r="B33" s="361" t="inlineStr">
        <is>
          <t>《McCoy》McCELLRIE SERUM 30ml</t>
        </is>
      </c>
      <c r="C33" s="361" t="inlineStr">
        <is>
          <t>McCoy McCELLRIE SERUM</t>
        </is>
      </c>
      <c r="D33" s="361" t="inlineStr">
        <is>
          <t>Сыворотка для лица МакСелри</t>
        </is>
      </c>
      <c r="E33" s="361" t="n">
        <v>36</v>
      </c>
      <c r="F33" s="361" t="inlineStr">
        <is>
          <t>¥6,588.0</t>
        </is>
      </c>
      <c r="G33" s="361" t="inlineStr">
        <is>
          <t>¥237,168</t>
        </is>
      </c>
      <c r="H33" s="361" t="n">
        <v>0.129</v>
      </c>
      <c r="I33" s="361" t="n">
        <v>4.644</v>
      </c>
      <c r="J33" s="361" t="inlineStr">
        <is>
          <t>MC04</t>
        </is>
      </c>
      <c r="K33" s="361" t="inlineStr">
        <is>
          <t>ЕАЭС N RU Д-JP.РА04.В.68107/23 от 15.06.2023 действует до 14.06.2028</t>
        </is>
      </c>
      <c r="L33" s="361" t="inlineStr">
        <is>
          <t>McCoy</t>
        </is>
      </c>
      <c r="M33" s="361" t="inlineStr">
        <is>
          <t>McCoy Co., Ltd.</t>
        </is>
      </c>
    </row>
    <row r="34">
      <c r="B34" s="361" t="inlineStr">
        <is>
          <t>《McCoy》McCELLRIE ESSENCE CREAM 30g</t>
        </is>
      </c>
      <c r="C34" s="361" t="inlineStr">
        <is>
          <t>McCoy McCELLRIE ESSENCE CREAM</t>
        </is>
      </c>
      <c r="D34" s="361" t="inlineStr">
        <is>
          <t>Эссенция-крем для лица МакСелри</t>
        </is>
      </c>
      <c r="E34" s="361" t="n">
        <v>36</v>
      </c>
      <c r="F34" s="361" t="inlineStr">
        <is>
          <t>¥4,706.0</t>
        </is>
      </c>
      <c r="G34" s="361" t="inlineStr">
        <is>
          <t>¥169,416</t>
        </is>
      </c>
      <c r="H34" s="361" t="n">
        <v>0.126</v>
      </c>
      <c r="I34" s="361" t="n">
        <v>4.536</v>
      </c>
      <c r="J34" s="361" t="inlineStr">
        <is>
          <t>MC05</t>
        </is>
      </c>
      <c r="K34" s="361" t="inlineStr">
        <is>
          <t>ЕАЭС N RU Д-JP.РА04.В.61617/23 от 13.06.2023 действует до 12.06.2028</t>
        </is>
      </c>
      <c r="L34" s="361" t="n">
        <v/>
      </c>
      <c r="M34" s="361" t="inlineStr">
        <is>
          <t>McCoy Co., Ltd.</t>
        </is>
      </c>
    </row>
    <row r="35">
      <c r="B35" s="361" t="inlineStr">
        <is>
          <t>《McCoy》McCELLRIE MASK 4pcs</t>
        </is>
      </c>
      <c r="C35" s="361" t="inlineStr">
        <is>
          <t>McCoy McCELLRIE MASK</t>
        </is>
      </c>
      <c r="D35" s="361" t="inlineStr">
        <is>
          <t>Маска для лица на основе биоцеллюлозы МакСелри</t>
        </is>
      </c>
      <c r="E35" s="361" t="n">
        <v>96</v>
      </c>
      <c r="F35" s="361" t="inlineStr">
        <is>
          <t>¥3,765.0</t>
        </is>
      </c>
      <c r="G35" s="361" t="inlineStr">
        <is>
          <t>¥361,440</t>
        </is>
      </c>
      <c r="H35" s="361" t="n">
        <v>0.236</v>
      </c>
      <c r="I35" s="361" t="n">
        <v>22.656</v>
      </c>
      <c r="J35" s="361" t="inlineStr">
        <is>
          <t>MC06</t>
        </is>
      </c>
      <c r="K35" s="361" t="inlineStr">
        <is>
          <t>ЕАЭС N RU Д-JP.РА04.В.61489/23 от 13.06.2023 действует до 12.06.2028</t>
        </is>
      </c>
      <c r="L35" s="361" t="inlineStr">
        <is>
          <t>McCoy</t>
        </is>
      </c>
      <c r="M35" s="361" t="inlineStr">
        <is>
          <t>McCoy Co., Ltd.</t>
        </is>
      </c>
    </row>
    <row r="36">
      <c r="B36" s="361" t="inlineStr">
        <is>
          <t>《McCoy》McCELLRIE Pique 30g</t>
        </is>
      </c>
      <c r="C36" s="361" t="inlineStr">
        <is>
          <t>«McCoy» McCELLRIE PIQUE</t>
        </is>
      </c>
      <c r="D36" s="361" t="inlineStr">
        <is>
          <t>Лифтинговая омолаживающая эссенция для лица на основе спикулы МакСелри</t>
        </is>
      </c>
      <c r="E36" s="361" t="n">
        <v>24</v>
      </c>
      <c r="F36" s="361" t="inlineStr">
        <is>
          <t>¥5,647.0</t>
        </is>
      </c>
      <c r="G36" s="361" t="inlineStr">
        <is>
          <t>¥135,528</t>
        </is>
      </c>
      <c r="H36" s="361" t="n">
        <v>0.128</v>
      </c>
      <c r="I36" s="361" t="n">
        <v>3.072</v>
      </c>
      <c r="J36" s="361" t="inlineStr">
        <is>
          <t>MC09</t>
        </is>
      </c>
      <c r="K36" s="361" t="inlineStr">
        <is>
          <t>ЕАЭС N RU Д-JP.РА04.В.61660/23 от 13.06.2023 действует до 12.06.2028</t>
        </is>
      </c>
      <c r="L36" s="361" t="inlineStr">
        <is>
          <t>McCoy</t>
        </is>
      </c>
      <c r="M36" s="361" t="inlineStr">
        <is>
          <t>McCoy Co., Ltd.</t>
        </is>
      </c>
    </row>
    <row r="37">
      <c r="B37" s="361" t="inlineStr">
        <is>
          <t>《McCoy》McCELLRIE Tightening Cream 50g</t>
        </is>
      </c>
      <c r="C37" s="361" t="inlineStr">
        <is>
          <t xml:space="preserve">«McCoy» McCELLRIE Tightening Cream </t>
        </is>
      </c>
      <c r="D37" s="361" t="inlineStr">
        <is>
          <t>Лифтинговый крем для лица МакСелри МакКой</t>
        </is>
      </c>
      <c r="E37" s="361" t="n">
        <v>36</v>
      </c>
      <c r="F37" s="361" t="inlineStr">
        <is>
          <t>¥6,588.0</t>
        </is>
      </c>
      <c r="G37" s="361" t="inlineStr">
        <is>
          <t>¥237,168</t>
        </is>
      </c>
      <c r="H37" s="361" t="n">
        <v>0.159</v>
      </c>
      <c r="I37" s="361" t="n">
        <v>5.724</v>
      </c>
      <c r="J37" s="361" t="inlineStr">
        <is>
          <t>MC10</t>
        </is>
      </c>
      <c r="K37" s="361" t="inlineStr">
        <is>
          <t>ЕАЭС N RU Д-JP.РА04.В.61482/23 от 13.06.2023 действует до 12.06.2028</t>
        </is>
      </c>
      <c r="L37" s="361" t="inlineStr">
        <is>
          <t>McCoy</t>
        </is>
      </c>
      <c r="M37" s="361" t="inlineStr">
        <is>
          <t>McCoy Co., Ltd.</t>
        </is>
      </c>
    </row>
    <row r="38">
      <c r="B38" s="361" t="inlineStr">
        <is>
          <t>《McCoy》Dolcet Bodymake Gel 60g</t>
        </is>
      </c>
      <c r="C38" s="361" t="inlineStr">
        <is>
          <t>McCoy Dolcet Bodymake Gel</t>
        </is>
      </c>
      <c r="D38" s="361" t="inlineStr">
        <is>
          <t>Гель для улучшения упругости кожи груди Дольсет МакКой</t>
        </is>
      </c>
      <c r="E38" s="361" t="n">
        <v>36</v>
      </c>
      <c r="F38" s="361" t="inlineStr">
        <is>
          <t>¥3,765.0</t>
        </is>
      </c>
      <c r="G38" s="361" t="inlineStr">
        <is>
          <t>¥135,540</t>
        </is>
      </c>
      <c r="H38" s="361" t="n">
        <v>0.227</v>
      </c>
      <c r="I38" s="361" t="n">
        <v>8.172000000000001</v>
      </c>
      <c r="J38" s="361" t="inlineStr">
        <is>
          <t>MC14</t>
        </is>
      </c>
      <c r="K38" s="361" t="inlineStr">
        <is>
          <t>ЕАЭС N RU Д-JP.РА04.В.58512/23 от 09.06.2023 действует до 08.06.2028</t>
        </is>
      </c>
      <c r="L38" s="361" t="inlineStr">
        <is>
          <t>McCoy</t>
        </is>
      </c>
      <c r="M38" s="361" t="inlineStr">
        <is>
          <t>McCoy Co., Ltd</t>
        </is>
      </c>
    </row>
    <row r="39">
      <c r="B39" s="361" t="inlineStr">
        <is>
          <t>《McCoy》ENEW Superzyme Plus 4 720ml</t>
        </is>
      </c>
      <c r="C39" s="361" t="inlineStr">
        <is>
          <t>«МсСоу» ENEW Superzyme Plus 4</t>
        </is>
      </c>
      <c r="D39" s="361" t="inlineStr">
        <is>
          <t>Напиток на основе суперэнзимов Плюс 4 МакКой</t>
        </is>
      </c>
      <c r="E39" s="361" t="n">
        <v>120</v>
      </c>
      <c r="F39" s="361" t="inlineStr">
        <is>
          <t>¥3,912.0</t>
        </is>
      </c>
      <c r="G39" s="361" t="inlineStr">
        <is>
          <t>¥469,440</t>
        </is>
      </c>
      <c r="H39" s="361" t="n">
        <v>1.225</v>
      </c>
      <c r="I39" s="361" t="n">
        <v>147</v>
      </c>
      <c r="J39" s="361" t="inlineStr">
        <is>
          <t>MC17</t>
        </is>
      </c>
      <c r="K39" s="361" t="inlineStr">
        <is>
          <t>ЕАЭС N RU Д-JP.РА05.В.45875/23 от 13.07.2023 действует до 12.07.2028</t>
        </is>
      </c>
      <c r="L39" s="361" t="inlineStr">
        <is>
          <t>McCoy</t>
        </is>
      </c>
      <c r="M39" s="361" t="inlineStr">
        <is>
          <t>McCoy Co., Ltd.</t>
        </is>
      </c>
    </row>
    <row r="40">
      <c r="B40" s="361" t="inlineStr">
        <is>
          <t>《McCoy》Top skin Refill 300ml</t>
        </is>
      </c>
      <c r="C40" s="361" t="inlineStr">
        <is>
          <t xml:space="preserve">McCoy Top skin </t>
        </is>
      </c>
      <c r="D40" s="361" t="inlineStr">
        <is>
          <t xml:space="preserve">Многофункциональная вода на основе отрицательно заряженных ионов Топ Скин МакКой.  </t>
        </is>
      </c>
      <c r="E40" s="361" t="n">
        <v>20</v>
      </c>
      <c r="F40" s="361" t="inlineStr">
        <is>
          <t>¥3,671.0</t>
        </is>
      </c>
      <c r="G40" s="361" t="inlineStr">
        <is>
          <t>¥73,420</t>
        </is>
      </c>
      <c r="H40" s="361" t="n">
        <v>0.343</v>
      </c>
      <c r="I40" s="361" t="n">
        <v>6.86</v>
      </c>
      <c r="J40" s="361" t="inlineStr">
        <is>
          <t>MC21</t>
        </is>
      </c>
      <c r="K40" s="361" t="inlineStr">
        <is>
          <t>ЕАЭС N RU Д-JP.РА04.В.61646/23 от 13.06.2023 действует до 12.06.2028</t>
        </is>
      </c>
      <c r="L40" s="361" t="inlineStr">
        <is>
          <t>McCoy</t>
        </is>
      </c>
      <c r="M40" s="361" t="inlineStr">
        <is>
          <t>McCoy Co., Ltd.</t>
        </is>
      </c>
    </row>
    <row r="41">
      <c r="B41" s="361" t="inlineStr">
        <is>
          <t>《McCoy》Spray head made for Top skin</t>
        </is>
      </c>
      <c r="C41" s="361" t="inlineStr">
        <is>
          <t>«McCoy» Spray head made for Top skin</t>
        </is>
      </c>
      <c r="D41" s="361" t="inlineStr">
        <is>
          <t xml:space="preserve">Насадка-распылитель для лосьона Top Skin. </t>
        </is>
      </c>
      <c r="E41" s="361" t="n">
        <v>10</v>
      </c>
      <c r="F41" s="361" t="inlineStr">
        <is>
          <t>¥1,176.0</t>
        </is>
      </c>
      <c r="G41" s="361" t="inlineStr">
        <is>
          <t>¥11,760</t>
        </is>
      </c>
      <c r="H41" s="361" t="n">
        <v>0.115</v>
      </c>
      <c r="I41" s="361" t="n">
        <v>1.15</v>
      </c>
      <c r="J41" s="361" t="inlineStr">
        <is>
          <t>MC22</t>
        </is>
      </c>
      <c r="K41" s="361" t="inlineStr">
        <is>
          <t>ЕАЭС N RU Д-JP.РА05.В.45876/23 от 13.07.2023 действует до 12.07.2028</t>
        </is>
      </c>
      <c r="L41" s="361" t="inlineStr">
        <is>
          <t>McCoy</t>
        </is>
      </c>
      <c r="M41" s="361" t="inlineStr">
        <is>
          <t>McCoy Co., Ltd.</t>
        </is>
      </c>
    </row>
    <row r="42">
      <c r="B42" s="361" t="inlineStr">
        <is>
          <t>《Luxces》Res-Q Precious Liquid</t>
        </is>
      </c>
      <c r="C42" s="361" t="inlineStr">
        <is>
          <t xml:space="preserve">LUXCES Res-Q Precious Liquid. </t>
        </is>
      </c>
      <c r="D42" s="361" t="inlineStr">
        <is>
          <t xml:space="preserve">Концентрат на основе 29 минералов «Драгоценный эликсир» </t>
        </is>
      </c>
      <c r="E42" s="361" t="n">
        <v>120</v>
      </c>
      <c r="F42" s="361" t="inlineStr">
        <is>
          <t>¥4,000.0</t>
        </is>
      </c>
      <c r="G42" s="361" t="inlineStr">
        <is>
          <t>¥480,000</t>
        </is>
      </c>
      <c r="H42" s="361" t="n">
        <v>0.112</v>
      </c>
      <c r="I42" s="361" t="n">
        <v>13.44</v>
      </c>
      <c r="J42" s="361" t="inlineStr">
        <is>
          <t>LUX03</t>
        </is>
      </c>
      <c r="K42" s="361" t="inlineStr">
        <is>
          <t>ЕАЭС N RU Д-JP.РА04.В.11957/24  от 06.05.2024 действует до 05.05.2029</t>
        </is>
      </c>
      <c r="L42" s="361" t="inlineStr">
        <is>
          <t>LUXCES</t>
        </is>
      </c>
      <c r="M42" s="361" t="inlineStr">
        <is>
          <t>OJI FOODS INC.</t>
        </is>
      </c>
    </row>
    <row r="43">
      <c r="B43" s="361" t="inlineStr">
        <is>
          <t>《Luxces》Res-Q Precious Lotion NEW!</t>
        </is>
      </c>
      <c r="C43" s="361" t="inlineStr">
        <is>
          <t>LUXCES Res-Q Precious Lotion</t>
        </is>
      </c>
      <c r="D43" s="361" t="inlineStr">
        <is>
          <t xml:space="preserve">Лосьон для лица «Драгоценный лосьон RES-Q Luxces. </t>
        </is>
      </c>
      <c r="E43" s="361" t="n">
        <v>24</v>
      </c>
      <c r="F43" s="361" t="inlineStr">
        <is>
          <t>¥3,000.0</t>
        </is>
      </c>
      <c r="G43" s="361" t="inlineStr">
        <is>
          <t>¥72,000</t>
        </is>
      </c>
      <c r="H43" s="361" t="n">
        <v>0.236</v>
      </c>
      <c r="I43" s="361" t="n">
        <v>5.664</v>
      </c>
      <c r="J43" s="361" t="inlineStr">
        <is>
          <t>LUX08</t>
        </is>
      </c>
      <c r="K43" s="361" t="inlineStr">
        <is>
          <t xml:space="preserve"> № ВП RU Д-JP.РА01.А.65812/25  от 30.07.25 действует до 29.01.2026 </t>
        </is>
      </c>
      <c r="L43" s="361" t="inlineStr">
        <is>
          <t>LUXCES</t>
        </is>
      </c>
      <c r="M43" s="361" t="inlineStr">
        <is>
          <t>Shinko Science Co.,Ltd</t>
        </is>
      </c>
    </row>
    <row r="44">
      <c r="B44" s="361" t="inlineStr">
        <is>
          <t xml:space="preserve">《EVLISS》Make.iN CICA MOIST FACE MASK </t>
        </is>
      </c>
      <c r="C44" s="361" t="inlineStr">
        <is>
          <t xml:space="preserve">Make.iN CICA MOIST FACE MASK </t>
        </is>
      </c>
      <c r="D44" s="361" t="inlineStr">
        <is>
          <t>Увлажняющая маска CICA
 (на основе центеллы азиатской).</t>
        </is>
      </c>
      <c r="E44" s="361" t="n">
        <v>480</v>
      </c>
      <c r="F44" s="361" t="inlineStr">
        <is>
          <t>¥380.0</t>
        </is>
      </c>
      <c r="G44" s="361" t="inlineStr">
        <is>
          <t>¥182,400</t>
        </is>
      </c>
      <c r="H44" s="361" t="n">
        <v>0.405</v>
      </c>
      <c r="I44" s="361" t="n">
        <v>194.4</v>
      </c>
      <c r="J44" s="361" t="inlineStr">
        <is>
          <t>M01</t>
        </is>
      </c>
      <c r="K44" s="361" t="inlineStr">
        <is>
          <t>ЕАЭС N RU Д-JP.РА04.В.21689/24 от 08.05.2024 действует до 07.05.2029</t>
        </is>
      </c>
      <c r="L44" s="361" t="inlineStr">
        <is>
          <t>Make.iN</t>
        </is>
      </c>
      <c r="M44" s="361" t="inlineStr">
        <is>
          <t>Taisei Pharmaceutical Co., Ltd.</t>
        </is>
      </c>
    </row>
    <row r="45">
      <c r="B45" s="361" t="inlineStr">
        <is>
          <t>《EVLISS》Make.iN CBD MOIST FACE MASK</t>
        </is>
      </c>
      <c r="C45" s="361" t="inlineStr">
        <is>
          <t>Make.iN CBD MOIST FACE MASK</t>
        </is>
      </c>
      <c r="D45" s="361" t="inlineStr">
        <is>
          <t xml:space="preserve"> Увлажняющая маска на основе конопли. </t>
        </is>
      </c>
      <c r="E45" s="361" t="n">
        <v>480</v>
      </c>
      <c r="F45" s="361" t="inlineStr">
        <is>
          <t>¥380.0</t>
        </is>
      </c>
      <c r="G45" s="361" t="inlineStr">
        <is>
          <t>¥182,400</t>
        </is>
      </c>
      <c r="H45" s="361" t="n">
        <v>0.4</v>
      </c>
      <c r="I45" s="361" t="n">
        <v>192</v>
      </c>
      <c r="J45" s="361" t="inlineStr">
        <is>
          <t>M02</t>
        </is>
      </c>
      <c r="K45" s="361" t="inlineStr">
        <is>
          <t>ЕАЭС N RU Д-JP.РА04.В.21689/24 от 08.05.2024 действует до 07.05.2029</t>
        </is>
      </c>
      <c r="L45" s="361" t="inlineStr">
        <is>
          <t>Make.iN</t>
        </is>
      </c>
      <c r="M45" s="361" t="inlineStr">
        <is>
          <t>Taisei Pharmaceutical Co., Ltd.</t>
        </is>
      </c>
    </row>
    <row r="46">
      <c r="B46" s="361" t="inlineStr">
        <is>
          <t>《EVLISS》Make.iN RED PROPOLIS MOIST FACE MASK</t>
        </is>
      </c>
      <c r="C46" s="361" t="inlineStr">
        <is>
          <t>Make.iN RED PROPOLIS MOIST FACE MASK</t>
        </is>
      </c>
      <c r="D46" s="361" t="inlineStr">
        <is>
          <t xml:space="preserve">Увлажняющая маска «Красный прополис». </t>
        </is>
      </c>
      <c r="E46" s="361" t="n">
        <v>240</v>
      </c>
      <c r="F46" s="361" t="inlineStr">
        <is>
          <t>¥380.0</t>
        </is>
      </c>
      <c r="G46" s="361" t="inlineStr">
        <is>
          <t>¥91,200</t>
        </is>
      </c>
      <c r="H46" s="361" t="n">
        <v>0.4</v>
      </c>
      <c r="I46" s="361" t="n">
        <v>96</v>
      </c>
      <c r="J46" s="361" t="inlineStr">
        <is>
          <t>M03</t>
        </is>
      </c>
      <c r="K46" s="361" t="inlineStr">
        <is>
          <t>ЕАЭС N RU Д-JP.РА04.В.21689/24 от 08.05.2024 действует до 07.05.2029</t>
        </is>
      </c>
      <c r="L46" s="361" t="inlineStr">
        <is>
          <t>Make.iN</t>
        </is>
      </c>
      <c r="M46" s="361" t="inlineStr">
        <is>
          <t>Taisei Pharmaceutical Co., Ltd.</t>
        </is>
      </c>
    </row>
    <row r="47">
      <c r="B47" s="361" t="inlineStr">
        <is>
          <t>《EVLISS》Make.iN CICA MOIST EYE SHEET</t>
        </is>
      </c>
      <c r="C47" s="361" t="inlineStr">
        <is>
          <t>Make.iN CICA MOIST EYE SHEET</t>
        </is>
      </c>
      <c r="D47" s="361" t="inlineStr">
        <is>
          <t>Увлажняющие патчи для кожи вокруг глаз на основе центеллы азиатской</t>
        </is>
      </c>
      <c r="E47" s="361" t="n">
        <v>480</v>
      </c>
      <c r="F47" s="361" t="inlineStr">
        <is>
          <t>¥380.0</t>
        </is>
      </c>
      <c r="G47" s="361" t="inlineStr">
        <is>
          <t>¥182,400</t>
        </is>
      </c>
      <c r="H47" s="361" t="n">
        <v>0.08599999999999999</v>
      </c>
      <c r="I47" s="361" t="n">
        <v>41.28</v>
      </c>
      <c r="J47" s="361" t="inlineStr">
        <is>
          <t>M06</t>
        </is>
      </c>
      <c r="K47" s="361" t="inlineStr">
        <is>
          <t xml:space="preserve">ЕАЭС N RU Д-JP.РА04.В.23852/24 г от 13.05.24г действует до 12.05.2029 </t>
        </is>
      </c>
      <c r="L47" s="361" t="inlineStr">
        <is>
          <t>Make.iN</t>
        </is>
      </c>
      <c r="M47" s="361" t="inlineStr">
        <is>
          <t>Ranliese Co., Ltd.</t>
        </is>
      </c>
    </row>
    <row r="48">
      <c r="B48" s="361" t="inlineStr">
        <is>
          <t>《EVLISS》Make.iN NMN MOIST EYE SHEET</t>
        </is>
      </c>
      <c r="C48" s="361" t="inlineStr">
        <is>
          <t>Make.iN NMN MOIST EYE SHEET</t>
        </is>
      </c>
      <c r="D48" s="361" t="inlineStr">
        <is>
          <t>Патчи под глаза на основе ниацинамида мононуклеатида NMN Make.iN,</t>
        </is>
      </c>
      <c r="E48" s="361" t="n">
        <v>960</v>
      </c>
      <c r="F48" s="361" t="inlineStr">
        <is>
          <t>¥380.0</t>
        </is>
      </c>
      <c r="G48" s="361" t="inlineStr">
        <is>
          <t>¥364,800</t>
        </is>
      </c>
      <c r="H48" s="361" t="n">
        <v>0.08599999999999999</v>
      </c>
      <c r="I48" s="361" t="n">
        <v>82.56</v>
      </c>
      <c r="J48" s="361" t="inlineStr">
        <is>
          <t>M07</t>
        </is>
      </c>
      <c r="K48" s="361" t="inlineStr">
        <is>
          <t xml:space="preserve">ЕАЭС N RU Д-JP.РА04.В.23852/24 г от 13.05.24г действует до 12.05.2029 </t>
        </is>
      </c>
      <c r="L48" s="361" t="inlineStr">
        <is>
          <t>Make.iN</t>
        </is>
      </c>
      <c r="M48" s="361" t="inlineStr">
        <is>
          <t>Ranliese Co., Ltd.</t>
        </is>
      </c>
    </row>
    <row r="49">
      <c r="B49" s="361" t="inlineStr">
        <is>
          <t>《EVLISS》Make.iN BAKUCHIOL + CERAMIDE 10Days FACE MASK</t>
        </is>
      </c>
      <c r="C49" s="361" t="inlineStr">
        <is>
          <t>Make.iN BAKUCHIOL + CERAMIDE 10Days FACE MASK</t>
        </is>
      </c>
      <c r="D49" s="361" t="inlineStr">
        <is>
          <t xml:space="preserve"> Маска на основе бакучиола и церамидов на 10 дней. </t>
        </is>
      </c>
      <c r="E49" s="361" t="n">
        <v>300</v>
      </c>
      <c r="F49" s="361" t="inlineStr">
        <is>
          <t>¥295.0</t>
        </is>
      </c>
      <c r="G49" s="361" t="inlineStr">
        <is>
          <t>¥88,500</t>
        </is>
      </c>
      <c r="H49" s="361" t="n">
        <v>0.18</v>
      </c>
      <c r="I49" s="361" t="n">
        <v>54</v>
      </c>
      <c r="J49" s="361" t="inlineStr">
        <is>
          <t>M11</t>
        </is>
      </c>
      <c r="K49" s="361" t="inlineStr">
        <is>
          <t>ЕАЭС N RU Д-JP.РА04.В.21562/24 от 08.05.2024 действует до 07.05.2029</t>
        </is>
      </c>
      <c r="L49" s="361" t="inlineStr">
        <is>
          <t>Make.iN</t>
        </is>
      </c>
      <c r="M49" s="361" t="inlineStr">
        <is>
          <t>AMI Co.,Ltd.</t>
        </is>
      </c>
    </row>
    <row r="50">
      <c r="B50" s="361" t="inlineStr">
        <is>
          <t>《EVLISS》Make.iN EXOSOME+ GLUTACHIONE 10Days FACE MASK</t>
        </is>
      </c>
      <c r="C50" s="361" t="inlineStr">
        <is>
          <t>Make.iN EXOSOME+ GLUTACHIONE</t>
        </is>
      </c>
      <c r="D50" s="361" t="inlineStr">
        <is>
          <t>Омолаживающая маска на основе экзосом и глютатиона. Make.iN 10</t>
        </is>
      </c>
      <c r="E50" s="361" t="n">
        <v>600</v>
      </c>
      <c r="F50" s="361" t="inlineStr">
        <is>
          <t>¥295.0</t>
        </is>
      </c>
      <c r="G50" s="361" t="inlineStr">
        <is>
          <t>¥177,000</t>
        </is>
      </c>
      <c r="H50" s="361" t="n">
        <v>0.18</v>
      </c>
      <c r="I50" s="361" t="n">
        <v>108</v>
      </c>
      <c r="J50" s="361" t="inlineStr">
        <is>
          <t>M13</t>
        </is>
      </c>
      <c r="K50" s="361" t="inlineStr">
        <is>
          <t>ЕАЭС N RU Д-JP.РА04.В.85625/25  от 03.06.2025 действует до 02.06.2030</t>
        </is>
      </c>
      <c r="L50" s="361" t="inlineStr">
        <is>
          <t>Make.iN</t>
        </is>
      </c>
      <c r="M50" s="361" t="inlineStr">
        <is>
          <t>Evliss Co.,Ltd</t>
        </is>
      </c>
    </row>
    <row r="51">
      <c r="B51" s="361" t="inlineStr">
        <is>
          <t>COCOCHI Facial Essence Mask</t>
        </is>
      </c>
      <c r="C51" s="361" t="inlineStr">
        <is>
          <t>AG Ultimate Facial Essence Mask COCOCHI</t>
        </is>
      </c>
      <c r="D51" s="361" t="inlineStr">
        <is>
          <t>Питательная Маска-эссенция тканевая для лица Cocochi</t>
        </is>
      </c>
      <c r="E51" s="361" t="n">
        <v>72</v>
      </c>
      <c r="F51" s="361" t="inlineStr">
        <is>
          <t>¥1,676.0</t>
        </is>
      </c>
      <c r="G51" s="361" t="inlineStr">
        <is>
          <t>¥120,672</t>
        </is>
      </c>
      <c r="H51" s="361" t="n">
        <v>0.194</v>
      </c>
      <c r="I51" s="361" t="n">
        <v>13.968</v>
      </c>
      <c r="J51" s="361" t="inlineStr">
        <is>
          <t>COC01</t>
        </is>
      </c>
      <c r="K51" s="361" t="inlineStr">
        <is>
          <t>ЕАЭС N RU RU Д-JP.РА06.В.88676/24  от 07.08.2024 действует до 06.08.2029</t>
        </is>
      </c>
      <c r="L51" s="361" t="inlineStr">
        <is>
          <t xml:space="preserve">COCOCHI </t>
        </is>
      </c>
      <c r="M51" s="361" t="inlineStr">
        <is>
          <t>SION COSMETIC CO.,LTD."</t>
        </is>
      </c>
    </row>
    <row r="52">
      <c r="B52" s="361" t="inlineStr">
        <is>
          <t>COCOCHI Essence Lotion EX N 120ml</t>
        </is>
      </c>
      <c r="C52" s="361" t="inlineStr">
        <is>
          <t>COCOCHI AG Ultimate Essence Lotion EX</t>
        </is>
      </c>
      <c r="D52" s="361" t="inlineStr">
        <is>
          <t>Лосьон-эссенция Экстра COCOCHI</t>
        </is>
      </c>
      <c r="E52" s="361" t="n">
        <v>48</v>
      </c>
      <c r="F52" s="361" t="inlineStr">
        <is>
          <t>¥2,976.0</t>
        </is>
      </c>
      <c r="G52" s="361" t="inlineStr">
        <is>
          <t>¥142,848</t>
        </is>
      </c>
      <c r="H52" s="361" t="n">
        <v>0.35</v>
      </c>
      <c r="I52" s="361" t="n">
        <v>16.8</v>
      </c>
      <c r="J52" s="361" t="n">
        <v/>
      </c>
      <c r="K52" s="361" t="inlineStr">
        <is>
          <t>ЕАЭС N RU Д-JP.РА06.В.88560/24  от 07.08.2024 действует до 06.08.2029</t>
        </is>
      </c>
      <c r="L52" s="361" t="inlineStr">
        <is>
          <t xml:space="preserve">COCOCHI </t>
        </is>
      </c>
      <c r="M52" s="361" t="inlineStr">
        <is>
          <t>Cocochi Cosme Co., Ltd.</t>
        </is>
      </c>
    </row>
    <row r="53">
      <c r="B53" s="361" t="inlineStr">
        <is>
          <t>COCOCHI Luxe Emulsion EX N 100ml</t>
        </is>
      </c>
      <c r="C53" s="361" t="inlineStr">
        <is>
          <t>COCOCHI AG Ultimate Luxe Emulsion EX</t>
        </is>
      </c>
      <c r="D53" s="361" t="inlineStr">
        <is>
          <t xml:space="preserve">Эмульсия экстра люкс COCOCHI </t>
        </is>
      </c>
      <c r="E53" s="361" t="n">
        <v>48</v>
      </c>
      <c r="F53" s="361" t="inlineStr">
        <is>
          <t>¥3,106.0</t>
        </is>
      </c>
      <c r="G53" s="361" t="inlineStr">
        <is>
          <t>¥149,088</t>
        </is>
      </c>
      <c r="H53" s="361" t="n">
        <v>0.32</v>
      </c>
      <c r="I53" s="361" t="n">
        <v>15.36</v>
      </c>
      <c r="J53" s="361" t="n">
        <v/>
      </c>
      <c r="K53" s="361" t="inlineStr">
        <is>
          <t>ЕАЭС N RU Д-JP.РА06.В.88602/24   от 07.08.2024 действует до 06.08.2029</t>
        </is>
      </c>
      <c r="L53" s="361" t="inlineStr">
        <is>
          <t xml:space="preserve">COCOCHI </t>
        </is>
      </c>
      <c r="M53" s="361" t="inlineStr">
        <is>
          <t>Cocochi Cosme Co., Ltd.</t>
        </is>
      </c>
    </row>
    <row r="54">
      <c r="B54" s="361" t="inlineStr">
        <is>
          <t>COCOCHI Eye Care Set (Eye Cream/Eye Zone Firming Mask)</t>
        </is>
      </c>
      <c r="C54" s="361" t="inlineStr">
        <is>
          <t>COCOCHI Eye Care Set (AG Ultimate Enriched Eye CreamCOCOCHI/AG Ultimate Eye Zone Mask COCOCHI)</t>
        </is>
      </c>
      <c r="D54" s="361" t="inlineStr">
        <is>
          <t>Набор по уходу за кожей вокруг глаз (Маска тканевая для кожи вокург глаз COCOCHI +Питательный антивозрастной крем для кожи вокруг глаз COCOCHI) COCOCHI</t>
        </is>
      </c>
      <c r="E54" s="361" t="n">
        <v>36</v>
      </c>
      <c r="F54" s="361" t="inlineStr">
        <is>
          <t>¥3,882.0</t>
        </is>
      </c>
      <c r="G54" s="361" t="inlineStr">
        <is>
          <t>¥139,752</t>
        </is>
      </c>
      <c r="H54" s="361" t="n">
        <v>0.4</v>
      </c>
      <c r="I54" s="361" t="n">
        <v>14.4</v>
      </c>
      <c r="J54" s="361" t="inlineStr">
        <is>
          <t>COC11</t>
        </is>
      </c>
      <c r="K54" s="361" t="inlineStr">
        <is>
          <t>ЕАЭС N Д-JP.РА06.В.88722/24    от 07.08.2024 действует до 06.08.2029    ЕАЭС N Д-JP.РА06.В.88676/24 от 07.08.2024 действует до 06.08.2029</t>
        </is>
      </c>
      <c r="L54" s="361" t="inlineStr">
        <is>
          <t xml:space="preserve">COCOCHI </t>
        </is>
      </c>
      <c r="M54" s="361" t="inlineStr">
        <is>
          <t>Cocochi Cosme Co., Ltd.</t>
        </is>
      </c>
    </row>
    <row r="55">
      <c r="B55" s="361" t="inlineStr">
        <is>
          <t>COCOCHI Facial Essence Mask SAKURA</t>
        </is>
      </c>
      <c r="C55" s="361" t="inlineStr">
        <is>
          <t>AG Ultimate Facial Essence Mask Sakura COCOCHI</t>
        </is>
      </c>
      <c r="D55" s="361" t="inlineStr">
        <is>
          <t>Увлажняющая тканевая маска для кожи лица Сакура</t>
        </is>
      </c>
      <c r="E55" s="361" t="n">
        <v>72</v>
      </c>
      <c r="F55" s="361" t="inlineStr">
        <is>
          <t>¥1,424.0</t>
        </is>
      </c>
      <c r="G55" s="361" t="inlineStr">
        <is>
          <t>¥102,528</t>
        </is>
      </c>
      <c r="H55" s="361" t="n">
        <v>0.194</v>
      </c>
      <c r="I55" s="361" t="n">
        <v>13.968</v>
      </c>
      <c r="J55" s="361" t="n">
        <v/>
      </c>
      <c r="K55" s="361" t="inlineStr">
        <is>
          <t>ЕАЭС N RU RU Д-JP.РА06.В.88676/24  от 07.08.2024 действует до 06.08.2029</t>
        </is>
      </c>
      <c r="L55" s="361" t="inlineStr">
        <is>
          <t xml:space="preserve">COCOCHI </t>
        </is>
      </c>
      <c r="M55" s="361" t="inlineStr">
        <is>
          <t>SION COSMETIC CO.,LTD;COSME NATURALS</t>
        </is>
      </c>
    </row>
    <row r="56">
      <c r="B56" s="361" t="inlineStr">
        <is>
          <t xml:space="preserve"> COCOCHI AG Ultimate Glowing Essence Cream Mask 7g/21g</t>
        </is>
      </c>
      <c r="C56" s="361" t="inlineStr">
        <is>
          <t xml:space="preserve">  COCOCHI AG Ultimate Glowing Essence Cream Mask   7g/21g</t>
        </is>
      </c>
      <c r="D56" s="361" t="inlineStr">
        <is>
          <t xml:space="preserve"> Кремовая маска-эссенция супер Сияние COCOCHI</t>
        </is>
      </c>
      <c r="E56" s="361" t="n">
        <v>36</v>
      </c>
      <c r="F56" s="361" t="inlineStr">
        <is>
          <t>¥1,440.0</t>
        </is>
      </c>
      <c r="G56" s="361" t="inlineStr">
        <is>
          <t>¥51,840</t>
        </is>
      </c>
      <c r="H56" s="361" t="n">
        <v>0.1</v>
      </c>
      <c r="I56" s="361" t="n">
        <v>3.6</v>
      </c>
      <c r="J56" s="361" t="inlineStr">
        <is>
          <t>COC21</t>
        </is>
      </c>
      <c r="K56" s="361" t="inlineStr">
        <is>
          <t>ЕАЭС N RU Д-JP.РА04.В.85789/25 от 03.06.2025 действует до 02.06.2030</t>
        </is>
      </c>
      <c r="L56" s="361" t="inlineStr">
        <is>
          <t xml:space="preserve">COCOCHI </t>
        </is>
      </c>
      <c r="M56" s="361" t="inlineStr">
        <is>
          <t>Cosmo Beauty Co., Ltd</t>
        </is>
      </c>
    </row>
    <row r="57">
      <c r="B57" s="361" t="inlineStr">
        <is>
          <t>COCOCHI AG Clarifying Concentrate Mask 5sht/ 1g x5</t>
        </is>
      </c>
      <c r="C57" s="361" t="inlineStr">
        <is>
          <t>COCOCHI AG Clarifying Concentrate Mask 5sht/ 1g x5</t>
        </is>
      </c>
      <c r="D57" s="361" t="inlineStr">
        <is>
          <t xml:space="preserve">Антигликационная, антивозростная концентрированная маска COCOCHI  </t>
        </is>
      </c>
      <c r="E57" s="361" t="n">
        <v>72</v>
      </c>
      <c r="F57" s="361" t="inlineStr">
        <is>
          <t>¥1,964.0</t>
        </is>
      </c>
      <c r="G57" s="361" t="inlineStr">
        <is>
          <t>¥141,408</t>
        </is>
      </c>
      <c r="H57" s="361" t="n">
        <v>0.21</v>
      </c>
      <c r="I57" s="361" t="n">
        <v>15.12</v>
      </c>
      <c r="J57" s="361" t="inlineStr">
        <is>
          <t>COC20</t>
        </is>
      </c>
      <c r="K57" s="361" t="inlineStr">
        <is>
          <t>ЕАЭС N RU Д-JP.РА04.В.85789/25 от 03.06.2025 действует до 02.06.2030</t>
        </is>
      </c>
      <c r="L57" s="361" t="n">
        <v/>
      </c>
      <c r="M57" s="361" t="n">
        <v/>
      </c>
    </row>
    <row r="58">
      <c r="B58" s="361" t="inlineStr">
        <is>
          <t>《BEAUTY GARAGE》Facial gauze</t>
        </is>
      </c>
      <c r="C58" s="361" t="inlineStr">
        <is>
          <t>Facial gauze</t>
        </is>
      </c>
      <c r="D58" s="361" t="inlineStr">
        <is>
          <t>Хлопковые салфетки</t>
        </is>
      </c>
      <c r="E58" s="361" t="n">
        <v>30</v>
      </c>
      <c r="F58" s="361" t="inlineStr">
        <is>
          <t>¥671.0</t>
        </is>
      </c>
      <c r="G58" s="361" t="inlineStr">
        <is>
          <t>¥20,130</t>
        </is>
      </c>
      <c r="H58" s="361" t="n">
        <v>0.22</v>
      </c>
      <c r="I58" s="361" t="n">
        <v>6.6</v>
      </c>
      <c r="J58" s="361" t="inlineStr">
        <is>
          <t>FS03</t>
        </is>
      </c>
      <c r="K58" s="361" t="n">
        <v/>
      </c>
      <c r="L58" s="361" t="n">
        <v/>
      </c>
      <c r="M58" s="361" t="n">
        <v/>
      </c>
    </row>
    <row r="59">
      <c r="B59" s="361" t="inlineStr">
        <is>
          <t>《GLOW》 HYBRID G11 AQUA No.5. 600ml</t>
        </is>
      </c>
      <c r="C59" s="361" t="inlineStr">
        <is>
          <t>DD PERFECT HYBRID G11 AQUA No.5. 600ml</t>
        </is>
      </c>
      <c r="D59" s="361" t="inlineStr">
        <is>
          <t>DD PERFECT HYBRID G11 AQUA No.5. Многофункциональная вода G11 гибрид No5</t>
        </is>
      </c>
      <c r="E59" s="361" t="n">
        <v>30</v>
      </c>
      <c r="F59" s="361" t="inlineStr">
        <is>
          <t>¥5,400.0</t>
        </is>
      </c>
      <c r="G59" s="361" t="inlineStr">
        <is>
          <t>¥162,000</t>
        </is>
      </c>
      <c r="H59" s="361" t="n">
        <v>0.625</v>
      </c>
      <c r="I59" s="361" t="n">
        <v>18.75</v>
      </c>
      <c r="J59" s="361" t="inlineStr">
        <is>
          <t>GL30P</t>
        </is>
      </c>
      <c r="K59" s="361" t="inlineStr">
        <is>
          <t>ЕАЭС N RU Д-JP.РА06.В.56819/24 от 30.07.2024 действует до 29.07.2029</t>
        </is>
      </c>
      <c r="L59" s="361" t="inlineStr">
        <is>
          <t xml:space="preserve">Glow
</t>
        </is>
      </c>
      <c r="M59" s="361" t="inlineStr">
        <is>
          <t xml:space="preserve">
IHC Со., Ltd</t>
        </is>
      </c>
    </row>
    <row r="60">
      <c r="B60" s="361" t="inlineStr">
        <is>
          <t>《GLOW》 HYBRID G11 AQUA No6. 600ml</t>
        </is>
      </c>
      <c r="C60" s="361" t="inlineStr">
        <is>
          <t>DD PERFECT HYBRID G11 AQUA No6. 600ml</t>
        </is>
      </c>
      <c r="D60" s="361" t="inlineStr">
        <is>
          <t>DD PERFECT HYBRID G11 AQUA No6. Многофункциональная вода G11 гибрид No6</t>
        </is>
      </c>
      <c r="E60" s="361" t="n">
        <v>30</v>
      </c>
      <c r="F60" s="361" t="inlineStr">
        <is>
          <t>¥6,000.0</t>
        </is>
      </c>
      <c r="G60" s="361" t="inlineStr">
        <is>
          <t>¥180,000</t>
        </is>
      </c>
      <c r="H60" s="361" t="n">
        <v>0.625</v>
      </c>
      <c r="I60" s="361" t="n">
        <v>18.75</v>
      </c>
      <c r="J60" s="361" t="inlineStr">
        <is>
          <t>GL31P</t>
        </is>
      </c>
      <c r="K60" s="361" t="inlineStr">
        <is>
          <t>ЕАЭС N RU Д-JP.РА06.В.56819/24 от 30.07.2024 действует до 29.07.2029</t>
        </is>
      </c>
      <c r="L60" s="361" t="inlineStr">
        <is>
          <t xml:space="preserve">Glow
</t>
        </is>
      </c>
      <c r="M60" s="361" t="inlineStr">
        <is>
          <t xml:space="preserve">
IHC Со., Ltd</t>
        </is>
      </c>
    </row>
    <row r="61">
      <c r="B61" s="361" t="inlineStr">
        <is>
          <t>《Be-10》PREMIUM FACE MASK TESTER (N.C.V)</t>
        </is>
      </c>
      <c r="C61" s="361" t="inlineStr">
        <is>
          <t>Be-10 PREMIUM FACE MASK</t>
        </is>
      </c>
      <c r="D61" s="361" t="inlineStr">
        <is>
          <t>Премиальная маска для лица</t>
        </is>
      </c>
      <c r="E61" s="361" t="n">
        <v>3</v>
      </c>
      <c r="F61" s="361" t="inlineStr">
        <is>
          <t>¥1,750.0</t>
        </is>
      </c>
      <c r="G61" s="361" t="inlineStr">
        <is>
          <t>¥5,250</t>
        </is>
      </c>
      <c r="H61" s="361" t="n">
        <v>0.177</v>
      </c>
      <c r="I61" s="361" t="n">
        <v>0.531</v>
      </c>
      <c r="J61" s="361" t="inlineStr">
        <is>
          <t>B1002T</t>
        </is>
      </c>
      <c r="K61" s="361" t="inlineStr">
        <is>
          <t>ЕАЭС N RU Д-JP.РА09.В.12017/22 от 15.12.2022 действует до 14.12.2027</t>
        </is>
      </c>
      <c r="L61" s="361" t="inlineStr">
        <is>
          <t>B-10</t>
        </is>
      </c>
      <c r="M61" s="361" t="inlineStr">
        <is>
          <t>AFURA co.,ltd</t>
        </is>
      </c>
    </row>
    <row r="62">
      <c r="B62" s="361" t="inlineStr">
        <is>
          <t>《Luxces》Res-Q Precious Lotion Tester(N.C.V)</t>
        </is>
      </c>
      <c r="C62" s="361" t="inlineStr">
        <is>
          <t>LUXCES Res-Q Precious Lotion</t>
        </is>
      </c>
      <c r="D62" s="361" t="inlineStr">
        <is>
          <t xml:space="preserve">Лосьон для лица «Драгоценный лосьон RES-Q Luxces. </t>
        </is>
      </c>
      <c r="E62" s="361" t="n">
        <v>4</v>
      </c>
      <c r="F62" s="361" t="inlineStr">
        <is>
          <t>¥3,000.0</t>
        </is>
      </c>
      <c r="G62" s="361" t="inlineStr">
        <is>
          <t>¥12,000</t>
        </is>
      </c>
      <c r="H62" s="361" t="n">
        <v>0.236</v>
      </c>
      <c r="I62" s="361" t="n">
        <v>0.944</v>
      </c>
      <c r="J62" s="361" t="inlineStr">
        <is>
          <t>LUX08T</t>
        </is>
      </c>
      <c r="K62" s="361" t="inlineStr">
        <is>
          <t xml:space="preserve"> Исх.№ 401/25 от 28.05.2025 г.</t>
        </is>
      </c>
      <c r="L62" s="361" t="inlineStr">
        <is>
          <t>LUXCES</t>
        </is>
      </c>
      <c r="M62" s="361" t="inlineStr">
        <is>
          <t>Shinko Science Co.,Ltd</t>
        </is>
      </c>
    </row>
    <row r="63">
      <c r="B63" s="361" t="inlineStr">
        <is>
          <t>《EVLISS》Make.iN BAKUCHIOL + CERAMIDE 10Days FACE MASK 160ml Tester(N.C.V)</t>
        </is>
      </c>
      <c r="C63" s="361" t="inlineStr">
        <is>
          <t>Make.iN BAKUCHIOL + CERAMIDE 10Days FACE MASK</t>
        </is>
      </c>
      <c r="D63" s="361" t="inlineStr">
        <is>
          <t xml:space="preserve">Make.iNBAKUCHIOL + CERAMIDE 10Days FACE MASK. Маска на основе бакучиола и церамидов на 10 дней. </t>
        </is>
      </c>
      <c r="E63" s="361" t="n">
        <v>40</v>
      </c>
      <c r="F63" s="361" t="inlineStr">
        <is>
          <t>¥295.0</t>
        </is>
      </c>
      <c r="G63" s="361" t="inlineStr">
        <is>
          <t>¥11,800</t>
        </is>
      </c>
      <c r="H63" s="361" t="n">
        <v>0.18</v>
      </c>
      <c r="I63" s="361" t="n">
        <v>7.2</v>
      </c>
      <c r="J63" s="361" t="inlineStr">
        <is>
          <t>M11T</t>
        </is>
      </c>
      <c r="K63" s="361" t="inlineStr">
        <is>
          <t>ЕАЭС N RU Д-JP.РА04.В.21562/24 от 08.05.2024 действует до 07.05.2029</t>
        </is>
      </c>
      <c r="L63" s="361" t="inlineStr">
        <is>
          <t>Make.iN</t>
        </is>
      </c>
      <c r="M63" s="361" t="inlineStr">
        <is>
          <t>AMI Co.,Ltd.</t>
        </is>
      </c>
    </row>
    <row r="64">
      <c r="B64" s="361" t="inlineStr">
        <is>
          <t>《EVLISS》Make.iN EXOSOME+ GLUTACHIONE 10Days FACE MASK</t>
        </is>
      </c>
      <c r="C64" s="361" t="inlineStr">
        <is>
          <t>Омолаживающая маска на основе экзосом и глютатиона Make.iN 10шт</t>
        </is>
      </c>
      <c r="D64" s="361" t="inlineStr">
        <is>
          <t>Make.iN EXOSOME+ GLUTACHIONE 10Days FACE MASK</t>
        </is>
      </c>
      <c r="E64" s="361" t="n">
        <v>40</v>
      </c>
      <c r="F64" s="361" t="inlineStr">
        <is>
          <t>¥295.0</t>
        </is>
      </c>
      <c r="G64" s="361" t="inlineStr">
        <is>
          <t>¥11,800</t>
        </is>
      </c>
      <c r="H64" s="361" t="n">
        <v>0.18</v>
      </c>
      <c r="I64" s="361" t="n">
        <v>7.2</v>
      </c>
      <c r="J64" s="361" t="n">
        <v/>
      </c>
      <c r="K64" s="361" t="inlineStr">
        <is>
          <t>ЕАЭС N RU Д-JP.РА04.В.85625/25  от 03.06.2025 действует до 02.06.2030</t>
        </is>
      </c>
      <c r="L64" s="361" t="inlineStr">
        <is>
          <t>Make.iN</t>
        </is>
      </c>
      <c r="M64" s="361" t="inlineStr">
        <is>
          <t>Evliss Co.,Ltd</t>
        </is>
      </c>
    </row>
    <row r="65">
      <c r="B65" s="361" t="inlineStr">
        <is>
          <t>《B-10》INTENSIVE SERUM TESTER (N.C.V)</t>
        </is>
      </c>
      <c r="C65" s="361" t="inlineStr">
        <is>
          <t>Be-10 INTENSIVE SERUM</t>
        </is>
      </c>
      <c r="D65" s="361" t="inlineStr">
        <is>
          <t>Интенсивная сыворотка</t>
        </is>
      </c>
      <c r="E65" s="361" t="n">
        <v>3</v>
      </c>
      <c r="F65" s="361" t="inlineStr">
        <is>
          <t>¥5,468.0</t>
        </is>
      </c>
      <c r="G65" s="361" t="inlineStr">
        <is>
          <t>¥16,404</t>
        </is>
      </c>
      <c r="H65" s="361" t="n">
        <v>0.118</v>
      </c>
      <c r="I65" s="361" t="n">
        <v>0.354</v>
      </c>
      <c r="J65" s="361" t="inlineStr">
        <is>
          <t>B1005T</t>
        </is>
      </c>
      <c r="K65" s="361" t="inlineStr">
        <is>
          <t>ЕАЭС N RU Д-JP.РА09.В.11754/22 от 15.12.2022 действует до 14.12.2027</t>
        </is>
      </c>
      <c r="L65" s="361" t="inlineStr">
        <is>
          <t>Be-10</t>
        </is>
      </c>
      <c r="M65" s="361" t="inlineStr">
        <is>
          <t>AFURA co.,ltd</t>
        </is>
      </c>
    </row>
    <row r="66">
      <c r="B66" s="361" t="inlineStr">
        <is>
          <t>《B-10》INTENSIVE CREAM TESTER (N.C.V)</t>
        </is>
      </c>
      <c r="C66" s="361" t="inlineStr">
        <is>
          <t>Be-10 INTENSIVE CREAM</t>
        </is>
      </c>
      <c r="D66" s="361" t="inlineStr">
        <is>
          <t>Интенсивный крем для лица</t>
        </is>
      </c>
      <c r="E66" s="361" t="n">
        <v>3</v>
      </c>
      <c r="F66" s="361" t="inlineStr">
        <is>
          <t>¥4,375.0</t>
        </is>
      </c>
      <c r="G66" s="361" t="inlineStr">
        <is>
          <t>¥13,125</t>
        </is>
      </c>
      <c r="H66" s="361" t="n">
        <v>0.098</v>
      </c>
      <c r="I66" s="361" t="n">
        <v>0.294</v>
      </c>
      <c r="J66" s="361" t="inlineStr">
        <is>
          <t>B1004T</t>
        </is>
      </c>
      <c r="K66" s="361" t="inlineStr">
        <is>
          <t>ЕАЭС N RU Д-JP.РА09.В.12008/22 от 15.12.2022 действует до 14.12.2027</t>
        </is>
      </c>
      <c r="L66" s="361" t="inlineStr">
        <is>
          <t>Be-10</t>
        </is>
      </c>
      <c r="M66" s="361" t="inlineStr">
        <is>
          <t>AFURA co.,ltd</t>
        </is>
      </c>
    </row>
    <row r="67">
      <c r="B67" s="361" t="inlineStr">
        <is>
          <t>《Be-10》PREMIUM BC EYE SHEET TESTER (N.C.V)</t>
        </is>
      </c>
      <c r="C67" s="361" t="inlineStr">
        <is>
          <t>Be-10 PREMIUM BIO CELL EYE SHEET</t>
        </is>
      </c>
      <c r="D67" s="361" t="inlineStr">
        <is>
          <t>Премиальные патчи для кожи вокруг глаз на биоцеллюлозной основе</t>
        </is>
      </c>
      <c r="E67" s="361" t="n">
        <v>3</v>
      </c>
      <c r="F67" s="361" t="inlineStr">
        <is>
          <t>¥2,406.0</t>
        </is>
      </c>
      <c r="G67" s="361" t="inlineStr">
        <is>
          <t>¥7,218</t>
        </is>
      </c>
      <c r="H67" s="361" t="n">
        <v>0.237</v>
      </c>
      <c r="I67" s="361" t="n">
        <v>0.711</v>
      </c>
      <c r="J67" s="361" t="inlineStr">
        <is>
          <t>B1001T</t>
        </is>
      </c>
      <c r="K67" s="361" t="inlineStr">
        <is>
          <t>ЕАЭС N RU Д-JP.РА09.В.11989/22 от 15.12.2022 действует до 14.12.2027</t>
        </is>
      </c>
      <c r="L67" s="361" t="inlineStr">
        <is>
          <t>B-10</t>
        </is>
      </c>
      <c r="M67" s="361" t="inlineStr">
        <is>
          <t>AFURA co.,ltd</t>
        </is>
      </c>
    </row>
    <row r="68">
      <c r="B68" s="361" t="inlineStr">
        <is>
          <t>《Cosmepro》Premium Fruit Sorbet Body Massage Salt Raspberry＆Honey. TESTER (N.C.V)</t>
        </is>
      </c>
      <c r="C68" s="361" t="inlineStr">
        <is>
          <t>Premium Fruit Sorbet Body Massage Salt Raspberry&amp;Honey</t>
        </is>
      </c>
      <c r="D68" s="361" t="inlineStr">
        <is>
          <t>Премиальный фруктовый скраб - сорбет для тела на основе соли «Малина и мёд»</t>
        </is>
      </c>
      <c r="E68" s="361" t="n">
        <v>2</v>
      </c>
      <c r="F68" s="361" t="inlineStr">
        <is>
          <t>¥100.0</t>
        </is>
      </c>
      <c r="G68" s="361" t="inlineStr">
        <is>
          <t>¥200</t>
        </is>
      </c>
      <c r="H68" s="361" t="n">
        <v>0.52</v>
      </c>
      <c r="I68" s="361" t="n">
        <v>1.04</v>
      </c>
      <c r="J68" s="361" t="inlineStr">
        <is>
          <t>CP0009T</t>
        </is>
      </c>
      <c r="K68" s="361" t="inlineStr">
        <is>
          <t>ЕАЭС N RU Д-JP.РА02.В.76814/23 от 27.03.2023 действует до 26.03.2028</t>
        </is>
      </c>
      <c r="L68" s="361" t="n">
        <v/>
      </c>
      <c r="M68" s="361" t="inlineStr">
        <is>
          <t>COSMEPRO CO., LTD.</t>
        </is>
      </c>
    </row>
    <row r="69">
      <c r="B69" s="361" t="inlineStr">
        <is>
          <t>《Cosmepro》Premium Fruit Sorbet Body Massage Apple＆Jasmine. TESTER (N.C.V)</t>
        </is>
      </c>
      <c r="C69" s="361" t="inlineStr">
        <is>
          <t>Premium Fruit Sorbet Body Massage Apple&amp;Jasmine</t>
        </is>
      </c>
      <c r="D69" s="361" t="inlineStr">
        <is>
          <t>Премиальный фруктовый скраб - сорбет для тела на основе соли «Яблоко и жасмин»</t>
        </is>
      </c>
      <c r="E69" s="361" t="n">
        <v>2</v>
      </c>
      <c r="F69" s="361" t="inlineStr">
        <is>
          <t>¥732.0</t>
        </is>
      </c>
      <c r="G69" s="361" t="inlineStr">
        <is>
          <t>¥1,464</t>
        </is>
      </c>
      <c r="H69" s="361" t="n">
        <v>0.5</v>
      </c>
      <c r="I69" s="361" t="n">
        <v>1</v>
      </c>
      <c r="J69" s="361" t="inlineStr">
        <is>
          <t>CP0008T</t>
        </is>
      </c>
      <c r="K69" s="361" t="inlineStr">
        <is>
          <t>ЕАЭС N RU Д-JP.РА02.В.76814/23 от 27.03.2023 действует до 26.03.2028</t>
        </is>
      </c>
      <c r="L69" s="361" t="n">
        <v/>
      </c>
      <c r="M69" s="361" t="inlineStr">
        <is>
          <t>COSMEPRO CO., LTD.</t>
        </is>
      </c>
    </row>
    <row r="70">
      <c r="B70" s="361" t="inlineStr">
        <is>
          <t>《Cosmepro》Premium Fruit Sorbet Body Massage Salt Honey. TESTER (N.C.V)</t>
        </is>
      </c>
      <c r="C70" s="361" t="inlineStr">
        <is>
          <t>Premium Fruit Sorbet Body Massage Salt Honey</t>
        </is>
      </c>
      <c r="D70" s="361" t="inlineStr">
        <is>
          <t>Премиальный фруктовый скраб - сорбет для тела на основе соли «Мёд»</t>
        </is>
      </c>
      <c r="E70" s="361" t="n">
        <v>2</v>
      </c>
      <c r="F70" s="361" t="inlineStr">
        <is>
          <t>¥732.0</t>
        </is>
      </c>
      <c r="G70" s="361" t="inlineStr">
        <is>
          <t>¥1,464</t>
        </is>
      </c>
      <c r="H70" s="361" t="n">
        <v>0.52</v>
      </c>
      <c r="I70" s="361" t="n">
        <v>1.04</v>
      </c>
      <c r="J70" s="361" t="inlineStr">
        <is>
          <t>CP0007T</t>
        </is>
      </c>
      <c r="K70" s="361" t="inlineStr">
        <is>
          <t>ЕАЭС N RU Д-JP.РА02.В.76814/23 от 27.03.2023 действует до 26.03.2028</t>
        </is>
      </c>
      <c r="L70" s="361" t="inlineStr">
        <is>
          <t>Cosmepro</t>
        </is>
      </c>
      <c r="M70" s="361" t="inlineStr">
        <is>
          <t>COSMEPRO CO., LTD.</t>
        </is>
      </c>
    </row>
    <row r="71">
      <c r="B71" s="361" t="inlineStr">
        <is>
          <t>《Cosmepro》Premium Fruit Sorbet Body Massage Blueberry. TESTER (N.C.V)</t>
        </is>
      </c>
      <c r="C71" s="361" t="inlineStr">
        <is>
          <t>Premium Fruit Sorbet Body Massage Blueberry</t>
        </is>
      </c>
      <c r="D71" s="361" t="inlineStr">
        <is>
          <t>Премиальный фруктовый скраб - сорбет для тела на основе соли «Черника»</t>
        </is>
      </c>
      <c r="E71" s="361" t="n">
        <v>2</v>
      </c>
      <c r="F71" s="361" t="inlineStr">
        <is>
          <t>¥732.0</t>
        </is>
      </c>
      <c r="G71" s="361" t="inlineStr">
        <is>
          <t>¥1,464</t>
        </is>
      </c>
      <c r="H71" s="361" t="n">
        <v>0.5</v>
      </c>
      <c r="I71" s="361" t="n">
        <v>1</v>
      </c>
      <c r="J71" s="361" t="inlineStr">
        <is>
          <t>CP0006T</t>
        </is>
      </c>
      <c r="K71" s="361" t="inlineStr">
        <is>
          <t>ЕАЭС N RU Д-JP.РА02.В.76814/23 от 27.03.2023 действует до 26.03.2028</t>
        </is>
      </c>
      <c r="L71" s="361" t="n">
        <v/>
      </c>
      <c r="M71" s="361" t="inlineStr">
        <is>
          <t>COSMEPRO CO., LTD.</t>
        </is>
      </c>
    </row>
    <row r="72">
      <c r="B72" s="361" t="inlineStr">
        <is>
          <t>《Cosmepro》Premium Fruit Sorbet Body Massage Salt Raspberry.TESTER (N.C.V)</t>
        </is>
      </c>
      <c r="C72" s="361" t="inlineStr">
        <is>
          <t>Premium Fruit Sorbet Body Massage Salt Raspberry</t>
        </is>
      </c>
      <c r="D72" s="361" t="inlineStr">
        <is>
          <t>Премиальный фруктовый скраб - сорбет для тела на основе соли «Малина»</t>
        </is>
      </c>
      <c r="E72" s="361" t="n">
        <v>2</v>
      </c>
      <c r="F72" s="361" t="inlineStr">
        <is>
          <t>¥100.0</t>
        </is>
      </c>
      <c r="G72" s="361" t="inlineStr">
        <is>
          <t>¥200</t>
        </is>
      </c>
      <c r="H72" s="361" t="n">
        <v>0.5</v>
      </c>
      <c r="I72" s="361" t="n">
        <v>1</v>
      </c>
      <c r="J72" s="361" t="inlineStr">
        <is>
          <t>CP0005T</t>
        </is>
      </c>
      <c r="K72" s="361" t="inlineStr">
        <is>
          <t>ЕАЭС N RU Д-JP.РА02.В.76814/23 от 27.03.2023 действует до 26.03.2028</t>
        </is>
      </c>
      <c r="L72" s="361" t="n">
        <v/>
      </c>
      <c r="M72" s="361" t="inlineStr">
        <is>
          <t>COSMEPRO CO., LTD.</t>
        </is>
      </c>
    </row>
    <row r="73">
      <c r="B73" s="361" t="inlineStr">
        <is>
          <t>《Cosmepro》Premium Fruit Sorbet Body Massage Salt Grape Fruits.TESTER (N.C.V)</t>
        </is>
      </c>
      <c r="C73" s="361" t="inlineStr">
        <is>
          <t>Premium Fruit Sorbet Body Massage Salt Grape fruits</t>
        </is>
      </c>
      <c r="D73" s="361" t="inlineStr">
        <is>
          <t>Премиальный фруктовый скраб - сорбет для тела на основе соли «Грейпфрут»</t>
        </is>
      </c>
      <c r="E73" s="361" t="n">
        <v>2</v>
      </c>
      <c r="F73" s="361" t="inlineStr">
        <is>
          <t>¥100.0</t>
        </is>
      </c>
      <c r="G73" s="361" t="inlineStr">
        <is>
          <t>¥200</t>
        </is>
      </c>
      <c r="H73" s="361" t="n">
        <v>0.52</v>
      </c>
      <c r="I73" s="361" t="n">
        <v>1.04</v>
      </c>
      <c r="J73" s="361" t="inlineStr">
        <is>
          <t>CP0004T</t>
        </is>
      </c>
      <c r="K73" s="361" t="inlineStr">
        <is>
          <t>ЕАЭС N RU Д-JP.РА02.В.76814/23 от 27.03.2023 действует до 26.03.2028</t>
        </is>
      </c>
      <c r="L73" s="361" t="n">
        <v/>
      </c>
      <c r="M73" s="361" t="inlineStr">
        <is>
          <t>COSMEPRO CO., LTD.</t>
        </is>
      </c>
    </row>
    <row r="74">
      <c r="B74" s="361" t="inlineStr">
        <is>
          <t>《Cosmepro》Premium Fruit Sorbet Body Massage Salt Papaya. TESTER (N.C.V)</t>
        </is>
      </c>
      <c r="C74" s="361" t="inlineStr">
        <is>
          <t>Premium Fruit Sorbet Body Massage Salt Papaya</t>
        </is>
      </c>
      <c r="D74" s="361" t="inlineStr">
        <is>
          <t>Премиальный фруктовый скраб - сорбет для тела на основе соли «Папайя»</t>
        </is>
      </c>
      <c r="E74" s="361" t="n">
        <v>2</v>
      </c>
      <c r="F74" s="361" t="inlineStr">
        <is>
          <t>¥732.0</t>
        </is>
      </c>
      <c r="G74" s="361" t="inlineStr">
        <is>
          <t>¥1,464</t>
        </is>
      </c>
      <c r="H74" s="361" t="n">
        <v>0.52</v>
      </c>
      <c r="I74" s="361" t="n">
        <v>1.04</v>
      </c>
      <c r="J74" s="361" t="inlineStr">
        <is>
          <t>CP0003T</t>
        </is>
      </c>
      <c r="K74" s="361" t="inlineStr">
        <is>
          <t>ЕАЭС N RU Д-JP.РА02.В.76814/23 от 27.03.2023 действует до 26.03.2028</t>
        </is>
      </c>
      <c r="L74" s="361" t="inlineStr">
        <is>
          <t>Cosmepro</t>
        </is>
      </c>
      <c r="M74" s="361" t="inlineStr">
        <is>
          <t>COSMEPRO CO., LTD.</t>
        </is>
      </c>
    </row>
    <row r="75">
      <c r="B75" s="361" t="inlineStr">
        <is>
          <t>《Cosmepro》Premium Fruit Sorbet Body Massage Salt Aloe. TESTER (N.C.V)</t>
        </is>
      </c>
      <c r="C75" s="361" t="inlineStr">
        <is>
          <t>Premium Fruit Sorbet Body Massage Salt Aloe</t>
        </is>
      </c>
      <c r="D75" s="361" t="inlineStr">
        <is>
          <t>Премиальный фруктовый скраб-сорбет для тела на основе соли «Алоэ»</t>
        </is>
      </c>
      <c r="E75" s="361" t="n">
        <v>2</v>
      </c>
      <c r="F75" s="361" t="inlineStr">
        <is>
          <t>¥732.0</t>
        </is>
      </c>
      <c r="G75" s="361" t="inlineStr">
        <is>
          <t>¥1,464</t>
        </is>
      </c>
      <c r="H75" s="361" t="n">
        <v>0.52</v>
      </c>
      <c r="I75" s="361" t="n">
        <v>1.04</v>
      </c>
      <c r="J75" s="361" t="inlineStr">
        <is>
          <t>CP0002T</t>
        </is>
      </c>
      <c r="K75" s="361" t="inlineStr">
        <is>
          <t>ЕАЭС N RU Д-JP.РА02.В.76814/23 от 27.03.2023 действует до 26.03.2028</t>
        </is>
      </c>
      <c r="L75" s="361" t="n">
        <v/>
      </c>
      <c r="M75" s="361" t="inlineStr">
        <is>
          <t>COSMEPRO CO., LTD.</t>
        </is>
      </c>
    </row>
    <row r="76">
      <c r="B76" s="361" t="inlineStr">
        <is>
          <t>《SOWARE INTERNATIONAL》PERFECT Thalasso Serum Thalasso Mask (1sheet)</t>
        </is>
      </c>
      <c r="C76" s="361" t="inlineStr">
        <is>
          <t>Perfect Serum Thalasso Mask</t>
        </is>
      </c>
      <c r="D76" s="361" t="inlineStr">
        <is>
          <t>Эссенция-маска для лица на основе фукоидана "Талассо"</t>
        </is>
      </c>
      <c r="E76" s="361" t="n">
        <v>200</v>
      </c>
      <c r="F76" s="361" t="inlineStr">
        <is>
          <t>¥850.0</t>
        </is>
      </c>
      <c r="G76" s="361" t="inlineStr">
        <is>
          <t>¥170,000</t>
        </is>
      </c>
      <c r="H76" s="361" t="n">
        <v>0.032</v>
      </c>
      <c r="I76" s="361" t="n">
        <v>6.4</v>
      </c>
      <c r="J76" s="361" t="inlineStr">
        <is>
          <t>GL05</t>
        </is>
      </c>
      <c r="K76" s="361" t="inlineStr">
        <is>
          <t>ЕАЭС N RU Д-JP.АИ77.В.26207/19 от 27.05.2019 действует до 26.05.2025</t>
        </is>
      </c>
      <c r="L76" s="361" t="n">
        <v/>
      </c>
      <c r="M76" s="361" t="inlineStr">
        <is>
          <t>HSC COLLAGEN CJ., Ltd</t>
        </is>
      </c>
    </row>
    <row r="77">
      <c r="B77" s="361" t="inlineStr">
        <is>
          <t>《MEDION》Mediplorer Cleansing balm
(90g)</t>
        </is>
      </c>
      <c r="C77" s="361" t="inlineStr">
        <is>
          <t>Mediplorer Cleansing balm</t>
        </is>
      </c>
      <c r="D77" s="361" t="inlineStr">
        <is>
          <t>Очищающий бальзам для лица Mediplorer</t>
        </is>
      </c>
      <c r="E77" s="361" t="n">
        <v>24</v>
      </c>
      <c r="F77" s="361" t="inlineStr">
        <is>
          <t>¥2,718.0</t>
        </is>
      </c>
      <c r="G77" s="361" t="inlineStr">
        <is>
          <t>¥65,232</t>
        </is>
      </c>
      <c r="H77" s="361" t="n">
        <v>0.176</v>
      </c>
      <c r="I77" s="361" t="n">
        <v>4.224</v>
      </c>
      <c r="J77" s="361" t="inlineStr">
        <is>
          <t>MEDI01</t>
        </is>
      </c>
      <c r="K77" s="361" t="inlineStr">
        <is>
          <t>ЕАЭС N RU Д-JP.РА04.В.65633/23 от 14.06.2023 действует до 13.06.2028</t>
        </is>
      </c>
      <c r="L77" s="361" t="n">
        <v/>
      </c>
      <c r="M77" s="361" t="inlineStr">
        <is>
          <t>Medion Research Laboratories Inc.</t>
        </is>
      </c>
    </row>
    <row r="78">
      <c r="A78" s="175" t="n"/>
      <c r="B78" s="328" t="n"/>
      <c r="C78" s="339" t="n"/>
      <c r="D78" s="176" t="inlineStr">
        <is>
          <t xml:space="preserve">   Sub Total ③</t>
        </is>
      </c>
      <c r="E78" s="232" t="n">
        <v>0</v>
      </c>
      <c r="F78" s="376" t="n">
        <v>0</v>
      </c>
      <c r="G78" s="377" t="n">
        <v>0</v>
      </c>
      <c r="H78" s="370" t="n">
        <v>0</v>
      </c>
      <c r="I78" s="370" t="n">
        <v>0</v>
      </c>
      <c r="J78" s="366" t="n"/>
      <c r="X78" s="378" t="n"/>
    </row>
    <row r="79">
      <c r="A79" s="190" t="n"/>
      <c r="B79" s="191" t="n"/>
      <c r="C79" s="191" t="n"/>
      <c r="D79" s="192" t="n"/>
      <c r="E79" s="251">
        <f>E14+'Invoice-2'!E15</f>
        <v/>
      </c>
      <c r="F79" s="379" t="n"/>
      <c r="G79" s="380">
        <f>'Invoice-1 '!G14+'Invoice-2'!G14+'Invoice-3'!G14</f>
        <v/>
      </c>
      <c r="H79" s="372" t="n"/>
      <c r="I79" s="366">
        <f>I14+'Invoice-2'!I15</f>
        <v/>
      </c>
      <c r="J79" s="372" t="n"/>
    </row>
    <row r="80">
      <c r="E80" s="182" t="n"/>
      <c r="F80" s="373" t="n"/>
      <c r="G80" s="373" t="n"/>
    </row>
    <row r="81">
      <c r="G81" s="381" t="n"/>
      <c r="I81" s="382" t="n"/>
      <c r="L81" s="383" t="n"/>
    </row>
    <row r="82">
      <c r="H82" s="352" t="inlineStr">
        <is>
          <t>DD</t>
        </is>
      </c>
      <c r="I82" s="382">
        <f>SUM(#REF!)+'Invoice-4 (TESTER)'!#REF!</f>
        <v/>
      </c>
      <c r="L82" s="383">
        <f>#REF!+#REF!+#REF!+#REF!+#REF!+#REF!</f>
        <v/>
      </c>
    </row>
    <row r="83">
      <c r="H83" s="352" t="inlineStr">
        <is>
          <t>COCOCHI</t>
        </is>
      </c>
      <c r="I83" s="382">
        <f>SUM(#REF!)+'Invoice-4 (TESTER)'!I20</f>
        <v/>
      </c>
      <c r="L83" s="383">
        <f>SUM(#REF!)+#REF!+#REF!+#REF!+#REF!+#REF!+#REF!</f>
        <v/>
      </c>
    </row>
    <row r="84">
      <c r="H84" s="352" t="inlineStr">
        <is>
          <t>EVLISS</t>
        </is>
      </c>
      <c r="I84" s="382">
        <f>SUM(#REF!)+'Invoice-4 (TESTER)'!I21</f>
        <v/>
      </c>
    </row>
    <row r="85">
      <c r="I85" s="384">
        <f>SUM(#REF!)</f>
        <v/>
      </c>
    </row>
    <row r="86">
      <c r="H86" s="352" t="inlineStr">
        <is>
          <t>Mccoy</t>
        </is>
      </c>
      <c r="I86" s="367">
        <f>SUM(#REF!)+'Invoice-4 (TESTER)'!I22</f>
        <v/>
      </c>
    </row>
  </sheetData>
  <autoFilter ref="A13:AJ15"/>
  <mergeCells count="2">
    <mergeCell ref="B78:C78"/>
    <mergeCell ref="A1:G2"/>
  </mergeCells>
  <pageMargins left="0" right="0" top="0" bottom="0" header="0" footer="0"/>
  <pageSetup orientation="portrait" paperSize="9" scale="36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N23"/>
  <sheetViews>
    <sheetView view="pageBreakPreview" zoomScale="55" zoomScaleNormal="100" zoomScaleSheetLayoutView="55" workbookViewId="0">
      <selection activeCell="J48" sqref="J48"/>
    </sheetView>
  </sheetViews>
  <sheetFormatPr baseColWidth="8" defaultColWidth="9" defaultRowHeight="15.75"/>
  <cols>
    <col width="10.375" customWidth="1" style="147" min="1" max="1"/>
    <col width="49.75" customWidth="1" style="147" min="2" max="2"/>
    <col width="27.125" customWidth="1" style="147" min="3" max="3"/>
    <col width="39" customWidth="1" style="147" min="4" max="4"/>
    <col width="8.625" customWidth="1" style="147" min="5" max="5"/>
    <col width="14.375" customWidth="1" style="352" min="6" max="6"/>
    <col width="22.375" customWidth="1" style="352" min="7" max="7"/>
    <col width="16.375" customWidth="1" style="352" min="8" max="10"/>
    <col width="32.75" customWidth="1" style="274" min="11" max="11"/>
    <col width="10.125" customWidth="1" style="243" min="12" max="12"/>
    <col width="19.375" customWidth="1" style="277" min="13" max="13"/>
    <col width="22.25" bestFit="1" customWidth="1" style="147" min="14" max="14"/>
    <col width="7.625" customWidth="1" style="289" min="15" max="15"/>
    <col width="2.375" customWidth="1" style="147" min="16" max="19"/>
    <col width="14.125" customWidth="1" style="147" min="20" max="20"/>
    <col width="19.875" customWidth="1" style="147" min="21" max="21"/>
    <col width="19.375" customWidth="1" style="147" min="22" max="22"/>
    <col width="16.375" customWidth="1" style="147" min="23" max="27"/>
    <col width="2.375" customWidth="1" style="147" min="28" max="33"/>
    <col width="9" customWidth="1" style="147" min="34" max="34"/>
    <col width="19.375" customWidth="1" style="147" min="35" max="35"/>
    <col width="9" customWidth="1" style="147" min="36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148" t="inlineStr">
        <is>
          <t>INV.NO.：</t>
        </is>
      </c>
      <c r="B3" s="149">
        <f t="array" ref="B3:D3">'INVOICE(無償サンプル抜き価格)'!H6:J6</f>
        <v/>
      </c>
      <c r="C3" s="147" t="n">
        <v>0</v>
      </c>
      <c r="D3" s="147" t="n">
        <v>0</v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153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26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166" t="n"/>
      <c r="C8" s="166" t="n"/>
      <c r="D8" s="167" t="n"/>
      <c r="E8" s="168" t="n"/>
      <c r="F8" s="358" t="n"/>
      <c r="G8" s="359" t="n"/>
      <c r="K8" s="226" t="n"/>
    </row>
    <row r="9">
      <c r="A9" s="171" t="inlineStr">
        <is>
          <t xml:space="preserve">PORT  OF  SHIPMENT </t>
        </is>
      </c>
      <c r="B9" s="172" t="n"/>
      <c r="C9" s="172" t="n"/>
      <c r="D9" s="158" t="inlineStr">
        <is>
          <t xml:space="preserve">SHIPPED PER : </t>
        </is>
      </c>
      <c r="G9" s="356" t="n"/>
      <c r="H9" s="147" t="n"/>
      <c r="K9" s="226" t="n"/>
    </row>
    <row r="10">
      <c r="A10" s="173" t="inlineStr">
        <is>
          <t>From：</t>
        </is>
      </c>
      <c r="B10" s="168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26" t="n"/>
    </row>
    <row r="11" ht="19.5" customHeight="1" s="338">
      <c r="A11" s="171" t="inlineStr">
        <is>
          <t>PORT  OF  DESTINATION</t>
        </is>
      </c>
      <c r="B11" s="172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26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26" t="n"/>
    </row>
    <row r="13" ht="26.25" customHeight="1" s="338" thickBot="1">
      <c r="A13" s="242" t="n"/>
      <c r="B13" s="236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60" t="inlineStr">
        <is>
          <t>TTL N/W</t>
        </is>
      </c>
      <c r="J13" s="237" t="inlineStr">
        <is>
          <t>Артикул</t>
        </is>
      </c>
      <c r="K13" s="275" t="inlineStr">
        <is>
          <t>Реквизиты ДС</t>
        </is>
      </c>
      <c r="L13" s="235" t="inlineStr">
        <is>
          <t>Марка (бренд) ДС</t>
        </is>
      </c>
      <c r="M13" s="278" t="inlineStr">
        <is>
          <t>Производель ДС</t>
        </is>
      </c>
      <c r="N13" s="293" t="inlineStr">
        <is>
          <t>Производ В ДС</t>
        </is>
      </c>
    </row>
    <row r="14" ht="23.25" customHeight="1" s="338" thickBot="1">
      <c r="A14" s="175" t="n"/>
      <c r="B14" s="328" t="n"/>
      <c r="C14" s="339" t="n"/>
      <c r="D14" s="176" t="inlineStr">
        <is>
          <t xml:space="preserve">   Sub Total ④</t>
        </is>
      </c>
      <c r="E14" s="227" t="n">
        <v>0</v>
      </c>
      <c r="F14" s="385" t="n">
        <v>0</v>
      </c>
      <c r="G14" s="386" t="n">
        <v>0</v>
      </c>
      <c r="H14" s="364" t="n">
        <v>0</v>
      </c>
      <c r="I14" s="370" t="n">
        <v>0</v>
      </c>
      <c r="J14" s="366" t="n"/>
    </row>
    <row r="15" ht="33" customHeight="1" s="338">
      <c r="D15" s="180" t="inlineStr">
        <is>
          <t>TOTAL</t>
        </is>
      </c>
      <c r="E15" s="257">
        <f>'Invoice-3'!E15+'Invoice-4 (TESTER)'!E14</f>
        <v/>
      </c>
      <c r="F15" s="387" t="n"/>
      <c r="G15" s="387">
        <f>'Invoice-3'!G15+'Invoice-4 (TESTER)'!G14</f>
        <v/>
      </c>
      <c r="H15" s="388" t="n"/>
      <c r="I15" s="389">
        <f>'Invoice-3'!I15+'Invoice-4 (TESTER)'!I14</f>
        <v/>
      </c>
      <c r="J15" s="372" t="n"/>
    </row>
    <row r="16" ht="18.75" customHeight="1" s="338">
      <c r="E16" s="182" t="n"/>
      <c r="F16" s="373" t="n"/>
      <c r="G16" s="373" t="n"/>
    </row>
    <row r="17">
      <c r="E17" s="147" t="n">
        <v>19721</v>
      </c>
      <c r="G17" s="352">
        <f>G14-#REF!-#REF!</f>
        <v/>
      </c>
      <c r="I17" s="368">
        <f>SUM(#REF!)</f>
        <v/>
      </c>
    </row>
    <row r="18">
      <c r="E18" s="147">
        <f>E17-E15</f>
        <v/>
      </c>
      <c r="G18" s="352">
        <f>G17+'Invoice-1 '!G14</f>
        <v/>
      </c>
      <c r="I18" s="369">
        <f>'Invoice-1 '!I14+'Invoice-4 (TESTER)'!I17</f>
        <v/>
      </c>
    </row>
    <row r="20">
      <c r="H20" s="352" t="inlineStr">
        <is>
          <t>COCOCHI</t>
        </is>
      </c>
      <c r="I20" s="390">
        <f>SUM(#REF!)</f>
        <v/>
      </c>
    </row>
    <row r="21">
      <c r="H21" s="352" t="inlineStr">
        <is>
          <t>EVLISS</t>
        </is>
      </c>
      <c r="I21" s="369">
        <f>SUM(#REF!)</f>
        <v/>
      </c>
    </row>
    <row r="22">
      <c r="H22" s="352" t="inlineStr">
        <is>
          <t>Mccoy</t>
        </is>
      </c>
      <c r="I22" s="367">
        <f>SUM(#REF!)</f>
        <v/>
      </c>
    </row>
    <row r="23">
      <c r="I23" s="367">
        <f>SUM(#REF!)</f>
        <v/>
      </c>
    </row>
  </sheetData>
  <autoFilter ref="A13:AI15"/>
  <mergeCells count="2">
    <mergeCell ref="B14:C14"/>
    <mergeCell ref="A1:G2"/>
  </mergeCells>
  <pageMargins left="0" right="0" top="0" bottom="0" header="0" footer="0"/>
  <pageSetup orientation="landscape" paperSize="9" scale="53" fitToHeight="0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O23"/>
  <sheetViews>
    <sheetView view="pageBreakPreview" zoomScale="55" zoomScaleNormal="100" zoomScaleSheetLayoutView="55" workbookViewId="0">
      <selection activeCell="J24" sqref="J24"/>
    </sheetView>
  </sheetViews>
  <sheetFormatPr baseColWidth="8" defaultColWidth="9" defaultRowHeight="15.75"/>
  <cols>
    <col width="10.375" customWidth="1" style="147" min="1" max="1"/>
    <col width="49.75" customWidth="1" style="147" min="2" max="2"/>
    <col width="27.125" customWidth="1" style="147" min="3" max="3"/>
    <col width="39" customWidth="1" style="147" min="4" max="4"/>
    <col width="10.625" customWidth="1" style="147" min="5" max="5"/>
    <col width="14.375" customWidth="1" style="352" min="6" max="6"/>
    <col width="22.375" customWidth="1" style="352" min="7" max="7"/>
    <col width="16.375" customWidth="1" style="352" min="8" max="10"/>
    <col width="32.75" customWidth="1" style="269" min="11" max="11"/>
    <col width="11.75" bestFit="1" customWidth="1" style="279" min="12" max="12"/>
    <col width="19.375" customWidth="1" style="279" min="13" max="13"/>
    <col hidden="1" width="20.625" customWidth="1" style="279" min="14" max="14"/>
    <col width="7.125" customWidth="1" style="294" min="15" max="15"/>
    <col width="9.875" customWidth="1" style="147" min="16" max="16"/>
    <col width="2.375" customWidth="1" style="147" min="17" max="21"/>
    <col width="14.125" customWidth="1" style="147" min="22" max="22"/>
    <col width="19.875" customWidth="1" style="147" min="23" max="23"/>
    <col width="19.375" customWidth="1" style="147" min="24" max="24"/>
    <col width="16.375" customWidth="1" style="147" min="25" max="29"/>
    <col width="2.375" customWidth="1" style="147" min="30" max="35"/>
    <col width="9" customWidth="1" style="147" min="36" max="36"/>
    <col width="19.375" customWidth="1" style="147" min="37" max="37"/>
    <col width="9" customWidth="1" style="147" min="38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148" t="inlineStr">
        <is>
          <t>INV.NO.：</t>
        </is>
      </c>
      <c r="B3" s="149">
        <f t="array" ref="B3:D3">'INVOICE(無償サンプル抜き価格)'!H6:J6</f>
        <v/>
      </c>
      <c r="C3" s="147" t="n">
        <v>0</v>
      </c>
      <c r="D3" s="147" t="n">
        <v>0</v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153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70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166" t="n"/>
      <c r="C8" s="166" t="n"/>
      <c r="D8" s="167" t="n"/>
      <c r="E8" s="168" t="n"/>
      <c r="F8" s="358" t="n"/>
      <c r="G8" s="359" t="n"/>
      <c r="K8" s="270" t="n"/>
    </row>
    <row r="9">
      <c r="A9" s="171" t="inlineStr">
        <is>
          <t xml:space="preserve">PORT  OF  SHIPMENT </t>
        </is>
      </c>
      <c r="B9" s="172" t="n"/>
      <c r="C9" s="172" t="n"/>
      <c r="D9" s="158" t="inlineStr">
        <is>
          <t xml:space="preserve">SHIPPED PER : </t>
        </is>
      </c>
      <c r="G9" s="356" t="n"/>
      <c r="H9" s="147" t="n"/>
      <c r="K9" s="270" t="n"/>
    </row>
    <row r="10">
      <c r="A10" s="173" t="inlineStr">
        <is>
          <t>From：</t>
        </is>
      </c>
      <c r="B10" s="168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70" t="n"/>
    </row>
    <row r="11" ht="19.5" customHeight="1" s="338">
      <c r="A11" s="171" t="inlineStr">
        <is>
          <t>PORT  OF  DESTINATION</t>
        </is>
      </c>
      <c r="B11" s="172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70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70" t="n"/>
    </row>
    <row r="13" ht="21.75" customHeight="1" s="338" thickBot="1">
      <c r="A13" s="242" t="n"/>
      <c r="B13" s="236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41" t="inlineStr">
        <is>
          <t>TTL N/W</t>
        </is>
      </c>
      <c r="J13" s="237" t="inlineStr">
        <is>
          <t>Артикул</t>
        </is>
      </c>
      <c r="K13" s="235" t="inlineStr">
        <is>
          <t>Реквизиты ДС</t>
        </is>
      </c>
      <c r="L13" s="278" t="inlineStr">
        <is>
          <t>Марка (бренд) ДС</t>
        </is>
      </c>
      <c r="M13" s="278" t="inlineStr">
        <is>
          <t>Производель ДС</t>
        </is>
      </c>
      <c r="N13" s="292" t="inlineStr">
        <is>
          <t>Производ в ДС</t>
        </is>
      </c>
      <c r="O13" s="292" t="n"/>
    </row>
    <row r="14" ht="23.25" customHeight="1" s="338" thickBot="1">
      <c r="A14" s="175" t="n"/>
      <c r="B14" s="328" t="n"/>
      <c r="C14" s="339" t="n"/>
      <c r="D14" s="176" t="inlineStr">
        <is>
          <t xml:space="preserve">   Sub Total ④</t>
        </is>
      </c>
      <c r="E14" s="177" t="n">
        <v>0</v>
      </c>
      <c r="F14" s="385" t="n">
        <v>0</v>
      </c>
      <c r="G14" s="391" t="n">
        <v>0</v>
      </c>
      <c r="H14" s="392" t="n">
        <v>0</v>
      </c>
      <c r="I14" s="393" t="n">
        <v>0</v>
      </c>
      <c r="J14" s="394" t="n"/>
    </row>
    <row r="15" ht="33" customHeight="1" s="338" thickBot="1">
      <c r="A15" s="190" t="n"/>
      <c r="B15" s="191" t="n"/>
      <c r="C15" s="191" t="n"/>
      <c r="D15" s="192" t="inlineStr">
        <is>
          <t>TOTAL</t>
        </is>
      </c>
      <c r="E15" s="220" t="n">
        <v>0</v>
      </c>
      <c r="F15" s="395" t="n">
        <v>0</v>
      </c>
      <c r="G15" s="396" t="n">
        <v>0</v>
      </c>
      <c r="H15" s="397" t="n">
        <v>0</v>
      </c>
      <c r="I15" s="398" t="n">
        <v>0</v>
      </c>
    </row>
    <row r="16" ht="18.75" customHeight="1" s="338">
      <c r="E16" s="182" t="n"/>
      <c r="F16" s="373" t="n"/>
      <c r="G16" s="373" t="n"/>
    </row>
    <row r="17">
      <c r="E17" s="147" t="n">
        <v>19721</v>
      </c>
      <c r="G17" s="352">
        <f>G14-#REF!-#REF!</f>
        <v/>
      </c>
      <c r="I17" s="368">
        <f>SUM(#REF!)</f>
        <v/>
      </c>
    </row>
    <row r="18">
      <c r="E18" s="147">
        <f>E17-E15</f>
        <v/>
      </c>
      <c r="G18" s="352">
        <f>G17+'Invoice-1 '!G14</f>
        <v/>
      </c>
      <c r="I18" s="369">
        <f>'Invoice-1 '!I14+'Invoice-5 (TESTER) '!I17</f>
        <v/>
      </c>
    </row>
    <row r="19">
      <c r="G19" s="352">
        <f>G14+'Invoice-4 (TESTER)'!G14</f>
        <v/>
      </c>
    </row>
    <row r="20">
      <c r="H20" s="352" t="inlineStr">
        <is>
          <t>COCOCHI</t>
        </is>
      </c>
      <c r="I20" s="390">
        <f>SUM(#REF!)</f>
        <v/>
      </c>
    </row>
    <row r="21">
      <c r="H21" s="352" t="inlineStr">
        <is>
          <t>EVLISS</t>
        </is>
      </c>
      <c r="I21" s="369">
        <f>SUM(#REF!)</f>
        <v/>
      </c>
    </row>
    <row r="22">
      <c r="H22" s="352" t="inlineStr">
        <is>
          <t>Mccoy</t>
        </is>
      </c>
      <c r="I22" s="367">
        <f>SUM(#REF!)</f>
        <v/>
      </c>
    </row>
    <row r="23">
      <c r="I23" s="367">
        <f>SUM(#REF!)</f>
        <v/>
      </c>
    </row>
  </sheetData>
  <autoFilter ref="A13:AK15"/>
  <mergeCells count="2">
    <mergeCell ref="B14:C14"/>
    <mergeCell ref="A1:G2"/>
  </mergeCells>
  <pageMargins left="0" right="0" top="0" bottom="0" header="0" footer="0"/>
  <pageSetup orientation="landscape" paperSize="9" scale="53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U33"/>
  <sheetViews>
    <sheetView view="pageBreakPreview" zoomScale="85" zoomScaleNormal="106" zoomScaleSheetLayoutView="85" workbookViewId="0">
      <selection activeCell="E25" sqref="E25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44.625" customWidth="1" style="268" min="7" max="7"/>
    <col width="11.375" customWidth="1" style="33" min="8" max="8"/>
    <col width="9" customWidth="1" style="33" min="9" max="9"/>
    <col width="9.375" customWidth="1" style="33" min="10" max="10"/>
    <col width="11.625" customWidth="1" style="33" min="11" max="11"/>
    <col width="11.125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3.125" customWidth="1" style="53" min="17" max="17"/>
    <col width="20" customWidth="1" style="53" min="18" max="18"/>
    <col width="30.75" customWidth="1" style="53" min="19" max="19"/>
    <col width="15.25" bestFit="1" customWidth="1" style="53" min="20" max="20"/>
    <col width="18.75" customWidth="1" style="28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6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38">
      <c r="A2" s="63" t="n"/>
      <c r="B2" s="63" t="n"/>
      <c r="C2" s="63" t="n"/>
      <c r="D2" s="63" t="n"/>
      <c r="E2" s="63" t="n"/>
      <c r="F2" s="63" t="n"/>
      <c r="G2" s="26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6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62" t="n"/>
      <c r="H4" s="34" t="n"/>
      <c r="I4" s="34" t="n"/>
      <c r="J4" s="34" t="n"/>
      <c r="K4" s="399" t="n"/>
      <c r="L4" s="45" t="n"/>
      <c r="M4" s="45" t="n"/>
      <c r="N4" s="400" t="n"/>
      <c r="O4" s="400" t="n"/>
    </row>
    <row r="5">
      <c r="A5" s="34" t="inlineStr">
        <is>
          <t>INV.NO.</t>
        </is>
      </c>
      <c r="B5" s="401">
        <f>'Invoice-1 '!B3</f>
        <v/>
      </c>
      <c r="C5" s="401" t="n"/>
      <c r="D5" s="401" t="n"/>
      <c r="E5" s="402" t="n"/>
      <c r="F5" s="402" t="n"/>
      <c r="G5" s="403" t="n"/>
      <c r="H5" s="404" t="n"/>
      <c r="I5" s="405" t="n"/>
      <c r="J5" s="405" t="n"/>
      <c r="K5" s="406" t="n"/>
      <c r="L5" s="407" t="n"/>
      <c r="M5" s="407" t="n"/>
      <c r="N5" s="407" t="n"/>
      <c r="O5" s="407" t="n"/>
    </row>
    <row r="6">
      <c r="A6" s="41" t="n"/>
      <c r="B6" s="41" t="n"/>
      <c r="C6" s="408" t="n"/>
      <c r="D6" s="409" t="n"/>
      <c r="E6" s="405" t="n"/>
      <c r="F6" s="405" t="n"/>
      <c r="G6" s="410" t="n"/>
      <c r="H6" s="405" t="n"/>
      <c r="I6" s="405" t="n"/>
      <c r="J6" s="405" t="n"/>
      <c r="K6" s="399" t="n"/>
      <c r="L6" s="405" t="n"/>
      <c r="M6" s="405" t="n"/>
      <c r="N6" s="405" t="n"/>
      <c r="O6" s="399" t="n"/>
    </row>
    <row r="7">
      <c r="A7" s="44" t="inlineStr">
        <is>
          <t xml:space="preserve">Customer : ROYAL COSMETICS Co.,Ltd.     </t>
        </is>
      </c>
      <c r="B7" s="44" t="n"/>
      <c r="C7" s="408" t="n"/>
      <c r="D7" s="409" t="n"/>
      <c r="E7" s="405" t="n"/>
      <c r="F7" s="405" t="n"/>
      <c r="G7" s="410" t="n"/>
      <c r="H7" s="405" t="n"/>
      <c r="J7" s="405" t="n"/>
      <c r="K7" s="411" t="n"/>
      <c r="L7" s="45" t="n"/>
      <c r="M7" s="45" t="n"/>
      <c r="N7" s="45" t="n"/>
      <c r="O7" s="41" t="n"/>
    </row>
    <row r="8">
      <c r="A8" s="46" t="n"/>
      <c r="B8" s="46" t="n"/>
      <c r="C8" s="408" t="inlineStr">
        <is>
          <t>119590 Moscow Mosfilmovskaya Street 70-6 Russian Federation</t>
        </is>
      </c>
      <c r="D8" s="409" t="n"/>
      <c r="E8" s="405" t="n"/>
      <c r="F8" s="405" t="n"/>
      <c r="G8" s="410" t="n"/>
      <c r="H8" s="405" t="n"/>
      <c r="I8" s="405" t="n"/>
      <c r="J8" s="405" t="n"/>
      <c r="K8" s="399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408" t="n"/>
      <c r="D9" s="408" t="n"/>
      <c r="E9" s="45" t="n"/>
      <c r="F9" s="45" t="n"/>
      <c r="G9" s="265" t="n"/>
      <c r="H9" s="405" t="n"/>
      <c r="I9" s="405" t="n"/>
      <c r="J9" s="405" t="n"/>
      <c r="K9" s="399" t="n"/>
      <c r="L9" s="47" t="n"/>
      <c r="M9" s="47" t="n"/>
      <c r="N9" s="47" t="n"/>
      <c r="O9" s="48" t="n"/>
    </row>
    <row r="10" ht="12" customHeight="1" s="338" thickBot="1">
      <c r="A10" s="49" t="n"/>
      <c r="B10" s="49" t="n"/>
      <c r="C10" s="408" t="n"/>
      <c r="D10" s="45" t="n"/>
      <c r="E10" s="405" t="n"/>
      <c r="F10" s="405" t="n"/>
      <c r="G10" s="410" t="n"/>
      <c r="H10" s="405" t="n"/>
      <c r="I10" s="405" t="n"/>
      <c r="J10" s="405" t="n"/>
      <c r="K10" s="399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412" t="inlineStr">
        <is>
          <t>箱数</t>
        </is>
      </c>
      <c r="D11" s="413" t="inlineStr">
        <is>
          <t>1箱入数(総数）</t>
        </is>
      </c>
      <c r="E11" s="414" t="n"/>
      <c r="F11" s="414" t="n"/>
      <c r="G11" s="415" t="n"/>
      <c r="H11" s="414" t="n"/>
      <c r="I11" s="412" t="inlineStr">
        <is>
          <t>梱包サイズ(Ｍ3）</t>
        </is>
      </c>
      <c r="J11" s="412" t="n"/>
      <c r="K11" s="412" t="inlineStr">
        <is>
          <t>ネット重量(kg)</t>
        </is>
      </c>
      <c r="L11" s="412" t="n"/>
      <c r="M11" s="412" t="n"/>
      <c r="N11" s="412" t="inlineStr">
        <is>
          <t>総重量(kg)</t>
        </is>
      </c>
      <c r="O11" s="416" t="n"/>
    </row>
    <row r="12" ht="13.5" customHeight="1" s="338">
      <c r="A12" s="125" t="inlineStr">
        <is>
          <t>C/ No.</t>
        </is>
      </c>
      <c r="B12" s="98" t="inlineStr">
        <is>
          <t>(BOX. No.)</t>
        </is>
      </c>
      <c r="C12" s="417" t="inlineStr">
        <is>
          <t>Case</t>
        </is>
      </c>
      <c r="D12" s="418" t="inlineStr">
        <is>
          <t>Q'ty</t>
        </is>
      </c>
      <c r="E12" s="419" t="inlineStr">
        <is>
          <t>Description of goods</t>
        </is>
      </c>
      <c r="F12" s="419" t="inlineStr">
        <is>
          <t>Наименование ДС англ</t>
        </is>
      </c>
      <c r="G12" s="420" t="inlineStr">
        <is>
          <t>Наименование ДС рус</t>
        </is>
      </c>
      <c r="H12" s="419" t="inlineStr">
        <is>
          <t>Contents</t>
        </is>
      </c>
      <c r="I12" s="421" t="inlineStr">
        <is>
          <t>Measurement</t>
        </is>
      </c>
      <c r="J12" s="421" t="n"/>
      <c r="K12" s="421" t="inlineStr">
        <is>
          <t>Net Weight(kg)</t>
        </is>
      </c>
      <c r="L12" s="421" t="n"/>
      <c r="M12" s="421" t="n"/>
      <c r="N12" s="421" t="inlineStr">
        <is>
          <t>Gross Weight</t>
        </is>
      </c>
      <c r="O12" s="422" t="n"/>
      <c r="P12" s="97" t="inlineStr">
        <is>
          <t>Цена за шт</t>
        </is>
      </c>
      <c r="Q12" s="95" t="inlineStr">
        <is>
          <t>Цена TTL</t>
        </is>
      </c>
      <c r="R12" s="95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38" thickBot="1">
      <c r="C13" s="423" t="n">
        <v/>
      </c>
      <c r="D13" s="423" t="n">
        <v>12</v>
      </c>
      <c r="E13" s="423" t="inlineStr">
        <is>
          <t>《Relent》ASTEROPE washing cream</t>
        </is>
      </c>
      <c r="F13" s="423" t="inlineStr">
        <is>
          <t>Asterope Washing Cream</t>
        </is>
      </c>
      <c r="G13" s="423" t="inlineStr">
        <is>
          <t>Пенка для умывания Астеропа</t>
        </is>
      </c>
      <c r="H13" s="423" t="inlineStr">
        <is>
          <t>face wash</t>
        </is>
      </c>
      <c r="I13" s="423" t="n">
        <v/>
      </c>
      <c r="J13" s="423" t="n">
        <v/>
      </c>
      <c r="K13" s="423" t="n">
        <v>0.135</v>
      </c>
      <c r="L13" s="423" t="n"/>
      <c r="M13" s="423" t="n"/>
      <c r="N13" s="423" t="n">
        <v/>
      </c>
      <c r="O13" s="423" t="n">
        <v/>
      </c>
      <c r="P13" s="423" t="n">
        <v>2420</v>
      </c>
      <c r="Q13" s="423" t="n">
        <v>29040</v>
      </c>
      <c r="R13" s="423" t="inlineStr">
        <is>
          <t>B2802R</t>
        </is>
      </c>
      <c r="S13" s="423" t="inlineStr">
        <is>
          <t>ЕАЭС N RU Д-JP.РА03.В.90110/22 от 31.05.2022 действует до 29.05.2027</t>
        </is>
      </c>
      <c r="T13" s="423" t="inlineStr">
        <is>
          <t>Relent</t>
        </is>
      </c>
      <c r="U13" t="inlineStr">
        <is>
          <t>BRUNO Inc.</t>
        </is>
      </c>
    </row>
    <row r="14">
      <c r="C14" s="423" t="n">
        <v/>
      </c>
      <c r="D14" s="423" t="n">
        <v>12</v>
      </c>
      <c r="E14" s="423" t="inlineStr">
        <is>
          <t>《Relent》ASTEROPE cold cream</t>
        </is>
      </c>
      <c r="F14" s="423" t="inlineStr">
        <is>
          <t>Asterope Cold Cream</t>
        </is>
      </c>
      <c r="G14" s="423" t="inlineStr">
        <is>
          <t>Массажный крем для лица Астеропа</t>
        </is>
      </c>
      <c r="H14" s="423" t="inlineStr">
        <is>
          <t>massage cream</t>
        </is>
      </c>
      <c r="I14" s="423" t="n">
        <v/>
      </c>
      <c r="J14" s="423" t="n">
        <v/>
      </c>
      <c r="K14" s="423" t="n">
        <v>0.15</v>
      </c>
      <c r="L14" s="423" t="n"/>
      <c r="M14" s="423" t="n"/>
      <c r="N14" s="423" t="n">
        <v/>
      </c>
      <c r="O14" s="423" t="n">
        <v/>
      </c>
      <c r="P14" s="423" t="n">
        <v>2420</v>
      </c>
      <c r="Q14" s="423" t="n">
        <v>29040</v>
      </c>
      <c r="R14" s="423" t="inlineStr">
        <is>
          <t>B2803R</t>
        </is>
      </c>
      <c r="S14" s="423" t="inlineStr">
        <is>
          <t>ЕАЭС N RU Д-JP.РА03.В.90112/22 от 31.05.2022 действует до 29.05.2027</t>
        </is>
      </c>
      <c r="T14" s="423" t="inlineStr">
        <is>
          <t>Relent</t>
        </is>
      </c>
      <c r="U14" t="inlineStr">
        <is>
          <t>BRUNO Inc.</t>
        </is>
      </c>
    </row>
    <row r="15">
      <c r="C15" s="423" t="n">
        <v/>
      </c>
      <c r="D15" s="423" t="n">
        <v>12</v>
      </c>
      <c r="E15" s="423" t="inlineStr">
        <is>
          <t>《Relent》ASTEROPE milk lotion</t>
        </is>
      </c>
      <c r="F15" s="423" t="inlineStr">
        <is>
          <t>Asterope Milk Lotion.</t>
        </is>
      </c>
      <c r="G15" s="423" t="inlineStr">
        <is>
          <t xml:space="preserve">Питательное молочко Астеропа </t>
        </is>
      </c>
      <c r="H15" s="423" t="inlineStr">
        <is>
          <t>face lotion</t>
        </is>
      </c>
      <c r="I15" s="423" t="n">
        <v/>
      </c>
      <c r="J15" s="423" t="n">
        <v/>
      </c>
      <c r="K15" s="423" t="n">
        <v>0.177</v>
      </c>
      <c r="L15" s="423" t="n"/>
      <c r="M15" s="423" t="n"/>
      <c r="N15" s="423" t="n">
        <v/>
      </c>
      <c r="O15" s="423" t="n">
        <v/>
      </c>
      <c r="P15" s="423" t="n">
        <v>2420</v>
      </c>
      <c r="Q15" s="423" t="n">
        <v>29040</v>
      </c>
      <c r="R15" s="423" t="inlineStr">
        <is>
          <t>B3740R</t>
        </is>
      </c>
      <c r="S15" s="423" t="inlineStr">
        <is>
          <t>ВП RU Д-JP.РА01.А.27527/24 от 01.04.2024 действует до 30.09.2024</t>
        </is>
      </c>
      <c r="T15" s="423" t="inlineStr">
        <is>
          <t>Relent</t>
        </is>
      </c>
      <c r="U15" t="inlineStr">
        <is>
          <t>BRUNO, Inc</t>
        </is>
      </c>
    </row>
    <row r="16">
      <c r="C16" s="423" t="n">
        <v/>
      </c>
      <c r="D16" s="423" t="n">
        <v>30</v>
      </c>
      <c r="E16" s="423" t="inlineStr">
        <is>
          <t>《CBON》 ABILITY ESSENCE LOTION</t>
        </is>
      </c>
      <c r="F16" s="423" t="inlineStr">
        <is>
          <t>Ability Essence Lotion</t>
        </is>
      </c>
      <c r="G16" s="423" t="inlineStr">
        <is>
          <t>Лосьон-эссенция Абилити</t>
        </is>
      </c>
      <c r="H16" s="423" t="inlineStr">
        <is>
          <t>face lotion</t>
        </is>
      </c>
      <c r="I16" s="423" t="n">
        <v/>
      </c>
      <c r="J16" s="423" t="n">
        <v/>
      </c>
      <c r="K16" s="423" t="n">
        <v>0.21</v>
      </c>
      <c r="L16" s="423" t="n"/>
      <c r="M16" s="423" t="n"/>
      <c r="N16" s="423" t="n">
        <v>30</v>
      </c>
      <c r="O16" s="423" t="n">
        <v/>
      </c>
      <c r="P16" s="423" t="n">
        <v>1875</v>
      </c>
      <c r="Q16" s="423" t="n">
        <v>56250</v>
      </c>
      <c r="R16" s="423" t="inlineStr">
        <is>
          <t>A0001803</t>
        </is>
      </c>
      <c r="S16" s="423" t="inlineStr">
        <is>
          <t>ЕАЭС N RU Д-JP.РА01.В.64697/21 от 09.08.2021 действует до 08.08.2026</t>
        </is>
      </c>
      <c r="T16" s="423" t="inlineStr">
        <is>
          <t>C’BON</t>
        </is>
      </c>
      <c r="U16" t="inlineStr">
        <is>
          <t>C'BON COSMETICS Co.,Ltd</t>
        </is>
      </c>
    </row>
    <row r="17">
      <c r="C17" s="423" t="n">
        <v/>
      </c>
      <c r="D17" s="423" t="n">
        <v>30</v>
      </c>
      <c r="E17" s="423" t="inlineStr">
        <is>
          <t>《CBON》 ABILITY C LOTION</t>
        </is>
      </c>
      <c r="F17" s="423" t="inlineStr">
        <is>
          <t>Ability C Lotion</t>
        </is>
      </c>
      <c r="G17" s="423" t="inlineStr">
        <is>
          <t>Лосьон с витамином С Абилити</t>
        </is>
      </c>
      <c r="H17" s="423" t="inlineStr">
        <is>
          <t>face serum</t>
        </is>
      </c>
      <c r="I17" s="423" t="n">
        <v/>
      </c>
      <c r="J17" s="423" t="n">
        <v/>
      </c>
      <c r="K17" s="423" t="n">
        <v>0.101</v>
      </c>
      <c r="L17" s="423" t="n"/>
      <c r="M17" s="423" t="n"/>
      <c r="N17" s="423" t="n">
        <v>30</v>
      </c>
      <c r="O17" s="423" t="n">
        <v/>
      </c>
      <c r="P17" s="423" t="n">
        <v>3000</v>
      </c>
      <c r="Q17" s="423" t="n">
        <v>90000</v>
      </c>
      <c r="R17" s="423" t="inlineStr">
        <is>
          <t>A0001805</t>
        </is>
      </c>
      <c r="S17" s="423" t="inlineStr">
        <is>
          <t>ЕАЭС N RU Д-JP.РА01.В.64697/21 от 09.08.2021 действует до 08.08.2026</t>
        </is>
      </c>
      <c r="T17" s="423" t="inlineStr">
        <is>
          <t>C’BON</t>
        </is>
      </c>
      <c r="U17" t="inlineStr">
        <is>
          <t>C'BON COSMETICS Co.,Ltd</t>
        </is>
      </c>
    </row>
    <row r="18">
      <c r="C18" s="423" t="n">
        <v/>
      </c>
      <c r="D18" s="423" t="n">
        <v>30</v>
      </c>
      <c r="E18" s="423" t="inlineStr">
        <is>
          <t>《CBON》FACIALIST TREATMENT MASSERa 230g</t>
        </is>
      </c>
      <c r="F18" s="423" t="inlineStr">
        <is>
          <t xml:space="preserve">CBON FACIALIST TREATMENT MASSERa. </t>
        </is>
      </c>
      <c r="G18" s="423" t="inlineStr">
        <is>
          <t>CBON FACIALIST TREATMENT MASSERa. Демакияжный массажный крем Фэшиалист CBON.</t>
        </is>
      </c>
      <c r="H18" s="423" t="inlineStr">
        <is>
          <t>face cleansing</t>
        </is>
      </c>
      <c r="I18" s="423" t="n">
        <v/>
      </c>
      <c r="J18" s="423" t="n">
        <v/>
      </c>
      <c r="K18" s="423" t="n">
        <v>0.337</v>
      </c>
      <c r="L18" s="423" t="n"/>
      <c r="M18" s="423" t="n"/>
      <c r="N18" s="423" t="n">
        <v/>
      </c>
      <c r="O18" s="423" t="n">
        <v/>
      </c>
      <c r="P18" s="423" t="n">
        <v>4375</v>
      </c>
      <c r="Q18" s="423" t="n">
        <v>131250</v>
      </c>
      <c r="R18" s="423" t="inlineStr">
        <is>
          <t>A0001116</t>
        </is>
      </c>
      <c r="S18" s="423" t="inlineStr">
        <is>
          <t>письмо 1068/24 от «19» декабря 2024 г.</t>
        </is>
      </c>
      <c r="T18" s="423" t="inlineStr">
        <is>
          <t>CBON</t>
        </is>
      </c>
      <c r="U18" t="inlineStr">
        <is>
          <t>C'BON COSMETICS Co.,Ltd</t>
        </is>
      </c>
    </row>
    <row r="19" ht="26.25" customHeight="1" s="338">
      <c r="C19" s="423" t="n">
        <v/>
      </c>
      <c r="D19" s="423" t="n">
        <v>30</v>
      </c>
      <c r="E19" s="423" t="inlineStr">
        <is>
          <t xml:space="preserve">《CBON》FACIALIST TREATMENT MASSERa 110g </t>
        </is>
      </c>
      <c r="F19" s="423" t="inlineStr">
        <is>
          <t xml:space="preserve">CBON FACIALIST TREATMENT MASSERa. </t>
        </is>
      </c>
      <c r="G19" s="423" t="inlineStr">
        <is>
          <t>CBON FACIALIST TREATMENT MASSERa. Демакияжный массажный крем Фэшиалист CBON.</t>
        </is>
      </c>
      <c r="H19" s="423" t="inlineStr">
        <is>
          <t>face cleansing</t>
        </is>
      </c>
      <c r="I19" s="423" t="n">
        <v/>
      </c>
      <c r="J19" s="423" t="n">
        <v/>
      </c>
      <c r="K19" s="423" t="n">
        <v>0.184</v>
      </c>
      <c r="L19" s="423" t="n"/>
      <c r="M19" s="423" t="n"/>
      <c r="N19" s="423" t="n">
        <v/>
      </c>
      <c r="O19" s="423" t="n">
        <v/>
      </c>
      <c r="P19" s="423" t="n">
        <v>2406.25</v>
      </c>
      <c r="Q19" s="423" t="n">
        <v>72180</v>
      </c>
      <c r="R19" s="423" t="inlineStr">
        <is>
          <t>A0001117</t>
        </is>
      </c>
      <c r="S19" s="423" t="inlineStr">
        <is>
          <t>письмо 1068/24 от «19» декабря 2024 г.</t>
        </is>
      </c>
      <c r="T19" s="423" t="inlineStr">
        <is>
          <t>CBON</t>
        </is>
      </c>
      <c r="U19" t="inlineStr">
        <is>
          <t>C'BON COSMETICS Co.,Ltd</t>
        </is>
      </c>
    </row>
    <row r="20">
      <c r="C20" s="423" t="n">
        <v/>
      </c>
      <c r="D20" s="423" t="n">
        <v>30</v>
      </c>
      <c r="E20" s="423" t="inlineStr">
        <is>
          <t>《CBON》FACIALIST TREATMENT BRIGHT MASSER 230g</t>
        </is>
      </c>
      <c r="F20" s="423" t="inlineStr">
        <is>
          <t xml:space="preserve">CBON FACIALIST TREATMENT BRIGHT MASSER. </t>
        </is>
      </c>
      <c r="G20" s="423" t="inlineStr">
        <is>
          <t>CBON FACIALIST TREATMENT BRIGHT MASSER. Демакияжный массажный крем выравнивающий цвет кожи лица Фэшиалист CBON</t>
        </is>
      </c>
      <c r="H20" s="423" t="inlineStr">
        <is>
          <t>face cleansing</t>
        </is>
      </c>
      <c r="I20" s="423" t="n">
        <v/>
      </c>
      <c r="J20" s="423" t="n">
        <v/>
      </c>
      <c r="K20" s="423" t="n">
        <v>0.34</v>
      </c>
      <c r="L20" s="423" t="n"/>
      <c r="M20" s="423" t="n"/>
      <c r="N20" s="423" t="n">
        <v/>
      </c>
      <c r="O20" s="423" t="n">
        <v/>
      </c>
      <c r="P20" s="423" t="n">
        <v>4812.499999999999</v>
      </c>
      <c r="Q20" s="423" t="n">
        <v>144360</v>
      </c>
      <c r="R20" s="423" t="inlineStr">
        <is>
          <t>A0001118</t>
        </is>
      </c>
      <c r="S20" s="423" t="inlineStr">
        <is>
          <t>письмо 1068/24 от «19» декабря 2024 г.</t>
        </is>
      </c>
      <c r="T20" s="423" t="inlineStr">
        <is>
          <t>CBON</t>
        </is>
      </c>
      <c r="U20" t="inlineStr">
        <is>
          <t>C'BON COSMETICS Co.,Ltd</t>
        </is>
      </c>
    </row>
    <row r="21">
      <c r="C21" s="423" t="n">
        <v/>
      </c>
      <c r="D21" s="423" t="n">
        <v>30</v>
      </c>
      <c r="E21" s="423" t="inlineStr">
        <is>
          <t>《CBON》FACIALIST MOIST VEIL WASH 130g</t>
        </is>
      </c>
      <c r="F21" s="423" t="inlineStr">
        <is>
          <t xml:space="preserve">CBON FACIALIST MOIST VEIL WASH. </t>
        </is>
      </c>
      <c r="G21" s="423" t="inlineStr">
        <is>
          <t>CBON FACIALIST MOIST VEIL WASH. Увлажняющая пенка Фэшиалист CBON.</t>
        </is>
      </c>
      <c r="H21" s="423" t="inlineStr">
        <is>
          <t>face wash</t>
        </is>
      </c>
      <c r="I21" s="423" t="n">
        <v/>
      </c>
      <c r="J21" s="423" t="n">
        <v/>
      </c>
      <c r="K21" s="423" t="n">
        <v>0.146</v>
      </c>
      <c r="L21" s="423" t="n"/>
      <c r="M21" s="423" t="n"/>
      <c r="N21" s="423" t="n">
        <v/>
      </c>
      <c r="O21" s="423" t="n">
        <v/>
      </c>
      <c r="P21" s="423" t="n">
        <v>2187.5</v>
      </c>
      <c r="Q21" s="423" t="n">
        <v>65610</v>
      </c>
      <c r="R21" s="423" t="inlineStr">
        <is>
          <t>A0001121</t>
        </is>
      </c>
      <c r="S21" s="423" t="inlineStr">
        <is>
          <t>ЕАЭС N RU Д-JP.РА03.В.41536/25 от 07.04.2025 действует до 06.04.2030</t>
        </is>
      </c>
      <c r="T21" s="423" t="inlineStr">
        <is>
          <t>CBON</t>
        </is>
      </c>
      <c r="U21" t="inlineStr">
        <is>
          <t>C'BON COSMETICS Co.,Ltd</t>
        </is>
      </c>
    </row>
    <row r="22">
      <c r="C22" s="423" t="n">
        <v/>
      </c>
      <c r="D22" s="423" t="n">
        <v>30</v>
      </c>
      <c r="E22" s="423" t="inlineStr">
        <is>
          <t>《CBON》 FACIALIST MOISTURE CREAM S</t>
        </is>
      </c>
      <c r="F22" s="423" t="inlineStr">
        <is>
          <t>Facialist Moisture Cream</t>
        </is>
      </c>
      <c r="G22" s="423" t="inlineStr">
        <is>
          <t>Крем увлажняющий Фэшиалист</t>
        </is>
      </c>
      <c r="H22" s="423" t="inlineStr">
        <is>
          <t>face cream</t>
        </is>
      </c>
      <c r="I22" s="423" t="n">
        <v/>
      </c>
      <c r="J22" s="423" t="n">
        <v/>
      </c>
      <c r="K22" s="423" t="n">
        <v>0.233</v>
      </c>
      <c r="L22" s="423" t="n"/>
      <c r="M22" s="423" t="n"/>
      <c r="N22" s="423" t="n">
        <v>30</v>
      </c>
      <c r="O22" s="423" t="n">
        <v/>
      </c>
      <c r="P22" s="423" t="n">
        <v>3500</v>
      </c>
      <c r="Q22" s="423" t="n">
        <v>105000</v>
      </c>
      <c r="R22" s="423" t="inlineStr">
        <is>
          <t>A0001106</t>
        </is>
      </c>
      <c r="S22" s="423" t="inlineStr">
        <is>
          <t>ЕАЭС N RU Д-JP.РА01.В.71418/21 от 11.08.2021 действует до 10.08.2026</t>
        </is>
      </c>
      <c r="T22" s="423" t="inlineStr">
        <is>
          <t>C’BON</t>
        </is>
      </c>
      <c r="U22" t="inlineStr">
        <is>
          <t>C'BON COSMETICS Co.,Ltd</t>
        </is>
      </c>
    </row>
    <row r="23">
      <c r="C23" s="423" t="n">
        <v/>
      </c>
      <c r="D23" s="423" t="n">
        <v>30</v>
      </c>
      <c r="E23" s="423" t="inlineStr">
        <is>
          <t>《CBON》 MOIST HAND CREAM</t>
        </is>
      </c>
      <c r="F23" s="423" t="inlineStr">
        <is>
          <t>Moist Hand Cream</t>
        </is>
      </c>
      <c r="G23" s="423" t="inlineStr">
        <is>
          <t>Крем увлажняющий для рук</t>
        </is>
      </c>
      <c r="H23" s="423" t="inlineStr">
        <is>
          <t>hand cream</t>
        </is>
      </c>
      <c r="I23" s="423" t="n">
        <v/>
      </c>
      <c r="J23" s="423" t="n">
        <v/>
      </c>
      <c r="K23" s="423" t="n">
        <v>0.073</v>
      </c>
      <c r="L23" s="423" t="n"/>
      <c r="M23" s="423" t="n"/>
      <c r="N23" s="423" t="n">
        <v>30</v>
      </c>
      <c r="O23" s="423" t="n">
        <v/>
      </c>
      <c r="P23" s="423" t="n">
        <v>938</v>
      </c>
      <c r="Q23" s="423" t="n">
        <v>28140</v>
      </c>
      <c r="R23" s="423" t="inlineStr">
        <is>
          <t>A000635</t>
        </is>
      </c>
      <c r="S23" s="423" t="inlineStr">
        <is>
          <t>ЕАЭС N RU Д-JP.РА01.В.69626/21 от 10.08.2021 действует до 09.08.2026</t>
        </is>
      </c>
      <c r="T23" s="423" t="inlineStr">
        <is>
          <t>C’BON</t>
        </is>
      </c>
      <c r="U23" t="inlineStr">
        <is>
          <t>C'BON COSMETICS Co.,Ltd</t>
        </is>
      </c>
    </row>
    <row r="24">
      <c r="C24" s="423" t="n">
        <v/>
      </c>
      <c r="D24" s="423" t="n">
        <v>30</v>
      </c>
      <c r="E24" s="423" t="inlineStr">
        <is>
          <t>《CBON》 VC BODY ESSENCE MD</t>
        </is>
      </c>
      <c r="F24" s="423" t="inlineStr">
        <is>
          <t>VC Body Essence MD</t>
        </is>
      </c>
      <c r="G24" s="423" t="inlineStr">
        <is>
          <t>Крем-эссенция для тела с витамином С MD</t>
        </is>
      </c>
      <c r="H24" s="423" t="inlineStr">
        <is>
          <t>body essence</t>
        </is>
      </c>
      <c r="I24" s="423" t="n">
        <v/>
      </c>
      <c r="J24" s="423" t="n">
        <v/>
      </c>
      <c r="K24" s="423" t="n">
        <v>0.272</v>
      </c>
      <c r="L24" s="423" t="n"/>
      <c r="M24" s="423" t="n"/>
      <c r="N24" s="423" t="n">
        <v>30</v>
      </c>
      <c r="O24" s="423" t="n">
        <v/>
      </c>
      <c r="P24" s="423" t="n">
        <v>4400</v>
      </c>
      <c r="Q24" s="423" t="n">
        <v>132000</v>
      </c>
      <c r="R24" s="423" t="inlineStr">
        <is>
          <t>A000443</t>
        </is>
      </c>
      <c r="S24" s="423" t="inlineStr">
        <is>
          <t>ЕАЭС N RU Д-JP.РА01.В.69626/21 от 10.08.2021 действует до 09.08.2026</t>
        </is>
      </c>
      <c r="T24" s="423" t="inlineStr">
        <is>
          <t>C’BON</t>
        </is>
      </c>
      <c r="U24" t="inlineStr">
        <is>
          <t>C'BON COSMETICS Co.,Ltd</t>
        </is>
      </c>
    </row>
    <row r="25">
      <c r="A25" s="100" t="n"/>
      <c r="B25" s="101" t="n"/>
      <c r="C25" s="424" t="n">
        <v>0</v>
      </c>
      <c r="D25" s="424" t="n">
        <v>0</v>
      </c>
      <c r="E25" s="425" t="inlineStr">
        <is>
          <t xml:space="preserve">  Sub Total １</t>
        </is>
      </c>
      <c r="F25" s="339" t="n"/>
      <c r="G25" s="426" t="n"/>
      <c r="H25" s="82" t="n"/>
      <c r="I25" s="427" t="n">
        <v>0</v>
      </c>
      <c r="J25" s="428" t="n">
        <v>0</v>
      </c>
      <c r="K25" s="428" t="n">
        <v>0</v>
      </c>
      <c r="L25" s="429" t="n">
        <v>0</v>
      </c>
      <c r="M25" s="430" t="n">
        <v>0</v>
      </c>
      <c r="N25" s="140" t="n">
        <v>0</v>
      </c>
      <c r="O25" s="431" t="n">
        <v>0</v>
      </c>
      <c r="Q25" s="432">
        <f>SUM(#REF!)</f>
        <v/>
      </c>
      <c r="R25" s="433" t="n"/>
    </row>
    <row r="26">
      <c r="D26" s="434">
        <f>'INVOICE(無償サンプル抜き価格)'!H20+'INVOICE(無償サンプル抜き価格)'!#REF!+'Invoice-4 (TESTER)'!E14</f>
        <v/>
      </c>
      <c r="Q26" s="435" t="n"/>
    </row>
    <row r="27">
      <c r="D27" s="436" t="n"/>
      <c r="M27" s="437" t="n"/>
      <c r="Q27" s="435" t="n"/>
    </row>
    <row r="28">
      <c r="N28" s="438" t="n"/>
    </row>
    <row r="29">
      <c r="M29" s="439" t="n"/>
      <c r="N29" s="438" t="n"/>
    </row>
    <row r="30">
      <c r="M30" s="439" t="n"/>
      <c r="N30" s="438" t="n"/>
      <c r="P30" s="440" t="n"/>
    </row>
    <row r="31">
      <c r="M31" s="441" t="n"/>
      <c r="N31" s="438" t="n"/>
      <c r="P31" s="440" t="n"/>
    </row>
    <row r="32">
      <c r="N32" s="442" t="n"/>
    </row>
    <row r="33">
      <c r="M33" s="437" t="n"/>
    </row>
  </sheetData>
  <autoFilter ref="A11:W14"/>
  <mergeCells count="1">
    <mergeCell ref="E25:G25"/>
  </mergeCells>
  <pageMargins left="0.25" right="0.25" top="0.75" bottom="0.75" header="0.3" footer="0.3"/>
  <pageSetup orientation="portrait" paperSize="9" scale="4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71"/>
  <sheetViews>
    <sheetView view="pageBreakPreview" zoomScaleNormal="106" zoomScaleSheetLayoutView="100" workbookViewId="0">
      <selection activeCell="K21" sqref="K21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25.25" customWidth="1" style="33" min="7" max="7"/>
    <col width="11.375" customWidth="1" style="33" min="8" max="8"/>
    <col width="9" customWidth="1" style="33" min="9" max="9"/>
    <col width="9.375" customWidth="1" style="33" min="10" max="10"/>
    <col width="9.125" bestFit="1" customWidth="1" style="33" min="11" max="11"/>
    <col width="11.125" bestFit="1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4.875" customWidth="1" style="53" min="17" max="17"/>
    <col width="11.375" customWidth="1" style="53" min="18" max="18"/>
    <col width="30.625" customWidth="1" style="281" min="19" max="19"/>
    <col width="16.25" bestFit="1" customWidth="1" style="282" min="20" max="20"/>
    <col width="18" bestFit="1" customWidth="1" style="28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38">
      <c r="A2" s="63" t="n"/>
      <c r="B2" s="63" t="n"/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34" t="n"/>
      <c r="H4" s="34" t="n"/>
      <c r="I4" s="34" t="n"/>
      <c r="J4" s="34" t="n"/>
      <c r="K4" s="399" t="n"/>
      <c r="L4" s="45" t="n"/>
      <c r="M4" s="45" t="n"/>
      <c r="N4" s="400" t="n"/>
      <c r="O4" s="400" t="n"/>
    </row>
    <row r="5">
      <c r="A5" s="34" t="inlineStr">
        <is>
          <t>INV.NO.</t>
        </is>
      </c>
      <c r="B5" s="401">
        <f>'Invoice-1 '!B3</f>
        <v/>
      </c>
      <c r="C5" s="401" t="n"/>
      <c r="D5" s="401" t="n"/>
      <c r="E5" s="402" t="n"/>
      <c r="F5" s="402" t="n"/>
      <c r="G5" s="402" t="n"/>
      <c r="H5" s="404" t="n"/>
      <c r="I5" s="405" t="n"/>
      <c r="J5" s="405" t="n"/>
      <c r="K5" s="407" t="n"/>
      <c r="L5" s="407" t="n"/>
      <c r="M5" s="407" t="n"/>
      <c r="N5" s="407" t="n"/>
      <c r="O5" s="407" t="n"/>
    </row>
    <row r="6">
      <c r="A6" s="41" t="n"/>
      <c r="B6" s="41" t="n"/>
      <c r="C6" s="408" t="n"/>
      <c r="D6" s="409" t="n"/>
      <c r="E6" s="405" t="n"/>
      <c r="F6" s="405" t="n"/>
      <c r="G6" s="405" t="n"/>
      <c r="H6" s="405" t="n"/>
      <c r="I6" s="405" t="n"/>
      <c r="J6" s="405" t="n"/>
      <c r="K6" s="399" t="n"/>
      <c r="L6" s="405" t="n"/>
      <c r="M6" s="405" t="n"/>
      <c r="N6" s="405" t="n"/>
      <c r="O6" s="399" t="n"/>
    </row>
    <row r="7">
      <c r="A7" s="44" t="inlineStr">
        <is>
          <t xml:space="preserve">Customer : ROYAL COSMETICS Co.,Ltd.     </t>
        </is>
      </c>
      <c r="B7" s="44" t="n"/>
      <c r="C7" s="408" t="n"/>
      <c r="D7" s="409" t="n"/>
      <c r="E7" s="405" t="n"/>
      <c r="F7" s="405" t="n"/>
      <c r="G7" s="405" t="n"/>
      <c r="H7" s="405" t="n"/>
      <c r="J7" s="405" t="n"/>
      <c r="K7" s="41" t="n"/>
      <c r="L7" s="45" t="n"/>
      <c r="M7" s="45" t="n"/>
      <c r="N7" s="45" t="n"/>
      <c r="O7" s="41" t="n"/>
    </row>
    <row r="8">
      <c r="A8" s="46" t="n"/>
      <c r="B8" s="46" t="n"/>
      <c r="C8" s="408" t="inlineStr">
        <is>
          <t>119590 Moscow Mosfilmovskaya Street 70-6 Russian Federation</t>
        </is>
      </c>
      <c r="D8" s="409" t="n"/>
      <c r="E8" s="405" t="n"/>
      <c r="F8" s="405" t="n"/>
      <c r="G8" s="405" t="n"/>
      <c r="H8" s="405" t="n"/>
      <c r="I8" s="405" t="n"/>
      <c r="J8" s="405" t="n"/>
      <c r="K8" s="399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408" t="n"/>
      <c r="D9" s="408" t="n"/>
      <c r="E9" s="45" t="n"/>
      <c r="F9" s="45" t="n"/>
      <c r="G9" s="45" t="n"/>
      <c r="H9" s="405" t="n"/>
      <c r="I9" s="405" t="n"/>
      <c r="J9" s="405" t="n"/>
      <c r="K9" s="399" t="n"/>
      <c r="L9" s="47" t="n"/>
      <c r="M9" s="47" t="n"/>
      <c r="N9" s="47" t="n"/>
      <c r="O9" s="48" t="n"/>
    </row>
    <row r="10" ht="12" customHeight="1" s="338" thickBot="1">
      <c r="A10" s="49" t="n"/>
      <c r="B10" s="49" t="n"/>
      <c r="C10" s="408" t="n"/>
      <c r="D10" s="45" t="n"/>
      <c r="E10" s="405" t="n"/>
      <c r="F10" s="405" t="n"/>
      <c r="G10" s="405" t="n"/>
      <c r="H10" s="405" t="n"/>
      <c r="I10" s="405" t="n"/>
      <c r="J10" s="405" t="n"/>
      <c r="K10" s="399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412" t="inlineStr">
        <is>
          <t>箱数</t>
        </is>
      </c>
      <c r="D11" s="413" t="inlineStr">
        <is>
          <t>1箱入数(総数）</t>
        </is>
      </c>
      <c r="E11" s="414" t="n"/>
      <c r="F11" s="414" t="n"/>
      <c r="G11" s="414" t="n"/>
      <c r="H11" s="414" t="n"/>
      <c r="I11" s="412" t="inlineStr">
        <is>
          <t>梱包サイズ(Ｍ3）</t>
        </is>
      </c>
      <c r="J11" s="412" t="n"/>
      <c r="K11" s="412" t="inlineStr">
        <is>
          <t>ネット重量(kg)</t>
        </is>
      </c>
      <c r="L11" s="412" t="n"/>
      <c r="M11" s="412" t="n"/>
      <c r="N11" s="412" t="inlineStr">
        <is>
          <t>総重量(kg)</t>
        </is>
      </c>
      <c r="O11" s="416" t="n"/>
    </row>
    <row r="12" ht="13.5" customHeight="1" s="338">
      <c r="A12" s="102" t="inlineStr">
        <is>
          <t>C/ No.</t>
        </is>
      </c>
      <c r="B12" s="103" t="inlineStr">
        <is>
          <t>(BOX. No.)</t>
        </is>
      </c>
      <c r="C12" s="443" t="inlineStr">
        <is>
          <t>Case</t>
        </is>
      </c>
      <c r="D12" s="444" t="inlineStr">
        <is>
          <t>Q'ty</t>
        </is>
      </c>
      <c r="E12" s="445" t="inlineStr">
        <is>
          <t>Description of goods</t>
        </is>
      </c>
      <c r="F12" s="445" t="inlineStr">
        <is>
          <t>Наименование ДС англ</t>
        </is>
      </c>
      <c r="G12" s="445" t="inlineStr">
        <is>
          <t>Наименование ДС рус</t>
        </is>
      </c>
      <c r="H12" s="445" t="inlineStr">
        <is>
          <t>Contents</t>
        </is>
      </c>
      <c r="I12" s="446" t="inlineStr">
        <is>
          <t>Measurement</t>
        </is>
      </c>
      <c r="J12" s="446" t="n"/>
      <c r="K12" s="446" t="inlineStr">
        <is>
          <t>Net Weight(kg)</t>
        </is>
      </c>
      <c r="L12" s="446" t="n"/>
      <c r="M12" s="446" t="n"/>
      <c r="N12" s="446" t="inlineStr">
        <is>
          <t>Gross Weight</t>
        </is>
      </c>
      <c r="O12" s="447" t="n"/>
      <c r="P12" s="283" t="inlineStr">
        <is>
          <t>Цена за шт</t>
        </is>
      </c>
      <c r="Q12" s="284" t="inlineStr">
        <is>
          <t>Цена TTL</t>
        </is>
      </c>
      <c r="R12" s="28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13.5" customHeight="1" s="338">
      <c r="A13" s="104" t="n"/>
      <c r="B13" s="105" t="n"/>
      <c r="C13" s="448" t="n"/>
      <c r="D13" s="449" t="n"/>
      <c r="E13" s="450" t="n"/>
      <c r="F13" s="450" t="n"/>
      <c r="G13" s="450" t="n"/>
      <c r="H13" s="450" t="n"/>
      <c r="I13" s="451" t="inlineStr">
        <is>
          <t>Case</t>
        </is>
      </c>
      <c r="J13" s="452" t="inlineStr">
        <is>
          <t>Total</t>
        </is>
      </c>
      <c r="K13" s="453" t="inlineStr">
        <is>
          <t>Case</t>
        </is>
      </c>
      <c r="L13" s="453" t="n"/>
      <c r="M13" s="112" t="inlineStr">
        <is>
          <t>Total</t>
        </is>
      </c>
      <c r="N13" s="451" t="inlineStr">
        <is>
          <t>Case</t>
        </is>
      </c>
      <c r="O13" s="113" t="inlineStr">
        <is>
          <t>Total</t>
        </is>
      </c>
      <c r="P13" s="97" t="n"/>
      <c r="Q13" s="95" t="n"/>
      <c r="R13" s="95" t="n"/>
      <c r="S13" s="285" t="n"/>
      <c r="T13" s="96" t="n"/>
      <c r="U13" s="96" t="n"/>
    </row>
    <row r="14" ht="24" customHeight="1" s="338" thickBot="1">
      <c r="C14" s="423" t="n">
        <v/>
      </c>
      <c r="D14" s="423" t="n">
        <v>30</v>
      </c>
      <c r="E14" s="423" t="inlineStr">
        <is>
          <t>《Hime Labo》Washing Soap</t>
        </is>
      </c>
      <c r="F14" s="423" t="inlineStr">
        <is>
          <t>Washing soap</t>
        </is>
      </c>
      <c r="G14" s="423" t="inlineStr">
        <is>
          <t>Мыло твердое «Химе Лабо»</t>
        </is>
      </c>
      <c r="H14" s="423" t="inlineStr">
        <is>
          <t>face wash</t>
        </is>
      </c>
      <c r="I14" s="423" t="n">
        <v/>
      </c>
      <c r="J14" s="423" t="n">
        <v>0</v>
      </c>
      <c r="K14" s="423" t="n">
        <v>0.1</v>
      </c>
      <c r="L14" s="423" t="n"/>
      <c r="M14" s="423" t="n"/>
      <c r="N14" s="423" t="n">
        <v>104</v>
      </c>
      <c r="O14" s="423" t="n">
        <v>0</v>
      </c>
      <c r="P14" s="423" t="n">
        <v>1403</v>
      </c>
      <c r="Q14" s="423" t="n">
        <v>42090</v>
      </c>
      <c r="R14" s="423" t="inlineStr">
        <is>
          <t>H0019L</t>
        </is>
      </c>
      <c r="S14" s="423" t="inlineStr">
        <is>
          <t>ЕАЭС N RU Д-JP.РА12.В.00637/24 от 28.12.2024 действует до 27.12.2029</t>
        </is>
      </c>
      <c r="T14" s="423" t="inlineStr">
        <is>
          <t>Tamatsukuri Beauty Laboratory Hime Labo</t>
        </is>
      </c>
      <c r="U14" t="inlineStr">
        <is>
          <t>Satice Medical со.,ltd</t>
        </is>
      </c>
    </row>
    <row r="15" ht="32.1" customFormat="1" customHeight="1" s="12">
      <c r="C15" s="423" t="n">
        <v>7</v>
      </c>
      <c r="D15" s="423" t="n">
        <v>30</v>
      </c>
      <c r="E15" s="423" t="inlineStr">
        <is>
          <t>《Elega Doll》NMN Fresh Fiber Booster</t>
        </is>
      </c>
      <c r="F15" s="423" t="inlineStr">
        <is>
          <t>NMN Fresh Fiber Booster</t>
        </is>
      </c>
      <c r="G15" s="423" t="inlineStr">
        <is>
          <t>Лосьон-бустер на основе волокон никотинамида мононуклеатида</t>
        </is>
      </c>
      <c r="H15" s="423" t="inlineStr">
        <is>
          <t>face serum</t>
        </is>
      </c>
      <c r="I15" s="423" t="n">
        <v>0.024</v>
      </c>
      <c r="J15" s="423" t="n">
        <v>0.018</v>
      </c>
      <c r="K15" s="423" t="n">
        <v>0.174</v>
      </c>
      <c r="L15" s="423" t="n"/>
      <c r="M15" s="423" t="n"/>
      <c r="N15" s="423" t="n">
        <v>40</v>
      </c>
      <c r="O15" s="423" t="n">
        <v>5.25</v>
      </c>
      <c r="P15" s="423" t="n">
        <v>2362</v>
      </c>
      <c r="Q15" s="423" t="n">
        <v>70860</v>
      </c>
      <c r="R15" s="423" t="inlineStr">
        <is>
          <t>EG0009</t>
        </is>
      </c>
      <c r="S15" s="423" t="inlineStr">
        <is>
          <t>ЕАЭС N RU Д-JP.РА09.В.12053/22 от 15.12.2022 действует до 14.12.2027</t>
        </is>
      </c>
      <c r="T15" s="423" t="inlineStr">
        <is>
          <t>ELEGADOLL</t>
        </is>
      </c>
      <c r="U15" t="inlineStr">
        <is>
          <t>SPACECOSME Co.,Ltd</t>
        </is>
      </c>
    </row>
    <row r="16">
      <c r="C16" s="423" t="n">
        <v>10.85</v>
      </c>
      <c r="D16" s="423" t="n">
        <v>72</v>
      </c>
      <c r="E16" s="423" t="inlineStr">
        <is>
          <t>《MAYURI》SQUALENE</t>
        </is>
      </c>
      <c r="F16" s="423" t="inlineStr">
        <is>
          <t>Mayuri Squalene</t>
        </is>
      </c>
      <c r="G16" s="423" t="inlineStr">
        <is>
          <t>Биологически активная добавка к пище "СКВАЛЕН" (капсулы массой 630 мг)</t>
        </is>
      </c>
      <c r="H16" s="423" t="inlineStr">
        <is>
          <t>supplement</t>
        </is>
      </c>
      <c r="I16" s="423" t="n">
        <v>0.047</v>
      </c>
      <c r="J16" s="423" t="n">
        <v>0.094</v>
      </c>
      <c r="K16" s="423" t="n">
        <v>0.248</v>
      </c>
      <c r="L16" s="423" t="n"/>
      <c r="M16" s="423" t="n"/>
      <c r="N16" s="423" t="n">
        <v>36</v>
      </c>
      <c r="O16" s="423" t="n">
        <v>21.7</v>
      </c>
      <c r="P16" s="423" t="n">
        <v>2535</v>
      </c>
      <c r="Q16" s="423" t="n">
        <v>182520</v>
      </c>
      <c r="R16" s="423" t="inlineStr">
        <is>
          <t>S001</t>
        </is>
      </c>
      <c r="S16" s="423" t="inlineStr">
        <is>
          <t>№ RU.77.99.11.003.Е.002398.02.15 от 09 февраля 2015</t>
        </is>
      </c>
      <c r="T16" s="423" t="inlineStr">
        <is>
          <t>MAYURI</t>
        </is>
      </c>
      <c r="U16" t="inlineStr">
        <is>
          <t>MAYURI corp.</t>
        </is>
      </c>
    </row>
    <row r="17">
      <c r="C17" s="423" t="n">
        <v>14</v>
      </c>
      <c r="D17" s="423" t="n">
        <v>48</v>
      </c>
      <c r="E17" s="423" t="inlineStr">
        <is>
          <t>《Dime Health Care PRO》PRO AMINO SHAMPOO</t>
        </is>
      </c>
      <c r="F17" s="423" t="inlineStr">
        <is>
          <t>PROFESSIONAL AMINO SHAMPOO</t>
        </is>
      </c>
      <c r="G17" s="423" t="inlineStr">
        <is>
          <t>Профессиональный шампунь на основе аминокислот</t>
        </is>
      </c>
      <c r="H17" s="423" t="inlineStr">
        <is>
          <t>hair shampoo</t>
        </is>
      </c>
      <c r="I17" s="423" t="n">
        <v>0.024</v>
      </c>
      <c r="J17" s="423" t="n">
        <v>0.096</v>
      </c>
      <c r="K17" s="423" t="n">
        <v>1.1</v>
      </c>
      <c r="L17" s="423" t="n"/>
      <c r="M17" s="423" t="n"/>
      <c r="N17" s="423" t="n">
        <v>12</v>
      </c>
      <c r="O17" s="423" t="n">
        <v>56</v>
      </c>
      <c r="P17" s="423" t="n">
        <v>969</v>
      </c>
      <c r="Q17" s="423" t="n">
        <v>46512</v>
      </c>
      <c r="R17" s="423" t="inlineStr">
        <is>
          <t>AM01</t>
        </is>
      </c>
      <c r="S17" s="423" t="inlineStr">
        <is>
          <t>ЕАЭС N RU Д-JP.РА01.В.63194/24 от 01.02.2024 действует до 31.01.2029</t>
        </is>
      </c>
      <c r="T17" s="423" t="inlineStr">
        <is>
          <t>DIME HEALTH CARE</t>
        </is>
      </c>
      <c r="U17" t="inlineStr">
        <is>
          <t>TIERS Co., Ltd</t>
        </is>
      </c>
    </row>
    <row r="18">
      <c r="C18" s="423" t="n">
        <v>14.5</v>
      </c>
      <c r="D18" s="423" t="n">
        <v>48</v>
      </c>
      <c r="E18" s="423" t="inlineStr">
        <is>
          <t>《Dime Health Care PRO》PRO AMINO CONDITIONER</t>
        </is>
      </c>
      <c r="F18" s="423" t="inlineStr">
        <is>
          <t>PROFESSIONAL AMINO CONDITIONER</t>
        </is>
      </c>
      <c r="G18" s="423" t="inlineStr">
        <is>
          <t>Профессиональный кондиционер на основе аминокислот</t>
        </is>
      </c>
      <c r="H18" s="423" t="inlineStr">
        <is>
          <t>hair conditioner</t>
        </is>
      </c>
      <c r="I18" s="423" t="n">
        <v>0.024</v>
      </c>
      <c r="J18" s="423" t="n">
        <v>0.096</v>
      </c>
      <c r="K18" s="423" t="n">
        <v>1.1</v>
      </c>
      <c r="L18" s="423" t="n"/>
      <c r="M18" s="423" t="n"/>
      <c r="N18" s="423" t="n">
        <v>12</v>
      </c>
      <c r="O18" s="423" t="n">
        <v>58</v>
      </c>
      <c r="P18" s="423" t="n">
        <v>860</v>
      </c>
      <c r="Q18" s="423" t="n">
        <v>41280</v>
      </c>
      <c r="R18" s="423" t="inlineStr">
        <is>
          <t>AM02</t>
        </is>
      </c>
      <c r="S18" s="423" t="inlineStr">
        <is>
          <t>делаем</t>
        </is>
      </c>
      <c r="T18" s="423" t="inlineStr">
        <is>
          <t>DIME HEALTH CARE</t>
        </is>
      </c>
      <c r="U18" t="inlineStr">
        <is>
          <t>TIERS Co., Ltd</t>
        </is>
      </c>
    </row>
    <row r="19">
      <c r="C19" s="423" t="n">
        <v>14.5</v>
      </c>
      <c r="D19" s="423" t="n">
        <v>24</v>
      </c>
      <c r="E19" s="423" t="inlineStr">
        <is>
          <t>《Dime Health Care PRO》PRO AMINO Seaweed SHAMPOO</t>
        </is>
      </c>
      <c r="F19" s="423" t="inlineStr">
        <is>
          <t>PROFESSIONAL AMINO SEAWEED SHAMPOO</t>
        </is>
      </c>
      <c r="G19" s="423" t="inlineStr">
        <is>
          <t>Профессиональный шампунь на основе аминокислот и морских водорослей для повреждённых волос</t>
        </is>
      </c>
      <c r="H19" s="423" t="inlineStr">
        <is>
          <t>hair shampoo</t>
        </is>
      </c>
      <c r="I19" s="423" t="n">
        <v>0.024</v>
      </c>
      <c r="J19" s="423" t="n">
        <v>0.048</v>
      </c>
      <c r="K19" s="423" t="n">
        <v>1.1</v>
      </c>
      <c r="L19" s="423" t="n"/>
      <c r="M19" s="423" t="n"/>
      <c r="N19" s="423" t="n">
        <v>12</v>
      </c>
      <c r="O19" s="423" t="n">
        <v>29</v>
      </c>
      <c r="P19" s="423" t="n">
        <v>1280</v>
      </c>
      <c r="Q19" s="423" t="n">
        <v>30720</v>
      </c>
      <c r="R19" s="423" t="inlineStr">
        <is>
          <t>AMS01</t>
        </is>
      </c>
      <c r="S19" s="423" t="inlineStr">
        <is>
          <t>ЕАЭС N RU Д-JP.РА01.В.63194/24 от 01.02.2024 действует до 31.01.2029</t>
        </is>
      </c>
      <c r="T19" s="423" t="inlineStr">
        <is>
          <t>DIME HEALTH CARE</t>
        </is>
      </c>
      <c r="U19" t="inlineStr">
        <is>
          <t>TIERS Co., Ltd</t>
        </is>
      </c>
    </row>
    <row r="20">
      <c r="C20" s="423" t="n">
        <v>14.5</v>
      </c>
      <c r="D20" s="423" t="n">
        <v>24</v>
      </c>
      <c r="E20" s="423" t="inlineStr">
        <is>
          <t>《Dime Health Care PRO》PRO AMINO Seaweed CONDITIONER</t>
        </is>
      </c>
      <c r="F20" s="423" t="inlineStr">
        <is>
          <t>PROFESSIONAL AMINO SEAWEED CONDITIONER</t>
        </is>
      </c>
      <c r="G20" s="423" t="inlineStr">
        <is>
          <t>Профессиональный кондиционер на основе аминокислот и морских водорослей для повреждённых волос</t>
        </is>
      </c>
      <c r="H20" s="423" t="inlineStr">
        <is>
          <t>hair conditioner</t>
        </is>
      </c>
      <c r="I20" s="423" t="n">
        <v>0.024</v>
      </c>
      <c r="J20" s="423" t="n">
        <v>0.048</v>
      </c>
      <c r="K20" s="423" t="n">
        <v>1.1</v>
      </c>
      <c r="L20" s="423" t="n"/>
      <c r="M20" s="423" t="n"/>
      <c r="N20" s="423" t="n">
        <v>12</v>
      </c>
      <c r="O20" s="423" t="n">
        <v>29</v>
      </c>
      <c r="P20" s="423" t="n">
        <v>1257</v>
      </c>
      <c r="Q20" s="423" t="n">
        <v>30168</v>
      </c>
      <c r="R20" s="423" t="inlineStr">
        <is>
          <t>AMS02</t>
        </is>
      </c>
      <c r="S20" s="423" t="inlineStr">
        <is>
          <t>закончился</t>
        </is>
      </c>
      <c r="T20" s="423" t="inlineStr">
        <is>
          <t>DIME HEALTH CARE</t>
        </is>
      </c>
      <c r="U20" t="inlineStr">
        <is>
          <t>TIERS Co., Ltd</t>
        </is>
      </c>
    </row>
    <row r="21">
      <c r="C21" s="423" t="n">
        <v/>
      </c>
      <c r="D21" s="423" t="n">
        <v>12</v>
      </c>
      <c r="E21" s="423" t="inlineStr">
        <is>
          <t>LAPIDEM RITUAL Dewy Jelly Scrub 80ml</t>
        </is>
      </c>
      <c r="F21" s="423" t="inlineStr">
        <is>
          <t>Lapidem PRO RITUAL Dewy Jelly Scrub. 80ml</t>
        </is>
      </c>
      <c r="G21" s="423" t="inlineStr">
        <is>
          <t>Скраб-желе Ритуал Lapidem.</t>
        </is>
      </c>
      <c r="H21" s="423" t="inlineStr">
        <is>
          <t>face scrub</t>
        </is>
      </c>
      <c r="I21" s="423" t="n">
        <v/>
      </c>
      <c r="J21" s="423" t="n">
        <v/>
      </c>
      <c r="K21" s="423" t="n">
        <v>0.203</v>
      </c>
      <c r="L21" s="423" t="n"/>
      <c r="M21" s="423" t="n"/>
      <c r="N21" s="423" t="n">
        <v/>
      </c>
      <c r="O21" s="423" t="n">
        <v/>
      </c>
      <c r="P21" s="423" t="n">
        <v>8282</v>
      </c>
      <c r="Q21" s="423" t="n">
        <v>99384</v>
      </c>
      <c r="R21" s="423" t="inlineStr">
        <is>
          <t>LP178</t>
        </is>
      </c>
      <c r="S21" s="423" t="inlineStr">
        <is>
          <t>ЕАЭС N RU Д-JP.РА04.В.85329/25 от  03.06.2025 действует до 02.06.2030</t>
        </is>
      </c>
      <c r="T21" s="423" t="inlineStr">
        <is>
          <t>Lapidem</t>
        </is>
      </c>
      <c r="U21" t="inlineStr">
        <is>
          <t>Core Co., Ltd.</t>
        </is>
      </c>
    </row>
    <row r="22">
      <c r="C22" s="423" t="n">
        <v/>
      </c>
      <c r="D22" s="423" t="n">
        <v>12</v>
      </c>
      <c r="E22" s="423" t="inlineStr">
        <is>
          <t>LAPIDEM RITUAL OKIYOME SERUM 60ml</t>
        </is>
      </c>
      <c r="F22" s="423" t="inlineStr">
        <is>
          <t>Lapidem  PRO RITUAL OKIYOME SERUM. 60ml</t>
        </is>
      </c>
      <c r="G22" s="423" t="inlineStr">
        <is>
          <t>Смягчающая отшелушивающая сыворотка Окиёмэ Ритуал Lapidem.</t>
        </is>
      </c>
      <c r="H22" s="423" t="inlineStr">
        <is>
          <t>face serum</t>
        </is>
      </c>
      <c r="I22" s="423" t="n">
        <v/>
      </c>
      <c r="J22" s="423" t="n">
        <v/>
      </c>
      <c r="K22" s="423" t="n">
        <v>0.199</v>
      </c>
      <c r="L22" s="423" t="n"/>
      <c r="M22" s="423" t="n"/>
      <c r="N22" s="423" t="n">
        <v/>
      </c>
      <c r="O22" s="423" t="n">
        <v/>
      </c>
      <c r="P22" s="423" t="n">
        <v>10871</v>
      </c>
      <c r="Q22" s="423" t="n">
        <v>130452</v>
      </c>
      <c r="R22" s="423" t="inlineStr">
        <is>
          <t>LP179</t>
        </is>
      </c>
      <c r="S22" s="423" t="inlineStr">
        <is>
          <t>ЕАЭС N RU Д-JP.РА03.В.41493/25 от 07.04.2025 действует до 06.04.2030</t>
        </is>
      </c>
      <c r="T22" s="423" t="inlineStr">
        <is>
          <t>Lapidem</t>
        </is>
      </c>
      <c r="U22" t="inlineStr">
        <is>
          <t>Core Co., Ltd.</t>
        </is>
      </c>
    </row>
    <row r="23">
      <c r="C23" s="423" t="n">
        <v/>
      </c>
      <c r="D23" s="423" t="n">
        <v>12</v>
      </c>
      <c r="E23" s="423" t="inlineStr">
        <is>
          <t>LAPIDEM RITUAL SILKY SERUM 30ml</t>
        </is>
      </c>
      <c r="F23" s="423" t="inlineStr">
        <is>
          <t>Lapidem PRO RITUAL SILKY SERUM. 30ml</t>
        </is>
      </c>
      <c r="G23" s="423" t="inlineStr">
        <is>
          <t>Шёлковая сыворотка с витамином С Ритуал Lapidem.</t>
        </is>
      </c>
      <c r="H23" s="423" t="inlineStr">
        <is>
          <t>face serum</t>
        </is>
      </c>
      <c r="I23" s="423" t="n">
        <v/>
      </c>
      <c r="J23" s="423" t="n">
        <v/>
      </c>
      <c r="K23" s="423" t="n">
        <v>0.141</v>
      </c>
      <c r="L23" s="423" t="n"/>
      <c r="M23" s="423" t="n"/>
      <c r="N23" s="423" t="n">
        <v/>
      </c>
      <c r="O23" s="423" t="n">
        <v/>
      </c>
      <c r="P23" s="423" t="n">
        <v>10871</v>
      </c>
      <c r="Q23" s="423" t="n">
        <v>130452</v>
      </c>
      <c r="R23" s="423" t="inlineStr">
        <is>
          <t>LP180</t>
        </is>
      </c>
      <c r="S23" s="423" t="inlineStr">
        <is>
          <t>ЕАЭС N RU Д-JP.РА03.В.41493/25 от 07.04.2025 действует до 06.04.2030</t>
        </is>
      </c>
      <c r="T23" s="423" t="inlineStr">
        <is>
          <t>Lapidem</t>
        </is>
      </c>
      <c r="U23" t="inlineStr">
        <is>
          <t>Core Co., Ltd.</t>
        </is>
      </c>
    </row>
    <row r="24">
      <c r="C24" s="423" t="n">
        <v/>
      </c>
      <c r="D24" s="423" t="n">
        <v>12</v>
      </c>
      <c r="E24" s="423" t="inlineStr">
        <is>
          <t>LAPIDEM RITUAL NOURISHING ESSENCE 100ml</t>
        </is>
      </c>
      <c r="F24" s="423" t="inlineStr">
        <is>
          <t>Lapidem PRO RITUAL NOURISHING ESSENCE. 100ml</t>
        </is>
      </c>
      <c r="G24" s="423" t="inlineStr">
        <is>
          <t xml:space="preserve">Питательный эссенция-лосьон Ритуал Lapidem. </t>
        </is>
      </c>
      <c r="H24" s="423" t="inlineStr">
        <is>
          <t>face serum</t>
        </is>
      </c>
      <c r="I24" s="423" t="n">
        <v/>
      </c>
      <c r="J24" s="423" t="n">
        <v/>
      </c>
      <c r="K24" s="423" t="n">
        <v>0.267</v>
      </c>
      <c r="L24" s="423" t="n"/>
      <c r="M24" s="423" t="n"/>
      <c r="N24" s="423" t="n">
        <v/>
      </c>
      <c r="O24" s="423" t="n">
        <v/>
      </c>
      <c r="P24" s="423" t="n">
        <v>8282</v>
      </c>
      <c r="Q24" s="423" t="n">
        <v>99384</v>
      </c>
      <c r="R24" s="423" t="inlineStr">
        <is>
          <t>LP181</t>
        </is>
      </c>
      <c r="S24" s="423" t="inlineStr">
        <is>
          <t>ЕАЭС N RU Д-JP.РА03.В.41493/25 от 07.04.2025 действует до 06.04.2030</t>
        </is>
      </c>
      <c r="T24" s="423" t="inlineStr">
        <is>
          <t>Lapidem</t>
        </is>
      </c>
      <c r="U24" t="inlineStr">
        <is>
          <t>Core Co., Ltd.</t>
        </is>
      </c>
    </row>
    <row r="25">
      <c r="C25" s="423" t="n">
        <v/>
      </c>
      <c r="D25" s="423" t="n">
        <v>24</v>
      </c>
      <c r="E25" s="423" t="inlineStr">
        <is>
          <t>LAPIDEM RITUAL SMOOTH MATTE TOUCH CREAM 50ml</t>
        </is>
      </c>
      <c r="F25" s="423" t="inlineStr">
        <is>
          <t>Lapidem PRO RITUAL SMOOTH MATTE TOUCH CREAM. 50ml</t>
        </is>
      </c>
      <c r="G25" s="423" t="inlineStr">
        <is>
          <t xml:space="preserve">Матирующий смягчающий крем Ритуал Lapidem. </t>
        </is>
      </c>
      <c r="H25" s="423" t="inlineStr">
        <is>
          <t>face cream</t>
        </is>
      </c>
      <c r="I25" s="423" t="n">
        <v/>
      </c>
      <c r="J25" s="423" t="n">
        <v/>
      </c>
      <c r="K25" s="423" t="n">
        <v>0.167</v>
      </c>
      <c r="L25" s="423" t="n"/>
      <c r="M25" s="423" t="n"/>
      <c r="N25" s="423" t="n">
        <v/>
      </c>
      <c r="O25" s="423" t="n">
        <v/>
      </c>
      <c r="P25" s="423" t="n">
        <v>9382</v>
      </c>
      <c r="Q25" s="423" t="n">
        <v>225168</v>
      </c>
      <c r="R25" s="423" t="inlineStr">
        <is>
          <t>LP182</t>
        </is>
      </c>
      <c r="S25" s="423" t="inlineStr">
        <is>
          <t>ЕАЭС N RU Д-JP.РА03.В.41392/25 от 07.04.2025 действует до 06.04.2030</t>
        </is>
      </c>
      <c r="T25" s="423" t="inlineStr">
        <is>
          <t>Lapidem</t>
        </is>
      </c>
      <c r="U25" t="inlineStr">
        <is>
          <t>Core Co., Ltd.</t>
        </is>
      </c>
    </row>
    <row r="26">
      <c r="C26" s="423" t="n">
        <v/>
      </c>
      <c r="D26" s="423" t="n">
        <v>18</v>
      </c>
      <c r="E26" s="423" t="inlineStr">
        <is>
          <t>《Lapidem》RITUAL Sleeping Bloom Mask 100g</t>
        </is>
      </c>
      <c r="F26" s="423" t="inlineStr">
        <is>
          <t>LAPIDEM RITUAL Sleeping Bloom Mask</t>
        </is>
      </c>
      <c r="G26" s="423" t="inlineStr">
        <is>
          <t>Лапидем Маска ночная Ритуал</t>
        </is>
      </c>
      <c r="H26" s="423" t="inlineStr">
        <is>
          <t>face mask</t>
        </is>
      </c>
      <c r="I26" s="423" t="n">
        <v/>
      </c>
      <c r="J26" s="423" t="n">
        <v/>
      </c>
      <c r="K26" s="423" t="n">
        <v>0.301</v>
      </c>
      <c r="L26" s="423" t="n"/>
      <c r="M26" s="423" t="n"/>
      <c r="N26" s="423" t="n">
        <v/>
      </c>
      <c r="O26" s="423" t="n">
        <v/>
      </c>
      <c r="P26" s="423" t="n">
        <v>9576</v>
      </c>
      <c r="Q26" s="423" t="n">
        <v>172368</v>
      </c>
      <c r="R26" s="423" t="inlineStr">
        <is>
          <t>LP22</t>
        </is>
      </c>
      <c r="S26" s="423" t="inlineStr">
        <is>
          <t>ЕАЭС N RU Д-JP.РА02.В.76792/23 от 27.03.2023 действует до 26.03.2028</t>
        </is>
      </c>
      <c r="T26" s="423" t="inlineStr">
        <is>
          <t>Lapidem</t>
        </is>
      </c>
      <c r="U26" t="inlineStr">
        <is>
          <t>Core Inc.</t>
        </is>
      </c>
    </row>
    <row r="27">
      <c r="C27" s="423" t="n">
        <v/>
      </c>
      <c r="D27" s="423" t="n">
        <v>12</v>
      </c>
      <c r="E27" s="423" t="inlineStr">
        <is>
          <t>《Lapidem》BATH &amp; MASSAGE OIL04 (BREATHE) 120ml</t>
        </is>
      </c>
      <c r="F27" s="423" t="inlineStr">
        <is>
          <t>Five Elements Bath and massage Oil Breathe</t>
        </is>
      </c>
      <c r="G27" s="423" t="inlineStr">
        <is>
          <t>Масло для массажа и ванны "Дыхание" Пять Элементов</t>
        </is>
      </c>
      <c r="H27" s="423" t="inlineStr">
        <is>
          <t>oil</t>
        </is>
      </c>
      <c r="I27" s="423" t="n">
        <v/>
      </c>
      <c r="J27" s="423" t="n">
        <v/>
      </c>
      <c r="K27" s="423" t="n">
        <v>0.31</v>
      </c>
      <c r="L27" s="423" t="n"/>
      <c r="M27" s="423" t="n"/>
      <c r="N27" s="423" t="n">
        <v/>
      </c>
      <c r="O27" s="423" t="n">
        <v/>
      </c>
      <c r="P27" s="423" t="n">
        <v>4982</v>
      </c>
      <c r="Q27" s="423" t="n">
        <v>59784</v>
      </c>
      <c r="R27" s="423" t="inlineStr">
        <is>
          <t>LP08-120</t>
        </is>
      </c>
      <c r="S27" s="423" t="inlineStr">
        <is>
          <t>ЕАЭС N RU Д-JP.РА03.В.05804/24 от 25.03.2024 действует до 24.03.2029</t>
        </is>
      </c>
      <c r="T27" s="423" t="inlineStr">
        <is>
          <t>FIVE ELEMENTS</t>
        </is>
      </c>
      <c r="U27" t="inlineStr">
        <is>
          <t>Lapidem, Inc.</t>
        </is>
      </c>
    </row>
    <row r="28">
      <c r="C28" s="423" t="n">
        <v/>
      </c>
      <c r="D28" s="423" t="n">
        <v>6</v>
      </c>
      <c r="E28" s="423" t="inlineStr">
        <is>
          <t>《Lapidem PRO》RITUAL Sleeping Bloom Mask 250g</t>
        </is>
      </c>
      <c r="F28" s="423" t="inlineStr">
        <is>
          <t>LAPIDEM RITUAL Sleeping Bloom Mask</t>
        </is>
      </c>
      <c r="G28" s="423" t="inlineStr">
        <is>
          <t>Лапидем Маска ночная Ритуал</t>
        </is>
      </c>
      <c r="H28" s="423" t="inlineStr">
        <is>
          <t>face mask</t>
        </is>
      </c>
      <c r="I28" s="423" t="n">
        <v/>
      </c>
      <c r="J28" s="423" t="n">
        <v/>
      </c>
      <c r="K28" s="423" t="n">
        <v>0.342</v>
      </c>
      <c r="L28" s="423" t="n"/>
      <c r="M28" s="423" t="n"/>
      <c r="N28" s="423" t="n">
        <v/>
      </c>
      <c r="O28" s="423" t="n">
        <v/>
      </c>
      <c r="P28" s="423" t="n">
        <v>20706</v>
      </c>
      <c r="Q28" s="423" t="n">
        <v>124236</v>
      </c>
      <c r="R28" s="423" t="inlineStr">
        <is>
          <t>LP22P</t>
        </is>
      </c>
      <c r="S28" s="423" t="inlineStr">
        <is>
          <t>ЕАЭС N RU Д-JP.РА02.В.76792/23 от 27.03.2023 действует до 26.03.2028</t>
        </is>
      </c>
      <c r="T28" s="423" t="inlineStr">
        <is>
          <t>Lapidem</t>
        </is>
      </c>
      <c r="U28" t="inlineStr">
        <is>
          <t>Core Inc.</t>
        </is>
      </c>
    </row>
    <row r="29">
      <c r="C29" s="423" t="n">
        <v>14.2</v>
      </c>
      <c r="D29" s="423" t="n">
        <v>200</v>
      </c>
      <c r="E29" s="423" t="inlineStr">
        <is>
          <t>《ROSY DROP》 Perfect Stretch Sheet</t>
        </is>
      </c>
      <c r="F29" s="423" t="inlineStr">
        <is>
          <t>Rosy Drop Perfect Stretch Sheet</t>
        </is>
      </c>
      <c r="G29" s="423" t="inlineStr">
        <is>
          <t>Идеальные патчи под глаза "Капля Розы"</t>
        </is>
      </c>
      <c r="H29" s="423" t="inlineStr">
        <is>
          <t>Eye mask</t>
        </is>
      </c>
      <c r="I29" s="423" t="n">
        <v>0.043</v>
      </c>
      <c r="J29" s="423" t="n">
        <v>0.172</v>
      </c>
      <c r="K29" s="423" t="n">
        <v>0.275</v>
      </c>
      <c r="L29" s="423" t="n"/>
      <c r="M29" s="423" t="n"/>
      <c r="N29" s="423" t="n">
        <v>50</v>
      </c>
      <c r="O29" s="423" t="n">
        <v>56.8</v>
      </c>
      <c r="P29" s="423" t="n">
        <v>4500</v>
      </c>
      <c r="Q29" s="423" t="n">
        <v>900000</v>
      </c>
      <c r="R29" s="423" t="inlineStr">
        <is>
          <t>RD01</t>
        </is>
      </c>
      <c r="S29" s="423" t="inlineStr">
        <is>
          <t>ЕАЭС N RU Д-JP.РА06.В.54126/24 от 30.07.2024 действует до 28.07.2029</t>
        </is>
      </c>
      <c r="T29" s="423" t="inlineStr">
        <is>
          <t>Rosy Drop</t>
        </is>
      </c>
      <c r="U29" t="inlineStr">
        <is>
          <t>Pod Inc.</t>
        </is>
      </c>
    </row>
    <row r="30">
      <c r="C30" s="423" t="n">
        <v/>
      </c>
      <c r="D30" s="423" t="n">
        <v>1000</v>
      </c>
      <c r="E30" s="423" t="inlineStr">
        <is>
          <t>《ROSY DROP》 Perfect Stretch Sheet mini</t>
        </is>
      </c>
      <c r="F30" s="423" t="inlineStr">
        <is>
          <t>Rosy Drop Perfect Stretch Sheet</t>
        </is>
      </c>
      <c r="G30" s="423" t="inlineStr">
        <is>
          <t>Идеальные патчи под глаза "Капля Розы"</t>
        </is>
      </c>
      <c r="H30" s="423" t="inlineStr">
        <is>
          <t>Eye mask</t>
        </is>
      </c>
      <c r="I30" s="423" t="n">
        <v/>
      </c>
      <c r="J30" s="423" t="n">
        <v/>
      </c>
      <c r="K30" s="423" t="n">
        <v>0.006</v>
      </c>
      <c r="L30" s="423" t="n"/>
      <c r="M30" s="423" t="n"/>
      <c r="N30" s="423" t="n">
        <v/>
      </c>
      <c r="O30" s="423" t="n">
        <v>0</v>
      </c>
      <c r="P30" s="423" t="n">
        <v>220</v>
      </c>
      <c r="Q30" s="423" t="n">
        <v>220000</v>
      </c>
      <c r="R30" s="423" t="inlineStr">
        <is>
          <t>RD05</t>
        </is>
      </c>
      <c r="S30" s="423" t="inlineStr">
        <is>
          <t>ЕАЭС N RU Д-JP.РА06.В.54126/24 от 30.07.2024 действует до 28.07.2029</t>
        </is>
      </c>
      <c r="T30" s="423" t="inlineStr">
        <is>
          <t>Rosy Drop</t>
        </is>
      </c>
      <c r="U30" t="inlineStr">
        <is>
          <t>Pod Inc.</t>
        </is>
      </c>
    </row>
    <row r="31">
      <c r="C31" s="423" t="n">
        <v/>
      </c>
      <c r="D31" s="423" t="n">
        <v>20</v>
      </c>
      <c r="E31" s="423" t="inlineStr">
        <is>
          <t>ESTLABO　POINT CLEANSING</t>
        </is>
      </c>
      <c r="F31" s="423" t="inlineStr">
        <is>
          <t>ESTLABO POINT CLEANSING</t>
        </is>
      </c>
      <c r="G31" s="423" t="inlineStr">
        <is>
          <t>Демакияжный лосьон для очищения макияжа с глаз и губ EST LABO</t>
        </is>
      </c>
      <c r="H31" s="423" t="inlineStr">
        <is>
          <t>face cleansing</t>
        </is>
      </c>
      <c r="I31" s="423" t="n">
        <v/>
      </c>
      <c r="J31" s="423" t="n">
        <v/>
      </c>
      <c r="K31" s="423" t="n">
        <v>0.32</v>
      </c>
      <c r="L31" s="423" t="n"/>
      <c r="M31" s="423" t="n"/>
      <c r="N31" s="423" t="n">
        <v/>
      </c>
      <c r="O31" s="423" t="n">
        <v/>
      </c>
      <c r="P31" s="423" t="n">
        <v>1869</v>
      </c>
      <c r="Q31" s="423" t="n">
        <v>37380</v>
      </c>
      <c r="R31" s="423" t="inlineStr">
        <is>
          <t>EST01</t>
        </is>
      </c>
      <c r="S31" s="423" t="inlineStr">
        <is>
          <t>ЕАЭС N RU Д-JP.АБ47.В.08734/20 от 08.09.2020 действует до 07.09.2025</t>
        </is>
      </c>
      <c r="T31" s="423" t="inlineStr">
        <is>
          <t>CBS Cosmetics</t>
        </is>
      </c>
      <c r="U31" t="inlineStr">
        <is>
          <t>Shoyaku Kenkyusho Inc</t>
        </is>
      </c>
    </row>
    <row r="32">
      <c r="C32" s="423" t="n">
        <v/>
      </c>
      <c r="D32" s="423" t="n">
        <v>20</v>
      </c>
      <c r="E32" s="423" t="inlineStr">
        <is>
          <t>ESTLABO   CLEAN  OFF  PACK</t>
        </is>
      </c>
      <c r="F32" s="423" t="inlineStr">
        <is>
          <t>EST LABO CLEAN OFF PACK</t>
        </is>
      </c>
      <c r="G32" s="423" t="inlineStr">
        <is>
          <t>Очищающая маска EST LABO</t>
        </is>
      </c>
      <c r="H32" s="423" t="inlineStr">
        <is>
          <t>face pack</t>
        </is>
      </c>
      <c r="I32" s="423" t="n">
        <v/>
      </c>
      <c r="J32" s="423" t="n">
        <v/>
      </c>
      <c r="K32" s="423" t="n">
        <v>0.37</v>
      </c>
      <c r="L32" s="423" t="n"/>
      <c r="M32" s="423" t="n"/>
      <c r="N32" s="423" t="n">
        <v/>
      </c>
      <c r="O32" s="423" t="n">
        <v/>
      </c>
      <c r="P32" s="423" t="n">
        <v>2763</v>
      </c>
      <c r="Q32" s="423" t="n">
        <v>55260</v>
      </c>
      <c r="R32" s="423" t="inlineStr">
        <is>
          <t>EST04</t>
        </is>
      </c>
      <c r="S32" s="423" t="inlineStr">
        <is>
          <t>ЕАЭС N RU Д-JP.АБ47.В.08815/20 от 09.09.2020 действует до 08.09.2025</t>
        </is>
      </c>
      <c r="T32" s="423" t="inlineStr">
        <is>
          <t>CBS Cosmetics</t>
        </is>
      </c>
      <c r="U32" t="inlineStr">
        <is>
          <t>Shoyaku Kenkyusho Inc</t>
        </is>
      </c>
    </row>
    <row r="33">
      <c r="C33" s="423" t="n">
        <v/>
      </c>
      <c r="D33" s="423" t="n">
        <v>20</v>
      </c>
      <c r="E33" s="423" t="inlineStr">
        <is>
          <t>ESTLABO　CLEANSING  EMULSION</t>
        </is>
      </c>
      <c r="F33" s="423" t="inlineStr">
        <is>
          <t>CLEANSING EMULSION EST LABO</t>
        </is>
      </c>
      <c r="G33" s="423" t="inlineStr">
        <is>
          <t>Очищающая эмульсия EST LABO</t>
        </is>
      </c>
      <c r="H33" s="423" t="inlineStr">
        <is>
          <t>face milk</t>
        </is>
      </c>
      <c r="I33" s="423" t="n">
        <v/>
      </c>
      <c r="J33" s="423" t="n">
        <v/>
      </c>
      <c r="K33" s="423" t="n">
        <v>0.55</v>
      </c>
      <c r="L33" s="423" t="n"/>
      <c r="M33" s="423" t="n"/>
      <c r="N33" s="423" t="n">
        <v/>
      </c>
      <c r="O33" s="423" t="n">
        <v/>
      </c>
      <c r="P33" s="423" t="n">
        <v>2356</v>
      </c>
      <c r="Q33" s="423" t="n">
        <v>47120</v>
      </c>
      <c r="R33" s="423" t="inlineStr">
        <is>
          <t>EST06</t>
        </is>
      </c>
      <c r="S33" s="423" t="inlineStr">
        <is>
          <t>ЕАЭС N RU Д-JP.АБ47.В.08749/20 от 08.09.2020 действует до 07.09.2025</t>
        </is>
      </c>
      <c r="T33" s="423" t="inlineStr">
        <is>
          <t>CBS Cosmetics</t>
        </is>
      </c>
      <c r="U33" t="inlineStr">
        <is>
          <t>Shoyaku Kenkyusho Inc</t>
        </is>
      </c>
    </row>
    <row r="34">
      <c r="C34" s="423" t="n">
        <v/>
      </c>
      <c r="D34" s="423" t="n">
        <v>10</v>
      </c>
      <c r="E34" s="423" t="inlineStr">
        <is>
          <t>ESTLABO   MELTING  LOTION</t>
        </is>
      </c>
      <c r="F34" s="423" t="inlineStr">
        <is>
          <t>EST LABO MELTING LOTION</t>
        </is>
      </c>
      <c r="G34" s="423" t="inlineStr">
        <is>
          <t>Очищающий лосьон EST LABO</t>
        </is>
      </c>
      <c r="H34" s="423" t="inlineStr">
        <is>
          <t>face lotion</t>
        </is>
      </c>
      <c r="I34" s="423" t="n">
        <v/>
      </c>
      <c r="J34" s="423" t="n">
        <v/>
      </c>
      <c r="K34" s="423" t="n">
        <v>0.58</v>
      </c>
      <c r="L34" s="423" t="n"/>
      <c r="M34" s="423" t="n"/>
      <c r="N34" s="423" t="n">
        <v/>
      </c>
      <c r="O34" s="423" t="n">
        <v/>
      </c>
      <c r="P34" s="423" t="n">
        <v>2113</v>
      </c>
      <c r="Q34" s="423" t="n">
        <v>21130</v>
      </c>
      <c r="R34" s="423" t="inlineStr">
        <is>
          <t>EST46</t>
        </is>
      </c>
      <c r="S34" s="423" t="inlineStr">
        <is>
          <t>ЕАЭС N RU Д-JP.АБ47.В.08734/20 от 08.09.2020 действует до 07.09.2025</t>
        </is>
      </c>
      <c r="T34" s="423" t="inlineStr">
        <is>
          <t>CBS Cosmetics</t>
        </is>
      </c>
      <c r="U34" t="inlineStr">
        <is>
          <t>Shoyaku Kenkyusho Inc</t>
        </is>
      </c>
    </row>
    <row r="35">
      <c r="C35" s="423" t="n">
        <v/>
      </c>
      <c r="D35" s="423" t="n">
        <v>20</v>
      </c>
      <c r="E35" s="423" t="inlineStr">
        <is>
          <t>ESTLABO   FINISHING  MILK  EMULSION</t>
        </is>
      </c>
      <c r="F35" s="423" t="inlineStr">
        <is>
          <t>EST LABO FINISHING MILK EMULSION</t>
        </is>
      </c>
      <c r="G35" s="423" t="inlineStr">
        <is>
          <t>Питательная эмульсия EST LABO</t>
        </is>
      </c>
      <c r="H35" s="423" t="inlineStr">
        <is>
          <t>face milk</t>
        </is>
      </c>
      <c r="I35" s="423" t="n">
        <v/>
      </c>
      <c r="J35" s="423" t="n">
        <v/>
      </c>
      <c r="K35" s="423" t="n">
        <v>0.57</v>
      </c>
      <c r="L35" s="423" t="n"/>
      <c r="M35" s="423" t="n"/>
      <c r="N35" s="423" t="n">
        <v/>
      </c>
      <c r="O35" s="423" t="n">
        <v/>
      </c>
      <c r="P35" s="423" t="n">
        <v>2519</v>
      </c>
      <c r="Q35" s="423" t="n">
        <v>50380</v>
      </c>
      <c r="R35" s="423" t="inlineStr">
        <is>
          <t>EST17</t>
        </is>
      </c>
      <c r="S35" s="423" t="inlineStr">
        <is>
          <t>ЕАЭС N RU Д-JP.АБ47.В.08749/20 от 08.09.2020 действует до 07.09.2025</t>
        </is>
      </c>
      <c r="T35" s="423" t="inlineStr">
        <is>
          <t>CBS Cosmetics</t>
        </is>
      </c>
      <c r="U35" t="inlineStr">
        <is>
          <t>Shoyaku Kenkyusho Inc</t>
        </is>
      </c>
    </row>
    <row r="36">
      <c r="C36" s="423" t="n">
        <v/>
      </c>
      <c r="D36" s="423" t="n">
        <v>10</v>
      </c>
      <c r="E36" s="423" t="inlineStr">
        <is>
          <t>ESTLABO   OILY  SKIN LOTION</t>
        </is>
      </c>
      <c r="F36" s="423" t="inlineStr">
        <is>
          <t>EST LABO OILY SKIN LOTION</t>
        </is>
      </c>
      <c r="G36" s="423" t="inlineStr">
        <is>
          <t>Лосьон для жирной кожи лица EST LABO</t>
        </is>
      </c>
      <c r="H36" s="423" t="inlineStr">
        <is>
          <t>face lotion</t>
        </is>
      </c>
      <c r="I36" s="423" t="n">
        <v/>
      </c>
      <c r="J36" s="423" t="n">
        <v/>
      </c>
      <c r="K36" s="423" t="n">
        <v>0.58</v>
      </c>
      <c r="L36" s="423" t="n"/>
      <c r="M36" s="423" t="n"/>
      <c r="N36" s="423" t="n">
        <v/>
      </c>
      <c r="O36" s="423" t="n">
        <v/>
      </c>
      <c r="P36" s="423" t="n">
        <v>2356</v>
      </c>
      <c r="Q36" s="423" t="n">
        <v>23560</v>
      </c>
      <c r="R36" s="423" t="inlineStr">
        <is>
          <t>EST18</t>
        </is>
      </c>
      <c r="S36" s="423" t="inlineStr">
        <is>
          <t>ЕАЭС N RU Д-JP.АБ47.В.08734/20 от 08.09.2020 действует до 07.09.2025</t>
        </is>
      </c>
      <c r="T36" s="423" t="inlineStr">
        <is>
          <t>CBS Cosmetics</t>
        </is>
      </c>
      <c r="U36" t="inlineStr">
        <is>
          <t>Shoyaku Kenkyusho Inc</t>
        </is>
      </c>
    </row>
    <row r="37">
      <c r="C37" s="423" t="n">
        <v/>
      </c>
      <c r="D37" s="423" t="n">
        <v>10</v>
      </c>
      <c r="E37" s="423" t="inlineStr">
        <is>
          <t>ESTLABO   EYE  CARE  ESSENCE</t>
        </is>
      </c>
      <c r="F37" s="423" t="inlineStr">
        <is>
          <t>EST LABO EYE CARE ESSENCE</t>
        </is>
      </c>
      <c r="G37" s="423" t="inlineStr">
        <is>
          <t>Эссенция для кожи вокруг глаз EST LABO</t>
        </is>
      </c>
      <c r="H37" s="423" t="inlineStr">
        <is>
          <t>face essence</t>
        </is>
      </c>
      <c r="I37" s="423" t="n">
        <v/>
      </c>
      <c r="J37" s="423" t="n">
        <v/>
      </c>
      <c r="K37" s="423" t="n">
        <v>0.19</v>
      </c>
      <c r="L37" s="423" t="n"/>
      <c r="M37" s="423" t="n"/>
      <c r="N37" s="423" t="n">
        <v/>
      </c>
      <c r="O37" s="423" t="n">
        <v/>
      </c>
      <c r="P37" s="423" t="n">
        <v>3169</v>
      </c>
      <c r="Q37" s="423" t="n">
        <v>31690</v>
      </c>
      <c r="R37" s="423" t="inlineStr">
        <is>
          <t>EST21</t>
        </is>
      </c>
      <c r="S37" s="423" t="inlineStr">
        <is>
          <t>ЕАЭС N RU Д-JP.НВ32.В.13611/20 от 14.09.2020 действует до 13.09.2025</t>
        </is>
      </c>
      <c r="T37" s="423" t="inlineStr">
        <is>
          <t>CBS Cosmetics</t>
        </is>
      </c>
      <c r="U37" t="inlineStr">
        <is>
          <t>Shoyaku Kenkyusho Inc</t>
        </is>
      </c>
    </row>
    <row r="38">
      <c r="C38" s="423" t="n">
        <v/>
      </c>
      <c r="D38" s="423" t="n">
        <v>20</v>
      </c>
      <c r="E38" s="423" t="inlineStr">
        <is>
          <t>ESTLABO  MAKEUP BASE</t>
        </is>
      </c>
      <c r="F38" s="423" t="inlineStr">
        <is>
          <t>EST LABO MAKE UP BASE</t>
        </is>
      </c>
      <c r="G38" s="423" t="inlineStr">
        <is>
          <t>Эмульсия-база под макияж EST LABO</t>
        </is>
      </c>
      <c r="H38" s="423" t="inlineStr">
        <is>
          <t>makeup base</t>
        </is>
      </c>
      <c r="I38" s="423" t="n">
        <v/>
      </c>
      <c r="J38" s="423" t="n">
        <v/>
      </c>
      <c r="K38" s="423" t="n">
        <v>0.35</v>
      </c>
      <c r="L38" s="423" t="n"/>
      <c r="M38" s="423" t="n"/>
      <c r="N38" s="423" t="n">
        <v/>
      </c>
      <c r="O38" s="423" t="n">
        <v/>
      </c>
      <c r="P38" s="423" t="n">
        <v>1706</v>
      </c>
      <c r="Q38" s="423" t="n">
        <v>34120</v>
      </c>
      <c r="R38" s="423" t="inlineStr">
        <is>
          <t>EST22</t>
        </is>
      </c>
      <c r="S38" s="423" t="inlineStr">
        <is>
          <t>ЕАЭС N RU Д-JP.АБ47.В.08749/20 от 08.09.2020 действует до 07.09.2025</t>
        </is>
      </c>
      <c r="T38" s="423" t="inlineStr">
        <is>
          <t>CBS Cosmetics</t>
        </is>
      </c>
      <c r="U38" t="inlineStr">
        <is>
          <t>Shoyaku Kenkyusho Inc</t>
        </is>
      </c>
    </row>
    <row r="39">
      <c r="C39" s="423" t="n">
        <v/>
      </c>
      <c r="D39" s="423" t="n">
        <v>20</v>
      </c>
      <c r="E39" s="423" t="inlineStr">
        <is>
          <t>ESTLABO   SLIM  FACE  MASSAGE  PACK</t>
        </is>
      </c>
      <c r="F39" s="423" t="inlineStr">
        <is>
          <t>EST LABO SLIM FACE MASSAGE PACK</t>
        </is>
      </c>
      <c r="G39" s="423" t="inlineStr">
        <is>
          <t>Массажная маска для скульптурирования лица EST LABO</t>
        </is>
      </c>
      <c r="H39" s="423" t="inlineStr">
        <is>
          <t>face pack</t>
        </is>
      </c>
      <c r="I39" s="423" t="n">
        <v/>
      </c>
      <c r="J39" s="423" t="n">
        <v/>
      </c>
      <c r="K39" s="423" t="n">
        <v>0.36</v>
      </c>
      <c r="L39" s="423" t="n"/>
      <c r="M39" s="423" t="n"/>
      <c r="N39" s="423" t="n">
        <v/>
      </c>
      <c r="O39" s="423" t="n">
        <v/>
      </c>
      <c r="P39" s="423" t="n">
        <v>2600</v>
      </c>
      <c r="Q39" s="423" t="n">
        <v>52000</v>
      </c>
      <c r="R39" s="423" t="inlineStr">
        <is>
          <t>EST29</t>
        </is>
      </c>
      <c r="S39" s="423" t="inlineStr">
        <is>
          <t>ЕАЭС N RU Д-JP.АБ47.В.08815/20 от 09.09.2020 действует до 08.09.2025</t>
        </is>
      </c>
      <c r="T39" s="423" t="inlineStr">
        <is>
          <t>CBS Cosmetics</t>
        </is>
      </c>
      <c r="U39" t="inlineStr">
        <is>
          <t>Shoyaku Kenkyusho Inc</t>
        </is>
      </c>
    </row>
    <row r="40">
      <c r="C40" s="423" t="n">
        <v/>
      </c>
      <c r="D40" s="423" t="n">
        <v>20</v>
      </c>
      <c r="E40" s="423" t="inlineStr">
        <is>
          <t>ESTLABO   MASSAGE  CREAM</t>
        </is>
      </c>
      <c r="F40" s="423" t="inlineStr">
        <is>
          <t>EST LABO MASSAGE CREAM</t>
        </is>
      </c>
      <c r="G40" s="423" t="inlineStr">
        <is>
          <t>Массажный крем EST LABO</t>
        </is>
      </c>
      <c r="H40" s="423" t="inlineStr">
        <is>
          <t>face cream</t>
        </is>
      </c>
      <c r="I40" s="423" t="n">
        <v/>
      </c>
      <c r="J40" s="423" t="n">
        <v/>
      </c>
      <c r="K40" s="423" t="n">
        <v>0.3</v>
      </c>
      <c r="L40" s="423" t="n"/>
      <c r="M40" s="423" t="n"/>
      <c r="N40" s="423" t="n">
        <v/>
      </c>
      <c r="O40" s="423" t="n">
        <v/>
      </c>
      <c r="P40" s="423" t="n">
        <v>2275</v>
      </c>
      <c r="Q40" s="423" t="n">
        <v>45500</v>
      </c>
      <c r="R40" s="423" t="inlineStr">
        <is>
          <t>EST31</t>
        </is>
      </c>
      <c r="S40" s="423" t="inlineStr">
        <is>
          <t>ЕАЭС N RU Д-JP.АБ47.В.08747/20 от 08.09.2020 действует до 07.09.2025</t>
        </is>
      </c>
      <c r="T40" s="423" t="inlineStr">
        <is>
          <t>CBS Cosmetics</t>
        </is>
      </c>
      <c r="U40" t="inlineStr">
        <is>
          <t>Shoyaku Kenkyusho Inc</t>
        </is>
      </c>
    </row>
    <row r="41">
      <c r="C41" s="423" t="n">
        <v/>
      </c>
      <c r="D41" s="423" t="n">
        <v>20</v>
      </c>
      <c r="E41" s="423" t="inlineStr">
        <is>
          <t>ESTLABO   CLEANSING  FOAM  EL</t>
        </is>
      </c>
      <c r="F41" s="423" t="inlineStr">
        <is>
          <t>EST LABO CLEANSING FOAM EL</t>
        </is>
      </c>
      <c r="G41" s="423" t="inlineStr">
        <is>
          <t>Очищающая пенка EST LABO EL</t>
        </is>
      </c>
      <c r="H41" s="423" t="inlineStr">
        <is>
          <t>face cleansing</t>
        </is>
      </c>
      <c r="I41" s="423" t="n">
        <v/>
      </c>
      <c r="J41" s="423" t="n">
        <v/>
      </c>
      <c r="K41" s="423" t="n">
        <v>0.13</v>
      </c>
      <c r="L41" s="423" t="n"/>
      <c r="M41" s="423" t="n"/>
      <c r="N41" s="423" t="n">
        <v>10</v>
      </c>
      <c r="O41" s="423" t="n">
        <v/>
      </c>
      <c r="P41" s="423" t="n">
        <v>1300</v>
      </c>
      <c r="Q41" s="423" t="n">
        <v>26000</v>
      </c>
      <c r="R41" s="423" t="inlineStr">
        <is>
          <t>EST33</t>
        </is>
      </c>
      <c r="S41" s="423" t="inlineStr">
        <is>
          <t>ЕАЭС N RU Д-JP.АБ47.В.08751/20 от 08.09.2020 действует до 07.09.2025</t>
        </is>
      </c>
      <c r="T41" s="423" t="inlineStr">
        <is>
          <t>CBS Cosmetics</t>
        </is>
      </c>
      <c r="U41" t="inlineStr">
        <is>
          <t>Shoyaku Kenkyusho Inc</t>
        </is>
      </c>
    </row>
    <row r="42">
      <c r="C42" s="423" t="n">
        <v/>
      </c>
      <c r="D42" s="423" t="n">
        <v>20</v>
      </c>
      <c r="E42" s="423" t="inlineStr">
        <is>
          <t>ESTLABO   FINISHING  LOTION  EL</t>
        </is>
      </c>
      <c r="F42" s="423" t="inlineStr">
        <is>
          <t>EST LABO FINISHING LOTION EL</t>
        </is>
      </c>
      <c r="G42" s="423" t="inlineStr">
        <is>
          <t>Питательный лосьон EST LABO EL</t>
        </is>
      </c>
      <c r="H42" s="423" t="inlineStr">
        <is>
          <t>face lotion</t>
        </is>
      </c>
      <c r="I42" s="423" t="n">
        <v/>
      </c>
      <c r="J42" s="423" t="n">
        <v/>
      </c>
      <c r="K42" s="423" t="n">
        <v>0.24</v>
      </c>
      <c r="L42" s="423" t="n"/>
      <c r="M42" s="423" t="n"/>
      <c r="N42" s="423" t="n">
        <v>10</v>
      </c>
      <c r="O42" s="423" t="n">
        <v/>
      </c>
      <c r="P42" s="423" t="n">
        <v>1544</v>
      </c>
      <c r="Q42" s="423" t="n">
        <v>30880</v>
      </c>
      <c r="R42" s="423" t="inlineStr">
        <is>
          <t>EST34</t>
        </is>
      </c>
      <c r="S42" s="423" t="inlineStr">
        <is>
          <t>ЕАЭС N RU Д-JP.АБ47.В.08734/20 от 08.09.2020 действует до 07.09.2025</t>
        </is>
      </c>
      <c r="T42" s="423" t="inlineStr">
        <is>
          <t>CBS Cosmetics</t>
        </is>
      </c>
      <c r="U42" t="inlineStr">
        <is>
          <t>Shoyaku Kenkyusho Inc</t>
        </is>
      </c>
    </row>
    <row r="43">
      <c r="C43" s="423" t="n">
        <v>13</v>
      </c>
      <c r="D43" s="423" t="n">
        <v>72</v>
      </c>
      <c r="E43" s="423" t="inlineStr">
        <is>
          <t xml:space="preserve">《Cosmepro》Premium Fruit Sorbet Body Massage Salt Aloe. </t>
        </is>
      </c>
      <c r="F43" s="423" t="inlineStr">
        <is>
          <t>Premium Fruit Sorbet Body Massage Salt Aloe</t>
        </is>
      </c>
      <c r="G43" s="423" t="inlineStr">
        <is>
          <t>Премиальный фруктовый скраб-сорбет для тела на основе соли «Алоэ»</t>
        </is>
      </c>
      <c r="H43" s="423" t="inlineStr">
        <is>
          <t>body scrub</t>
        </is>
      </c>
      <c r="I43" s="423" t="n">
        <v>0.028</v>
      </c>
      <c r="J43" s="423" t="n">
        <v>0.08400000000000001</v>
      </c>
      <c r="K43" s="423" t="n">
        <v>0.52</v>
      </c>
      <c r="L43" s="423" t="n"/>
      <c r="M43" s="423" t="n"/>
      <c r="N43" s="423" t="n">
        <v>24</v>
      </c>
      <c r="O43" s="423" t="n">
        <v>13</v>
      </c>
      <c r="P43" s="423" t="n">
        <v>732</v>
      </c>
      <c r="Q43" s="423" t="n">
        <v>52704</v>
      </c>
      <c r="R43" s="423" t="inlineStr">
        <is>
          <t>CP0002</t>
        </is>
      </c>
      <c r="S43" s="423" t="inlineStr">
        <is>
          <t>ЕАЭС N RU Д-JP.РА02.В.76814/23 от 27.03.2023 действует до 26.03.2028</t>
        </is>
      </c>
      <c r="T43" s="423" t="inlineStr">
        <is>
          <t>COSMEPRO</t>
        </is>
      </c>
      <c r="U43" t="inlineStr">
        <is>
          <t>COSMEPRO CO., LTD.</t>
        </is>
      </c>
    </row>
    <row r="44">
      <c r="C44" s="423" t="n">
        <v>13</v>
      </c>
      <c r="D44" s="423" t="n">
        <v>72</v>
      </c>
      <c r="E44" s="423" t="inlineStr">
        <is>
          <t>《Cosmepro》Premium Fruit Sorbet Body Massage Salt Papaya.</t>
        </is>
      </c>
      <c r="F44" s="423" t="inlineStr">
        <is>
          <t>Premium Fruit Sorbet Body Massage Salt Papaya</t>
        </is>
      </c>
      <c r="G44" s="423" t="inlineStr">
        <is>
          <t>Премиальный фруктовый скраб - сорбет для тела на основе соли «Папайя»</t>
        </is>
      </c>
      <c r="H44" s="423" t="inlineStr">
        <is>
          <t>body scrub</t>
        </is>
      </c>
      <c r="I44" s="423" t="n">
        <v>0.028</v>
      </c>
      <c r="J44" s="423" t="n">
        <v>0.028</v>
      </c>
      <c r="K44" s="423" t="n">
        <v>0.52</v>
      </c>
      <c r="L44" s="423" t="n"/>
      <c r="M44" s="423" t="n"/>
      <c r="N44" s="423" t="n">
        <v>24</v>
      </c>
      <c r="O44" s="423" t="n">
        <v>13</v>
      </c>
      <c r="P44" s="423" t="n">
        <v>732</v>
      </c>
      <c r="Q44" s="423" t="n">
        <v>52704</v>
      </c>
      <c r="R44" s="423" t="inlineStr">
        <is>
          <t>CP0003</t>
        </is>
      </c>
      <c r="S44" s="423" t="inlineStr">
        <is>
          <t>ЕАЭС N RU Д-JP.РА02.В.76814/23 от 27.03.2023 действует до 26.03.2028</t>
        </is>
      </c>
      <c r="T44" s="423" t="inlineStr">
        <is>
          <t xml:space="preserve">COSMEPRO </t>
        </is>
      </c>
      <c r="U44" t="inlineStr">
        <is>
          <t>COSMEPRO CO., LTD.</t>
        </is>
      </c>
    </row>
    <row r="45">
      <c r="C45" s="423" t="n">
        <v>13</v>
      </c>
      <c r="D45" s="423" t="n">
        <v>72</v>
      </c>
      <c r="E45" s="423" t="inlineStr">
        <is>
          <t xml:space="preserve">《Cosmepro》Premium Fruit Sorbet Body Massage Salt Grape Fruits.. </t>
        </is>
      </c>
      <c r="F45" s="423" t="inlineStr">
        <is>
          <t>Premium Fruit Sorbet Body Massage Salt Grape fruits</t>
        </is>
      </c>
      <c r="G45" s="423" t="inlineStr">
        <is>
          <t>Премиальный фруктовый скраб - сорбет для тела на основе соли «Грейпфрут»</t>
        </is>
      </c>
      <c r="H45" s="423" t="inlineStr">
        <is>
          <t>body scrub</t>
        </is>
      </c>
      <c r="I45" s="423" t="n">
        <v>0.028</v>
      </c>
      <c r="J45" s="423" t="n">
        <v>0.028</v>
      </c>
      <c r="K45" s="423" t="n">
        <v>0.52</v>
      </c>
      <c r="L45" s="423" t="n"/>
      <c r="M45" s="423" t="n"/>
      <c r="N45" s="423" t="n">
        <v>24</v>
      </c>
      <c r="O45" s="423" t="n">
        <v>13</v>
      </c>
      <c r="P45" s="423" t="n">
        <v>732</v>
      </c>
      <c r="Q45" s="423" t="n">
        <v>52704</v>
      </c>
      <c r="R45" s="423" t="inlineStr">
        <is>
          <t>CP0004</t>
        </is>
      </c>
      <c r="S45" s="423" t="inlineStr">
        <is>
          <t>ЕАЭС N RU Д-JP.РА02.В.76814/23 от 27.03.2023 действует до 26.03.2028</t>
        </is>
      </c>
      <c r="T45" s="423" t="inlineStr">
        <is>
          <t>COSMEPRO</t>
        </is>
      </c>
      <c r="U45" t="inlineStr">
        <is>
          <t>COSMEPRO CO., LTD.</t>
        </is>
      </c>
    </row>
    <row r="46">
      <c r="C46" s="423" t="n">
        <v>13</v>
      </c>
      <c r="D46" s="423" t="n">
        <v>48</v>
      </c>
      <c r="E46" s="423" t="inlineStr">
        <is>
          <t>《Cosmepro》Premium Fruit Sorbet Body Massage Salt Raspberry.</t>
        </is>
      </c>
      <c r="F46" s="423" t="inlineStr">
        <is>
          <t>Premium Fruit Sorbet Body Massage Salt Raspberry</t>
        </is>
      </c>
      <c r="G46" s="423" t="inlineStr">
        <is>
          <t>Премиальный фруктовый скраб - сорбет для тела на основе соли «Малина»</t>
        </is>
      </c>
      <c r="H46" s="423" t="inlineStr">
        <is>
          <t>body scrub</t>
        </is>
      </c>
      <c r="I46" s="423" t="n">
        <v>0.028</v>
      </c>
      <c r="J46" s="423" t="n">
        <v>0.028</v>
      </c>
      <c r="K46" s="423" t="n">
        <v>0.52</v>
      </c>
      <c r="L46" s="423" t="n"/>
      <c r="M46" s="423" t="n"/>
      <c r="N46" s="423" t="n">
        <v>24</v>
      </c>
      <c r="O46" s="423" t="n">
        <v>13</v>
      </c>
      <c r="P46" s="423" t="n">
        <v>732</v>
      </c>
      <c r="Q46" s="423" t="n">
        <v>35136</v>
      </c>
      <c r="R46" s="423" t="inlineStr">
        <is>
          <t>CP0005</t>
        </is>
      </c>
      <c r="S46" s="423" t="inlineStr">
        <is>
          <t>ЕАЭС N RU Д-JP.РА02.В.76814/23 от 27.03.2023 действует до 26.03.2028</t>
        </is>
      </c>
      <c r="T46" s="423" t="inlineStr">
        <is>
          <t>COSMEPRO</t>
        </is>
      </c>
      <c r="U46" t="inlineStr">
        <is>
          <t>COSMEPRO CO., LTD.</t>
        </is>
      </c>
    </row>
    <row r="47">
      <c r="C47" s="423" t="n">
        <v>13</v>
      </c>
      <c r="D47" s="423" t="n">
        <v>48</v>
      </c>
      <c r="E47" s="423" t="inlineStr">
        <is>
          <t xml:space="preserve">《Cosmepro》Premium Fruit Sorbet Body Massage Blueberry. </t>
        </is>
      </c>
      <c r="F47" s="423" t="inlineStr">
        <is>
          <t>Premium Fruit Sorbet Body Massage Blueberry</t>
        </is>
      </c>
      <c r="G47" s="423" t="inlineStr">
        <is>
          <t>Премиальный фруктовый скраб - сорбет для тела на основе соли «Черника»</t>
        </is>
      </c>
      <c r="H47" s="423" t="inlineStr">
        <is>
          <t>body scrub</t>
        </is>
      </c>
      <c r="I47" s="423" t="n">
        <v>0.028</v>
      </c>
      <c r="J47" s="423" t="n">
        <v>0.056</v>
      </c>
      <c r="K47" s="423" t="n">
        <v>0.5</v>
      </c>
      <c r="L47" s="423" t="n"/>
      <c r="M47" s="423" t="n"/>
      <c r="N47" s="423" t="n">
        <v>24</v>
      </c>
      <c r="O47" s="423" t="n">
        <v>13</v>
      </c>
      <c r="P47" s="423" t="n">
        <v>732</v>
      </c>
      <c r="Q47" s="423" t="n">
        <v>35136</v>
      </c>
      <c r="R47" s="423" t="inlineStr">
        <is>
          <t>CP0006</t>
        </is>
      </c>
      <c r="S47" s="423" t="inlineStr">
        <is>
          <t>ЕАЭС N RU Д-JP.РА02.В.76814/23 от 27.03.2023 действует до 26.03.2028</t>
        </is>
      </c>
      <c r="T47" s="423" t="n">
        <v/>
      </c>
      <c r="U47" t="inlineStr">
        <is>
          <t>COSMEPRO CO., LTD.</t>
        </is>
      </c>
    </row>
    <row r="48">
      <c r="C48" s="423" t="n">
        <v>13</v>
      </c>
      <c r="D48" s="423" t="n">
        <v>48</v>
      </c>
      <c r="E48" s="423" t="inlineStr">
        <is>
          <t xml:space="preserve">《Cosmepro》Premium Fruit Sorbet Body Massage Salt Honey. </t>
        </is>
      </c>
      <c r="F48" s="423" t="inlineStr">
        <is>
          <t>Premium Fruit Sorbet Body Massage Salt Honey</t>
        </is>
      </c>
      <c r="G48" s="423" t="inlineStr">
        <is>
          <t>Премиальный фруктовый скраб - сорбет для тела на основе соли «Мёд»</t>
        </is>
      </c>
      <c r="H48" s="423" t="inlineStr">
        <is>
          <t>body scrub</t>
        </is>
      </c>
      <c r="I48" s="423" t="n">
        <v>0.028</v>
      </c>
      <c r="J48" s="423" t="n">
        <v>0.028</v>
      </c>
      <c r="K48" s="423" t="n">
        <v>0.52</v>
      </c>
      <c r="L48" s="423" t="n"/>
      <c r="M48" s="423" t="n"/>
      <c r="N48" s="423" t="n">
        <v>24</v>
      </c>
      <c r="O48" s="423" t="n">
        <v>13</v>
      </c>
      <c r="P48" s="423" t="n">
        <v>732</v>
      </c>
      <c r="Q48" s="423" t="n">
        <v>35136</v>
      </c>
      <c r="R48" s="423" t="inlineStr">
        <is>
          <t>CP0007</t>
        </is>
      </c>
      <c r="S48" s="423" t="inlineStr">
        <is>
          <t>ЕАЭС N RU Д-JP.РА02.В.76814/23 от 27.03.2023 действует до 26.03.2028</t>
        </is>
      </c>
      <c r="T48" s="423" t="inlineStr">
        <is>
          <t xml:space="preserve">COSMEPRO </t>
        </is>
      </c>
      <c r="U48" t="inlineStr">
        <is>
          <t>COSMEPRO CO., LTD.</t>
        </is>
      </c>
    </row>
    <row r="49">
      <c r="C49" s="423" t="n">
        <v>13</v>
      </c>
      <c r="D49" s="423" t="n">
        <v>48</v>
      </c>
      <c r="E49" s="423" t="inlineStr">
        <is>
          <t>《Cosmepro》Premium Fruit Sorbet Body Massage Apple＆Jasmine.</t>
        </is>
      </c>
      <c r="F49" s="423" t="inlineStr">
        <is>
          <t>Premium Fruit Sorbet Body Massage Apple&amp;Jasmine</t>
        </is>
      </c>
      <c r="G49" s="423" t="inlineStr">
        <is>
          <t>Премиальный фруктовый скраб - сорбет для тела на основе соли «Яблоко и жасмин»</t>
        </is>
      </c>
      <c r="H49" s="423" t="inlineStr">
        <is>
          <t>body scrub</t>
        </is>
      </c>
      <c r="I49" s="423" t="n">
        <v>0.028</v>
      </c>
      <c r="J49" s="423" t="n">
        <v>0.056</v>
      </c>
      <c r="K49" s="423" t="n">
        <v>0.5</v>
      </c>
      <c r="L49" s="423" t="n"/>
      <c r="M49" s="423" t="n"/>
      <c r="N49" s="423" t="n">
        <v>24</v>
      </c>
      <c r="O49" s="423" t="n">
        <v>13</v>
      </c>
      <c r="P49" s="423" t="n">
        <v>732</v>
      </c>
      <c r="Q49" s="423" t="n">
        <v>35136</v>
      </c>
      <c r="R49" s="423" t="inlineStr">
        <is>
          <t>CP0008</t>
        </is>
      </c>
      <c r="S49" s="423" t="inlineStr">
        <is>
          <t>ЕАЭС N RU Д-JP.РА02.В.76814/23 от 27.03.2023 действует до 26.03.2028</t>
        </is>
      </c>
      <c r="T49" s="423" t="n">
        <v/>
      </c>
      <c r="U49" t="inlineStr">
        <is>
          <t>COSMEPRO CO., LTD.</t>
        </is>
      </c>
    </row>
    <row r="50">
      <c r="C50" s="423" t="n">
        <v>13</v>
      </c>
      <c r="D50" s="423" t="n">
        <v>72</v>
      </c>
      <c r="E50" s="423" t="inlineStr">
        <is>
          <t>《Cosmepro》Premium Fruit Sorbet Body Massage Salt Raspberry＆Honey.</t>
        </is>
      </c>
      <c r="F50" s="423" t="inlineStr">
        <is>
          <t>Premium Fruit Sorbet Body Massage Salt Raspberry&amp;Honey</t>
        </is>
      </c>
      <c r="G50" s="423" t="inlineStr">
        <is>
          <t>Премиальный фруктовый скраб - сорбет для тела на основе соли «Малина и мёд»</t>
        </is>
      </c>
      <c r="H50" s="423" t="inlineStr">
        <is>
          <t>body scrub</t>
        </is>
      </c>
      <c r="I50" s="423" t="n">
        <v>0.028</v>
      </c>
      <c r="J50" s="423" t="n">
        <v>0.028</v>
      </c>
      <c r="K50" s="423" t="n">
        <v>0.52</v>
      </c>
      <c r="L50" s="423" t="n"/>
      <c r="M50" s="423" t="n"/>
      <c r="N50" s="423" t="n">
        <v>24</v>
      </c>
      <c r="O50" s="423" t="n">
        <v>13</v>
      </c>
      <c r="P50" s="423" t="n">
        <v>732</v>
      </c>
      <c r="Q50" s="423" t="n">
        <v>52704</v>
      </c>
      <c r="R50" s="423" t="inlineStr">
        <is>
          <t>CP0009</t>
        </is>
      </c>
      <c r="S50" s="423" t="inlineStr">
        <is>
          <t>ЕАЭС N RU Д-JP.РА02.В.76814/23 от 27.03.2023 действует до 26.03.2028</t>
        </is>
      </c>
      <c r="T50" s="423" t="inlineStr">
        <is>
          <t>COSMEPRO</t>
        </is>
      </c>
      <c r="U50" t="inlineStr">
        <is>
          <t>COSMEPRO CO., LTD.</t>
        </is>
      </c>
    </row>
    <row r="51">
      <c r="C51" s="423" t="n">
        <v>7</v>
      </c>
      <c r="D51" s="423" t="n">
        <v>189</v>
      </c>
      <c r="E51" s="423" t="inlineStr">
        <is>
          <t>《B-10》PREMIUM BC EYE SHEET</t>
        </is>
      </c>
      <c r="F51" s="423" t="inlineStr">
        <is>
          <t>Be-10 PREMIUM BIO CELL EYE SHEET</t>
        </is>
      </c>
      <c r="G51" s="423" t="inlineStr">
        <is>
          <t>Премиальные патчи для кожи вокруг глаз на биоцеллюлозной основе Be-10</t>
        </is>
      </c>
      <c r="H51" s="423" t="inlineStr">
        <is>
          <t>eye mask</t>
        </is>
      </c>
      <c r="I51" s="423" t="n">
        <v>0.023</v>
      </c>
      <c r="J51" s="423" t="n">
        <v>0.161</v>
      </c>
      <c r="K51" s="423" t="n">
        <v>0.237</v>
      </c>
      <c r="L51" s="423" t="n"/>
      <c r="M51" s="423" t="n"/>
      <c r="N51" s="423" t="n">
        <v>27</v>
      </c>
      <c r="O51" s="423" t="n">
        <v>49</v>
      </c>
      <c r="P51" s="423" t="n">
        <v>2406</v>
      </c>
      <c r="Q51" s="423" t="n">
        <v>454734</v>
      </c>
      <c r="R51" s="423" t="inlineStr">
        <is>
          <t>B1001</t>
        </is>
      </c>
      <c r="S51" s="423" t="inlineStr">
        <is>
          <t>ЕАЭС N RU Д-JP.РА09.В.11989/22 от 15.12.2022 действует до 14.12.2027</t>
        </is>
      </c>
      <c r="T51" s="423" t="inlineStr">
        <is>
          <t>B-10</t>
        </is>
      </c>
      <c r="U51" t="inlineStr">
        <is>
          <t>AFURA co.,ltd</t>
        </is>
      </c>
    </row>
    <row r="52">
      <c r="C52" s="423" t="n">
        <v>9</v>
      </c>
      <c r="D52" s="423" t="n">
        <v>192</v>
      </c>
      <c r="E52" s="423" t="inlineStr">
        <is>
          <t>《B-10》PREMIUM FACE MASK</t>
        </is>
      </c>
      <c r="F52" s="423" t="inlineStr">
        <is>
          <t>Be-10 PREMIUM FACE MASK</t>
        </is>
      </c>
      <c r="G52" s="423" t="inlineStr">
        <is>
          <t>Премиальная маска для лица B-10</t>
        </is>
      </c>
      <c r="H52" s="423" t="inlineStr">
        <is>
          <t>face mask</t>
        </is>
      </c>
      <c r="I52" s="423" t="n">
        <v>0.028</v>
      </c>
      <c r="J52" s="423" t="n">
        <v>0.112</v>
      </c>
      <c r="K52" s="423" t="n">
        <v>0.177</v>
      </c>
      <c r="L52" s="423" t="n"/>
      <c r="M52" s="423" t="n"/>
      <c r="N52" s="423" t="n">
        <v>48</v>
      </c>
      <c r="O52" s="423" t="n">
        <v>36</v>
      </c>
      <c r="P52" s="423" t="n">
        <v>1750</v>
      </c>
      <c r="Q52" s="423" t="n">
        <v>336000</v>
      </c>
      <c r="R52" s="423" t="inlineStr">
        <is>
          <t>B1002</t>
        </is>
      </c>
      <c r="S52" s="423" t="inlineStr">
        <is>
          <t>ЕАЭС N RU Д-JP.РА09.В.12017/22 от 15.12.2022 действует до 14.12.2027</t>
        </is>
      </c>
      <c r="T52" s="423" t="inlineStr">
        <is>
          <t>B-10</t>
        </is>
      </c>
      <c r="U52" t="inlineStr">
        <is>
          <t>AFURA co.,ltd</t>
        </is>
      </c>
    </row>
    <row r="53">
      <c r="C53" s="423" t="n">
        <v/>
      </c>
      <c r="D53" s="423" t="n">
        <v>30</v>
      </c>
      <c r="E53" s="423" t="inlineStr">
        <is>
          <t>《SKINIMALIST》RADIANCE PEEL NEW!</t>
        </is>
      </c>
      <c r="F53" s="423" t="inlineStr">
        <is>
          <t>SKINIMALIST RADIANCE PEEL.</t>
        </is>
      </c>
      <c r="G53" s="423" t="inlineStr">
        <is>
          <t xml:space="preserve">SKINIMALIST RADIANCE PEEL. Пилинг-сияние Скинималист. </t>
        </is>
      </c>
      <c r="H53" s="423" t="inlineStr">
        <is>
          <t>face peeling lotion</t>
        </is>
      </c>
      <c r="I53" s="423" t="n">
        <v>0.011</v>
      </c>
      <c r="J53" s="423" t="n">
        <v>0.0055</v>
      </c>
      <c r="K53" s="423" t="n">
        <v>0.2</v>
      </c>
      <c r="L53" s="423" t="n"/>
      <c r="M53" s="423" t="n"/>
      <c r="N53" s="423" t="n">
        <v>60</v>
      </c>
      <c r="O53" s="423" t="n">
        <v>0</v>
      </c>
      <c r="P53" s="423" t="n">
        <v>1976</v>
      </c>
      <c r="Q53" s="423" t="n">
        <v>59280</v>
      </c>
      <c r="R53" s="423" t="inlineStr">
        <is>
          <t>SK01</t>
        </is>
      </c>
      <c r="S53" s="423" t="inlineStr">
        <is>
          <t>письмо 1070/24 от «19» декабря 2024 г.</t>
        </is>
      </c>
      <c r="T53" s="423" t="inlineStr">
        <is>
          <t>SKINIMALOST</t>
        </is>
      </c>
      <c r="U53" t="inlineStr">
        <is>
          <t>AFURA co.,ltd</t>
        </is>
      </c>
    </row>
    <row r="54">
      <c r="C54" s="423" t="n">
        <v/>
      </c>
      <c r="D54" s="423" t="n">
        <v>30</v>
      </c>
      <c r="E54" s="423" t="inlineStr">
        <is>
          <t>《SKINIMALIST》SHIRATAMA AMPULE NEW!</t>
        </is>
      </c>
      <c r="F54" s="423" t="inlineStr">
        <is>
          <t xml:space="preserve">SKINIMALIST SHIRATAMA AMPULE. </t>
        </is>
      </c>
      <c r="G54" s="423" t="inlineStr">
        <is>
          <t xml:space="preserve">SKINIMALIST SHIRATAMA AMPULE. Ампула, выравнивающая цвет кожи лица Сиратама Скинималист. </t>
        </is>
      </c>
      <c r="H54" s="423" t="inlineStr">
        <is>
          <t>face serum</t>
        </is>
      </c>
      <c r="I54" s="423" t="n">
        <v>0.014</v>
      </c>
      <c r="J54" s="423" t="n">
        <v>0.007</v>
      </c>
      <c r="K54" s="423" t="n">
        <v>0.1</v>
      </c>
      <c r="L54" s="423" t="n"/>
      <c r="M54" s="423" t="n"/>
      <c r="N54" s="423" t="n">
        <v>60</v>
      </c>
      <c r="O54" s="423" t="n">
        <v>0</v>
      </c>
      <c r="P54" s="423" t="n">
        <v>2824</v>
      </c>
      <c r="Q54" s="423" t="n">
        <v>84720</v>
      </c>
      <c r="R54" s="423" t="inlineStr">
        <is>
          <t>SK03</t>
        </is>
      </c>
      <c r="S54" s="423" t="inlineStr">
        <is>
          <t>письмо 1070/24 от «19» декабря 2024 г.</t>
        </is>
      </c>
      <c r="T54" s="423" t="inlineStr">
        <is>
          <t>SKINIMALOST</t>
        </is>
      </c>
      <c r="U54" t="inlineStr">
        <is>
          <t>AFURA co.,ltd</t>
        </is>
      </c>
    </row>
    <row r="55">
      <c r="C55" s="423" t="n">
        <v>11.8</v>
      </c>
      <c r="D55" s="423" t="n">
        <v>24</v>
      </c>
      <c r="E55" s="423" t="inlineStr">
        <is>
          <t>《Lejeu》 PLASIR CREAM</t>
        </is>
      </c>
      <c r="F55" s="423" t="inlineStr">
        <is>
          <t>Lejeu PLASIR CREAM</t>
        </is>
      </c>
      <c r="G55" s="423" t="inlineStr">
        <is>
          <t>Увлажняющий крем Lejeu</t>
        </is>
      </c>
      <c r="H55" s="423" t="inlineStr">
        <is>
          <t>face cream</t>
        </is>
      </c>
      <c r="I55" s="423" t="n">
        <v>0.062</v>
      </c>
      <c r="J55" s="423" t="n">
        <v>0.0248</v>
      </c>
      <c r="K55" s="423" t="n">
        <v>0.17</v>
      </c>
      <c r="L55" s="423" t="n"/>
      <c r="M55" s="423" t="n"/>
      <c r="N55" s="423" t="n">
        <v/>
      </c>
      <c r="O55" s="423" t="n">
        <v>4.720000000000001</v>
      </c>
      <c r="P55" s="423" t="n">
        <v>5180</v>
      </c>
      <c r="Q55" s="423" t="n">
        <v>124320</v>
      </c>
      <c r="R55" s="423" t="inlineStr">
        <is>
          <t>LJ03</t>
        </is>
      </c>
      <c r="S55" s="423" t="inlineStr">
        <is>
          <t>ЕАЭС N RU Д-JP.РА02.В.77412/23 от 27.03.2023 действует до 26.03.2028</t>
        </is>
      </c>
      <c r="T55" s="423" t="inlineStr">
        <is>
          <t>Lejeu</t>
        </is>
      </c>
      <c r="U55" t="inlineStr">
        <is>
          <t>HOKKAIDO NATURAL BIO GROUP CO., LTD</t>
        </is>
      </c>
    </row>
    <row r="56">
      <c r="C56" s="423" t="n">
        <v>15.8</v>
      </c>
      <c r="D56" s="423" t="n">
        <v>24</v>
      </c>
      <c r="E56" s="423" t="inlineStr">
        <is>
          <t>《Lejeu》 LUMIELE LOTION</t>
        </is>
      </c>
      <c r="F56" s="423" t="inlineStr">
        <is>
          <t>Lejeu LUMIELE LOTION</t>
        </is>
      </c>
      <c r="G56" s="423" t="inlineStr">
        <is>
          <t>Освежающий лосьон Lejeu</t>
        </is>
      </c>
      <c r="H56" s="423" t="inlineStr">
        <is>
          <t>face lotion</t>
        </is>
      </c>
      <c r="I56" s="423" t="n">
        <v>0.062</v>
      </c>
      <c r="J56" s="423" t="n">
        <v>0.0248</v>
      </c>
      <c r="K56" s="423" t="n">
        <v>0.23</v>
      </c>
      <c r="L56" s="423" t="n"/>
      <c r="M56" s="423" t="n"/>
      <c r="N56" s="423" t="n">
        <v/>
      </c>
      <c r="O56" s="423" t="n">
        <v>6.32</v>
      </c>
      <c r="P56" s="423" t="n">
        <v>2825</v>
      </c>
      <c r="Q56" s="423" t="n">
        <v>67800</v>
      </c>
      <c r="R56" s="423" t="inlineStr">
        <is>
          <t>LJ04</t>
        </is>
      </c>
      <c r="S56" s="423" t="inlineStr">
        <is>
          <t>ЕАЭС N RU Д-JP.РА02.В.77035/23 от 27.03.2023 действует до 26.03.2028</t>
        </is>
      </c>
      <c r="T56" s="423" t="n">
        <v/>
      </c>
      <c r="U56" t="inlineStr">
        <is>
          <t>HOKKAIDO NATURAL BIO GROUP CO., LTD</t>
        </is>
      </c>
    </row>
    <row r="57">
      <c r="A57" s="79" t="n"/>
      <c r="B57" s="80" t="n"/>
      <c r="C57" s="424">
        <f>SUM(#REF!)</f>
        <v/>
      </c>
      <c r="D57" s="424">
        <f>SUM(#REF!)</f>
        <v/>
      </c>
      <c r="E57" s="425" t="inlineStr">
        <is>
          <t xml:space="preserve">  Sub Total 2</t>
        </is>
      </c>
      <c r="F57" s="339" t="n"/>
      <c r="G57" s="426" t="n"/>
      <c r="H57" s="82" t="n"/>
      <c r="I57" s="454" t="n">
        <v>0</v>
      </c>
      <c r="J57" s="455" t="n">
        <v>0</v>
      </c>
      <c r="K57" s="455" t="n">
        <v>0</v>
      </c>
      <c r="L57" s="456" t="n">
        <v>0</v>
      </c>
      <c r="M57" s="457" t="n">
        <v>0</v>
      </c>
      <c r="N57" s="86" t="n">
        <v>0</v>
      </c>
      <c r="O57" s="458" t="n">
        <v>0</v>
      </c>
      <c r="Q57" s="433">
        <f>SUM(#REF!)</f>
        <v/>
      </c>
      <c r="R57" s="433" t="n"/>
    </row>
    <row r="58">
      <c r="A58" s="26" t="n"/>
      <c r="B58" s="26" t="n"/>
      <c r="C58" s="459">
        <f>C14+'PL1'!C13</f>
        <v/>
      </c>
      <c r="D58" s="459">
        <f>D14+'PL1'!D13</f>
        <v/>
      </c>
      <c r="E58" s="26" t="n"/>
      <c r="F58" s="26" t="n"/>
      <c r="G58" s="26" t="n"/>
      <c r="H58" s="26" t="n"/>
      <c r="I58" s="26" t="n"/>
      <c r="J58" s="460">
        <f>J14+'PL1'!J13</f>
        <v/>
      </c>
      <c r="K58" s="26" t="n"/>
      <c r="L58" s="461" t="n"/>
      <c r="M58" s="460">
        <f>M14+'PL1'!M13</f>
        <v/>
      </c>
      <c r="N58" s="26" t="n"/>
      <c r="O58" s="462">
        <f>O14+'PL1'!O13</f>
        <v/>
      </c>
      <c r="P58" s="56" t="n"/>
      <c r="Q58" s="463">
        <f>Q14+'PL1'!Q13</f>
        <v/>
      </c>
      <c r="R58" s="56" t="n"/>
      <c r="S58" s="287" t="n"/>
      <c r="T58" s="288" t="n"/>
      <c r="U58" s="288" t="n"/>
    </row>
    <row r="59">
      <c r="D59" s="436" t="n"/>
      <c r="M59" s="464" t="n"/>
      <c r="Q59" s="52" t="n"/>
    </row>
    <row r="60">
      <c r="N60" s="438" t="n"/>
      <c r="Q60" s="52" t="n"/>
    </row>
    <row r="61">
      <c r="L61" s="33" t="inlineStr">
        <is>
          <t>HIMELABO</t>
        </is>
      </c>
      <c r="M61" s="439">
        <f>#REF!</f>
        <v/>
      </c>
      <c r="N61" s="438">
        <f>SUM('Invoice-2'!#REF!)</f>
        <v/>
      </c>
      <c r="Q61" s="52" t="n"/>
    </row>
    <row r="62">
      <c r="L62" s="33" t="inlineStr">
        <is>
          <t>SUNSORIT</t>
        </is>
      </c>
      <c r="M62" s="439">
        <f>SUM(#REF!)</f>
        <v/>
      </c>
      <c r="N62" s="442">
        <f>SUM('Invoice-2'!#REF!)</f>
        <v/>
      </c>
      <c r="P62" s="440" t="n"/>
      <c r="Q62" s="52" t="n"/>
    </row>
    <row r="63">
      <c r="L63" s="33" t="inlineStr">
        <is>
          <t>ELEGADOLL</t>
        </is>
      </c>
      <c r="M63" s="465">
        <f>SUM(#REF!)</f>
        <v/>
      </c>
      <c r="N63" s="438">
        <f>SUM('Invoice-2'!#REF!)+O20</f>
        <v/>
      </c>
      <c r="O63" s="33">
        <f>SUM('Invoice-5 (TESTER) '!#REF!)</f>
        <v/>
      </c>
      <c r="P63" s="440" t="n"/>
      <c r="Q63" s="52" t="n"/>
    </row>
    <row r="64">
      <c r="L64" s="33" t="inlineStr">
        <is>
          <t>MAYURI</t>
        </is>
      </c>
      <c r="M64" s="439">
        <f>SUM(#REF!)</f>
        <v/>
      </c>
      <c r="N64" s="442">
        <f>SUM('Invoice-2'!#REF!)+O21</f>
        <v/>
      </c>
      <c r="O64" s="33">
        <f>'Invoice-5 (TESTER) '!#REF!</f>
        <v/>
      </c>
    </row>
    <row r="65">
      <c r="L65" s="33" t="inlineStr">
        <is>
          <t>ATMORE</t>
        </is>
      </c>
      <c r="M65" s="439">
        <f>SUM(#REF!)</f>
        <v/>
      </c>
      <c r="N65" s="33">
        <f>'Invoice-2'!#REF!</f>
        <v/>
      </c>
    </row>
    <row r="66">
      <c r="L66" s="33" t="inlineStr">
        <is>
          <t>Dime Health</t>
        </is>
      </c>
      <c r="M66" s="439">
        <f>SUM(#REF!)</f>
        <v/>
      </c>
      <c r="N66" s="33">
        <f>SUM('Invoice-2'!#REF!)</f>
        <v/>
      </c>
    </row>
    <row r="67">
      <c r="L67" s="33" t="inlineStr">
        <is>
          <t>LAPIDEM</t>
        </is>
      </c>
      <c r="M67" s="439">
        <f>SUM(#REF!)+'PL1'!#REF!</f>
        <v/>
      </c>
      <c r="N67" s="33">
        <f>SUM('Invoice-2'!#REF!)</f>
        <v/>
      </c>
      <c r="O67" s="33">
        <f>SUM('Invoice-4 (TESTER)'!#REF!)</f>
        <v/>
      </c>
      <c r="Q67" s="53">
        <f>N24+O24</f>
        <v/>
      </c>
    </row>
    <row r="68">
      <c r="L68" s="33" t="inlineStr">
        <is>
          <t>ROSY</t>
        </is>
      </c>
      <c r="M68" s="439">
        <f>SUM(#REF!)</f>
        <v/>
      </c>
      <c r="N68" s="33">
        <f>SUM('Invoice-2'!#REF!)+O25</f>
        <v/>
      </c>
      <c r="O68" s="33">
        <f>SUM('Invoice-5 (TESTER) '!#REF!)</f>
        <v/>
      </c>
    </row>
    <row r="69">
      <c r="L69" s="33" t="inlineStr">
        <is>
          <t>ESTLABO</t>
        </is>
      </c>
    </row>
    <row r="70"/>
    <row r="71">
      <c r="M71" s="466">
        <f>#REF!+#REF!</f>
        <v/>
      </c>
    </row>
  </sheetData>
  <autoFilter ref="A11:W15"/>
  <mergeCells count="1">
    <mergeCell ref="E57:G57"/>
  </mergeCells>
  <pageMargins left="0.7" right="0.7" top="0.75" bottom="0.75" header="0.3" footer="0.3"/>
  <pageSetup orientation="portrait" paperSize="9" scale="4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91"/>
  <sheetViews>
    <sheetView tabSelected="1" view="pageBreakPreview" zoomScaleNormal="106" zoomScaleSheetLayoutView="100" workbookViewId="0">
      <selection activeCell="I27" sqref="I27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35.25" customWidth="1" style="268" min="7" max="7"/>
    <col width="11.375" customWidth="1" style="33" min="8" max="8"/>
    <col width="9" customWidth="1" style="33" min="9" max="9"/>
    <col width="9.375" customWidth="1" style="33" min="10" max="10"/>
    <col width="9.125" customWidth="1" style="33" min="11" max="11"/>
    <col width="11.125" customWidth="1" style="33" min="12" max="12"/>
    <col width="17" customWidth="1" style="33" min="13" max="13"/>
    <col width="10.375" customWidth="1" style="33" min="14" max="14"/>
    <col width="13.375" customWidth="1" style="33" min="15" max="16"/>
    <col width="14.875" customWidth="1" style="33" min="17" max="17"/>
    <col width="11.375" customWidth="1" style="33" min="18" max="18"/>
    <col width="38.625" customWidth="1" style="281" min="19" max="19"/>
    <col width="14.75" bestFit="1" customWidth="1" style="282" min="20" max="20"/>
    <col width="18.25" bestFit="1" customWidth="1" style="28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6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38">
      <c r="A2" s="63" t="n"/>
      <c r="B2" s="63" t="n"/>
      <c r="C2" s="63" t="n"/>
      <c r="D2" s="63" t="n"/>
      <c r="E2" s="63" t="n"/>
      <c r="F2" s="63" t="n"/>
      <c r="G2" s="26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6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62" t="n"/>
      <c r="H4" s="34" t="n"/>
      <c r="I4" s="34" t="n"/>
      <c r="J4" s="34" t="n"/>
      <c r="K4" s="399" t="n"/>
      <c r="L4" s="45" t="n"/>
      <c r="M4" s="45" t="n"/>
      <c r="N4" s="400" t="n"/>
      <c r="O4" s="400" t="n"/>
    </row>
    <row r="5">
      <c r="A5" s="34" t="inlineStr">
        <is>
          <t>INV.NO.</t>
        </is>
      </c>
      <c r="B5" s="401">
        <f>'Invoice-1 '!B3</f>
        <v/>
      </c>
      <c r="C5" s="401" t="n"/>
      <c r="D5" s="401" t="n"/>
      <c r="E5" s="402" t="n"/>
      <c r="F5" s="402" t="n"/>
      <c r="G5" s="403" t="n"/>
      <c r="H5" s="404" t="n"/>
      <c r="I5" s="405" t="n"/>
      <c r="J5" s="405" t="n"/>
      <c r="K5" s="407" t="n"/>
      <c r="L5" s="407" t="n"/>
      <c r="M5" s="407" t="n"/>
      <c r="N5" s="407" t="n"/>
      <c r="O5" s="407" t="n"/>
    </row>
    <row r="6">
      <c r="A6" s="41" t="n"/>
      <c r="B6" s="41" t="n"/>
      <c r="C6" s="408" t="n"/>
      <c r="D6" s="409" t="n"/>
      <c r="E6" s="405" t="n"/>
      <c r="F6" s="405" t="n"/>
      <c r="G6" s="410" t="n"/>
      <c r="H6" s="405" t="n"/>
      <c r="I6" s="405" t="n"/>
      <c r="J6" s="405" t="n"/>
      <c r="K6" s="399" t="n"/>
      <c r="L6" s="405" t="n"/>
      <c r="M6" s="405" t="n"/>
      <c r="N6" s="405" t="n"/>
      <c r="O6" s="399" t="n"/>
    </row>
    <row r="7">
      <c r="A7" s="44" t="inlineStr">
        <is>
          <t xml:space="preserve">Customer : ROYAL COSMETICS Co.,Ltd.     </t>
        </is>
      </c>
      <c r="B7" s="44" t="n"/>
      <c r="C7" s="408" t="n"/>
      <c r="D7" s="409" t="n"/>
      <c r="E7" s="405" t="n"/>
      <c r="F7" s="405" t="n"/>
      <c r="G7" s="410" t="n"/>
      <c r="H7" s="405" t="n"/>
      <c r="J7" s="405" t="n"/>
      <c r="K7" s="41" t="n"/>
      <c r="L7" s="45" t="n"/>
      <c r="M7" s="45" t="n"/>
      <c r="N7" s="45" t="n"/>
      <c r="O7" s="41" t="n"/>
    </row>
    <row r="8">
      <c r="A8" s="46" t="n"/>
      <c r="B8" s="46" t="n"/>
      <c r="C8" s="408" t="inlineStr">
        <is>
          <t>119590 Moscow Mosfilmovskaya Street 70-6 Russian Federation</t>
        </is>
      </c>
      <c r="D8" s="409" t="n"/>
      <c r="E8" s="405" t="n"/>
      <c r="F8" s="405" t="n"/>
      <c r="G8" s="410" t="n"/>
      <c r="H8" s="405" t="n"/>
      <c r="I8" s="405" t="n"/>
      <c r="J8" s="405" t="n"/>
      <c r="K8" s="399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408" t="n"/>
      <c r="D9" s="408" t="n"/>
      <c r="E9" s="45" t="n"/>
      <c r="F9" s="45" t="n"/>
      <c r="G9" s="265" t="n"/>
      <c r="H9" s="405" t="n"/>
      <c r="I9" s="405" t="n"/>
      <c r="J9" s="405" t="n"/>
      <c r="K9" s="399" t="n"/>
      <c r="L9" s="47" t="n"/>
      <c r="M9" s="47" t="n"/>
      <c r="N9" s="47" t="n"/>
      <c r="O9" s="48" t="n"/>
      <c r="Q9" s="54" t="n"/>
    </row>
    <row r="10" ht="12" customHeight="1" s="338" thickBot="1">
      <c r="A10" s="49" t="n"/>
      <c r="B10" s="49" t="n"/>
      <c r="C10" s="408" t="n"/>
      <c r="D10" s="45" t="n"/>
      <c r="E10" s="405" t="n"/>
      <c r="F10" s="405" t="n"/>
      <c r="G10" s="410" t="n"/>
      <c r="H10" s="405" t="n"/>
      <c r="I10" s="405" t="n"/>
      <c r="J10" s="405" t="n"/>
      <c r="K10" s="399" t="n"/>
      <c r="L10" s="47" t="n"/>
      <c r="M10" s="47" t="n"/>
      <c r="N10" s="47" t="n"/>
      <c r="O10" s="48" t="n"/>
    </row>
    <row r="11" ht="13.5" customHeight="1" s="338">
      <c r="A11" s="66" t="inlineStr">
        <is>
          <t>箱番号</t>
        </is>
      </c>
      <c r="B11" s="67" t="n"/>
      <c r="C11" s="412" t="inlineStr">
        <is>
          <t>箱数</t>
        </is>
      </c>
      <c r="D11" s="413" t="inlineStr">
        <is>
          <t>1箱入数(総数）</t>
        </is>
      </c>
      <c r="E11" s="414" t="n"/>
      <c r="F11" s="414" t="n"/>
      <c r="G11" s="415" t="n"/>
      <c r="H11" s="414" t="n"/>
      <c r="I11" s="414" t="inlineStr">
        <is>
          <t>梱包サイズ(Ｍ3）</t>
        </is>
      </c>
      <c r="J11" s="467" t="n"/>
      <c r="K11" s="414" t="inlineStr">
        <is>
          <t>ネット重量(kg)</t>
        </is>
      </c>
      <c r="L11" s="468" t="n"/>
      <c r="M11" s="467" t="n"/>
      <c r="N11" s="469" t="inlineStr">
        <is>
          <t>総重量(kg)</t>
        </is>
      </c>
      <c r="O11" s="470" t="n"/>
    </row>
    <row r="12" ht="13.5" customHeight="1" s="338" thickBot="1">
      <c r="A12" s="125" t="inlineStr">
        <is>
          <t>C/ No.</t>
        </is>
      </c>
      <c r="B12" s="98" t="inlineStr">
        <is>
          <t>(BOX. No.)</t>
        </is>
      </c>
      <c r="C12" s="417" t="inlineStr">
        <is>
          <t>Case</t>
        </is>
      </c>
      <c r="D12" s="418" t="inlineStr">
        <is>
          <t>Q'ty</t>
        </is>
      </c>
      <c r="E12" s="419" t="inlineStr">
        <is>
          <t>Description of goods</t>
        </is>
      </c>
      <c r="F12" s="419" t="inlineStr">
        <is>
          <t>Наименование ДС англ</t>
        </is>
      </c>
      <c r="G12" s="420" t="inlineStr">
        <is>
          <t>Наименование ДС рус</t>
        </is>
      </c>
      <c r="H12" s="419" t="inlineStr">
        <is>
          <t>Contents</t>
        </is>
      </c>
      <c r="I12" s="421" t="inlineStr">
        <is>
          <t>Measurement</t>
        </is>
      </c>
      <c r="J12" s="421" t="n"/>
      <c r="K12" s="421" t="inlineStr">
        <is>
          <t>Net Weight(kg)</t>
        </is>
      </c>
      <c r="L12" s="421" t="n"/>
      <c r="M12" s="421" t="n"/>
      <c r="N12" s="421" t="inlineStr">
        <is>
          <t>Gross Weight</t>
        </is>
      </c>
      <c r="O12" s="422" t="n"/>
      <c r="P12" s="283" t="inlineStr">
        <is>
          <t>Цена за шт</t>
        </is>
      </c>
      <c r="Q12" s="284" t="inlineStr">
        <is>
          <t>Цена TTL</t>
        </is>
      </c>
      <c r="R12" s="28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32.1" customFormat="1" customHeight="1" s="12" thickBot="1">
      <c r="C13" s="423" t="n">
        <v>8.6</v>
      </c>
      <c r="D13" s="423" t="n">
        <v>96</v>
      </c>
      <c r="E13" s="423" t="inlineStr">
        <is>
          <t>Maiko Moisture Facial Mask Collagen</t>
        </is>
      </c>
      <c r="F13" s="423" t="inlineStr">
        <is>
          <t>AISHODO Maiko Moisture Facial Mask Collagen</t>
        </is>
      </c>
      <c r="G13" s="423" t="inlineStr">
        <is>
          <t>Увлажняющая маска для лица на основе коллагена «Майко» AISHODO</t>
        </is>
      </c>
      <c r="H13" s="423" t="inlineStr">
        <is>
          <t>face mask</t>
        </is>
      </c>
      <c r="I13" s="423" t="n">
        <v>0.022</v>
      </c>
      <c r="J13" s="423" t="n">
        <v>0.08799999999999999</v>
      </c>
      <c r="K13" s="423" t="n">
        <v>0.32</v>
      </c>
      <c r="L13" s="423" t="n"/>
      <c r="M13" s="423" t="n"/>
      <c r="N13" s="423" t="n">
        <v>24</v>
      </c>
      <c r="O13" s="423" t="n">
        <v>34.4</v>
      </c>
      <c r="P13" s="423" t="n">
        <v>800</v>
      </c>
      <c r="Q13" s="423" t="n">
        <v>76800</v>
      </c>
      <c r="R13" s="423" t="inlineStr">
        <is>
          <t>AIM02</t>
        </is>
      </c>
      <c r="S13" s="423" t="inlineStr">
        <is>
          <t>ЕАЭС N RU Д-JP.РА04.В.65271/23 от 14.06.2023 действует до 13.06.2028</t>
        </is>
      </c>
      <c r="T13" s="423" t="n">
        <v/>
      </c>
      <c r="U13" t="inlineStr">
        <is>
          <t>Yunos Co., Ltd</t>
        </is>
      </c>
    </row>
    <row r="14">
      <c r="C14" s="423" t="n">
        <v>8.6</v>
      </c>
      <c r="D14" s="423" t="n">
        <v>96</v>
      </c>
      <c r="E14" s="423" t="inlineStr">
        <is>
          <t>Maiko Moisture Facial Mask 3GF (Hexapeptide-33/Oligopeptide-34/Acetyl Decapeptide-3)</t>
        </is>
      </c>
      <c r="F14" s="423" t="inlineStr">
        <is>
          <t>AISHODO Maiko Moisture Facial Mask 3GF (Hexapeptide-33/Oligopeptide-34/Acetyl Decapeptide-3)</t>
        </is>
      </c>
      <c r="G14" s="423" t="inlineStr">
        <is>
          <t>Увлажняющая маска для лица на основе пептидов гексапептид 33, олигопептид 34, ацетил декапептид 3 «Майко» AISHODO</t>
        </is>
      </c>
      <c r="H14" s="423" t="inlineStr">
        <is>
          <t>face mask</t>
        </is>
      </c>
      <c r="I14" s="423" t="n">
        <v>0.022</v>
      </c>
      <c r="J14" s="423" t="n">
        <v>0.08799999999999999</v>
      </c>
      <c r="K14" s="423" t="n">
        <v>0.32</v>
      </c>
      <c r="L14" s="423" t="n"/>
      <c r="M14" s="423" t="n"/>
      <c r="N14" s="423" t="n">
        <v>24</v>
      </c>
      <c r="O14" s="423" t="n">
        <v>34.4</v>
      </c>
      <c r="P14" s="423" t="n">
        <v>800</v>
      </c>
      <c r="Q14" s="423" t="n">
        <v>76800</v>
      </c>
      <c r="R14" s="423" t="inlineStr">
        <is>
          <t>AIM01</t>
        </is>
      </c>
      <c r="S14" s="423" t="inlineStr">
        <is>
          <t>ЕАЭС N RU Д-JP.РА04.В.65271/23 от 14.06.2023 действует до 13.06.2028</t>
        </is>
      </c>
      <c r="T14" s="423" t="n">
        <v/>
      </c>
      <c r="U14" t="inlineStr">
        <is>
          <t>Yunos Co., Ltd</t>
        </is>
      </c>
    </row>
    <row r="15">
      <c r="C15" s="423" t="n">
        <v>11.25</v>
      </c>
      <c r="D15" s="423" t="n">
        <v>88</v>
      </c>
      <c r="E15" s="423" t="inlineStr">
        <is>
          <t xml:space="preserve">AISHODO Japanese barley grass green juice. </t>
        </is>
      </c>
      <c r="F15" s="423" t="inlineStr">
        <is>
          <t>AISHODO Japanese barley grass green juice</t>
        </is>
      </c>
      <c r="G15" s="423" t="inlineStr">
        <is>
          <t>Смесь сухая для приготовления безалкогольного напитка Аодзиру из ростков ячменя и пшеницы</t>
        </is>
      </c>
      <c r="H15" s="423" t="inlineStr">
        <is>
          <t>supplement</t>
        </is>
      </c>
      <c r="I15" s="423" t="n">
        <v>0.08799999999999999</v>
      </c>
      <c r="J15" s="423" t="n">
        <v>0.176</v>
      </c>
      <c r="K15" s="423" t="n">
        <v>0.234</v>
      </c>
      <c r="L15" s="423" t="n"/>
      <c r="M15" s="423" t="n"/>
      <c r="N15" s="423" t="n">
        <v>44</v>
      </c>
      <c r="O15" s="423" t="n">
        <v>22.5</v>
      </c>
      <c r="P15" s="423" t="n">
        <v>565</v>
      </c>
      <c r="Q15" s="423" t="n">
        <v>49720</v>
      </c>
      <c r="R15" s="423" t="inlineStr">
        <is>
          <t>AIG07</t>
        </is>
      </c>
      <c r="S15" s="423" t="inlineStr">
        <is>
          <t xml:space="preserve">ЕАЭС N RU Д-JP.РА04.В.12285/24  от 06.05.2024  действует до 05.05.2029 </t>
        </is>
      </c>
      <c r="T15" s="423" t="inlineStr">
        <is>
          <t>AISHODO</t>
        </is>
      </c>
      <c r="U15" t="inlineStr">
        <is>
          <t>Aishodo Co.,Ltd</t>
        </is>
      </c>
    </row>
    <row r="16">
      <c r="C16" s="423" t="n">
        <v>6.3</v>
      </c>
      <c r="D16" s="423" t="n">
        <v>24</v>
      </c>
      <c r="E16" s="423" t="inlineStr">
        <is>
          <t>《MEDION》Mediplorer CO2 gel mask
premium (6 times)</t>
        </is>
      </c>
      <c r="F16" s="423" t="inlineStr">
        <is>
          <t>Mediplorer CO2 gel mask premium</t>
        </is>
      </c>
      <c r="G16" s="423" t="inlineStr">
        <is>
          <t>Премиальная гелевая маска СО2 для лица Mediplorer</t>
        </is>
      </c>
      <c r="H16" s="423" t="inlineStr">
        <is>
          <t>face mask</t>
        </is>
      </c>
      <c r="I16" s="423" t="n">
        <v>0.025</v>
      </c>
      <c r="J16" s="423" t="n">
        <v>0.025</v>
      </c>
      <c r="K16" s="423" t="n">
        <v>0.236</v>
      </c>
      <c r="L16" s="423" t="n"/>
      <c r="M16" s="423" t="n"/>
      <c r="N16" s="423" t="n">
        <v>24</v>
      </c>
      <c r="O16" s="423" t="n">
        <v>6.3</v>
      </c>
      <c r="P16" s="423" t="n">
        <v>5882</v>
      </c>
      <c r="Q16" s="423" t="n">
        <v>141168</v>
      </c>
      <c r="R16" s="423" t="inlineStr">
        <is>
          <t>MEDI03</t>
        </is>
      </c>
      <c r="S16" s="423" t="inlineStr">
        <is>
          <t>ЕАЭС N RU Д-JP.РА04.В.65636/23 от 14.06.2023 действует до 13.06.2028</t>
        </is>
      </c>
      <c r="T16" s="423" t="inlineStr">
        <is>
          <t>MEDION</t>
        </is>
      </c>
      <c r="U16" t="inlineStr">
        <is>
          <t>Medion Research Laboratories Inc.</t>
        </is>
      </c>
    </row>
    <row r="17">
      <c r="C17" s="423" t="n">
        <v>7.2</v>
      </c>
      <c r="D17" s="423" t="n">
        <v>24</v>
      </c>
      <c r="E17" s="423" t="inlineStr">
        <is>
          <t>《MEDION》Mediplorer Radiance Lift lotion
(120mL)</t>
        </is>
      </c>
      <c r="F17" s="423" t="inlineStr">
        <is>
          <t>Mediplorer Radiance Lift lotion</t>
        </is>
      </c>
      <c r="G17" s="423" t="inlineStr">
        <is>
          <t>Лифтинговый лосьон для лица «Сияние» Mediplorer</t>
        </is>
      </c>
      <c r="H17" s="423" t="inlineStr">
        <is>
          <t>face lotion</t>
        </is>
      </c>
      <c r="I17" s="423" t="n">
        <v>0.02</v>
      </c>
      <c r="J17" s="423" t="n">
        <v>0.02</v>
      </c>
      <c r="K17" s="423" t="n">
        <v>0.268</v>
      </c>
      <c r="L17" s="423" t="n"/>
      <c r="M17" s="423" t="n"/>
      <c r="N17" s="423" t="n">
        <v>24</v>
      </c>
      <c r="O17" s="423" t="n">
        <v>7.2</v>
      </c>
      <c r="P17" s="423" t="n">
        <v>5294</v>
      </c>
      <c r="Q17" s="423" t="n">
        <v>127056</v>
      </c>
      <c r="R17" s="423" t="inlineStr">
        <is>
          <t>MEDI04</t>
        </is>
      </c>
      <c r="S17" s="423" t="inlineStr">
        <is>
          <t>ЕАЭС N RU Д-JP.РА04.В.65654/23 от 14.06.2023 действует до 13.06.2028</t>
        </is>
      </c>
      <c r="T17" s="423" t="inlineStr">
        <is>
          <t>Mediplorer</t>
        </is>
      </c>
      <c r="U17" t="inlineStr">
        <is>
          <t>Medion Research Laboratories Inc.</t>
        </is>
      </c>
    </row>
    <row r="18">
      <c r="C18" s="423" t="n">
        <v/>
      </c>
      <c r="D18" s="423" t="n">
        <v>100</v>
      </c>
      <c r="E18" s="423" t="inlineStr">
        <is>
          <t>Mediplorer Cleansing balm mini 4g sample</t>
        </is>
      </c>
      <c r="F18" s="423" t="n">
        <v/>
      </c>
      <c r="G18" s="423" t="n">
        <v/>
      </c>
      <c r="H18" s="423" t="inlineStr">
        <is>
          <t>face cleansing</t>
        </is>
      </c>
      <c r="I18" s="423" t="n">
        <v/>
      </c>
      <c r="J18" s="423" t="n">
        <v/>
      </c>
      <c r="K18" s="423" t="n">
        <v/>
      </c>
      <c r="L18" s="423" t="n"/>
      <c r="M18" s="423" t="n"/>
      <c r="N18" s="423" t="n">
        <v>5</v>
      </c>
      <c r="O18" s="423" t="n">
        <v/>
      </c>
      <c r="P18" s="423" t="n">
        <v>140</v>
      </c>
      <c r="Q18" s="423" t="n">
        <v>14000</v>
      </c>
      <c r="R18" s="423" t="n">
        <v/>
      </c>
      <c r="S18" s="423" t="inlineStr">
        <is>
          <t>ЕАЭС N RU Д-JP.РА04.В.65633/23 от 14.06.2023 действует до 13.06.2028</t>
        </is>
      </c>
      <c r="T18" s="423" t="n">
        <v>0</v>
      </c>
      <c r="U18" t="inlineStr">
        <is>
          <t>Medion Research Laboratories Inc.</t>
        </is>
      </c>
    </row>
    <row r="19">
      <c r="C19" s="423" t="n">
        <v/>
      </c>
      <c r="D19" s="423" t="n">
        <v>12</v>
      </c>
      <c r="E19" s="423" t="inlineStr">
        <is>
          <t>Gauze 200papers
(for CO2 gel mask professional,12.5cm x 12.5cm)</t>
        </is>
      </c>
      <c r="F19" s="423" t="n">
        <v/>
      </c>
      <c r="G19" s="423" t="n">
        <v/>
      </c>
      <c r="H19" s="423" t="inlineStr">
        <is>
          <t>gauze</t>
        </is>
      </c>
      <c r="I19" s="423" t="n">
        <v/>
      </c>
      <c r="J19" s="423" t="n">
        <v/>
      </c>
      <c r="K19" s="423" t="n">
        <v/>
      </c>
      <c r="L19" s="423" t="n"/>
      <c r="M19" s="423" t="n"/>
      <c r="N19" s="423" t="n">
        <v>4</v>
      </c>
      <c r="O19" s="423" t="n">
        <v/>
      </c>
      <c r="P19" s="423" t="n">
        <v>940</v>
      </c>
      <c r="Q19" s="423" t="n">
        <v>11280</v>
      </c>
      <c r="R19" s="423" t="n">
        <v/>
      </c>
      <c r="S19" s="423" t="n">
        <v/>
      </c>
      <c r="T19" s="423" t="n">
        <v/>
      </c>
      <c r="U19" t="n">
        <v/>
      </c>
    </row>
    <row r="20">
      <c r="C20" s="423" t="n">
        <v/>
      </c>
      <c r="D20" s="423" t="n">
        <v>12</v>
      </c>
      <c r="E20" s="423" t="inlineStr">
        <is>
          <t>cup and spatula sets (6 pairs)</t>
        </is>
      </c>
      <c r="F20" s="423" t="n">
        <v/>
      </c>
      <c r="G20" s="423" t="n">
        <v/>
      </c>
      <c r="H20" s="423" t="inlineStr">
        <is>
          <t>cup/spaula</t>
        </is>
      </c>
      <c r="I20" s="423" t="n">
        <v/>
      </c>
      <c r="J20" s="423" t="n">
        <v/>
      </c>
      <c r="K20" s="423" t="n">
        <v/>
      </c>
      <c r="L20" s="423" t="n"/>
      <c r="M20" s="423" t="n"/>
      <c r="N20" s="423" t="n">
        <v>6</v>
      </c>
      <c r="O20" s="423" t="n">
        <v/>
      </c>
      <c r="P20" s="423" t="n">
        <v>230</v>
      </c>
      <c r="Q20" s="423" t="n">
        <v>2760</v>
      </c>
      <c r="R20" s="423" t="n">
        <v/>
      </c>
      <c r="S20" s="423" t="n">
        <v/>
      </c>
      <c r="T20" s="423" t="n">
        <v/>
      </c>
      <c r="U20" t="n">
        <v/>
      </c>
    </row>
    <row r="21">
      <c r="C21" s="423" t="n">
        <v/>
      </c>
      <c r="D21" s="423" t="n">
        <v>6</v>
      </c>
      <c r="E21" s="423" t="inlineStr">
        <is>
          <t>《McCoy PRO》NON F SKINCARE LOTION 500ml for professional use</t>
        </is>
      </c>
      <c r="F21" s="423" t="inlineStr">
        <is>
          <t>NON F SKINCARE LOTION 500ml</t>
        </is>
      </c>
      <c r="G21" s="423" t="inlineStr">
        <is>
          <t>Лифтинговый лосьон NON F</t>
        </is>
      </c>
      <c r="H21" s="423" t="inlineStr">
        <is>
          <t>face lotion</t>
        </is>
      </c>
      <c r="I21" s="423" t="n">
        <v/>
      </c>
      <c r="J21" s="423" t="n">
        <v/>
      </c>
      <c r="K21" s="423" t="n">
        <v>0.5659999999999999</v>
      </c>
      <c r="L21" s="423" t="n"/>
      <c r="M21" s="423" t="n"/>
      <c r="N21" s="423" t="n">
        <v/>
      </c>
      <c r="O21" s="423" t="n">
        <v/>
      </c>
      <c r="P21" s="423" t="n">
        <v>3912</v>
      </c>
      <c r="Q21" s="423" t="n">
        <v>23472</v>
      </c>
      <c r="R21" s="423" t="inlineStr">
        <is>
          <t>MC35P</t>
        </is>
      </c>
      <c r="S21" s="423" t="inlineStr">
        <is>
          <t>ВП RU Д-JP.РА01.А.65808/25 от 30.07.2025 действует до 29.01.2026</t>
        </is>
      </c>
      <c r="T21" s="423" t="inlineStr">
        <is>
          <t>McCoy</t>
        </is>
      </c>
      <c r="U21" t="inlineStr">
        <is>
          <t>McCoy Co., Ltd.</t>
        </is>
      </c>
    </row>
    <row r="22">
      <c r="C22" s="423" t="n">
        <v/>
      </c>
      <c r="D22" s="423" t="n">
        <v>6</v>
      </c>
      <c r="E22" s="423" t="inlineStr">
        <is>
          <t>《McCoy PRO》NON F SKINCARE SERUM 100ml for professional use</t>
        </is>
      </c>
      <c r="F22" s="423" t="inlineStr">
        <is>
          <t>NON F SKINCARE SERUM 100ml</t>
        </is>
      </c>
      <c r="G22" s="423" t="inlineStr">
        <is>
          <t>Лифтинговая сыворотка NON F</t>
        </is>
      </c>
      <c r="H22" s="423" t="inlineStr">
        <is>
          <t>face serum</t>
        </is>
      </c>
      <c r="I22" s="423" t="n">
        <v/>
      </c>
      <c r="J22" s="423" t="n">
        <v/>
      </c>
      <c r="K22" s="423" t="n">
        <v>0.149</v>
      </c>
      <c r="L22" s="423" t="n"/>
      <c r="M22" s="423" t="n"/>
      <c r="N22" s="423" t="n">
        <v/>
      </c>
      <c r="O22" s="423" t="n">
        <v/>
      </c>
      <c r="P22" s="423" t="n">
        <v>8235</v>
      </c>
      <c r="Q22" s="423" t="n">
        <v>49410</v>
      </c>
      <c r="R22" s="423" t="inlineStr">
        <is>
          <t>MC36P</t>
        </is>
      </c>
      <c r="S22" s="423" t="inlineStr">
        <is>
          <t>ВП RU Д-JP.РА01.А.65740/25 от 29.07.2025 действует до 28.01.2026</t>
        </is>
      </c>
      <c r="T22" s="423" t="inlineStr">
        <is>
          <t>McCoy</t>
        </is>
      </c>
      <c r="U22" t="inlineStr">
        <is>
          <t>McCoy Co., Ltd.</t>
        </is>
      </c>
    </row>
    <row r="23">
      <c r="C23" s="423" t="n">
        <v/>
      </c>
      <c r="D23" s="423" t="n">
        <v>6</v>
      </c>
      <c r="E23" s="423" t="inlineStr">
        <is>
          <t>《McCoy PRO》NON F SKINCARE EMULSION 200ml for professional use</t>
        </is>
      </c>
      <c r="F23" s="423" t="inlineStr">
        <is>
          <t>NON F SKINCARE EMULSION 200ml</t>
        </is>
      </c>
      <c r="G23" s="423" t="inlineStr">
        <is>
          <t>Лифтинговая эмульсия NON F</t>
        </is>
      </c>
      <c r="H23" s="423" t="inlineStr">
        <is>
          <t>face milk</t>
        </is>
      </c>
      <c r="I23" s="423" t="n">
        <v/>
      </c>
      <c r="J23" s="423" t="n">
        <v/>
      </c>
      <c r="K23" s="423" t="n">
        <v>0.252</v>
      </c>
      <c r="L23" s="423" t="n"/>
      <c r="M23" s="423" t="n"/>
      <c r="N23" s="423" t="n">
        <v/>
      </c>
      <c r="O23" s="423" t="n">
        <v/>
      </c>
      <c r="P23" s="423" t="n">
        <v>3912</v>
      </c>
      <c r="Q23" s="423" t="n">
        <v>23472</v>
      </c>
      <c r="R23" s="423" t="inlineStr">
        <is>
          <t>MC37P</t>
        </is>
      </c>
      <c r="S23" s="423" t="inlineStr">
        <is>
          <t>ВП RU Д-JP.РА01.А.65805/25 от 30.07.2025 действует до 29.01.2026</t>
        </is>
      </c>
      <c r="T23" s="423" t="inlineStr">
        <is>
          <t>McCoy</t>
        </is>
      </c>
      <c r="U23" t="inlineStr">
        <is>
          <t>McCoy Co., Ltd.</t>
        </is>
      </c>
    </row>
    <row r="24">
      <c r="C24" s="423" t="n">
        <v/>
      </c>
      <c r="D24" s="423" t="n">
        <v>30</v>
      </c>
      <c r="E24" s="423" t="inlineStr">
        <is>
          <t>《McCoy》NON F SKINCARE CLEANSING 200g</t>
        </is>
      </c>
      <c r="F24" s="423" t="inlineStr">
        <is>
          <t>NON F SKINCARE CLEANSING 200g</t>
        </is>
      </c>
      <c r="G24" s="423" t="inlineStr">
        <is>
          <t>Демакияжный лифтинговый гельдля лица  NON F</t>
        </is>
      </c>
      <c r="H24" s="423" t="inlineStr">
        <is>
          <t>face cleansing</t>
        </is>
      </c>
      <c r="I24" s="423" t="n">
        <v/>
      </c>
      <c r="J24" s="423" t="n">
        <v/>
      </c>
      <c r="K24" s="423" t="n">
        <v>0.228</v>
      </c>
      <c r="L24" s="423" t="n"/>
      <c r="M24" s="423" t="n"/>
      <c r="N24" s="423" t="n">
        <v/>
      </c>
      <c r="O24" s="423" t="n">
        <v/>
      </c>
      <c r="P24" s="423" t="n">
        <v>2059</v>
      </c>
      <c r="Q24" s="423" t="n">
        <v>61770</v>
      </c>
      <c r="R24" s="423" t="inlineStr">
        <is>
          <t>MC38</t>
        </is>
      </c>
      <c r="S24" s="423" t="inlineStr">
        <is>
          <t>N ВП RU Д-JP.РА01.А.65748/25 от 29.07.2025 действует до 28.01.2026</t>
        </is>
      </c>
      <c r="T24" s="423" t="inlineStr">
        <is>
          <t>McCoy</t>
        </is>
      </c>
      <c r="U24" t="inlineStr">
        <is>
          <t>McCoy Co., Ltd.</t>
        </is>
      </c>
    </row>
    <row r="25">
      <c r="C25" s="423" t="n">
        <v/>
      </c>
      <c r="D25" s="423" t="n">
        <v>30</v>
      </c>
      <c r="E25" s="423" t="inlineStr">
        <is>
          <t>《McCoy》NON F SKINCARE WASH 150g</t>
        </is>
      </c>
      <c r="F25" s="423" t="inlineStr">
        <is>
          <t>NON F SKINCARE WASH 150g</t>
        </is>
      </c>
      <c r="G25" s="423" t="inlineStr">
        <is>
          <t>Лифтинговая пенка для умывания NON F</t>
        </is>
      </c>
      <c r="H25" s="423" t="inlineStr">
        <is>
          <t>face wash</t>
        </is>
      </c>
      <c r="I25" s="423" t="n">
        <v/>
      </c>
      <c r="J25" s="423" t="n">
        <v/>
      </c>
      <c r="K25" s="423" t="n">
        <v>0.168</v>
      </c>
      <c r="L25" s="423" t="n"/>
      <c r="M25" s="423" t="n"/>
      <c r="N25" s="423" t="n">
        <v/>
      </c>
      <c r="O25" s="423" t="n">
        <v/>
      </c>
      <c r="P25" s="423" t="n">
        <v>2059</v>
      </c>
      <c r="Q25" s="423" t="n">
        <v>61770</v>
      </c>
      <c r="R25" s="423" t="inlineStr">
        <is>
          <t>MC39</t>
        </is>
      </c>
      <c r="S25" s="423" t="inlineStr">
        <is>
          <t>ВП RU Д-JP.РА01.А.65743/25 от 29.07.2025 действует до 28.01.2026</t>
        </is>
      </c>
      <c r="T25" s="423" t="inlineStr">
        <is>
          <t>McCoy</t>
        </is>
      </c>
      <c r="U25" t="inlineStr">
        <is>
          <t>McCoy Co., Ltd.</t>
        </is>
      </c>
    </row>
    <row r="26">
      <c r="C26" s="423" t="n">
        <v/>
      </c>
      <c r="D26" s="423" t="n">
        <v>30</v>
      </c>
      <c r="E26" s="423" t="inlineStr">
        <is>
          <t>《McCoy》NON F SKINCARE LOTION 120ml</t>
        </is>
      </c>
      <c r="F26" s="423" t="inlineStr">
        <is>
          <t>NON F SKINCARE LOTION 120ml</t>
        </is>
      </c>
      <c r="G26" s="423" t="inlineStr">
        <is>
          <t>Лифтинговый лосьон NON F</t>
        </is>
      </c>
      <c r="H26" s="423" t="inlineStr">
        <is>
          <t>face lotion</t>
        </is>
      </c>
      <c r="I26" s="423" t="n">
        <v/>
      </c>
      <c r="J26" s="423" t="n">
        <v/>
      </c>
      <c r="K26" s="423" t="n">
        <v>0.178</v>
      </c>
      <c r="L26" s="423" t="n"/>
      <c r="M26" s="423" t="n"/>
      <c r="N26" s="423" t="n">
        <v/>
      </c>
      <c r="O26" s="423" t="n">
        <v/>
      </c>
      <c r="P26" s="423" t="n">
        <v>2882</v>
      </c>
      <c r="Q26" s="423" t="n">
        <v>86460</v>
      </c>
      <c r="R26" s="423" t="inlineStr">
        <is>
          <t>MC35-120</t>
        </is>
      </c>
      <c r="S26" s="423" t="inlineStr">
        <is>
          <t>ВП RU Д-JP.РА01.А.65808/25 от 30.07.2025 действует до 29.01.2026</t>
        </is>
      </c>
      <c r="T26" s="423" t="inlineStr">
        <is>
          <t>McCoy</t>
        </is>
      </c>
      <c r="U26" t="inlineStr">
        <is>
          <t>McCoy Co., Ltd.</t>
        </is>
      </c>
    </row>
    <row r="27">
      <c r="C27" s="423" t="n">
        <v/>
      </c>
      <c r="D27" s="423" t="n">
        <v>30</v>
      </c>
      <c r="E27" s="423" t="inlineStr">
        <is>
          <t>《McCoy》NON F SKINCARE SERUM 30ml</t>
        </is>
      </c>
      <c r="F27" s="423" t="inlineStr">
        <is>
          <t>NON F SKINCARE SERUM 30ml</t>
        </is>
      </c>
      <c r="G27" s="423" t="inlineStr">
        <is>
          <t>Лифтинговая сыворотка NON F</t>
        </is>
      </c>
      <c r="H27" s="423" t="inlineStr">
        <is>
          <t>face serum</t>
        </is>
      </c>
      <c r="I27" s="423" t="n">
        <v/>
      </c>
      <c r="J27" s="423" t="n">
        <v/>
      </c>
      <c r="K27" s="423" t="n">
        <v>0.068</v>
      </c>
      <c r="L27" s="423" t="n"/>
      <c r="M27" s="423" t="n"/>
      <c r="N27" s="423" t="n">
        <v/>
      </c>
      <c r="O27" s="423" t="n">
        <v/>
      </c>
      <c r="P27" s="423" t="n">
        <v>4941</v>
      </c>
      <c r="Q27" s="423" t="n">
        <v>148230</v>
      </c>
      <c r="R27" s="423" t="inlineStr">
        <is>
          <t>MC36</t>
        </is>
      </c>
      <c r="S27" s="423" t="inlineStr">
        <is>
          <t>ВП RU Д-JP.РА01.А.65740/25 от 29.07.2025 действует до 28.01.2026</t>
        </is>
      </c>
      <c r="T27" s="423" t="inlineStr">
        <is>
          <t>McCoy</t>
        </is>
      </c>
      <c r="U27" t="inlineStr">
        <is>
          <t>McCoy Co., Ltd.</t>
        </is>
      </c>
    </row>
    <row r="28">
      <c r="C28" s="423" t="n">
        <v/>
      </c>
      <c r="D28" s="423" t="n">
        <v>30</v>
      </c>
      <c r="E28" s="423" t="inlineStr">
        <is>
          <t>《McCoy》NON F SKINCARE EMULSION 100ml</t>
        </is>
      </c>
      <c r="F28" s="423" t="inlineStr">
        <is>
          <t xml:space="preserve">NON F SKINCARE EMULSION 100ml </t>
        </is>
      </c>
      <c r="G28" s="423" t="inlineStr">
        <is>
          <t>Лифтинговая эмульсия NON F</t>
        </is>
      </c>
      <c r="H28" s="423" t="inlineStr">
        <is>
          <t>face milk</t>
        </is>
      </c>
      <c r="I28" s="423" t="n">
        <v/>
      </c>
      <c r="J28" s="423" t="n">
        <v/>
      </c>
      <c r="K28" s="423" t="n">
        <v>0.146</v>
      </c>
      <c r="L28" s="423" t="n"/>
      <c r="M28" s="423" t="n"/>
      <c r="N28" s="423" t="n">
        <v/>
      </c>
      <c r="O28" s="423" t="n">
        <v/>
      </c>
      <c r="P28" s="423" t="n">
        <v>3294</v>
      </c>
      <c r="Q28" s="423" t="n">
        <v>98820</v>
      </c>
      <c r="R28" s="423" t="inlineStr">
        <is>
          <t>MC41</t>
        </is>
      </c>
      <c r="S28" s="423" t="inlineStr">
        <is>
          <t>ВП RU Д-JP.РА01.А.65805/25 от 30.07.2025 действует до 29.01.2026</t>
        </is>
      </c>
      <c r="T28" s="423" t="inlineStr">
        <is>
          <t>McCoy</t>
        </is>
      </c>
      <c r="U28" t="inlineStr">
        <is>
          <t>McCoy Co., Ltd.</t>
        </is>
      </c>
    </row>
    <row r="29">
      <c r="C29" s="423" t="n">
        <v/>
      </c>
      <c r="D29" s="423" t="n">
        <v>6</v>
      </c>
      <c r="E29" s="423" t="inlineStr">
        <is>
          <t>《McCoy PRO》McCELLRIE CLEANSING GEL 500g</t>
        </is>
      </c>
      <c r="F29" s="423" t="inlineStr">
        <is>
          <t>McCoy McCELLRIE CLEANSING GEL</t>
        </is>
      </c>
      <c r="G29" s="423" t="inlineStr">
        <is>
          <t>Демакияжный гель МакСелри</t>
        </is>
      </c>
      <c r="H29" s="423" t="inlineStr">
        <is>
          <t>face cleansing</t>
        </is>
      </c>
      <c r="I29" s="423" t="n">
        <v/>
      </c>
      <c r="J29" s="423" t="n">
        <v/>
      </c>
      <c r="K29" s="423" t="n">
        <v>0.579</v>
      </c>
      <c r="L29" s="423" t="n"/>
      <c r="M29" s="423" t="n"/>
      <c r="N29" s="423" t="n">
        <v>12</v>
      </c>
      <c r="O29" s="423" t="n">
        <v/>
      </c>
      <c r="P29" s="423" t="n">
        <v>5491</v>
      </c>
      <c r="Q29" s="423" t="n">
        <v>32946</v>
      </c>
      <c r="R29" s="423" t="inlineStr">
        <is>
          <t>MC01P</t>
        </is>
      </c>
      <c r="S29" s="423" t="inlineStr">
        <is>
          <t>ЕАЭС N RU Д-JP.РА04.В.61476/23 от 13.06.2023 действует до 12.06.2028</t>
        </is>
      </c>
      <c r="T29" s="423" t="n">
        <v/>
      </c>
      <c r="U29" t="inlineStr">
        <is>
          <t>McCoy Co., Ltd.</t>
        </is>
      </c>
    </row>
    <row r="30">
      <c r="C30" s="423" t="n">
        <v/>
      </c>
      <c r="D30" s="423" t="n">
        <v>4</v>
      </c>
      <c r="E30" s="423" t="inlineStr">
        <is>
          <t>《McCoy PRO》McCELLRIE MASK 30pcs</t>
        </is>
      </c>
      <c r="F30" s="423" t="inlineStr">
        <is>
          <t>McCoy McCELLRIE MASK</t>
        </is>
      </c>
      <c r="G30" s="423" t="inlineStr">
        <is>
          <t>Маска для лица на основе биоцеллюлозы МакСелри</t>
        </is>
      </c>
      <c r="H30" s="423" t="inlineStr">
        <is>
          <t>face mask</t>
        </is>
      </c>
      <c r="I30" s="423" t="n">
        <v/>
      </c>
      <c r="J30" s="423" t="n">
        <v>0</v>
      </c>
      <c r="K30" s="423" t="n">
        <v>1.508</v>
      </c>
      <c r="L30" s="423" t="n"/>
      <c r="M30" s="423" t="n"/>
      <c r="N30" s="423" t="n">
        <v>4</v>
      </c>
      <c r="O30" s="423" t="n">
        <v>0</v>
      </c>
      <c r="P30" s="423" t="n">
        <v>19608</v>
      </c>
      <c r="Q30" s="423" t="n">
        <v>78432</v>
      </c>
      <c r="R30" s="423" t="inlineStr">
        <is>
          <t>MC06P</t>
        </is>
      </c>
      <c r="S30" s="423" t="inlineStr">
        <is>
          <t>ЕАЭС N RU Д-JP.РА05.В.67147/23 от 20.07.2023 действует до 19.07.2028</t>
        </is>
      </c>
      <c r="T30" s="423" t="inlineStr">
        <is>
          <t>McCoy</t>
        </is>
      </c>
      <c r="U30" t="inlineStr">
        <is>
          <t>McCoy Co., Ltd.</t>
        </is>
      </c>
    </row>
    <row r="31">
      <c r="C31" s="423" t="n">
        <v/>
      </c>
      <c r="D31" s="423" t="n">
        <v>24</v>
      </c>
      <c r="E31" s="423" t="inlineStr">
        <is>
          <t>《McCoy PRO》McCELLRIE MASSAGE CREAM 500g</t>
        </is>
      </c>
      <c r="F31" s="423" t="inlineStr">
        <is>
          <t>McCoy McCELLRIE MASSAGE CREAM</t>
        </is>
      </c>
      <c r="G31" s="423" t="inlineStr">
        <is>
          <t>Массажный крем для лица МакСелри</t>
        </is>
      </c>
      <c r="H31" s="423" t="inlineStr">
        <is>
          <t>face cream</t>
        </is>
      </c>
      <c r="I31" s="423" t="n">
        <v/>
      </c>
      <c r="J31" s="423" t="n">
        <v/>
      </c>
      <c r="K31" s="423" t="n">
        <v>0.595</v>
      </c>
      <c r="L31" s="423" t="n"/>
      <c r="M31" s="423" t="n"/>
      <c r="N31" s="423" t="n">
        <v>12</v>
      </c>
      <c r="O31" s="423" t="n">
        <v/>
      </c>
      <c r="P31" s="423" t="n">
        <v>4706</v>
      </c>
      <c r="Q31" s="423" t="n">
        <v>112944</v>
      </c>
      <c r="R31" s="423" t="inlineStr">
        <is>
          <t>MC11P</t>
        </is>
      </c>
      <c r="S31" s="423" t="inlineStr">
        <is>
          <t>ЕАЭС N RU Д-JP.РА04.В.61629/23 от 13.06.2023 действует до 12.06.2028</t>
        </is>
      </c>
      <c r="T31" s="423" t="inlineStr">
        <is>
          <t>McCoy</t>
        </is>
      </c>
      <c r="U31" t="inlineStr">
        <is>
          <t>McCoy Co., Ltd.</t>
        </is>
      </c>
    </row>
    <row r="32">
      <c r="C32" s="423" t="n">
        <v/>
      </c>
      <c r="D32" s="423" t="n">
        <v>36</v>
      </c>
      <c r="E32" s="423" t="inlineStr">
        <is>
          <t>《McCoy》McCELLRIE SERUM 30ml</t>
        </is>
      </c>
      <c r="F32" s="423" t="inlineStr">
        <is>
          <t>McCoy McCELLRIE SERUM</t>
        </is>
      </c>
      <c r="G32" s="423" t="inlineStr">
        <is>
          <t>Сыворотка для лица МакСелри</t>
        </is>
      </c>
      <c r="H32" s="423" t="inlineStr">
        <is>
          <t>face serum</t>
        </is>
      </c>
      <c r="I32" s="423" t="n">
        <v/>
      </c>
      <c r="J32" s="423" t="n">
        <v/>
      </c>
      <c r="K32" s="423" t="n">
        <v>0.129</v>
      </c>
      <c r="L32" s="423" t="n"/>
      <c r="M32" s="423" t="n"/>
      <c r="N32" s="423" t="n">
        <v>36</v>
      </c>
      <c r="O32" s="423" t="n">
        <v/>
      </c>
      <c r="P32" s="423" t="n">
        <v>6588</v>
      </c>
      <c r="Q32" s="423" t="n">
        <v>237168</v>
      </c>
      <c r="R32" s="423" t="inlineStr">
        <is>
          <t>MC04</t>
        </is>
      </c>
      <c r="S32" s="423" t="inlineStr">
        <is>
          <t>ЕАЭС N RU Д-JP.РА04.В.68107/23 от 15.06.2023 действует до 14.06.2028</t>
        </is>
      </c>
      <c r="T32" s="423" t="inlineStr">
        <is>
          <t>McCoy</t>
        </is>
      </c>
      <c r="U32" t="inlineStr">
        <is>
          <t>McCoy Co., Ltd.</t>
        </is>
      </c>
    </row>
    <row r="33">
      <c r="C33" s="423" t="n">
        <v/>
      </c>
      <c r="D33" s="423" t="n">
        <v>36</v>
      </c>
      <c r="E33" s="423" t="inlineStr">
        <is>
          <t>《McCoy》McCELLRIE ESSENCE CREAM 30g</t>
        </is>
      </c>
      <c r="F33" s="423" t="inlineStr">
        <is>
          <t>McCoy McCELLRIE ESSENCE CREAM</t>
        </is>
      </c>
      <c r="G33" s="423" t="inlineStr">
        <is>
          <t>Эссенция-крем для лица МакСелри</t>
        </is>
      </c>
      <c r="H33" s="423" t="inlineStr">
        <is>
          <t>face essence</t>
        </is>
      </c>
      <c r="I33" s="423" t="n">
        <v/>
      </c>
      <c r="J33" s="423" t="n">
        <v/>
      </c>
      <c r="K33" s="423" t="n">
        <v>0.126</v>
      </c>
      <c r="L33" s="423" t="n"/>
      <c r="M33" s="423" t="n"/>
      <c r="N33" s="423" t="n">
        <v>36</v>
      </c>
      <c r="O33" s="423" t="n">
        <v/>
      </c>
      <c r="P33" s="423" t="n">
        <v>4706</v>
      </c>
      <c r="Q33" s="423" t="n">
        <v>169416</v>
      </c>
      <c r="R33" s="423" t="inlineStr">
        <is>
          <t>MC05</t>
        </is>
      </c>
      <c r="S33" s="423" t="inlineStr">
        <is>
          <t>ЕАЭС N RU Д-JP.РА04.В.61617/23 от 13.06.2023 действует до 12.06.2028</t>
        </is>
      </c>
      <c r="T33" s="423" t="n">
        <v/>
      </c>
      <c r="U33" t="inlineStr">
        <is>
          <t>McCoy Co., Ltd.</t>
        </is>
      </c>
    </row>
    <row r="34">
      <c r="C34" s="423" t="n">
        <v/>
      </c>
      <c r="D34" s="423" t="n">
        <v>96</v>
      </c>
      <c r="E34" s="423" t="inlineStr">
        <is>
          <t>《McCoy》McCELLRIE MASK 4pcs</t>
        </is>
      </c>
      <c r="F34" s="423" t="inlineStr">
        <is>
          <t>McCoy McCELLRIE MASK</t>
        </is>
      </c>
      <c r="G34" s="423" t="inlineStr">
        <is>
          <t>Маска для лица на основе биоцеллюлозы МакСелри</t>
        </is>
      </c>
      <c r="H34" s="423" t="inlineStr">
        <is>
          <t>face mask</t>
        </is>
      </c>
      <c r="I34" s="423" t="n">
        <v/>
      </c>
      <c r="J34" s="423" t="n">
        <v/>
      </c>
      <c r="K34" s="423" t="n">
        <v>0.236</v>
      </c>
      <c r="L34" s="423" t="n"/>
      <c r="M34" s="423" t="n"/>
      <c r="N34" s="423" t="n">
        <v>24</v>
      </c>
      <c r="O34" s="423" t="n">
        <v/>
      </c>
      <c r="P34" s="423" t="n">
        <v>3765</v>
      </c>
      <c r="Q34" s="423" t="n">
        <v>361440</v>
      </c>
      <c r="R34" s="423" t="inlineStr">
        <is>
          <t>MC06</t>
        </is>
      </c>
      <c r="S34" s="423" t="inlineStr">
        <is>
          <t>ЕАЭС N RU Д-JP.РА04.В.61489/23 от 13.06.2023 действует до 12.06.2028</t>
        </is>
      </c>
      <c r="T34" s="423" t="inlineStr">
        <is>
          <t>McCoy</t>
        </is>
      </c>
      <c r="U34" t="inlineStr">
        <is>
          <t>McCoy Co., Ltd.</t>
        </is>
      </c>
    </row>
    <row r="35">
      <c r="C35" s="423" t="n">
        <v/>
      </c>
      <c r="D35" s="423" t="n">
        <v>24</v>
      </c>
      <c r="E35" s="423" t="inlineStr">
        <is>
          <t>《McCoy》McCELLRIE Pique 30g</t>
        </is>
      </c>
      <c r="F35" s="423" t="inlineStr">
        <is>
          <t>«McCoy» McCELLRIE PIQUE</t>
        </is>
      </c>
      <c r="G35" s="423" t="inlineStr">
        <is>
          <t>Лифтинговая омолаживающая эссенция для лица на основе спикулы МакСелри</t>
        </is>
      </c>
      <c r="H35" s="423" t="inlineStr">
        <is>
          <t>face cream</t>
        </is>
      </c>
      <c r="I35" s="423" t="n">
        <v/>
      </c>
      <c r="J35" s="423" t="n">
        <v>0</v>
      </c>
      <c r="K35" s="423" t="n">
        <v>0.128</v>
      </c>
      <c r="L35" s="423" t="n"/>
      <c r="M35" s="423" t="n"/>
      <c r="N35" s="423" t="n">
        <v>24</v>
      </c>
      <c r="O35" s="423" t="n">
        <v>0</v>
      </c>
      <c r="P35" s="423" t="n">
        <v>5647</v>
      </c>
      <c r="Q35" s="423" t="n">
        <v>135528</v>
      </c>
      <c r="R35" s="423" t="inlineStr">
        <is>
          <t>MC09</t>
        </is>
      </c>
      <c r="S35" s="423" t="inlineStr">
        <is>
          <t>ЕАЭС N RU Д-JP.РА04.В.61660/23 от 13.06.2023 действует до 12.06.2028</t>
        </is>
      </c>
      <c r="T35" s="423" t="inlineStr">
        <is>
          <t>McCoy</t>
        </is>
      </c>
      <c r="U35" t="inlineStr">
        <is>
          <t>McCoy Co., Ltd.</t>
        </is>
      </c>
    </row>
    <row r="36">
      <c r="C36" s="423" t="n">
        <v/>
      </c>
      <c r="D36" s="423" t="n">
        <v>36</v>
      </c>
      <c r="E36" s="423" t="inlineStr">
        <is>
          <t>《McCoy》McCELLRIE Tightening Cream 50g</t>
        </is>
      </c>
      <c r="F36" s="423" t="inlineStr">
        <is>
          <t xml:space="preserve">«McCoy» McCELLRIE Tightening Cream </t>
        </is>
      </c>
      <c r="G36" s="423" t="inlineStr">
        <is>
          <t>Лифтинговый крем для лица МакСелри МакКой</t>
        </is>
      </c>
      <c r="H36" s="423" t="inlineStr">
        <is>
          <t>face cream</t>
        </is>
      </c>
      <c r="I36" s="423" t="n">
        <v/>
      </c>
      <c r="J36" s="423" t="n">
        <v/>
      </c>
      <c r="K36" s="423" t="n">
        <v>0.159</v>
      </c>
      <c r="L36" s="423" t="n"/>
      <c r="M36" s="423" t="n"/>
      <c r="N36" s="423" t="n">
        <v>12</v>
      </c>
      <c r="O36" s="423" t="n">
        <v/>
      </c>
      <c r="P36" s="423" t="n">
        <v>6588</v>
      </c>
      <c r="Q36" s="423" t="n">
        <v>237168</v>
      </c>
      <c r="R36" s="423" t="inlineStr">
        <is>
          <t>MC10</t>
        </is>
      </c>
      <c r="S36" s="423" t="inlineStr">
        <is>
          <t>ЕАЭС N RU Д-JP.РА04.В.61482/23 от 13.06.2023 действует до 12.06.2028</t>
        </is>
      </c>
      <c r="T36" s="423" t="inlineStr">
        <is>
          <t>McCoy</t>
        </is>
      </c>
      <c r="U36" t="inlineStr">
        <is>
          <t>McCoy Co., Ltd.</t>
        </is>
      </c>
    </row>
    <row r="37">
      <c r="C37" s="423" t="n">
        <v/>
      </c>
      <c r="D37" s="423" t="n">
        <v>36</v>
      </c>
      <c r="E37" s="423" t="inlineStr">
        <is>
          <t>《McCoy》Dolcet Bodymake Gel 60g</t>
        </is>
      </c>
      <c r="F37" s="423" t="inlineStr">
        <is>
          <t>McCoy Dolcet Bodymake Gel</t>
        </is>
      </c>
      <c r="G37" s="423" t="inlineStr">
        <is>
          <t>Гель для улучшения упругости кожи груди Дольсет МакКой</t>
        </is>
      </c>
      <c r="H37" s="423" t="inlineStr">
        <is>
          <t>body gel</t>
        </is>
      </c>
      <c r="I37" s="423" t="n">
        <v/>
      </c>
      <c r="J37" s="423" t="n">
        <v/>
      </c>
      <c r="K37" s="423" t="n">
        <v>0.227</v>
      </c>
      <c r="L37" s="423" t="n"/>
      <c r="M37" s="423" t="n"/>
      <c r="N37" s="423" t="n">
        <v>36</v>
      </c>
      <c r="O37" s="423" t="n">
        <v/>
      </c>
      <c r="P37" s="423" t="n">
        <v>3765</v>
      </c>
      <c r="Q37" s="423" t="n">
        <v>135540</v>
      </c>
      <c r="R37" s="423" t="inlineStr">
        <is>
          <t>MC14</t>
        </is>
      </c>
      <c r="S37" s="423" t="inlineStr">
        <is>
          <t>ЕАЭС N RU Д-JP.РА04.В.58512/23 от 09.06.2023 действует до 08.06.2028</t>
        </is>
      </c>
      <c r="T37" s="423" t="inlineStr">
        <is>
          <t>McCoy</t>
        </is>
      </c>
      <c r="U37" t="inlineStr">
        <is>
          <t>McCoy Co., Ltd</t>
        </is>
      </c>
    </row>
    <row r="38">
      <c r="C38" s="423" t="n">
        <v/>
      </c>
      <c r="D38" s="423" t="n">
        <v>120</v>
      </c>
      <c r="E38" s="423" t="inlineStr">
        <is>
          <t>《McCoy》ENEW Superzyme Plus 4 720ml</t>
        </is>
      </c>
      <c r="F38" s="423" t="inlineStr">
        <is>
          <t>«МсСоу» ENEW Superzyme Plus 4</t>
        </is>
      </c>
      <c r="G38" s="423" t="inlineStr">
        <is>
          <t>Напиток на основе суперэнзимов Плюс 4 МакКой</t>
        </is>
      </c>
      <c r="H38" s="423" t="inlineStr">
        <is>
          <t>health drink</t>
        </is>
      </c>
      <c r="I38" s="423" t="n">
        <v/>
      </c>
      <c r="J38" s="423" t="n">
        <v/>
      </c>
      <c r="K38" s="423" t="n">
        <v>1.225</v>
      </c>
      <c r="L38" s="423" t="n"/>
      <c r="M38" s="423" t="n"/>
      <c r="N38" s="423" t="n">
        <v>12</v>
      </c>
      <c r="O38" s="423" t="n">
        <v/>
      </c>
      <c r="P38" s="423" t="n">
        <v>3912</v>
      </c>
      <c r="Q38" s="423" t="n">
        <v>469440</v>
      </c>
      <c r="R38" s="423" t="inlineStr">
        <is>
          <t>MC17</t>
        </is>
      </c>
      <c r="S38" s="423" t="inlineStr">
        <is>
          <t>ЕАЭС N RU Д-JP.РА05.В.45875/23 от 13.07.2023 действует до 12.07.2028</t>
        </is>
      </c>
      <c r="T38" s="423" t="inlineStr">
        <is>
          <t>McCoy</t>
        </is>
      </c>
      <c r="U38" t="inlineStr">
        <is>
          <t>McCoy Co., Ltd.</t>
        </is>
      </c>
    </row>
    <row r="39">
      <c r="C39" s="423" t="n">
        <v/>
      </c>
      <c r="D39" s="423" t="n">
        <v>20</v>
      </c>
      <c r="E39" s="423" t="inlineStr">
        <is>
          <t>《McCoy》Top skin Refill 300ml</t>
        </is>
      </c>
      <c r="F39" s="423" t="inlineStr">
        <is>
          <t xml:space="preserve">McCoy Top skin </t>
        </is>
      </c>
      <c r="G39" s="423" t="inlineStr">
        <is>
          <t xml:space="preserve">Многофункциональная вода на основе отрицательно заряженных ионов Топ Скин МакКой.  </t>
        </is>
      </c>
      <c r="H39" s="423" t="inlineStr">
        <is>
          <t>body &amp; facial lotion</t>
        </is>
      </c>
      <c r="I39" s="423" t="n">
        <v/>
      </c>
      <c r="J39" s="423" t="n">
        <v/>
      </c>
      <c r="K39" s="423" t="n">
        <v>0.343</v>
      </c>
      <c r="L39" s="423" t="n"/>
      <c r="M39" s="423" t="n"/>
      <c r="N39" s="423" t="n">
        <v>20</v>
      </c>
      <c r="O39" s="423" t="n">
        <v/>
      </c>
      <c r="P39" s="423" t="n">
        <v>3671</v>
      </c>
      <c r="Q39" s="423" t="n">
        <v>73420</v>
      </c>
      <c r="R39" s="423" t="inlineStr">
        <is>
          <t>MC21</t>
        </is>
      </c>
      <c r="S39" s="423" t="inlineStr">
        <is>
          <t>ЕАЭС N RU Д-JP.РА04.В.61646/23 от 13.06.2023 действует до 12.06.2028</t>
        </is>
      </c>
      <c r="T39" s="423" t="inlineStr">
        <is>
          <t>McCoy</t>
        </is>
      </c>
      <c r="U39" t="inlineStr">
        <is>
          <t>McCoy Co., Ltd.</t>
        </is>
      </c>
    </row>
    <row r="40">
      <c r="C40" s="423" t="n">
        <v/>
      </c>
      <c r="D40" s="423" t="n">
        <v>10</v>
      </c>
      <c r="E40" s="423" t="inlineStr">
        <is>
          <t>《McCoy》Spray head made for Top skin</t>
        </is>
      </c>
      <c r="F40" s="423" t="inlineStr">
        <is>
          <t>«McCoy» Spray head made for Top skin</t>
        </is>
      </c>
      <c r="G40" s="423" t="inlineStr">
        <is>
          <t xml:space="preserve">Насадка-распылитель для лосьона Top Skin. </t>
        </is>
      </c>
      <c r="H40" s="423" t="inlineStr">
        <is>
          <t>Spray head</t>
        </is>
      </c>
      <c r="I40" s="423" t="n">
        <v/>
      </c>
      <c r="J40" s="423" t="n">
        <v/>
      </c>
      <c r="K40" s="423" t="n">
        <v>0.115</v>
      </c>
      <c r="L40" s="423" t="n"/>
      <c r="M40" s="423" t="n"/>
      <c r="N40" s="423" t="n">
        <v>20</v>
      </c>
      <c r="O40" s="423" t="n">
        <v/>
      </c>
      <c r="P40" s="423" t="n">
        <v>1176</v>
      </c>
      <c r="Q40" s="423" t="n">
        <v>11760</v>
      </c>
      <c r="R40" s="423" t="inlineStr">
        <is>
          <t>MC22</t>
        </is>
      </c>
      <c r="S40" s="423" t="inlineStr">
        <is>
          <t>ЕАЭС N RU Д-JP.РА05.В.45876/23 от 13.07.2023 действует до 12.07.2028</t>
        </is>
      </c>
      <c r="T40" s="423" t="inlineStr">
        <is>
          <t>McCoy</t>
        </is>
      </c>
      <c r="U40" t="inlineStr">
        <is>
          <t>McCoy Co., Ltd.</t>
        </is>
      </c>
    </row>
    <row r="41">
      <c r="C41" s="423" t="n">
        <v/>
      </c>
      <c r="D41" s="423" t="n">
        <v>120</v>
      </c>
      <c r="E41" s="423" t="inlineStr">
        <is>
          <t>《Luxces》Res-Q Precious Liquid</t>
        </is>
      </c>
      <c r="F41" s="423" t="inlineStr">
        <is>
          <t xml:space="preserve">LUXCES Res-Q Precious Liquid. </t>
        </is>
      </c>
      <c r="G41" s="423" t="inlineStr">
        <is>
          <t xml:space="preserve">Концентрат на основе 29 минералов «Драгоценный эликсир» </t>
        </is>
      </c>
      <c r="H41" s="423" t="inlineStr">
        <is>
          <t>mineral essence</t>
        </is>
      </c>
      <c r="I41" s="423" t="n">
        <v/>
      </c>
      <c r="J41" s="423" t="n">
        <v>0</v>
      </c>
      <c r="K41" s="423" t="n">
        <v>0.112</v>
      </c>
      <c r="L41" s="423" t="n"/>
      <c r="M41" s="423" t="n"/>
      <c r="N41" s="423" t="n">
        <v>120</v>
      </c>
      <c r="O41" s="423" t="n">
        <v>0</v>
      </c>
      <c r="P41" s="423" t="n">
        <v>4000</v>
      </c>
      <c r="Q41" s="423" t="n">
        <v>480000</v>
      </c>
      <c r="R41" s="423" t="inlineStr">
        <is>
          <t>LUX03</t>
        </is>
      </c>
      <c r="S41" s="423" t="inlineStr">
        <is>
          <t>ЕАЭС N RU Д-JP.РА04.В.11957/24  от 06.05.2024 действует до 05.05.2029</t>
        </is>
      </c>
      <c r="T41" s="423" t="inlineStr">
        <is>
          <t>LUXCES</t>
        </is>
      </c>
      <c r="U41" t="inlineStr">
        <is>
          <t>OJI FOODS INC.</t>
        </is>
      </c>
    </row>
    <row r="42">
      <c r="C42" s="423" t="n">
        <v/>
      </c>
      <c r="D42" s="423" t="n">
        <v>24</v>
      </c>
      <c r="E42" s="423" t="inlineStr">
        <is>
          <t>《Luxces》Res-Q Precious Lotion NEW!</t>
        </is>
      </c>
      <c r="F42" s="423" t="inlineStr">
        <is>
          <t>LUXCES Res-Q Precious Lotion</t>
        </is>
      </c>
      <c r="G42" s="423" t="inlineStr">
        <is>
          <t xml:space="preserve">Лосьон для лица «Драгоценный лосьон RES-Q Luxces. </t>
        </is>
      </c>
      <c r="H42" s="423" t="inlineStr">
        <is>
          <t>face lotion</t>
        </is>
      </c>
      <c r="I42" s="423" t="n">
        <v/>
      </c>
      <c r="J42" s="423" t="n">
        <v/>
      </c>
      <c r="K42" s="423" t="n">
        <v>0.236</v>
      </c>
      <c r="L42" s="423" t="n"/>
      <c r="M42" s="423" t="n"/>
      <c r="N42" s="423" t="n">
        <v/>
      </c>
      <c r="O42" s="423" t="n">
        <v/>
      </c>
      <c r="P42" s="423" t="n">
        <v>3000</v>
      </c>
      <c r="Q42" s="423" t="n">
        <v>72000</v>
      </c>
      <c r="R42" s="423" t="inlineStr">
        <is>
          <t>LUX08</t>
        </is>
      </c>
      <c r="S42" s="423" t="inlineStr">
        <is>
          <t xml:space="preserve"> № ВП RU Д-JP.РА01.А.65812/25  от 30.07.25 действует до 29.01.2026 </t>
        </is>
      </c>
      <c r="T42" s="423" t="inlineStr">
        <is>
          <t>LUXCES</t>
        </is>
      </c>
      <c r="U42" t="inlineStr">
        <is>
          <t>Shinko Science Co.,Ltd</t>
        </is>
      </c>
    </row>
    <row r="43">
      <c r="C43" s="423" t="n">
        <v>11</v>
      </c>
      <c r="D43" s="423" t="n">
        <v>480</v>
      </c>
      <c r="E43" s="423" t="inlineStr">
        <is>
          <t xml:space="preserve">《EVLISS》Make.iN CICA MOIST FACE MASK </t>
        </is>
      </c>
      <c r="F43" s="423" t="inlineStr">
        <is>
          <t xml:space="preserve">Make.iN CICA MOIST FACE MASK </t>
        </is>
      </c>
      <c r="G43" s="423" t="inlineStr">
        <is>
          <t>Увлажняющая маска CICA
 (на основе центеллы азиатской).</t>
        </is>
      </c>
      <c r="H43" s="423" t="inlineStr">
        <is>
          <t>face mask</t>
        </is>
      </c>
      <c r="I43" s="423" t="n">
        <v>0.024</v>
      </c>
      <c r="J43" s="423" t="n">
        <v>0.48</v>
      </c>
      <c r="K43" s="423" t="n">
        <v>0.405</v>
      </c>
      <c r="L43" s="423" t="n"/>
      <c r="M43" s="423" t="n"/>
      <c r="N43" s="423" t="n">
        <v>24</v>
      </c>
      <c r="O43" s="423" t="n">
        <v>220</v>
      </c>
      <c r="P43" s="423" t="n">
        <v>380</v>
      </c>
      <c r="Q43" s="423" t="n">
        <v>182400</v>
      </c>
      <c r="R43" s="423" t="inlineStr">
        <is>
          <t>M01</t>
        </is>
      </c>
      <c r="S43" s="423" t="inlineStr">
        <is>
          <t>ЕАЭС N RU Д-JP.РА04.В.21689/24 от 08.05.2024 действует до 07.05.2029</t>
        </is>
      </c>
      <c r="T43" s="423" t="inlineStr">
        <is>
          <t>Make.iN</t>
        </is>
      </c>
      <c r="U43" t="inlineStr">
        <is>
          <t>Taisei Pharmaceutical Co., Ltd.</t>
        </is>
      </c>
    </row>
    <row r="44">
      <c r="C44" s="423" t="n">
        <v>11</v>
      </c>
      <c r="D44" s="423" t="n">
        <v>480</v>
      </c>
      <c r="E44" s="423" t="inlineStr">
        <is>
          <t>《EVLISS》Make.iN CBD MOIST FACE MASK</t>
        </is>
      </c>
      <c r="F44" s="423" t="inlineStr">
        <is>
          <t>Make.iN CBD MOIST FACE MASK</t>
        </is>
      </c>
      <c r="G44" s="423" t="inlineStr">
        <is>
          <t xml:space="preserve"> Увлажняющая маска на основе конопли. </t>
        </is>
      </c>
      <c r="H44" s="423" t="inlineStr">
        <is>
          <t>face mask</t>
        </is>
      </c>
      <c r="I44" s="423" t="n">
        <v>0.024</v>
      </c>
      <c r="J44" s="423" t="n">
        <v>0.48</v>
      </c>
      <c r="K44" s="423" t="n">
        <v>0.4</v>
      </c>
      <c r="L44" s="423" t="n"/>
      <c r="M44" s="423" t="n"/>
      <c r="N44" s="423" t="n">
        <v>24</v>
      </c>
      <c r="O44" s="423" t="n">
        <v>220</v>
      </c>
      <c r="P44" s="423" t="n">
        <v>380</v>
      </c>
      <c r="Q44" s="423" t="n">
        <v>182400</v>
      </c>
      <c r="R44" s="423" t="inlineStr">
        <is>
          <t>M02</t>
        </is>
      </c>
      <c r="S44" s="423" t="inlineStr">
        <is>
          <t>ЕАЭС N RU Д-JP.РА04.В.21689/24 от 08.05.2024 действует до 07.05.2029</t>
        </is>
      </c>
      <c r="T44" s="423" t="inlineStr">
        <is>
          <t>Make.iN</t>
        </is>
      </c>
      <c r="U44" t="inlineStr">
        <is>
          <t>Taisei Pharmaceutical Co., Ltd.</t>
        </is>
      </c>
    </row>
    <row r="45">
      <c r="C45" s="423" t="n">
        <v>11</v>
      </c>
      <c r="D45" s="423" t="n">
        <v>240</v>
      </c>
      <c r="E45" s="423" t="inlineStr">
        <is>
          <t>《EVLISS》Make.iN RED PROPOLIS MOIST FACE MASK</t>
        </is>
      </c>
      <c r="F45" s="423" t="inlineStr">
        <is>
          <t>Make.iN RED PROPOLIS MOIST FACE MASK</t>
        </is>
      </c>
      <c r="G45" s="423" t="inlineStr">
        <is>
          <t xml:space="preserve">Увлажняющая маска «Красный прополис». </t>
        </is>
      </c>
      <c r="H45" s="423" t="inlineStr">
        <is>
          <t>face mask</t>
        </is>
      </c>
      <c r="I45" s="423" t="n">
        <v>0.024</v>
      </c>
      <c r="J45" s="423" t="n">
        <v>0.24</v>
      </c>
      <c r="K45" s="423" t="n">
        <v>0.4</v>
      </c>
      <c r="L45" s="423" t="n"/>
      <c r="M45" s="423" t="n"/>
      <c r="N45" s="423" t="n">
        <v>24</v>
      </c>
      <c r="O45" s="423" t="n">
        <v>110</v>
      </c>
      <c r="P45" s="423" t="n">
        <v>380</v>
      </c>
      <c r="Q45" s="423" t="n">
        <v>91200</v>
      </c>
      <c r="R45" s="423" t="inlineStr">
        <is>
          <t>M03</t>
        </is>
      </c>
      <c r="S45" s="423" t="inlineStr">
        <is>
          <t>ЕАЭС N RU Д-JP.РА04.В.21689/24 от 08.05.2024 действует до 07.05.2029</t>
        </is>
      </c>
      <c r="T45" s="423" t="inlineStr">
        <is>
          <t>Make.iN</t>
        </is>
      </c>
      <c r="U45" t="inlineStr">
        <is>
          <t>Taisei Pharmaceutical Co., Ltd.</t>
        </is>
      </c>
    </row>
    <row r="46">
      <c r="C46" s="423" t="n">
        <v>13</v>
      </c>
      <c r="D46" s="423" t="n">
        <v>480</v>
      </c>
      <c r="E46" s="423" t="inlineStr">
        <is>
          <t>《EVLISS》Make.iN CICA MOIST EYE SHEET</t>
        </is>
      </c>
      <c r="F46" s="423" t="inlineStr">
        <is>
          <t>Make.iN CICA MOIST EYE SHEET</t>
        </is>
      </c>
      <c r="G46" s="423" t="inlineStr">
        <is>
          <t>Увлажняющие патчи для кожи вокруг глаз на основе центеллы азиатской</t>
        </is>
      </c>
      <c r="H46" s="423" t="inlineStr">
        <is>
          <t>eye mask</t>
        </is>
      </c>
      <c r="I46" s="423" t="n">
        <v>0.044</v>
      </c>
      <c r="J46" s="423" t="n">
        <v>0.176</v>
      </c>
      <c r="K46" s="423" t="n">
        <v>0.08599999999999999</v>
      </c>
      <c r="L46" s="423" t="n"/>
      <c r="M46" s="423" t="n"/>
      <c r="N46" s="423" t="n">
        <v>120</v>
      </c>
      <c r="O46" s="423" t="n">
        <v>52</v>
      </c>
      <c r="P46" s="423" t="n">
        <v>380</v>
      </c>
      <c r="Q46" s="423" t="n">
        <v>182400</v>
      </c>
      <c r="R46" s="423" t="inlineStr">
        <is>
          <t>M06</t>
        </is>
      </c>
      <c r="S46" s="423" t="inlineStr">
        <is>
          <t xml:space="preserve">ЕАЭС N RU Д-JP.РА04.В.23852/24 г от 13.05.24г действует до 12.05.2029 </t>
        </is>
      </c>
      <c r="T46" s="423" t="inlineStr">
        <is>
          <t>Make.iN</t>
        </is>
      </c>
      <c r="U46" t="inlineStr">
        <is>
          <t>Ranliese Co., Ltd.</t>
        </is>
      </c>
    </row>
    <row r="47">
      <c r="C47" s="423" t="n">
        <v>13</v>
      </c>
      <c r="D47" s="423" t="n">
        <v>960</v>
      </c>
      <c r="E47" s="423" t="inlineStr">
        <is>
          <t>《EVLISS》Make.iN NMN MOIST EYE SHEET</t>
        </is>
      </c>
      <c r="F47" s="423" t="inlineStr">
        <is>
          <t>Make.iN NMN MOIST EYE SHEET</t>
        </is>
      </c>
      <c r="G47" s="423" t="inlineStr">
        <is>
          <t>Патчи под глаза на основе ниацинамида мононуклеатида NMN Make.iN,</t>
        </is>
      </c>
      <c r="H47" s="423" t="inlineStr">
        <is>
          <t>eye mask</t>
        </is>
      </c>
      <c r="I47" s="423" t="n">
        <v>0.044</v>
      </c>
      <c r="J47" s="423" t="n">
        <v>0.352</v>
      </c>
      <c r="K47" s="423" t="n">
        <v>0.08599999999999999</v>
      </c>
      <c r="L47" s="423" t="n"/>
      <c r="M47" s="423" t="n"/>
      <c r="N47" s="423" t="n">
        <v>120</v>
      </c>
      <c r="O47" s="423" t="n">
        <v>104</v>
      </c>
      <c r="P47" s="423" t="n">
        <v>380</v>
      </c>
      <c r="Q47" s="423" t="n">
        <v>364800</v>
      </c>
      <c r="R47" s="423" t="inlineStr">
        <is>
          <t>M07</t>
        </is>
      </c>
      <c r="S47" s="423" t="inlineStr">
        <is>
          <t xml:space="preserve">ЕАЭС N RU Д-JP.РА04.В.23852/24 г от 13.05.24г действует до 12.05.2029 </t>
        </is>
      </c>
      <c r="T47" s="423" t="inlineStr">
        <is>
          <t>Make.iN</t>
        </is>
      </c>
      <c r="U47" t="inlineStr">
        <is>
          <t>Ranliese Co., Ltd.</t>
        </is>
      </c>
    </row>
    <row r="48">
      <c r="C48" s="423" t="n">
        <v>12</v>
      </c>
      <c r="D48" s="423" t="n">
        <v>300</v>
      </c>
      <c r="E48" s="423" t="inlineStr">
        <is>
          <t>《EVLISS》Make.iN BAKUCHIOL + CERAMIDE 10Days FACE MASK</t>
        </is>
      </c>
      <c r="F48" s="423" t="inlineStr">
        <is>
          <t>Make.iN BAKUCHIOL + CERAMIDE 10Days FACE MASK</t>
        </is>
      </c>
      <c r="G48" s="423" t="inlineStr">
        <is>
          <t xml:space="preserve"> Маска на основе бакучиола и церамидов на 10 дней. </t>
        </is>
      </c>
      <c r="H48" s="423" t="inlineStr">
        <is>
          <t>face mask</t>
        </is>
      </c>
      <c r="I48" s="423" t="n">
        <v>0.025</v>
      </c>
      <c r="J48" s="423" t="n">
        <v>0.125</v>
      </c>
      <c r="K48" s="423" t="n">
        <v>0.18</v>
      </c>
      <c r="L48" s="423" t="n"/>
      <c r="M48" s="423" t="n"/>
      <c r="N48" s="423" t="n">
        <v>60</v>
      </c>
      <c r="O48" s="423" t="n">
        <v>60</v>
      </c>
      <c r="P48" s="423" t="n">
        <v>295</v>
      </c>
      <c r="Q48" s="423" t="n">
        <v>88500</v>
      </c>
      <c r="R48" s="423" t="inlineStr">
        <is>
          <t>M11</t>
        </is>
      </c>
      <c r="S48" s="423" t="inlineStr">
        <is>
          <t>ЕАЭС N RU Д-JP.РА04.В.21562/24 от 08.05.2024 действует до 07.05.2029</t>
        </is>
      </c>
      <c r="T48" s="423" t="inlineStr">
        <is>
          <t>Make.iN</t>
        </is>
      </c>
      <c r="U48" t="inlineStr">
        <is>
          <t>AMI Co.,Ltd.</t>
        </is>
      </c>
    </row>
    <row r="49">
      <c r="C49" s="423" t="n">
        <v>11</v>
      </c>
      <c r="D49" s="423" t="n">
        <v>600</v>
      </c>
      <c r="E49" s="423" t="inlineStr">
        <is>
          <t>《EVLISS》Make.iN EXOSOME+ GLUTACHIONE 10Days FACE MASK</t>
        </is>
      </c>
      <c r="F49" s="423" t="inlineStr">
        <is>
          <t>Make.iN EXOSOME+ GLUTACHIONE</t>
        </is>
      </c>
      <c r="G49" s="423" t="inlineStr">
        <is>
          <t>Омолаживающая маска на основе экзосом и глютатиона. Make.iN 10</t>
        </is>
      </c>
      <c r="H49" s="423" t="inlineStr">
        <is>
          <t>face mask</t>
        </is>
      </c>
      <c r="I49" s="423" t="n">
        <v>0.025</v>
      </c>
      <c r="J49" s="423" t="n">
        <v>0.25</v>
      </c>
      <c r="K49" s="423" t="n">
        <v>0.18</v>
      </c>
      <c r="L49" s="423" t="n"/>
      <c r="M49" s="423" t="n"/>
      <c r="N49" s="423" t="n">
        <v>60</v>
      </c>
      <c r="O49" s="423" t="n">
        <v>110</v>
      </c>
      <c r="P49" s="423" t="n">
        <v>295</v>
      </c>
      <c r="Q49" s="423" t="n">
        <v>177000</v>
      </c>
      <c r="R49" s="423" t="inlineStr">
        <is>
          <t>M13</t>
        </is>
      </c>
      <c r="S49" s="423" t="inlineStr">
        <is>
          <t>ЕАЭС N RU Д-JP.РА04.В.85625/25  от 03.06.2025 действует до 02.06.2030</t>
        </is>
      </c>
      <c r="T49" s="423" t="inlineStr">
        <is>
          <t>Make.iN</t>
        </is>
      </c>
      <c r="U49" t="inlineStr">
        <is>
          <t>Evliss Co.,Ltd</t>
        </is>
      </c>
    </row>
    <row r="50">
      <c r="C50" s="423" t="n">
        <v>8.4</v>
      </c>
      <c r="D50" s="423" t="n">
        <v>72</v>
      </c>
      <c r="E50" s="423" t="inlineStr">
        <is>
          <t>COCOCHI Facial Essence Mask</t>
        </is>
      </c>
      <c r="F50" s="423" t="inlineStr">
        <is>
          <t>AG Ultimate Facial Essence Mask COCOCHI</t>
        </is>
      </c>
      <c r="G50" s="423" t="inlineStr">
        <is>
          <t>Питательная Маска-эссенция тканевая для лица Cocochi</t>
        </is>
      </c>
      <c r="H50" s="423" t="inlineStr">
        <is>
          <t>face mask</t>
        </is>
      </c>
      <c r="I50" s="423" t="n">
        <v>0.038</v>
      </c>
      <c r="J50" s="423" t="n">
        <v>0.076</v>
      </c>
      <c r="K50" s="423" t="n">
        <v>0.194</v>
      </c>
      <c r="L50" s="423" t="n"/>
      <c r="M50" s="423" t="n"/>
      <c r="N50" s="423" t="n">
        <v>36</v>
      </c>
      <c r="O50" s="423" t="n">
        <v>16.8</v>
      </c>
      <c r="P50" s="423" t="n">
        <v>1676</v>
      </c>
      <c r="Q50" s="423" t="n">
        <v>120672</v>
      </c>
      <c r="R50" s="423" t="inlineStr">
        <is>
          <t>COC01</t>
        </is>
      </c>
      <c r="S50" s="423" t="inlineStr">
        <is>
          <t>ЕАЭС N RU RU Д-JP.РА06.В.88676/24  от 07.08.2024 действует до 06.08.2029</t>
        </is>
      </c>
      <c r="T50" s="423" t="inlineStr">
        <is>
          <t xml:space="preserve">COCOCHI </t>
        </is>
      </c>
      <c r="U50" t="inlineStr">
        <is>
          <t>SION COSMETIC CO.,LTD."</t>
        </is>
      </c>
    </row>
    <row r="51">
      <c r="C51" s="423" t="n">
        <v>8.5</v>
      </c>
      <c r="D51" s="423" t="n">
        <v>48</v>
      </c>
      <c r="E51" s="423" t="inlineStr">
        <is>
          <t>COCOCHI Essence Lotion EX N 120ml</t>
        </is>
      </c>
      <c r="F51" s="423" t="inlineStr">
        <is>
          <t>COCOCHI AG Ultimate Essence Lotion EX</t>
        </is>
      </c>
      <c r="G51" s="423" t="inlineStr">
        <is>
          <t>Лосьон-эссенция Экстра COCOCHI</t>
        </is>
      </c>
      <c r="H51" s="423" t="inlineStr">
        <is>
          <t>face lotion</t>
        </is>
      </c>
      <c r="I51" s="423" t="n">
        <v>0.015</v>
      </c>
      <c r="J51" s="423" t="n">
        <v>0.03</v>
      </c>
      <c r="K51" s="423" t="n">
        <v>0.35</v>
      </c>
      <c r="L51" s="423" t="n"/>
      <c r="M51" s="423" t="n"/>
      <c r="N51" s="423" t="n">
        <v>24</v>
      </c>
      <c r="O51" s="423" t="n">
        <v>17</v>
      </c>
      <c r="P51" s="423" t="n">
        <v>2976</v>
      </c>
      <c r="Q51" s="423" t="n">
        <v>142848</v>
      </c>
      <c r="R51" s="423" t="n">
        <v/>
      </c>
      <c r="S51" s="423" t="inlineStr">
        <is>
          <t>ЕАЭС N RU Д-JP.РА06.В.88560/24  от 07.08.2024 действует до 06.08.2029</t>
        </is>
      </c>
      <c r="T51" s="423" t="inlineStr">
        <is>
          <t xml:space="preserve">COCOCHI </t>
        </is>
      </c>
      <c r="U51" t="inlineStr">
        <is>
          <t>Cocochi Cosme Co., Ltd.</t>
        </is>
      </c>
    </row>
    <row r="52">
      <c r="C52" s="423" t="n">
        <v>7.7</v>
      </c>
      <c r="D52" s="423" t="n">
        <v>48</v>
      </c>
      <c r="E52" s="423" t="inlineStr">
        <is>
          <t>COCOCHI Luxe Emulsion EX N 100ml</t>
        </is>
      </c>
      <c r="F52" s="423" t="inlineStr">
        <is>
          <t>COCOCHI AG Ultimate Luxe Emulsion EX</t>
        </is>
      </c>
      <c r="G52" s="423" t="inlineStr">
        <is>
          <t xml:space="preserve">Эмульсия экстра люкс COCOCHI </t>
        </is>
      </c>
      <c r="H52" s="423" t="inlineStr">
        <is>
          <t>face milk</t>
        </is>
      </c>
      <c r="I52" s="423" t="n">
        <v>0.014</v>
      </c>
      <c r="J52" s="423" t="n">
        <v>0.028</v>
      </c>
      <c r="K52" s="423" t="n">
        <v>0.32</v>
      </c>
      <c r="L52" s="423" t="n"/>
      <c r="M52" s="423" t="n"/>
      <c r="N52" s="423" t="n">
        <v>24</v>
      </c>
      <c r="O52" s="423" t="n">
        <v>15.4</v>
      </c>
      <c r="P52" s="423" t="n">
        <v>3106</v>
      </c>
      <c r="Q52" s="423" t="n">
        <v>149088</v>
      </c>
      <c r="R52" s="423" t="n">
        <v/>
      </c>
      <c r="S52" s="423" t="inlineStr">
        <is>
          <t>ЕАЭС N RU Д-JP.РА06.В.88602/24   от 07.08.2024 действует до 06.08.2029</t>
        </is>
      </c>
      <c r="T52" s="423" t="inlineStr">
        <is>
          <t xml:space="preserve">COCOCHI </t>
        </is>
      </c>
      <c r="U52" t="inlineStr">
        <is>
          <t>Cocochi Cosme Co., Ltd.</t>
        </is>
      </c>
    </row>
    <row r="53">
      <c r="C53" s="423" t="n">
        <v>11.2</v>
      </c>
      <c r="D53" s="423" t="n">
        <v>36</v>
      </c>
      <c r="E53" s="423" t="inlineStr">
        <is>
          <t>COCOCHI Eye Care Set (Eye Cream/Eye Zone Firming Mask)</t>
        </is>
      </c>
      <c r="F53" s="423" t="inlineStr">
        <is>
          <t>COCOCHI Eye Care Set (AG Ultimate Enriched Eye CreamCOCOCHI/AG Ultimate Eye Zone Mask COCOCHI)</t>
        </is>
      </c>
      <c r="G53" s="423" t="inlineStr">
        <is>
          <t>Набор по уходу за кожей вокруг глаз (Маска тканевая для кожи вокург глаз COCOCHI +Питательный антивозрастной крем для кожи вокруг глаз COCOCHI) COCOCHI</t>
        </is>
      </c>
      <c r="H53" s="423" t="inlineStr">
        <is>
          <t>eye treatment</t>
        </is>
      </c>
      <c r="I53" s="423" t="n">
        <v>0.05</v>
      </c>
      <c r="J53" s="423" t="n">
        <v>0.05</v>
      </c>
      <c r="K53" s="423" t="n">
        <v>0.4</v>
      </c>
      <c r="L53" s="423" t="n"/>
      <c r="M53" s="423" t="n"/>
      <c r="N53" s="423" t="n">
        <v>36</v>
      </c>
      <c r="O53" s="423" t="n">
        <v>11.2</v>
      </c>
      <c r="P53" s="423" t="n">
        <v>3882</v>
      </c>
      <c r="Q53" s="423" t="n">
        <v>139752</v>
      </c>
      <c r="R53" s="423" t="inlineStr">
        <is>
          <t>COC11</t>
        </is>
      </c>
      <c r="S53" s="423" t="inlineStr">
        <is>
          <t>ЕАЭС N Д-JP.РА06.В.88722/24    от 07.08.2024 действует до 06.08.2029    ЕАЭС N Д-JP.РА06.В.88676/24 от 07.08.2024 действует до 06.08.2029</t>
        </is>
      </c>
      <c r="T53" s="423" t="inlineStr">
        <is>
          <t xml:space="preserve">COCOCHI </t>
        </is>
      </c>
      <c r="U53" t="inlineStr">
        <is>
          <t>Cocochi Cosme Co., Ltd.</t>
        </is>
      </c>
    </row>
    <row r="54">
      <c r="C54" s="423" t="n">
        <v>8.4</v>
      </c>
      <c r="D54" s="423" t="n">
        <v>72</v>
      </c>
      <c r="E54" s="423" t="inlineStr">
        <is>
          <t>COCOCHI Facial Essence Mask SAKURA</t>
        </is>
      </c>
      <c r="F54" s="423" t="inlineStr">
        <is>
          <t>AG Ultimate Facial Essence Mask Sakura COCOCHI</t>
        </is>
      </c>
      <c r="G54" s="423" t="inlineStr">
        <is>
          <t>Увлажняющая тканевая маска для кожи лица Сакура</t>
        </is>
      </c>
      <c r="H54" s="423" t="inlineStr">
        <is>
          <t>face mask</t>
        </is>
      </c>
      <c r="I54" s="423" t="n">
        <v>0.038</v>
      </c>
      <c r="J54" s="423" t="n">
        <v>0.076</v>
      </c>
      <c r="K54" s="423" t="n">
        <v>0.194</v>
      </c>
      <c r="L54" s="423" t="n"/>
      <c r="M54" s="423" t="n"/>
      <c r="N54" s="423" t="n">
        <v>36</v>
      </c>
      <c r="O54" s="423" t="n">
        <v>16.8</v>
      </c>
      <c r="P54" s="423" t="n">
        <v>1424</v>
      </c>
      <c r="Q54" s="423" t="n">
        <v>102528</v>
      </c>
      <c r="R54" s="423" t="n">
        <v/>
      </c>
      <c r="S54" s="423" t="inlineStr">
        <is>
          <t>ЕАЭС N RU RU Д-JP.РА06.В.88676/24  от 07.08.2024 действует до 06.08.2029</t>
        </is>
      </c>
      <c r="T54" s="423" t="inlineStr">
        <is>
          <t xml:space="preserve">COCOCHI </t>
        </is>
      </c>
      <c r="U54" t="inlineStr">
        <is>
          <t>SION COSMETIC CO.,LTD;COSME NATURALS</t>
        </is>
      </c>
    </row>
    <row r="55">
      <c r="C55" s="423" t="n">
        <v>4.22</v>
      </c>
      <c r="D55" s="423" t="n">
        <v>36</v>
      </c>
      <c r="E55" s="423" t="inlineStr">
        <is>
          <t xml:space="preserve"> COCOCHI AG Ultimate Glowing Essence Cream Mask 7g/21g</t>
        </is>
      </c>
      <c r="F55" s="423" t="inlineStr">
        <is>
          <t xml:space="preserve">  COCOCHI AG Ultimate Glowing Essence Cream Mask   7g/21g</t>
        </is>
      </c>
      <c r="G55" s="423" t="inlineStr">
        <is>
          <t xml:space="preserve"> Кремовая маска-эссенция супер Сияние COCOCHI</t>
        </is>
      </c>
      <c r="H55" s="423" t="inlineStr">
        <is>
          <t>face mask</t>
        </is>
      </c>
      <c r="I55" s="423" t="n">
        <v>0.036</v>
      </c>
      <c r="J55" s="423" t="n">
        <v>0.036</v>
      </c>
      <c r="K55" s="423" t="n">
        <v>0.1</v>
      </c>
      <c r="L55" s="423" t="n"/>
      <c r="M55" s="423" t="n"/>
      <c r="N55" s="423" t="n">
        <v>36</v>
      </c>
      <c r="O55" s="423" t="n">
        <v>4.22</v>
      </c>
      <c r="P55" s="423" t="n">
        <v>1440</v>
      </c>
      <c r="Q55" s="423" t="n">
        <v>51840</v>
      </c>
      <c r="R55" s="423" t="inlineStr">
        <is>
          <t>COC21</t>
        </is>
      </c>
      <c r="S55" s="423" t="inlineStr">
        <is>
          <t>ЕАЭС N RU Д-JP.РА04.В.85789/25 от 03.06.2025 действует до 02.06.2030</t>
        </is>
      </c>
      <c r="T55" s="423" t="inlineStr">
        <is>
          <t xml:space="preserve">COCOCHI </t>
        </is>
      </c>
      <c r="U55" t="inlineStr">
        <is>
          <t>Cosmo Beauty Co., Ltd</t>
        </is>
      </c>
    </row>
    <row r="56">
      <c r="C56" s="423" t="n">
        <v>9</v>
      </c>
      <c r="D56" s="423" t="n">
        <v>72</v>
      </c>
      <c r="E56" s="423" t="inlineStr">
        <is>
          <t>COCOCHI AG Clarifying Concentrate Mask 5sht/ 1g x5</t>
        </is>
      </c>
      <c r="F56" s="423" t="inlineStr">
        <is>
          <t>COCOCHI AG Clarifying Concentrate Mask 5sht/ 1g x5</t>
        </is>
      </c>
      <c r="G56" s="423" t="inlineStr">
        <is>
          <t xml:space="preserve">Антигликационная, антивозростная концентрированная маска COCOCHI  </t>
        </is>
      </c>
      <c r="H56" s="423" t="inlineStr">
        <is>
          <t>face mask</t>
        </is>
      </c>
      <c r="I56" s="423" t="n">
        <v>0.038</v>
      </c>
      <c r="J56" s="423" t="n">
        <v>0.076</v>
      </c>
      <c r="K56" s="423" t="n">
        <v>0.21</v>
      </c>
      <c r="L56" s="423" t="n"/>
      <c r="M56" s="423" t="n"/>
      <c r="N56" s="423" t="n">
        <v>36</v>
      </c>
      <c r="O56" s="423" t="n">
        <v>18</v>
      </c>
      <c r="P56" s="423" t="n">
        <v>1964</v>
      </c>
      <c r="Q56" s="423" t="n">
        <v>141408</v>
      </c>
      <c r="R56" s="423" t="inlineStr">
        <is>
          <t>COC20</t>
        </is>
      </c>
      <c r="S56" s="423" t="inlineStr">
        <is>
          <t>ЕАЭС N RU Д-JP.РА04.В.85789/25 от 03.06.2025 действует до 02.06.2030</t>
        </is>
      </c>
      <c r="T56" s="423" t="n">
        <v/>
      </c>
      <c r="U56" t="n">
        <v/>
      </c>
    </row>
    <row r="57">
      <c r="C57" s="423" t="n">
        <v/>
      </c>
      <c r="D57" s="423" t="n">
        <v>30</v>
      </c>
      <c r="E57" s="423" t="inlineStr">
        <is>
          <t>《BEAUTY GARAGE》Facial gauze</t>
        </is>
      </c>
      <c r="F57" s="423" t="inlineStr">
        <is>
          <t>Facial gauze</t>
        </is>
      </c>
      <c r="G57" s="423" t="inlineStr">
        <is>
          <t>Хлопковые салфетки</t>
        </is>
      </c>
      <c r="H57" s="423" t="inlineStr">
        <is>
          <t>gauze</t>
        </is>
      </c>
      <c r="I57" s="423" t="n">
        <v/>
      </c>
      <c r="J57" s="423" t="n">
        <v/>
      </c>
      <c r="K57" s="423" t="n">
        <v>0.22</v>
      </c>
      <c r="L57" s="423" t="n"/>
      <c r="M57" s="423" t="n"/>
      <c r="N57" s="423" t="n">
        <v/>
      </c>
      <c r="O57" s="423" t="n">
        <v/>
      </c>
      <c r="P57" s="423" t="n">
        <v>671</v>
      </c>
      <c r="Q57" s="423" t="n">
        <v>20130</v>
      </c>
      <c r="R57" s="423" t="inlineStr">
        <is>
          <t>FS03</t>
        </is>
      </c>
      <c r="S57" s="423" t="n">
        <v/>
      </c>
      <c r="T57" s="423" t="n">
        <v/>
      </c>
      <c r="U57" t="n">
        <v/>
      </c>
    </row>
    <row r="58">
      <c r="C58" s="423" t="n">
        <v/>
      </c>
      <c r="D58" s="423" t="n">
        <v>30</v>
      </c>
      <c r="E58" s="423" t="inlineStr">
        <is>
          <t>《GLOW》 HYBRID G11 AQUA No.5. 600ml</t>
        </is>
      </c>
      <c r="F58" s="423" t="inlineStr">
        <is>
          <t>DD PERFECT HYBRID G11 AQUA No.5. 600ml</t>
        </is>
      </c>
      <c r="G58" s="423" t="inlineStr">
        <is>
          <t>DD PERFECT HYBRID G11 AQUA No.5. Многофункциональная вода G11 гибрид No5</t>
        </is>
      </c>
      <c r="H58" s="423" t="inlineStr">
        <is>
          <t>face lotion</t>
        </is>
      </c>
      <c r="I58" s="423" t="n">
        <v/>
      </c>
      <c r="J58" s="423" t="n">
        <v/>
      </c>
      <c r="K58" s="423" t="n">
        <v>0.625</v>
      </c>
      <c r="L58" s="423" t="n"/>
      <c r="M58" s="423" t="n"/>
      <c r="N58" s="423" t="n">
        <v/>
      </c>
      <c r="O58" s="423" t="n">
        <v/>
      </c>
      <c r="P58" s="423" t="n">
        <v>5400</v>
      </c>
      <c r="Q58" s="423" t="n">
        <v>162000</v>
      </c>
      <c r="R58" s="423" t="inlineStr">
        <is>
          <t>GL30P</t>
        </is>
      </c>
      <c r="S58" s="423" t="inlineStr">
        <is>
          <t>ЕАЭС N RU Д-JP.РА06.В.56819/24 от 30.07.2024 действует до 29.07.2029</t>
        </is>
      </c>
      <c r="T58" s="423" t="inlineStr">
        <is>
          <t xml:space="preserve">Glow
</t>
        </is>
      </c>
      <c r="U58" t="inlineStr">
        <is>
          <t xml:space="preserve">
IHC Со., Ltd</t>
        </is>
      </c>
    </row>
    <row r="59">
      <c r="C59" s="423" t="n">
        <v/>
      </c>
      <c r="D59" s="423" t="n">
        <v>30</v>
      </c>
      <c r="E59" s="423" t="inlineStr">
        <is>
          <t>《GLOW》 HYBRID G11 AQUA No6. 600ml</t>
        </is>
      </c>
      <c r="F59" s="423" t="inlineStr">
        <is>
          <t>DD PERFECT HYBRID G11 AQUA No6. 600ml</t>
        </is>
      </c>
      <c r="G59" s="423" t="inlineStr">
        <is>
          <t>DD PERFECT HYBRID G11 AQUA No6. Многофункциональная вода G11 гибрид No6</t>
        </is>
      </c>
      <c r="H59" s="423" t="inlineStr">
        <is>
          <t>face lotion</t>
        </is>
      </c>
      <c r="I59" s="423" t="n">
        <v/>
      </c>
      <c r="J59" s="423" t="n">
        <v/>
      </c>
      <c r="K59" s="423" t="n">
        <v>0.625</v>
      </c>
      <c r="L59" s="423" t="n"/>
      <c r="M59" s="423" t="n"/>
      <c r="N59" s="423" t="n">
        <v/>
      </c>
      <c r="O59" s="423" t="n">
        <v/>
      </c>
      <c r="P59" s="423" t="n">
        <v>6000</v>
      </c>
      <c r="Q59" s="423" t="n">
        <v>180000</v>
      </c>
      <c r="R59" s="423" t="inlineStr">
        <is>
          <t>GL31P</t>
        </is>
      </c>
      <c r="S59" s="423" t="inlineStr">
        <is>
          <t>ЕАЭС N RU Д-JP.РА06.В.56819/24 от 30.07.2024 действует до 29.07.2029</t>
        </is>
      </c>
      <c r="T59" s="423" t="inlineStr">
        <is>
          <t xml:space="preserve">Glow
</t>
        </is>
      </c>
      <c r="U59" t="inlineStr">
        <is>
          <t xml:space="preserve">
IHC Со., Ltd</t>
        </is>
      </c>
    </row>
    <row r="60">
      <c r="C60" s="423" t="n">
        <v/>
      </c>
      <c r="D60" s="423" t="n">
        <v>3</v>
      </c>
      <c r="E60" s="423" t="inlineStr">
        <is>
          <t>《Be-10》PREMIUM FACE MASK TESTER (N.C.V)</t>
        </is>
      </c>
      <c r="F60" s="423" t="inlineStr">
        <is>
          <t>Be-10 PREMIUM FACE MASK</t>
        </is>
      </c>
      <c r="G60" s="423" t="inlineStr">
        <is>
          <t>Премиальная маска для лица</t>
        </is>
      </c>
      <c r="H60" s="423" t="inlineStr">
        <is>
          <t>face mask</t>
        </is>
      </c>
      <c r="I60" s="423" t="n">
        <v/>
      </c>
      <c r="J60" s="423" t="n">
        <v/>
      </c>
      <c r="K60" s="423" t="n">
        <v>0.177</v>
      </c>
      <c r="L60" s="423" t="n"/>
      <c r="M60" s="423" t="n"/>
      <c r="N60" s="423" t="n">
        <v/>
      </c>
      <c r="O60" s="423" t="n">
        <v/>
      </c>
      <c r="P60" s="423" t="n">
        <v>1750</v>
      </c>
      <c r="Q60" s="423" t="n">
        <v>5250</v>
      </c>
      <c r="R60" s="423" t="inlineStr">
        <is>
          <t>B1002T</t>
        </is>
      </c>
      <c r="S60" s="423" t="inlineStr">
        <is>
          <t>ЕАЭС N RU Д-JP.РА09.В.12017/22 от 15.12.2022 действует до 14.12.2027</t>
        </is>
      </c>
      <c r="T60" s="423" t="inlineStr">
        <is>
          <t>B-10</t>
        </is>
      </c>
      <c r="U60" t="inlineStr">
        <is>
          <t>AFURA co.,ltd</t>
        </is>
      </c>
    </row>
    <row r="61">
      <c r="C61" s="423" t="n">
        <v/>
      </c>
      <c r="D61" s="423" t="n">
        <v>4</v>
      </c>
      <c r="E61" s="423" t="inlineStr">
        <is>
          <t>《Luxces》Res-Q Precious Lotion Tester(N.C.V)</t>
        </is>
      </c>
      <c r="F61" s="423" t="inlineStr">
        <is>
          <t>LUXCES Res-Q Precious Lotion</t>
        </is>
      </c>
      <c r="G61" s="423" t="inlineStr">
        <is>
          <t xml:space="preserve">Лосьон для лица «Драгоценный лосьон RES-Q Luxces. </t>
        </is>
      </c>
      <c r="H61" s="423" t="inlineStr">
        <is>
          <t>face lotion</t>
        </is>
      </c>
      <c r="I61" s="423" t="n">
        <v/>
      </c>
      <c r="J61" s="423" t="n">
        <v/>
      </c>
      <c r="K61" s="423" t="n">
        <v>0.236</v>
      </c>
      <c r="L61" s="423" t="n"/>
      <c r="M61" s="423" t="n"/>
      <c r="N61" s="423" t="n">
        <v/>
      </c>
      <c r="O61" s="423" t="n">
        <v/>
      </c>
      <c r="P61" s="423" t="n">
        <v>3000</v>
      </c>
      <c r="Q61" s="423" t="n">
        <v>12000</v>
      </c>
      <c r="R61" s="423" t="inlineStr">
        <is>
          <t>LUX08T</t>
        </is>
      </c>
      <c r="S61" s="423" t="inlineStr">
        <is>
          <t xml:space="preserve"> Исх.№ 401/25 от 28.05.2025 г.</t>
        </is>
      </c>
      <c r="T61" s="423" t="inlineStr">
        <is>
          <t>LUXCES</t>
        </is>
      </c>
      <c r="U61" t="inlineStr">
        <is>
          <t>Shinko Science Co.,Ltd</t>
        </is>
      </c>
    </row>
    <row r="62">
      <c r="C62" s="423" t="n">
        <v/>
      </c>
      <c r="D62" s="423" t="n">
        <v>40</v>
      </c>
      <c r="E62" s="423" t="inlineStr">
        <is>
          <t>《EVLISS》Make.iN BAKUCHIOL + CERAMIDE 10Days FACE MASK 160ml Tester(N.C.V)</t>
        </is>
      </c>
      <c r="F62" s="423" t="inlineStr">
        <is>
          <t>Make.iN BAKUCHIOL + CERAMIDE 10Days FACE MASK</t>
        </is>
      </c>
      <c r="G62" s="423" t="inlineStr">
        <is>
          <t xml:space="preserve">Make.iNBAKUCHIOL + CERAMIDE 10Days FACE MASK. Маска на основе бакучиола и церамидов на 10 дней. </t>
        </is>
      </c>
      <c r="H62" s="423" t="inlineStr">
        <is>
          <t>face mask</t>
        </is>
      </c>
      <c r="I62" s="423" t="n">
        <v/>
      </c>
      <c r="J62" s="423" t="n">
        <v/>
      </c>
      <c r="K62" s="423" t="n">
        <v>0.18</v>
      </c>
      <c r="L62" s="423" t="n"/>
      <c r="M62" s="423" t="n"/>
      <c r="N62" s="423" t="n">
        <v/>
      </c>
      <c r="O62" s="423" t="n">
        <v/>
      </c>
      <c r="P62" s="423" t="n">
        <v>295</v>
      </c>
      <c r="Q62" s="423" t="n">
        <v>11800</v>
      </c>
      <c r="R62" s="423" t="inlineStr">
        <is>
          <t>M11T</t>
        </is>
      </c>
      <c r="S62" s="423" t="inlineStr">
        <is>
          <t>ЕАЭС N RU Д-JP.РА04.В.21562/24 от 08.05.2024 действует до 07.05.2029</t>
        </is>
      </c>
      <c r="T62" s="423" t="inlineStr">
        <is>
          <t>Make.iN</t>
        </is>
      </c>
      <c r="U62" t="inlineStr">
        <is>
          <t>AMI Co.,Ltd.</t>
        </is>
      </c>
    </row>
    <row r="63">
      <c r="C63" s="423" t="n">
        <v/>
      </c>
      <c r="D63" s="423" t="n">
        <v>40</v>
      </c>
      <c r="E63" s="423" t="inlineStr">
        <is>
          <t>《EVLISS》Make.iN EXOSOME+ GLUTACHIONE 10Days FACE MASK</t>
        </is>
      </c>
      <c r="F63" s="423" t="inlineStr">
        <is>
          <t>Омолаживающая маска на основе экзосом и глютатиона Make.iN 10шт</t>
        </is>
      </c>
      <c r="G63" s="423" t="inlineStr">
        <is>
          <t>Make.iN EXOSOME+ GLUTACHIONE 10Days FACE MASK</t>
        </is>
      </c>
      <c r="H63" s="423" t="inlineStr">
        <is>
          <t>face mask</t>
        </is>
      </c>
      <c r="I63" s="423" t="n">
        <v/>
      </c>
      <c r="J63" s="423" t="n">
        <v/>
      </c>
      <c r="K63" s="423" t="n">
        <v>0.18</v>
      </c>
      <c r="L63" s="423" t="n"/>
      <c r="M63" s="423" t="n"/>
      <c r="N63" s="423" t="n">
        <v/>
      </c>
      <c r="O63" s="423" t="n">
        <v/>
      </c>
      <c r="P63" s="423" t="n">
        <v>295</v>
      </c>
      <c r="Q63" s="423" t="n">
        <v>11800</v>
      </c>
      <c r="R63" s="423" t="n">
        <v/>
      </c>
      <c r="S63" s="423" t="inlineStr">
        <is>
          <t>ЕАЭС N RU Д-JP.РА04.В.85625/25  от 03.06.2025 действует до 02.06.2030</t>
        </is>
      </c>
      <c r="T63" s="423" t="inlineStr">
        <is>
          <t>Make.iN</t>
        </is>
      </c>
      <c r="U63" t="inlineStr">
        <is>
          <t>Evliss Co.,Ltd</t>
        </is>
      </c>
    </row>
    <row r="64">
      <c r="C64" s="423" t="n">
        <v/>
      </c>
      <c r="D64" s="423" t="n">
        <v>3</v>
      </c>
      <c r="E64" s="423" t="inlineStr">
        <is>
          <t>《B-10》INTENSIVE SERUM TESTER (N.C.V)</t>
        </is>
      </c>
      <c r="F64" s="423" t="inlineStr">
        <is>
          <t>Be-10 INTENSIVE SERUM</t>
        </is>
      </c>
      <c r="G64" s="423" t="inlineStr">
        <is>
          <t>Интенсивная сыворотка</t>
        </is>
      </c>
      <c r="H64" s="423" t="inlineStr">
        <is>
          <t>face serum</t>
        </is>
      </c>
      <c r="I64" s="423" t="n">
        <v/>
      </c>
      <c r="J64" s="423" t="n">
        <v/>
      </c>
      <c r="K64" s="423" t="n">
        <v>0.118</v>
      </c>
      <c r="L64" s="423" t="n"/>
      <c r="M64" s="423" t="n"/>
      <c r="N64" s="423" t="n">
        <v/>
      </c>
      <c r="O64" s="423" t="n">
        <v/>
      </c>
      <c r="P64" s="423" t="n">
        <v>5468</v>
      </c>
      <c r="Q64" s="423" t="n">
        <v>16404</v>
      </c>
      <c r="R64" s="423" t="inlineStr">
        <is>
          <t>B1005T</t>
        </is>
      </c>
      <c r="S64" s="423" t="inlineStr">
        <is>
          <t>ЕАЭС N RU Д-JP.РА09.В.11754/22 от 15.12.2022 действует до 14.12.2027</t>
        </is>
      </c>
      <c r="T64" s="423" t="inlineStr">
        <is>
          <t>Be-10</t>
        </is>
      </c>
      <c r="U64" t="inlineStr">
        <is>
          <t>AFURA co.,ltd</t>
        </is>
      </c>
    </row>
    <row r="65">
      <c r="C65" s="423" t="n">
        <v/>
      </c>
      <c r="D65" s="423" t="n">
        <v>3</v>
      </c>
      <c r="E65" s="423" t="inlineStr">
        <is>
          <t>《B-10》INTENSIVE CREAM TESTER (N.C.V)</t>
        </is>
      </c>
      <c r="F65" s="423" t="inlineStr">
        <is>
          <t>Be-10 INTENSIVE CREAM</t>
        </is>
      </c>
      <c r="G65" s="423" t="inlineStr">
        <is>
          <t>Интенсивный крем для лица</t>
        </is>
      </c>
      <c r="H65" s="423" t="inlineStr">
        <is>
          <t>face cream</t>
        </is>
      </c>
      <c r="I65" s="423" t="n">
        <v/>
      </c>
      <c r="J65" s="423" t="n">
        <v/>
      </c>
      <c r="K65" s="423" t="n">
        <v>0.098</v>
      </c>
      <c r="L65" s="423" t="n"/>
      <c r="M65" s="423" t="n"/>
      <c r="N65" s="423" t="n">
        <v/>
      </c>
      <c r="O65" s="423" t="n">
        <v/>
      </c>
      <c r="P65" s="423" t="n">
        <v>4375</v>
      </c>
      <c r="Q65" s="423" t="n">
        <v>13125</v>
      </c>
      <c r="R65" s="423" t="inlineStr">
        <is>
          <t>B1004T</t>
        </is>
      </c>
      <c r="S65" s="423" t="inlineStr">
        <is>
          <t>ЕАЭС N RU Д-JP.РА09.В.12008/22 от 15.12.2022 действует до 14.12.2027</t>
        </is>
      </c>
      <c r="T65" s="423" t="inlineStr">
        <is>
          <t>Be-10</t>
        </is>
      </c>
      <c r="U65" t="inlineStr">
        <is>
          <t>AFURA co.,ltd</t>
        </is>
      </c>
    </row>
    <row r="66">
      <c r="C66" s="423" t="n">
        <v/>
      </c>
      <c r="D66" s="423" t="n">
        <v>3</v>
      </c>
      <c r="E66" s="423" t="inlineStr">
        <is>
          <t>《Be-10》PREMIUM BC EYE SHEET TESTER (N.C.V)</t>
        </is>
      </c>
      <c r="F66" s="423" t="inlineStr">
        <is>
          <t>Be-10 PREMIUM BIO CELL EYE SHEET</t>
        </is>
      </c>
      <c r="G66" s="423" t="inlineStr">
        <is>
          <t>Премиальные патчи для кожи вокруг глаз на биоцеллюлозной основе</t>
        </is>
      </c>
      <c r="H66" s="423" t="inlineStr">
        <is>
          <t>eye mask</t>
        </is>
      </c>
      <c r="I66" s="423" t="n">
        <v/>
      </c>
      <c r="J66" s="423" t="n">
        <v/>
      </c>
      <c r="K66" s="423" t="n">
        <v>0.237</v>
      </c>
      <c r="L66" s="423" t="n"/>
      <c r="M66" s="423" t="n"/>
      <c r="N66" s="423" t="n">
        <v/>
      </c>
      <c r="O66" s="423" t="n">
        <v/>
      </c>
      <c r="P66" s="423" t="n">
        <v>2406</v>
      </c>
      <c r="Q66" s="423" t="n">
        <v>7218</v>
      </c>
      <c r="R66" s="423" t="inlineStr">
        <is>
          <t>B1001T</t>
        </is>
      </c>
      <c r="S66" s="423" t="inlineStr">
        <is>
          <t>ЕАЭС N RU Д-JP.РА09.В.11989/22 от 15.12.2022 действует до 14.12.2027</t>
        </is>
      </c>
      <c r="T66" s="423" t="inlineStr">
        <is>
          <t>B-10</t>
        </is>
      </c>
      <c r="U66" t="inlineStr">
        <is>
          <t>AFURA co.,ltd</t>
        </is>
      </c>
    </row>
    <row r="67">
      <c r="C67" s="423" t="n">
        <v/>
      </c>
      <c r="D67" s="423" t="n">
        <v>2</v>
      </c>
      <c r="E67" s="423" t="inlineStr">
        <is>
          <t>《Cosmepro》Premium Fruit Sorbet Body Massage Salt Raspberry＆Honey. TESTER (N.C.V)</t>
        </is>
      </c>
      <c r="F67" s="423" t="inlineStr">
        <is>
          <t>Premium Fruit Sorbet Body Massage Salt Raspberry&amp;Honey</t>
        </is>
      </c>
      <c r="G67" s="423" t="inlineStr">
        <is>
          <t>Премиальный фруктовый скраб - сорбет для тела на основе соли «Малина и мёд»</t>
        </is>
      </c>
      <c r="H67" s="423" t="inlineStr">
        <is>
          <t>body scrub</t>
        </is>
      </c>
      <c r="I67" s="423" t="n">
        <v/>
      </c>
      <c r="J67" s="423" t="n">
        <v/>
      </c>
      <c r="K67" s="423" t="n">
        <v>0.52</v>
      </c>
      <c r="L67" s="423" t="n"/>
      <c r="M67" s="423" t="n"/>
      <c r="N67" s="423" t="n">
        <v/>
      </c>
      <c r="O67" s="423" t="n">
        <v/>
      </c>
      <c r="P67" s="423" t="n">
        <v>100</v>
      </c>
      <c r="Q67" s="423" t="n">
        <v>200</v>
      </c>
      <c r="R67" s="423" t="inlineStr">
        <is>
          <t>CP0009T</t>
        </is>
      </c>
      <c r="S67" s="423" t="inlineStr">
        <is>
          <t>ЕАЭС N RU Д-JP.РА02.В.76814/23 от 27.03.2023 действует до 26.03.2028</t>
        </is>
      </c>
      <c r="T67" s="423" t="n">
        <v/>
      </c>
      <c r="U67" t="inlineStr">
        <is>
          <t>COSMEPRO CO., LTD.</t>
        </is>
      </c>
    </row>
    <row r="68">
      <c r="C68" s="423" t="n">
        <v/>
      </c>
      <c r="D68" s="423" t="n">
        <v>2</v>
      </c>
      <c r="E68" s="423" t="inlineStr">
        <is>
          <t>《Cosmepro》Premium Fruit Sorbet Body Massage Apple＆Jasmine. TESTER (N.C.V)</t>
        </is>
      </c>
      <c r="F68" s="423" t="inlineStr">
        <is>
          <t>Premium Fruit Sorbet Body Massage Apple&amp;Jasmine</t>
        </is>
      </c>
      <c r="G68" s="423" t="inlineStr">
        <is>
          <t>Премиальный фруктовый скраб - сорбет для тела на основе соли «Яблоко и жасмин»</t>
        </is>
      </c>
      <c r="H68" s="423" t="inlineStr">
        <is>
          <t>body scrub</t>
        </is>
      </c>
      <c r="I68" s="423" t="n">
        <v/>
      </c>
      <c r="J68" s="423" t="n">
        <v/>
      </c>
      <c r="K68" s="423" t="n">
        <v>0.5</v>
      </c>
      <c r="L68" s="423" t="n"/>
      <c r="M68" s="423" t="n"/>
      <c r="N68" s="423" t="n">
        <v/>
      </c>
      <c r="O68" s="423" t="n">
        <v/>
      </c>
      <c r="P68" s="423" t="n">
        <v>732</v>
      </c>
      <c r="Q68" s="423" t="n">
        <v>1464</v>
      </c>
      <c r="R68" s="423" t="inlineStr">
        <is>
          <t>CP0008T</t>
        </is>
      </c>
      <c r="S68" s="423" t="inlineStr">
        <is>
          <t>ЕАЭС N RU Д-JP.РА02.В.76814/23 от 27.03.2023 действует до 26.03.2028</t>
        </is>
      </c>
      <c r="T68" s="423" t="n">
        <v/>
      </c>
      <c r="U68" t="inlineStr">
        <is>
          <t>COSMEPRO CO., LTD.</t>
        </is>
      </c>
    </row>
    <row r="69">
      <c r="C69" s="423" t="n">
        <v/>
      </c>
      <c r="D69" s="423" t="n">
        <v>2</v>
      </c>
      <c r="E69" s="423" t="inlineStr">
        <is>
          <t>《Cosmepro》Premium Fruit Sorbet Body Massage Salt Honey. TESTER (N.C.V)</t>
        </is>
      </c>
      <c r="F69" s="423" t="inlineStr">
        <is>
          <t>Premium Fruit Sorbet Body Massage Salt Honey</t>
        </is>
      </c>
      <c r="G69" s="423" t="inlineStr">
        <is>
          <t>Премиальный фруктовый скраб - сорбет для тела на основе соли «Мёд»</t>
        </is>
      </c>
      <c r="H69" s="423" t="inlineStr">
        <is>
          <t>body scrub</t>
        </is>
      </c>
      <c r="I69" s="423" t="n">
        <v/>
      </c>
      <c r="J69" s="423" t="n">
        <v/>
      </c>
      <c r="K69" s="423" t="n">
        <v>0.52</v>
      </c>
      <c r="L69" s="423" t="n"/>
      <c r="M69" s="423" t="n"/>
      <c r="N69" s="423" t="n">
        <v/>
      </c>
      <c r="O69" s="423" t="n">
        <v/>
      </c>
      <c r="P69" s="423" t="n">
        <v>732</v>
      </c>
      <c r="Q69" s="423" t="n">
        <v>1464</v>
      </c>
      <c r="R69" s="423" t="inlineStr">
        <is>
          <t>CP0007T</t>
        </is>
      </c>
      <c r="S69" s="423" t="inlineStr">
        <is>
          <t>ЕАЭС N RU Д-JP.РА02.В.76814/23 от 27.03.2023 действует до 26.03.2028</t>
        </is>
      </c>
      <c r="T69" s="423" t="inlineStr">
        <is>
          <t>Cosmepro</t>
        </is>
      </c>
      <c r="U69" t="inlineStr">
        <is>
          <t>COSMEPRO CO., LTD.</t>
        </is>
      </c>
    </row>
    <row r="70">
      <c r="C70" s="423" t="n">
        <v/>
      </c>
      <c r="D70" s="423" t="n">
        <v>2</v>
      </c>
      <c r="E70" s="423" t="inlineStr">
        <is>
          <t>《Cosmepro》Premium Fruit Sorbet Body Massage Blueberry. TESTER (N.C.V)</t>
        </is>
      </c>
      <c r="F70" s="423" t="inlineStr">
        <is>
          <t>Premium Fruit Sorbet Body Massage Blueberry</t>
        </is>
      </c>
      <c r="G70" s="423" t="inlineStr">
        <is>
          <t>Премиальный фруктовый скраб - сорбет для тела на основе соли «Черника»</t>
        </is>
      </c>
      <c r="H70" s="423" t="inlineStr">
        <is>
          <t>body scrub</t>
        </is>
      </c>
      <c r="I70" s="423" t="n">
        <v/>
      </c>
      <c r="J70" s="423" t="n">
        <v/>
      </c>
      <c r="K70" s="423" t="n">
        <v>0.5</v>
      </c>
      <c r="L70" s="423" t="n"/>
      <c r="M70" s="423" t="n"/>
      <c r="N70" s="423" t="n">
        <v/>
      </c>
      <c r="O70" s="423" t="n">
        <v/>
      </c>
      <c r="P70" s="423" t="n">
        <v>732</v>
      </c>
      <c r="Q70" s="423" t="n">
        <v>1464</v>
      </c>
      <c r="R70" s="423" t="inlineStr">
        <is>
          <t>CP0006T</t>
        </is>
      </c>
      <c r="S70" s="423" t="inlineStr">
        <is>
          <t>ЕАЭС N RU Д-JP.РА02.В.76814/23 от 27.03.2023 действует до 26.03.2028</t>
        </is>
      </c>
      <c r="T70" s="423" t="n">
        <v/>
      </c>
      <c r="U70" t="inlineStr">
        <is>
          <t>COSMEPRO CO., LTD.</t>
        </is>
      </c>
    </row>
    <row r="71">
      <c r="C71" s="423" t="n">
        <v/>
      </c>
      <c r="D71" s="423" t="n">
        <v>2</v>
      </c>
      <c r="E71" s="423" t="inlineStr">
        <is>
          <t>《Cosmepro》Premium Fruit Sorbet Body Massage Salt Raspberry.TESTER (N.C.V)</t>
        </is>
      </c>
      <c r="F71" s="423" t="inlineStr">
        <is>
          <t>Premium Fruit Sorbet Body Massage Salt Raspberry</t>
        </is>
      </c>
      <c r="G71" s="423" t="inlineStr">
        <is>
          <t>Премиальный фруктовый скраб - сорбет для тела на основе соли «Малина»</t>
        </is>
      </c>
      <c r="H71" s="423" t="inlineStr">
        <is>
          <t>body scrub</t>
        </is>
      </c>
      <c r="I71" s="423" t="n">
        <v/>
      </c>
      <c r="J71" s="423" t="n">
        <v/>
      </c>
      <c r="K71" s="423" t="n">
        <v>0.5</v>
      </c>
      <c r="L71" s="423" t="n"/>
      <c r="M71" s="423" t="n"/>
      <c r="N71" s="423" t="n">
        <v/>
      </c>
      <c r="O71" s="423" t="n">
        <v/>
      </c>
      <c r="P71" s="423" t="n">
        <v>100</v>
      </c>
      <c r="Q71" s="423" t="n">
        <v>200</v>
      </c>
      <c r="R71" s="423" t="inlineStr">
        <is>
          <t>CP0005T</t>
        </is>
      </c>
      <c r="S71" s="423" t="inlineStr">
        <is>
          <t>ЕАЭС N RU Д-JP.РА02.В.76814/23 от 27.03.2023 действует до 26.03.2028</t>
        </is>
      </c>
      <c r="T71" s="423" t="n">
        <v/>
      </c>
      <c r="U71" t="inlineStr">
        <is>
          <t>COSMEPRO CO., LTD.</t>
        </is>
      </c>
    </row>
    <row r="72">
      <c r="C72" s="423" t="n">
        <v/>
      </c>
      <c r="D72" s="423" t="n">
        <v>2</v>
      </c>
      <c r="E72" s="423" t="inlineStr">
        <is>
          <t>《Cosmepro》Premium Fruit Sorbet Body Massage Salt Grape Fruits.TESTER (N.C.V)</t>
        </is>
      </c>
      <c r="F72" s="423" t="inlineStr">
        <is>
          <t>Premium Fruit Sorbet Body Massage Salt Grape fruits</t>
        </is>
      </c>
      <c r="G72" s="423" t="inlineStr">
        <is>
          <t>Премиальный фруктовый скраб - сорбет для тела на основе соли «Грейпфрут»</t>
        </is>
      </c>
      <c r="H72" s="423" t="inlineStr">
        <is>
          <t>body scrub</t>
        </is>
      </c>
      <c r="I72" s="423" t="n">
        <v/>
      </c>
      <c r="J72" s="423" t="n">
        <v/>
      </c>
      <c r="K72" s="423" t="n">
        <v>0.52</v>
      </c>
      <c r="L72" s="423" t="n"/>
      <c r="M72" s="423" t="n"/>
      <c r="N72" s="423" t="n">
        <v/>
      </c>
      <c r="O72" s="423" t="n">
        <v/>
      </c>
      <c r="P72" s="423" t="n">
        <v>100</v>
      </c>
      <c r="Q72" s="423" t="n">
        <v>200</v>
      </c>
      <c r="R72" s="423" t="inlineStr">
        <is>
          <t>CP0004T</t>
        </is>
      </c>
      <c r="S72" s="423" t="inlineStr">
        <is>
          <t>ЕАЭС N RU Д-JP.РА02.В.76814/23 от 27.03.2023 действует до 26.03.2028</t>
        </is>
      </c>
      <c r="T72" s="423" t="n">
        <v/>
      </c>
      <c r="U72" t="inlineStr">
        <is>
          <t>COSMEPRO CO., LTD.</t>
        </is>
      </c>
    </row>
    <row r="73">
      <c r="C73" s="423" t="n">
        <v/>
      </c>
      <c r="D73" s="423" t="n">
        <v>2</v>
      </c>
      <c r="E73" s="423" t="inlineStr">
        <is>
          <t>《Cosmepro》Premium Fruit Sorbet Body Massage Salt Papaya. TESTER (N.C.V)</t>
        </is>
      </c>
      <c r="F73" s="423" t="inlineStr">
        <is>
          <t>Premium Fruit Sorbet Body Massage Salt Papaya</t>
        </is>
      </c>
      <c r="G73" s="423" t="inlineStr">
        <is>
          <t>Премиальный фруктовый скраб - сорбет для тела на основе соли «Папайя»</t>
        </is>
      </c>
      <c r="H73" s="423" t="inlineStr">
        <is>
          <t>body scrub</t>
        </is>
      </c>
      <c r="I73" s="423" t="n">
        <v/>
      </c>
      <c r="J73" s="423" t="n">
        <v/>
      </c>
      <c r="K73" s="423" t="n">
        <v>0.52</v>
      </c>
      <c r="L73" s="423" t="n"/>
      <c r="M73" s="423" t="n"/>
      <c r="N73" s="423" t="n">
        <v/>
      </c>
      <c r="O73" s="423" t="n">
        <v/>
      </c>
      <c r="P73" s="423" t="n">
        <v>732</v>
      </c>
      <c r="Q73" s="423" t="n">
        <v>1464</v>
      </c>
      <c r="R73" s="423" t="inlineStr">
        <is>
          <t>CP0003T</t>
        </is>
      </c>
      <c r="S73" s="423" t="inlineStr">
        <is>
          <t>ЕАЭС N RU Д-JP.РА02.В.76814/23 от 27.03.2023 действует до 26.03.2028</t>
        </is>
      </c>
      <c r="T73" s="423" t="inlineStr">
        <is>
          <t>Cosmepro</t>
        </is>
      </c>
      <c r="U73" t="inlineStr">
        <is>
          <t>COSMEPRO CO., LTD.</t>
        </is>
      </c>
    </row>
    <row r="74">
      <c r="C74" s="423" t="n">
        <v/>
      </c>
      <c r="D74" s="423" t="n">
        <v>2</v>
      </c>
      <c r="E74" s="423" t="inlineStr">
        <is>
          <t>《Cosmepro》Premium Fruit Sorbet Body Massage Salt Aloe. TESTER (N.C.V)</t>
        </is>
      </c>
      <c r="F74" s="423" t="inlineStr">
        <is>
          <t>Premium Fruit Sorbet Body Massage Salt Aloe</t>
        </is>
      </c>
      <c r="G74" s="423" t="inlineStr">
        <is>
          <t>Премиальный фруктовый скраб-сорбет для тела на основе соли «Алоэ»</t>
        </is>
      </c>
      <c r="H74" s="423" t="inlineStr">
        <is>
          <t>body scrub</t>
        </is>
      </c>
      <c r="I74" s="423" t="n">
        <v/>
      </c>
      <c r="J74" s="423" t="n">
        <v/>
      </c>
      <c r="K74" s="423" t="n">
        <v>0.52</v>
      </c>
      <c r="L74" s="423" t="n"/>
      <c r="M74" s="423" t="n"/>
      <c r="N74" s="423" t="n">
        <v/>
      </c>
      <c r="O74" s="423" t="n">
        <v/>
      </c>
      <c r="P74" s="423" t="n">
        <v>732</v>
      </c>
      <c r="Q74" s="423" t="n">
        <v>1464</v>
      </c>
      <c r="R74" s="423" t="inlineStr">
        <is>
          <t>CP0002T</t>
        </is>
      </c>
      <c r="S74" s="423" t="inlineStr">
        <is>
          <t>ЕАЭС N RU Д-JP.РА02.В.76814/23 от 27.03.2023 действует до 26.03.2028</t>
        </is>
      </c>
      <c r="T74" s="423" t="n">
        <v/>
      </c>
      <c r="U74" t="inlineStr">
        <is>
          <t>COSMEPRO CO., LTD.</t>
        </is>
      </c>
    </row>
    <row r="75">
      <c r="C75" s="423" t="n">
        <v/>
      </c>
      <c r="D75" s="423" t="n">
        <v>200</v>
      </c>
      <c r="E75" s="423" t="inlineStr">
        <is>
          <t>《SOWARE INTERNATIONAL》PERFECT Thalasso Serum Thalasso Mask (1sheet)</t>
        </is>
      </c>
      <c r="F75" s="423" t="inlineStr">
        <is>
          <t>Perfect Serum Thalasso Mask</t>
        </is>
      </c>
      <c r="G75" s="423" t="inlineStr">
        <is>
          <t>Эссенция-маска для лица на основе фукоидана "Талассо"</t>
        </is>
      </c>
      <c r="H75" s="423" t="inlineStr">
        <is>
          <t>Face mask</t>
        </is>
      </c>
      <c r="I75" s="423" t="n">
        <v/>
      </c>
      <c r="J75" s="423" t="n">
        <v>0</v>
      </c>
      <c r="K75" s="423" t="n">
        <v>0.032</v>
      </c>
      <c r="L75" s="423" t="n"/>
      <c r="M75" s="423" t="n"/>
      <c r="N75" s="423" t="n">
        <v>400</v>
      </c>
      <c r="O75" s="423" t="n">
        <v>0</v>
      </c>
      <c r="P75" s="423" t="n">
        <v>850</v>
      </c>
      <c r="Q75" s="423" t="n">
        <v>170000</v>
      </c>
      <c r="R75" s="423" t="inlineStr">
        <is>
          <t>GL05</t>
        </is>
      </c>
      <c r="S75" s="423" t="inlineStr">
        <is>
          <t>ЕАЭС N RU Д-JP.АИ77.В.26207/19 от 27.05.2019 действует до 26.05.2025</t>
        </is>
      </c>
      <c r="T75" s="423" t="n">
        <v/>
      </c>
      <c r="U75" t="inlineStr">
        <is>
          <t>HSC COLLAGEN CJ., Ltd</t>
        </is>
      </c>
    </row>
    <row r="76">
      <c r="C76" s="423" t="n">
        <v>4.9</v>
      </c>
      <c r="D76" s="423" t="n">
        <v>24</v>
      </c>
      <c r="E76" s="423" t="inlineStr">
        <is>
          <t>《MEDION》Mediplorer Cleansing balm
(90g)</t>
        </is>
      </c>
      <c r="F76" s="423" t="inlineStr">
        <is>
          <t>Mediplorer Cleansing balm</t>
        </is>
      </c>
      <c r="G76" s="423" t="inlineStr">
        <is>
          <t>Очищающий бальзам для лица Mediplorer</t>
        </is>
      </c>
      <c r="H76" s="423" t="inlineStr">
        <is>
          <t>face cleansing</t>
        </is>
      </c>
      <c r="I76" s="423" t="n">
        <v>0.137</v>
      </c>
      <c r="J76" s="423" t="n">
        <v>0.137</v>
      </c>
      <c r="K76" s="423" t="n">
        <v>0.176</v>
      </c>
      <c r="L76" s="423" t="n"/>
      <c r="M76" s="423" t="n"/>
      <c r="N76" s="423" t="n">
        <v>24</v>
      </c>
      <c r="O76" s="423" t="n">
        <v>4.9</v>
      </c>
      <c r="P76" s="423" t="n">
        <v>2718</v>
      </c>
      <c r="Q76" s="423" t="n">
        <v>65232</v>
      </c>
      <c r="R76" s="423" t="inlineStr">
        <is>
          <t>MEDI01</t>
        </is>
      </c>
      <c r="S76" s="423" t="inlineStr">
        <is>
          <t>ЕАЭС N RU Д-JP.РА04.В.65633/23 от 14.06.2023 действует до 13.06.2028</t>
        </is>
      </c>
      <c r="T76" s="423" t="n">
        <v/>
      </c>
      <c r="U76" t="inlineStr">
        <is>
          <t>Medion Research Laboratories Inc.</t>
        </is>
      </c>
    </row>
    <row r="77">
      <c r="A77" s="116" t="n"/>
      <c r="B77" s="117" t="n"/>
      <c r="C77" s="471">
        <f>#REF!+'PL2'!C15</f>
        <v/>
      </c>
      <c r="D77" s="472">
        <f>#REF!+'PL2'!D15</f>
        <v/>
      </c>
      <c r="E77" s="336" t="inlineStr">
        <is>
          <t>TOTAL</t>
        </is>
      </c>
      <c r="F77" s="473" t="n"/>
      <c r="G77" s="473" t="n"/>
      <c r="H77" s="117" t="n"/>
      <c r="I77" s="117" t="n">
        <v>0</v>
      </c>
      <c r="J77" s="474" t="n">
        <v>0</v>
      </c>
      <c r="K77" s="117" t="n">
        <v>0</v>
      </c>
      <c r="L77" s="475" t="n">
        <v>0</v>
      </c>
      <c r="M77" s="474" t="n">
        <v>0</v>
      </c>
      <c r="N77" s="117" t="n">
        <v>0</v>
      </c>
      <c r="O77" s="476" t="n">
        <v>0</v>
      </c>
      <c r="P77" s="56" t="n"/>
      <c r="Q77" s="463">
        <f>'PL2'!Q15+'PL3'!#REF!</f>
        <v/>
      </c>
      <c r="R77" s="56" t="n"/>
      <c r="S77" s="287" t="n"/>
      <c r="T77" s="288" t="n"/>
      <c r="U77" s="288" t="n"/>
    </row>
    <row r="78">
      <c r="D78" s="436" t="n"/>
      <c r="M78" s="437" t="n">
        <v>1156.743</v>
      </c>
      <c r="P78" s="54" t="n"/>
      <c r="Q78" s="54" t="n"/>
      <c r="S78" s="286" t="n"/>
    </row>
    <row r="79">
      <c r="M79" s="477">
        <f>M14-M13</f>
        <v/>
      </c>
      <c r="N79" s="438" t="n"/>
      <c r="O79" s="33" t="n">
        <v>1403.823</v>
      </c>
      <c r="P79" s="54" t="n"/>
      <c r="Q79" s="478" t="n"/>
      <c r="S79" s="286" t="n"/>
    </row>
    <row r="80">
      <c r="N80" s="438" t="n"/>
      <c r="O80" s="464">
        <f>O13-O15</f>
        <v/>
      </c>
      <c r="P80" s="54" t="n"/>
      <c r="Q80" s="54" t="n"/>
      <c r="S80" s="286" t="n"/>
    </row>
    <row r="81">
      <c r="K81" s="33" t="inlineStr">
        <is>
          <t>AISHODO</t>
        </is>
      </c>
      <c r="L81" s="439">
        <f>SUM(#REF!)</f>
        <v/>
      </c>
      <c r="M81" s="33">
        <f>SUM('Invoice-3'!#REF!)</f>
        <v/>
      </c>
      <c r="N81" s="438" t="n"/>
      <c r="P81" s="479" t="n"/>
      <c r="Q81" s="54" t="n"/>
      <c r="S81" s="286" t="n"/>
    </row>
    <row r="82">
      <c r="K82" s="33" t="inlineStr">
        <is>
          <t>MEDION</t>
        </is>
      </c>
      <c r="L82" s="439">
        <f>SUM(#REF!)</f>
        <v/>
      </c>
      <c r="M82" s="439">
        <f>SUM('Invoice-3'!#REF!)+N18</f>
        <v/>
      </c>
      <c r="N82" s="438">
        <f>SUM('Invoice-5 (TESTER) '!#REF!)</f>
        <v/>
      </c>
      <c r="P82" s="480" t="n"/>
    </row>
    <row r="83">
      <c r="K83" s="33" t="inlineStr">
        <is>
          <t>McCoy</t>
        </is>
      </c>
      <c r="L83" s="439">
        <f>SUM(#REF!)</f>
        <v/>
      </c>
      <c r="M83" s="439">
        <f>SUM('Invoice-3'!#REF!)+N19</f>
        <v/>
      </c>
      <c r="N83" s="442">
        <f>SUM('Invoice-5 (TESTER) '!#REF!)</f>
        <v/>
      </c>
      <c r="P83" s="481" t="n"/>
    </row>
    <row r="84">
      <c r="K84" s="33" t="inlineStr">
        <is>
          <t>LUXCES</t>
        </is>
      </c>
      <c r="L84" s="439">
        <f>SUM(#REF!)</f>
        <v/>
      </c>
      <c r="M84" s="439">
        <f>SUM('Invoice-3'!#REF!)</f>
        <v/>
      </c>
      <c r="N84" s="439" t="n"/>
    </row>
    <row r="85">
      <c r="K85" s="33" t="inlineStr">
        <is>
          <t>EVLISS</t>
        </is>
      </c>
      <c r="L85" s="439">
        <f>SUM(#REF!)</f>
        <v/>
      </c>
      <c r="M85" s="439">
        <f>SUM('Invoice-3'!#REF!)</f>
        <v/>
      </c>
      <c r="Q85" s="54" t="n"/>
    </row>
    <row r="86">
      <c r="K86" s="33" t="inlineStr">
        <is>
          <t>PROLABO</t>
        </is>
      </c>
      <c r="L86" s="439">
        <f>SUM(#REF!)</f>
        <v/>
      </c>
      <c r="M86" s="439">
        <f>SUM('Invoice-3'!#REF!)</f>
        <v/>
      </c>
    </row>
    <row r="87">
      <c r="K87" s="33" t="inlineStr">
        <is>
          <t>cocochi</t>
        </is>
      </c>
      <c r="L87" s="439">
        <f>SUM(#REF!)</f>
        <v/>
      </c>
      <c r="M87" s="33">
        <f>'Invoice-3'!#REF!</f>
        <v/>
      </c>
    </row>
    <row r="88">
      <c r="K88" s="33" t="inlineStr">
        <is>
          <t>Pure bio</t>
        </is>
      </c>
    </row>
    <row r="89">
      <c r="K89" s="33" t="inlineStr">
        <is>
          <t>GARAGE</t>
        </is>
      </c>
      <c r="L89" s="439">
        <f>SUM(#REF!)</f>
        <v/>
      </c>
      <c r="M89" s="482">
        <f>SUM('Invoice-3'!#REF!)</f>
        <v/>
      </c>
    </row>
    <row r="90">
      <c r="K90" s="33" t="inlineStr">
        <is>
          <t>GLOW</t>
        </is>
      </c>
      <c r="L90" s="439">
        <f>SUM(#REF!)</f>
        <v/>
      </c>
      <c r="M90" s="33">
        <f>SUM('Invoice-3'!#REF!)+N26</f>
        <v/>
      </c>
      <c r="N90" s="33">
        <f>SUM('Invoice-5 (TESTER) '!#REF!)</f>
        <v/>
      </c>
    </row>
    <row r="91">
      <c r="L91" s="439">
        <f>SUM(L17:L26)</f>
        <v/>
      </c>
      <c r="M91" s="33">
        <f>SUM(M17:M26)</f>
        <v/>
      </c>
    </row>
  </sheetData>
  <autoFilter ref="A11:U27">
    <filterColumn colId="8" hiddenButton="0" showButton="0"/>
    <filterColumn colId="10" hiddenButton="0" showButton="0"/>
    <filterColumn colId="11" hiddenButton="0" showButton="0"/>
    <filterColumn colId="13" hiddenButton="0" showButton="0"/>
  </autoFilter>
  <mergeCells count="4">
    <mergeCell ref="I11:J11"/>
    <mergeCell ref="N11:O11"/>
    <mergeCell ref="K11:M11"/>
    <mergeCell ref="E77:G77"/>
  </mergeCells>
  <pageMargins left="0.7" right="0.7" top="0.75" bottom="0.75" header="0.3" footer="0.3"/>
  <pageSetup orientation="portrait" paperSize="9" scale="3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K24" sqref="K24"/>
    </sheetView>
  </sheetViews>
  <sheetFormatPr baseColWidth="8" defaultRowHeight="13.5"/>
  <sheetData>
    <row r="1">
      <c r="B1" s="0" t="inlineStr">
        <is>
          <t>INV NW</t>
        </is>
      </c>
      <c r="C1" s="0" t="inlineStr">
        <is>
          <t>PL NW</t>
        </is>
      </c>
    </row>
    <row r="2">
      <c r="A2" s="0" t="inlineStr">
        <is>
          <t>INV1</t>
        </is>
      </c>
      <c r="B2" s="0">
        <f>'Invoice-1 '!I14</f>
        <v/>
      </c>
      <c r="F2" s="0" t="inlineStr">
        <is>
          <t>RELENT</t>
        </is>
      </c>
      <c r="G2" s="0">
        <f>SUM('Invoice-1 '!#REF!)</f>
        <v/>
      </c>
    </row>
    <row r="3">
      <c r="A3" s="0" t="inlineStr">
        <is>
          <t>TESTER1</t>
        </is>
      </c>
      <c r="B3" s="0">
        <f>SUM('Invoice-4 (TESTER)'!#REF!)</f>
        <v/>
      </c>
      <c r="G3" s="0">
        <f>SUM('Invoice-4 (TESTER)'!#REF!)</f>
        <v/>
      </c>
    </row>
    <row r="4">
      <c r="B4" s="0">
        <f>SUM(B2:B3)</f>
        <v/>
      </c>
      <c r="C4" s="0">
        <f>'PL1'!M13</f>
        <v/>
      </c>
      <c r="D4" s="0">
        <f>C4-B4</f>
        <v/>
      </c>
      <c r="G4" s="0">
        <f>SUM(G2:G3)</f>
        <v/>
      </c>
    </row>
    <row r="6">
      <c r="A6" s="0" t="inlineStr">
        <is>
          <t>INV2</t>
        </is>
      </c>
      <c r="B6" s="0">
        <f>'Invoice-2'!I14</f>
        <v/>
      </c>
      <c r="F6" s="0" t="inlineStr">
        <is>
          <t>CBON</t>
        </is>
      </c>
      <c r="G6" s="0">
        <f>SUM('Invoice-1 '!#REF!)</f>
        <v/>
      </c>
    </row>
    <row r="7">
      <c r="A7" s="337" t="inlineStr">
        <is>
          <t>TESTER2</t>
        </is>
      </c>
      <c r="B7" s="0">
        <f>SUM('Invoice-4 (TESTER)'!#REF!)</f>
        <v/>
      </c>
    </row>
    <row r="8">
      <c r="B8" s="0">
        <f>SUM(#REF!)</f>
        <v/>
      </c>
      <c r="F8" s="0" t="inlineStr">
        <is>
          <t>LAPIDEM</t>
        </is>
      </c>
      <c r="G8" s="0">
        <f>SUM('Invoice-1 '!#REF!)</f>
        <v/>
      </c>
    </row>
    <row r="9">
      <c r="B9" s="0">
        <f>SUM(B6:B8)</f>
        <v/>
      </c>
      <c r="C9" s="0">
        <f>'PL2'!M14</f>
        <v/>
      </c>
      <c r="D9" s="0">
        <f>C9-B9</f>
        <v/>
      </c>
      <c r="G9" s="0">
        <f>SUM('Invoice-4 (TESTER)'!#REF!)</f>
        <v/>
      </c>
    </row>
    <row r="10">
      <c r="G10" s="0">
        <f>SUM(G8:G9)</f>
        <v/>
      </c>
      <c r="H10" s="0" t="n">
        <v>37.37</v>
      </c>
      <c r="I10" s="0">
        <f>H10-G10</f>
        <v/>
      </c>
    </row>
    <row r="11">
      <c r="A11" s="0" t="inlineStr">
        <is>
          <t>INV3</t>
        </is>
      </c>
      <c r="B11" s="0">
        <f>'Invoice-3'!I14</f>
        <v/>
      </c>
    </row>
    <row r="12">
      <c r="A12" s="0" t="inlineStr">
        <is>
          <t>TESTER3</t>
        </is>
      </c>
      <c r="B12" s="0">
        <f>SUM(#REF!)</f>
        <v/>
      </c>
    </row>
    <row r="13">
      <c r="B13" s="0">
        <f>SUM(B11:B12)</f>
        <v/>
      </c>
      <c r="C13" s="0">
        <f>'PL3'!#REF!</f>
        <v/>
      </c>
      <c r="D13" s="0">
        <f>C13-B13</f>
        <v/>
      </c>
    </row>
    <row r="15">
      <c r="B15" s="0">
        <f>B4+B9+B13</f>
        <v/>
      </c>
      <c r="C15" s="0">
        <f>SUM(C2:C13)</f>
        <v/>
      </c>
    </row>
  </sheetData>
  <mergeCells count="1">
    <mergeCell ref="A7:A8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AL1"/>
  <sheetViews>
    <sheetView zoomScaleNormal="100" workbookViewId="0">
      <selection activeCell="R6" sqref="R6"/>
    </sheetView>
  </sheetViews>
  <sheetFormatPr baseColWidth="8" defaultRowHeight="13.5"/>
  <cols>
    <col width="35.125" customWidth="1" style="338" min="1" max="1"/>
    <col width="31.625" customWidth="1" style="338" min="2" max="2"/>
    <col width="44.625" customWidth="1" style="338" min="3" max="3"/>
    <col width="29.75" bestFit="1" customWidth="1" style="338" min="4" max="4"/>
    <col width="35.125" customWidth="1" style="338" min="5" max="5"/>
    <col width="34.25" customWidth="1" style="338" min="6" max="6"/>
    <col width="27.25" customWidth="1" style="338" min="7" max="7"/>
    <col width="27.625" customWidth="1" style="338" min="8" max="8"/>
    <col width="30.125" customWidth="1" style="338" min="9" max="9"/>
    <col width="29.375" customWidth="1" style="338" min="10" max="10"/>
    <col width="27.375" customWidth="1" style="338" min="11" max="11"/>
    <col width="32.25" customWidth="1" style="338" min="12" max="12"/>
    <col width="26.875" customWidth="1" style="338" min="13" max="13"/>
    <col width="27.25" customWidth="1" style="338" min="14" max="14"/>
    <col width="30.75" customWidth="1" style="338" min="15" max="15"/>
    <col width="34.75" customWidth="1" style="338" min="16" max="16"/>
    <col width="33.875" customWidth="1" style="338" min="17" max="17"/>
    <col width="28.625" customWidth="1" style="338" min="18" max="18"/>
    <col width="32.375" customWidth="1" style="338" min="19" max="19"/>
    <col width="28.75" customWidth="1" style="338" min="20" max="20"/>
    <col width="31.125" customWidth="1" style="338" min="21" max="21"/>
    <col width="36.75" bestFit="1" customWidth="1" style="338" min="22" max="22"/>
    <col width="31.75" customWidth="1" style="338" min="23" max="23"/>
    <col width="28.125" bestFit="1" customWidth="1" style="338" min="24" max="24"/>
    <col width="31.375" customWidth="1" style="338" min="25" max="25"/>
    <col width="27.875" bestFit="1" customWidth="1" style="338" min="26" max="26"/>
    <col width="29.125" bestFit="1" customWidth="1" style="338" min="27" max="28"/>
    <col width="27.625" customWidth="1" style="338" min="29" max="29"/>
    <col width="27.25" customWidth="1" style="338" min="30" max="30"/>
    <col width="28.125" customWidth="1" style="338" min="31" max="31"/>
    <col width="26.375" customWidth="1" style="338" min="32" max="32"/>
    <col width="28" customWidth="1" style="338" min="33" max="33"/>
    <col width="25" customWidth="1" style="338" min="34" max="34"/>
    <col width="32.375" customWidth="1" style="338" min="35" max="35"/>
    <col width="30.25" customWidth="1" style="338" min="36" max="36"/>
    <col width="22" customWidth="1" style="338" min="37" max="37"/>
    <col width="28" customWidth="1" style="338" min="38" max="38"/>
  </cols>
  <sheetData>
    <row r="1" ht="164.25" customHeight="1" s="338">
      <c r="A1" s="296" t="inlineStr">
        <is>
          <t xml:space="preserve">Medicated DAISHINRIN Daishinr 0013F
Пакинг 1 строка 13 _НАНЕСЕН_ СРОК 26/02/2025-25/02/28  </t>
        </is>
      </c>
      <c r="B1" s="295" t="inlineStr">
        <is>
          <t xml:space="preserve">La Cerarl Doreor Cleansing B5357R
Пакинг 1 строка 34 _НАНЕСЕН_ СРОК 10/02/2025-09/02/28  </t>
        </is>
      </c>
      <c r="C1" s="225" t="inlineStr">
        <is>
          <t>La Cerarl Doreor Wash B5358R
Пакинг 1 строка 14/16 НАНЕСЕН срок 15.05.2025-14.05.28</t>
        </is>
      </c>
      <c r="D1" s="295" t="inlineStr">
        <is>
          <t>La Ceral Doreor Wash B5458RP270
Пакинг 1 строка 63 НАНЕСЕН срок 22.04.2025-21.04.28</t>
        </is>
      </c>
      <c r="E1" s="225" t="inlineStr">
        <is>
          <t>Ability Clear Wash A0001802
Пакинг 1 строка 80 НАНЕСЕН срок 02.05.2024-01.05.27 /УТОЧНИТЬ ДАТУ НА ТОВАРЕ ПОСЛЕ ПОСТАВКИ)</t>
        </is>
      </c>
      <c r="F1" s="295" t="inlineStr">
        <is>
          <t>CBON FACIALIST SHINY WHIP WASH A0001123
Пакинг 1 строка 83 НАНЕСЕН срок 02.12.2024-01.12.27</t>
        </is>
      </c>
      <c r="G1" s="225" t="inlineStr">
        <is>
          <t>Washing soap H0019L
Пакинг 2 строка 14 Нанесен_сроки 02.11.2024-01.11.2027</t>
        </is>
      </c>
      <c r="H1" s="295" t="inlineStr">
        <is>
          <t>Skin Peel Bar “Green” 103007
Пакинг 2 строка 16 Нанесен_сроки 28.11.2024-27.11.2027</t>
        </is>
      </c>
      <c r="I1" s="225" t="inlineStr">
        <is>
          <t>Skin Peel Bar “Green1  103007S
Пакинг 2 строка 19 Нанесен_сроки 05.11.2024-06.11.2027</t>
        </is>
      </c>
      <c r="J1" s="295" t="inlineStr">
        <is>
          <t>Skin Peel Bar “Black” 104004
Пакинг 2 строка 17 Нанесен_сроки 20.11.2024-19.11.2027</t>
        </is>
      </c>
      <c r="K1" s="225" t="inlineStr">
        <is>
          <t>Skin Peel Bar “Black1 104004S
Пакинг 2 строка 21 Нанесен_сроки 17.11.2024-16.11.2027</t>
        </is>
      </c>
      <c r="L1" s="295" t="inlineStr">
        <is>
          <t>Skin Peel Bar «Blue»  102994S
Пакинг 2 строка 18 Нанесен_сроки 25.11.2024-24.11.2027</t>
        </is>
      </c>
      <c r="M1" s="225" t="inlineStr">
        <is>
          <t>Skin Peel Bar “Red”  103014S
Пакинг 2 строка 20 Нанесен_сроки 19.11.2024-18.11.2027</t>
        </is>
      </c>
      <c r="N1" s="295" t="inlineStr">
        <is>
          <t>PROFESSIONAL AMINO CLAY HAIR PACK AM03
Пакинг 2 строка 30 Нанесен_сроки 07.03.2025-06.03.2028</t>
        </is>
      </c>
      <c r="O1" s="225" t="inlineStr">
        <is>
          <t>PROFESSIONAL AMINO SEAWEED SHAMPOO AMS01
Пакинг 2 строка 31 Нанесен_сроки 07.01.2025-06.01.2028</t>
        </is>
      </c>
      <c r="P1" s="295" t="inlineStr">
        <is>
          <t>Lapidem PRO RITUAL Dewy Jelly Scrub. 80ml  LP178
Пакинг 2 строка 32 НАНЕСЕН 30.12.2024-29.12.2027</t>
        </is>
      </c>
      <c r="Q1" s="225" t="inlineStr">
        <is>
          <t>EST LABO CLEANSING FOAM EL EST33
Пакинг 2 строка 49  Нанесен_сроки 03.03.2025-02.03.2028</t>
        </is>
      </c>
      <c r="R1" s="295" t="inlineStr">
        <is>
          <t>Premium Fruit Sorbet Body Massage Salt Raspberry CP0005
Пакинг 2 строка 58 НАНЕСЕН 03.10.2024-02.10.2027</t>
        </is>
      </c>
      <c r="S1" s="225" t="inlineStr">
        <is>
          <t>Lejeu EYE LASH SERUM LJ01
Пакинг 2 строка 69 Нанесен_сроки 23.05.2025-22.05.2028</t>
        </is>
      </c>
      <c r="T1" s="295" t="inlineStr">
        <is>
          <t>Esthe Pro Labo GROWCEL SHAMPOO GRAN PRO 60шт EPL01
Пакинг 3 строка 47_ Нанесен_сроки 28.12.2024-27.12.2027</t>
        </is>
      </c>
      <c r="U1" s="225" t="inlineStr">
        <is>
          <t>DD Perfect Cleansing soap GL16
Пакинг 3 строка 59 НАНЕСЕН срок 04.05.2025-03.05.2028</t>
        </is>
      </c>
      <c r="V1" s="297" t="inlineStr">
        <is>
          <t>DD Perfect Towel
Пакинг 3 строка 54 ПОЛОТЕНЦА 480шт</t>
        </is>
      </c>
      <c r="W1" s="303" t="inlineStr">
        <is>
          <t>NON F SKINCARE WASH  MC39
Пакинг 3 строка 25 КАРТОЧКА НА МОДЕРАЦИИ  срок 30.03.2025-29.03.2028</t>
        </is>
      </c>
      <c r="X1" s="298" t="inlineStr">
        <is>
          <t>Facialist White Clear Wash A0001015
Пакинг 1 строка 81 НАНЕСЕН срок 30.01.2024-29.01.2027 (СВЕРИТЬ С ЭТИКЕТКОЙ , КОГДА ПРИЕДЕТ)</t>
        </is>
      </c>
      <c r="Y1" s="273" t="inlineStr">
        <is>
          <t>CBON FACIALIST CLEAR CLAY WASH. Пенка на основе глины Фэшиалист CBON A0001122
Пакинг 1 строка 84 НАНЕСЕН срок 04.10.2024-03.10.2027</t>
        </is>
      </c>
      <c r="Z1" s="273" t="inlineStr">
        <is>
          <t xml:space="preserve">EST LABO CLEANSING FOAM EST07
Пакинг 2 строка 54 _НАНЕСЕН срок 03.01.25 -02.01.2028 </t>
        </is>
      </c>
      <c r="AA1" s="299" t="inlineStr">
        <is>
          <t>LUXCES RES-Q Precious Shampoo LUX04
Пакинг 3 строка 41/42_НАНЕСЕН срок 03.04.2025-02.03.28</t>
        </is>
      </c>
      <c r="AB1" s="299" t="inlineStr">
        <is>
          <t>Восстанавливающая маска-кондиционер для кожи головы и воло LUX01
Пакинг 3 строка 43_НАНЕСЕН срок 04.03.2025-03.03.28</t>
        </is>
      </c>
      <c r="AC1" s="298" t="inlineStr">
        <is>
          <t>Esthe Pro Labo GROWCEL BODY SOAP GRAN PRO. EPL04 60шт
Пакинг 3 строка 49 НАНЕСЕН СРОК 02.12.2024- 01.12.27</t>
        </is>
      </c>
      <c r="AD1" s="300" t="inlineStr">
        <is>
          <t>CBON FACIALIST ADVANCED RUBY MASSER. Антивозрастной рубиновый демакияжный массажный крем Фшиалист CBON. A0001119/30шт/пакинг 1 строка 85 НАНЕСЕН СРОК 02.11.24- 01.11.27</t>
        </is>
      </c>
      <c r="AE1" s="298" t="inlineStr">
        <is>
          <t>Esthe Pro Labo GROWCEL TREATMENT GRAN PRO. EPL02/60 шт/пакинг 3 строка 48 НАНЕСЕН СРОК 28.12.24- 27.12.27</t>
        </is>
      </c>
      <c r="AF1" s="298" t="inlineStr">
        <is>
          <t xml:space="preserve"> McCELLRIE CLEANSING GEL . Демакияжный гель МакСелри МакКой MC01/24 шт/пакинг 3 строка 24 НАНЕСЕН_срок 06.02.2025-05.02.2028</t>
        </is>
      </c>
      <c r="AG1" s="298" t="inlineStr">
        <is>
          <t>NON F SKINCARE CLEANSING /Демакияжный лифтинговый гельдля лица  NON F MC38/24 шт/пакинг 3 строка 38 _ НАНЕСЕН_срок 29.01.2025-30.01.2028</t>
        </is>
      </c>
      <c r="AH1" s="298" t="inlineStr">
        <is>
          <t>Mediplorer Cleansing balm . Очищающий бальзам для лица Mediplorer MEDI01/24 шт/пакинг 3 строка 16 НАНЕСЕН_ СРОК 06/12/24-05/12/27</t>
        </is>
      </c>
      <c r="AI1" s="298" t="inlineStr">
        <is>
          <t xml:space="preserve">Ability Treatment Masser A0001801/30 шт/пакинг 1 строка 76  _ НАНЕСЕН_срок 29.06.24-30.06.27 </t>
        </is>
      </c>
      <c r="AJ1" s="301" t="inlineStr">
        <is>
          <t>Демакияжный крем для лица Ла Серарл Дореор / La Cerarl Doreor Cleansing B5457RP270/1шт/пакинг 1 строка 62_НАНЕСЕН_ СРОК 06/02/25-05/02/28</t>
        </is>
      </c>
      <c r="AK1" s="302" t="inlineStr">
        <is>
          <t xml:space="preserve"> Демакияжный крем для лица Ёкиби / Yokibi Essence Cleansing A2800RP/1шт/пакинг 1 строка 53_НАНЕСЕН_ СРОК 02/03/25-01/03/28</t>
        </is>
      </c>
      <c r="AL1" s="298" t="inlineStr">
        <is>
          <t>Relent YOKIBI Essence Wash.Эссенция-пенка для умывания Ёкиби.U0161R/18 шт/пакинг 1 строка 21, U0161R/30шт/пакинг 1 строка 19 _НАНЕСЕН_ СРОК 02/01/2025-01/01/2028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2025-09-07T05:17:10Z</dcterms:modified>
  <cp:lastModifiedBy>aoi kuwamura</cp:lastModifiedBy>
  <cp:lastPrinted>2025-07-09T09:44:31Z</cp:lastPrinted>
</cp:coreProperties>
</file>