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omments/comment1.xml" ContentType="application/vnd.openxmlformats-officedocument.spreadsheetml.comment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600" firstSheet="0" activeTab="3" autoFilterDateGrouping="1"/>
  </bookViews>
  <sheets>
    <sheet name="累計計算用" sheetId="1" state="visible" r:id="rId1"/>
    <sheet name="NIPPONIKA" sheetId="2" state="visible" r:id="rId2"/>
    <sheet name="R&amp;C24年8月-25年7月 (2)" sheetId="3" state="visible" r:id="rId3"/>
    <sheet name="R&amp;C" sheetId="4" state="visible" r:id="rId4"/>
    <sheet name="大里さま（国内）" sheetId="5" state="visible" r:id="rId5"/>
    <sheet name="USA" sheetId="6" state="visible" r:id="rId6"/>
    <sheet name="ACES Beteiligune" sheetId="7" state="visible" r:id="rId7"/>
    <sheet name="YAMATO" sheetId="8" state="visible" r:id="rId8"/>
    <sheet name="JS" sheetId="9" state="visible" r:id="rId9"/>
  </sheets>
  <definedNames>
    <definedName name="_xlnm.Print_Area" localSheetId="1">'NIPPONIKA'!$A$1:$P$279</definedName>
    <definedName name="_xlnm.Print_Area" localSheetId="2">'R&amp;C24年8月-25年7月 (2)'!$B$1:$C$15</definedName>
    <definedName name="_xlnm.Print_Area" localSheetId="3">'R&amp;C'!$A$1:$D$61</definedName>
    <definedName name="_xlnm.Print_Area" localSheetId="4">'大里さま（国内）'!$A$1:$D$39</definedName>
    <definedName name="_xlnm.Print_Area" localSheetId="5">'USA'!$A$1:$E$266</definedName>
    <definedName name="_xlnm.Print_Area" localSheetId="6">'ACES Beteiligune'!$A$1:$Y$253</definedName>
    <definedName name="_xlnm.Print_Area" localSheetId="7">'YAMATO'!$A$1:$I$30</definedName>
    <definedName name="_xlnm.Print_Area" localSheetId="8">'JS'!$A$1:$J$36</definedName>
  </definedNames>
  <calcPr calcId="191028" fullCalcOnLoad="1"/>
</workbook>
</file>

<file path=xl/styles.xml><?xml version="1.0" encoding="utf-8"?>
<styleSheet xmlns="http://schemas.openxmlformats.org/spreadsheetml/2006/main">
  <numFmts count="4">
    <numFmt numFmtId="164" formatCode="&quot;¥&quot;#,##0;[Red]&quot;¥&quot;\-#,##0"/>
    <numFmt numFmtId="165" formatCode="&quot;¥&quot;#,##0_);[Red]\(&quot;¥&quot;#,##0\)"/>
    <numFmt numFmtId="166" formatCode="&quot;¥&quot;#,##0.00;[Red]&quot;¥&quot;\-#,##0.00"/>
    <numFmt numFmtId="167" formatCode="[$¥-411]#,##0;[$¥-411]#,##0"/>
  </numFmts>
  <fonts count="36"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128"/>
      <family val="2"/>
      <sz val="6"/>
    </font>
    <font>
      <name val="ＭＳ Ｐゴシック"/>
      <charset val="204"/>
      <family val="2"/>
      <color theme="1"/>
      <sz val="11"/>
      <scheme val="minor"/>
    </font>
    <font>
      <name val="ＭＳ Ｐゴシック"/>
      <charset val="204"/>
      <family val="2"/>
      <color rgb="FFFF0000"/>
      <sz val="11"/>
      <scheme val="minor"/>
    </font>
    <font>
      <name val="ＭＳ Ｐゴシック"/>
      <charset val="204"/>
      <family val="2"/>
      <b val="1"/>
      <color theme="1"/>
      <sz val="11"/>
      <scheme val="minor"/>
    </font>
    <font>
      <name val="ＭＳ Ｐゴシック"/>
      <charset val="204"/>
      <family val="2"/>
      <color theme="1"/>
      <sz val="12"/>
      <scheme val="minor"/>
    </font>
    <font>
      <name val="ＭＳ Ｐゴシック"/>
      <charset val="204"/>
      <family val="2"/>
      <color rgb="FFFF0000"/>
      <sz val="12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128"/>
      <family val="2"/>
      <sz val="11"/>
      <scheme val="minor"/>
    </font>
    <font>
      <name val="ＭＳ Ｐゴシック"/>
      <charset val="204"/>
      <family val="2"/>
      <sz val="12"/>
      <scheme val="minor"/>
    </font>
    <font>
      <name val="ＭＳ Ｐゴシック"/>
      <charset val="204"/>
      <family val="2"/>
      <b val="1"/>
      <color theme="1"/>
      <sz val="12"/>
      <scheme val="minor"/>
    </font>
    <font>
      <name val="ＭＳ Ｐゴシック"/>
      <charset val="204"/>
      <family val="2"/>
      <color theme="1"/>
      <sz val="8"/>
      <scheme val="minor"/>
    </font>
    <font>
      <name val="ＭＳ Ｐゴシック"/>
      <charset val="204"/>
      <family val="2"/>
      <color rgb="FF000000"/>
      <sz val="12"/>
      <scheme val="minor"/>
    </font>
    <font>
      <name val="ＭＳ Ｐゴシック"/>
      <charset val="204"/>
      <family val="2"/>
      <color rgb="FFFF0000"/>
      <sz val="8"/>
      <scheme val="minor"/>
    </font>
    <font>
      <name val="ＭＳ Ｐゴシック"/>
      <charset val="204"/>
      <family val="2"/>
      <b val="1"/>
      <color theme="1"/>
      <sz val="10"/>
      <scheme val="minor"/>
    </font>
    <font>
      <name val="ＭＳ Ｐゴシック"/>
      <charset val="128"/>
      <family val="2"/>
      <sz val="12"/>
      <scheme val="minor"/>
    </font>
    <font>
      <name val="ＭＳ Ｐゴシック"/>
      <charset val="204"/>
      <family val="2"/>
      <b val="1"/>
      <sz val="12"/>
      <scheme val="minor"/>
    </font>
    <font>
      <name val="ＭＳ Ｐゴシック"/>
      <charset val="128"/>
      <family val="3"/>
      <sz val="6"/>
      <scheme val="minor"/>
    </font>
    <font>
      <name val="ＭＳ Ｐゴシック"/>
      <charset val="204"/>
      <family val="2"/>
      <sz val="11"/>
      <scheme val="minor"/>
    </font>
    <font>
      <name val="MS P ゴシック"/>
      <charset val="204"/>
      <family val="2"/>
      <color indexed="81"/>
      <sz val="9"/>
    </font>
    <font>
      <name val="MS P ゴシック"/>
      <charset val="204"/>
      <family val="2"/>
      <b val="1"/>
      <color indexed="81"/>
      <sz val="9"/>
    </font>
    <font>
      <name val="ＭＳ Ｐゴシック"/>
      <family val="2"/>
      <sz val="11"/>
      <scheme val="minor"/>
    </font>
    <font>
      <name val="ＭＳ Ｐゴシック"/>
      <family val="2"/>
      <sz val="12"/>
      <scheme val="minor"/>
    </font>
    <font>
      <name val="ＭＳ Ｐゴシック"/>
      <charset val="128"/>
      <family val="2"/>
      <sz val="6"/>
      <scheme val="minor"/>
    </font>
    <font>
      <name val="ＭＳ Ｐゴシック"/>
      <charset val="204"/>
      <family val="2"/>
      <b val="1"/>
      <color theme="1"/>
      <sz val="9"/>
      <scheme val="minor"/>
    </font>
  </fonts>
  <fills count="15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"/>
        <bgColor indexed="64"/>
      </patternFill>
    </fill>
    <fill>
      <patternFill patternType="solid">
        <fgColor theme="7" tint="0.7999816888943144"/>
        <bgColor indexed="64"/>
      </patternFill>
    </fill>
    <fill>
      <patternFill patternType="solid">
        <fgColor theme="4" tint="0.7999816888943144"/>
        <bgColor indexed="64"/>
      </patternFill>
    </fill>
    <fill>
      <patternFill patternType="solid">
        <fgColor rgb="FFDD7BA0"/>
        <bgColor indexed="64"/>
      </patternFill>
    </fill>
    <fill>
      <patternFill patternType="solid">
        <fgColor theme="5" tint="0.3999755851924192"/>
        <bgColor indexed="64"/>
      </patternFill>
    </fill>
    <fill>
      <patternFill patternType="solid">
        <fgColor theme="8" tint="0.7999816888943144"/>
        <bgColor indexed="64"/>
      </patternFill>
    </fill>
    <fill>
      <patternFill patternType="solid">
        <fgColor theme="6" tint="0.7999816888943144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7999816888943144"/>
        <bgColor indexed="64"/>
      </patternFill>
    </fill>
    <fill>
      <patternFill patternType="solid">
        <fgColor theme="5"/>
        <bgColor indexed="64"/>
      </patternFill>
    </fill>
  </fills>
  <borders count="5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8">
    <xf numFmtId="0" fontId="13" fillId="0" borderId="0" applyAlignment="1">
      <alignment vertical="center"/>
    </xf>
    <xf numFmtId="8" fontId="13" fillId="0" borderId="0" applyAlignment="1">
      <alignment vertical="center"/>
    </xf>
    <xf numFmtId="6" fontId="13" fillId="0" borderId="0" applyAlignment="1">
      <alignment vertical="center"/>
    </xf>
    <xf numFmtId="9" fontId="13" fillId="0" borderId="0" applyAlignment="1">
      <alignment vertical="center"/>
    </xf>
    <xf numFmtId="38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  <xf numFmtId="6" fontId="13" fillId="0" borderId="0" applyAlignment="1">
      <alignment vertical="center"/>
    </xf>
  </cellStyleXfs>
  <cellXfs count="734">
    <xf numFmtId="0" fontId="0" fillId="0" borderId="0" applyAlignment="1" pivotButton="0" quotePrefix="0" xfId="0">
      <alignment vertical="center"/>
    </xf>
    <xf numFmtId="0" fontId="15" fillId="0" borderId="0" applyAlignment="1" pivotButton="0" quotePrefix="0" xfId="0">
      <alignment vertical="center"/>
    </xf>
    <xf numFmtId="164" fontId="0" fillId="0" borderId="0" applyAlignment="1" pivotButton="0" quotePrefix="0" xfId="0">
      <alignment vertical="center"/>
    </xf>
    <xf numFmtId="0" fontId="0" fillId="2" borderId="1" applyAlignment="1" pivotButton="0" quotePrefix="0" xfId="0">
      <alignment vertical="center"/>
    </xf>
    <xf numFmtId="9" fontId="13" fillId="0" borderId="1" applyAlignment="1" pivotButton="0" quotePrefix="0" xfId="3">
      <alignment horizontal="center" vertical="center"/>
    </xf>
    <xf numFmtId="38" fontId="0" fillId="0" borderId="0" applyAlignment="1" pivotButton="0" quotePrefix="0" xfId="0">
      <alignment vertical="center"/>
    </xf>
    <xf numFmtId="9" fontId="13" fillId="0" borderId="1" applyAlignment="1" pivotButton="0" quotePrefix="0" xfId="3">
      <alignment horizontal="right" vertical="center"/>
    </xf>
    <xf numFmtId="0" fontId="0" fillId="0" borderId="1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38" fontId="13" fillId="0" borderId="1" applyAlignment="1" pivotButton="0" quotePrefix="0" xfId="4">
      <alignment horizontal="right" vertical="center"/>
    </xf>
    <xf numFmtId="14" fontId="0" fillId="0" borderId="1" applyAlignment="1" pivotButton="0" quotePrefix="0" xfId="0">
      <alignment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4" fontId="16" fillId="0" borderId="1" applyAlignment="1" pivotButton="0" quotePrefix="0" xfId="0">
      <alignment vertical="center"/>
    </xf>
    <xf numFmtId="0" fontId="16" fillId="0" borderId="1" applyAlignment="1" pivotButton="0" quotePrefix="0" xfId="0">
      <alignment vertical="center"/>
    </xf>
    <xf numFmtId="0" fontId="16" fillId="0" borderId="0" applyAlignment="1" pivotButton="0" quotePrefix="0" xfId="0">
      <alignment vertical="center"/>
    </xf>
    <xf numFmtId="38" fontId="16" fillId="0" borderId="1" applyAlignment="1" pivotButton="0" quotePrefix="0" xfId="4">
      <alignment vertical="center"/>
    </xf>
    <xf numFmtId="164" fontId="16" fillId="0" borderId="1" applyAlignment="1" pivotButton="0" quotePrefix="0" xfId="2">
      <alignment vertical="center"/>
    </xf>
    <xf numFmtId="164" fontId="16" fillId="0" borderId="1" applyAlignment="1" pivotButton="0" quotePrefix="0" xfId="2">
      <alignment horizontal="right" vertical="center"/>
    </xf>
    <xf numFmtId="164" fontId="16" fillId="0" borderId="1" applyAlignment="1" pivotButton="0" quotePrefix="0" xfId="0">
      <alignment vertical="center"/>
    </xf>
    <xf numFmtId="0" fontId="16" fillId="0" borderId="4" applyAlignment="1" pivotButton="0" quotePrefix="0" xfId="0">
      <alignment horizontal="center" vertical="center" wrapText="1"/>
    </xf>
    <xf numFmtId="164" fontId="16" fillId="0" borderId="0" applyAlignment="1" pivotButton="0" quotePrefix="0" xfId="0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3">
      <alignment vertical="center"/>
    </xf>
    <xf numFmtId="9" fontId="16" fillId="0" borderId="1" applyAlignment="1" pivotButton="0" quotePrefix="0" xfId="0">
      <alignment vertical="center"/>
    </xf>
    <xf numFmtId="164" fontId="16" fillId="0" borderId="1" applyAlignment="1" pivotButton="0" quotePrefix="0" xfId="2">
      <alignment vertical="center"/>
    </xf>
    <xf numFmtId="164" fontId="16" fillId="0" borderId="1" applyAlignment="1" pivotButton="0" quotePrefix="0" xfId="3">
      <alignment vertical="center"/>
    </xf>
    <xf numFmtId="164" fontId="16" fillId="0" borderId="1" applyAlignment="1" pivotButton="0" quotePrefix="0" xfId="3">
      <alignment vertical="center"/>
    </xf>
    <xf numFmtId="38" fontId="16" fillId="0" borderId="1" applyAlignment="1" pivotButton="0" quotePrefix="0" xfId="0">
      <alignment vertical="center"/>
    </xf>
    <xf numFmtId="0" fontId="16" fillId="4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5" fontId="0" fillId="0" borderId="0" applyAlignment="1" pivotButton="0" quotePrefix="0" xfId="0">
      <alignment vertical="center" wrapText="1"/>
    </xf>
    <xf numFmtId="0" fontId="16" fillId="5" borderId="1" applyAlignment="1" pivotButton="0" quotePrefix="0" xfId="0">
      <alignment vertical="center"/>
    </xf>
    <xf numFmtId="0" fontId="16" fillId="6" borderId="1" applyAlignment="1" pivotButton="0" quotePrefix="0" xfId="0">
      <alignment vertical="center" wrapText="1"/>
    </xf>
    <xf numFmtId="0" fontId="16" fillId="6" borderId="5" applyAlignment="1" pivotButton="0" quotePrefix="0" xfId="0">
      <alignment vertical="center" wrapText="1"/>
    </xf>
    <xf numFmtId="0" fontId="16" fillId="6" borderId="1" applyAlignment="1" pivotButton="0" quotePrefix="0" xfId="0">
      <alignment vertical="top" wrapText="1"/>
    </xf>
    <xf numFmtId="0" fontId="16" fillId="6" borderId="1" applyAlignment="1" pivotButton="0" quotePrefix="0" xfId="0">
      <alignment horizontal="center" vertical="center" wrapText="1"/>
    </xf>
    <xf numFmtId="0" fontId="16" fillId="6" borderId="4" applyAlignment="1" pivotButton="0" quotePrefix="0" xfId="0">
      <alignment horizontal="center" vertical="center" wrapText="1"/>
    </xf>
    <xf numFmtId="38" fontId="16" fillId="0" borderId="0" applyAlignment="1" pivotButton="0" quotePrefix="0" xfId="0">
      <alignment vertical="center"/>
    </xf>
    <xf numFmtId="0" fontId="0" fillId="0" borderId="6" applyAlignment="1" pivotButton="0" quotePrefix="0" xfId="0">
      <alignment vertical="center"/>
    </xf>
    <xf numFmtId="164" fontId="13" fillId="0" borderId="6" applyAlignment="1" pivotButton="0" quotePrefix="0" xfId="2">
      <alignment vertical="center"/>
    </xf>
    <xf numFmtId="164" fontId="16" fillId="0" borderId="6" applyAlignment="1" pivotButton="0" quotePrefix="0" xfId="2">
      <alignment vertical="center"/>
    </xf>
    <xf numFmtId="164" fontId="16" fillId="0" borderId="5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6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3" fillId="0" borderId="1" applyAlignment="1" pivotButton="0" quotePrefix="0" xfId="2">
      <alignment vertical="center"/>
    </xf>
    <xf numFmtId="9" fontId="13" fillId="0" borderId="1" applyAlignment="1" pivotButton="0" quotePrefix="0" xfId="3">
      <alignment horizontal="center" vertical="center"/>
    </xf>
    <xf numFmtId="9" fontId="16" fillId="0" borderId="1" applyAlignment="1" pivotButton="0" quotePrefix="0" xfId="2">
      <alignment vertical="center"/>
    </xf>
    <xf numFmtId="14" fontId="17" fillId="0" borderId="1" applyAlignment="1" pivotButton="0" quotePrefix="0" xfId="0">
      <alignment vertical="center"/>
    </xf>
    <xf numFmtId="164" fontId="18" fillId="0" borderId="1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8" fillId="0" borderId="1" applyAlignment="1" pivotButton="0" quotePrefix="0" xfId="0">
      <alignment vertical="center"/>
    </xf>
    <xf numFmtId="164" fontId="15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165" fontId="16" fillId="0" borderId="6" applyAlignment="1" pivotButton="0" quotePrefix="0" xfId="3">
      <alignment horizontal="right" vertical="center"/>
    </xf>
    <xf numFmtId="165" fontId="19" fillId="0" borderId="0" applyAlignment="1" pivotButton="0" quotePrefix="0" xfId="0">
      <alignment vertical="center"/>
    </xf>
    <xf numFmtId="14" fontId="18" fillId="0" borderId="6" applyAlignment="1" pivotButton="0" quotePrefix="0" xfId="0">
      <alignment vertical="center"/>
    </xf>
    <xf numFmtId="14" fontId="18" fillId="0" borderId="1" applyAlignment="1" pivotButton="0" quotePrefix="0" xfId="0">
      <alignment vertical="center"/>
    </xf>
    <xf numFmtId="14" fontId="0" fillId="0" borderId="1" applyAlignment="1" pivotButton="0" quotePrefix="0" xfId="0">
      <alignment horizontal="center" vertical="center"/>
    </xf>
    <xf numFmtId="164" fontId="20" fillId="0" borderId="1" applyAlignment="1" pivotButton="0" quotePrefix="0" xfId="2">
      <alignment vertical="center"/>
    </xf>
    <xf numFmtId="164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0">
      <alignment vertical="center"/>
    </xf>
    <xf numFmtId="0" fontId="16" fillId="0" borderId="3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164" fontId="16" fillId="0" borderId="2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164" fontId="17" fillId="0" borderId="5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0" fontId="16" fillId="6" borderId="25" applyAlignment="1" pivotButton="0" quotePrefix="0" xfId="0">
      <alignment vertical="center" wrapText="1"/>
    </xf>
    <xf numFmtId="0" fontId="16" fillId="0" borderId="25" applyAlignment="1" pivotButton="0" quotePrefix="0" xfId="0">
      <alignment horizontal="center" vertical="center" wrapText="1"/>
    </xf>
    <xf numFmtId="38" fontId="16" fillId="0" borderId="25" applyAlignment="1" pivotButton="0" quotePrefix="0" xfId="4">
      <alignment vertical="center"/>
    </xf>
    <xf numFmtId="0" fontId="16" fillId="0" borderId="25" applyAlignment="1" pivotButton="0" quotePrefix="0" xfId="0">
      <alignment vertical="center"/>
    </xf>
    <xf numFmtId="38" fontId="16" fillId="0" borderId="5" applyAlignment="1" pivotButton="0" quotePrefix="0" xfId="4">
      <alignment vertical="center"/>
    </xf>
    <xf numFmtId="0" fontId="16" fillId="6" borderId="8" applyAlignment="1" pivotButton="0" quotePrefix="0" xfId="0">
      <alignment vertical="center" wrapText="1"/>
    </xf>
    <xf numFmtId="38" fontId="16" fillId="0" borderId="8" applyAlignment="1" pivotButton="0" quotePrefix="0" xfId="4">
      <alignment vertical="center"/>
    </xf>
    <xf numFmtId="14" fontId="20" fillId="0" borderId="1" applyAlignment="1" pivotButton="0" quotePrefix="0" xfId="0">
      <alignment vertical="center"/>
    </xf>
    <xf numFmtId="0" fontId="16" fillId="0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left" vertical="center"/>
    </xf>
    <xf numFmtId="165" fontId="16" fillId="0" borderId="6" applyAlignment="1" pivotButton="0" quotePrefix="0" xfId="2">
      <alignment vertical="center"/>
    </xf>
    <xf numFmtId="164" fontId="16" fillId="0" borderId="6" applyAlignment="1" pivotButton="0" quotePrefix="0" xfId="2">
      <alignment horizontal="right" vertical="center"/>
    </xf>
    <xf numFmtId="164" fontId="16" fillId="0" borderId="27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0" fontId="16" fillId="3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center" vertical="center"/>
    </xf>
    <xf numFmtId="0" fontId="16" fillId="6" borderId="1" applyAlignment="1" pivotButton="0" quotePrefix="0" xfId="0">
      <alignment horizontal="left" vertical="center" wrapText="1"/>
    </xf>
    <xf numFmtId="0" fontId="16" fillId="6" borderId="25" applyAlignment="1" pivotButton="0" quotePrefix="0" xfId="0">
      <alignment vertical="center"/>
    </xf>
    <xf numFmtId="164" fontId="16" fillId="0" borderId="28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7" fillId="0" borderId="6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0" fontId="16" fillId="7" borderId="8" applyAlignment="1" pivotButton="0" quotePrefix="0" xfId="0">
      <alignment horizontal="center" vertical="center" textRotation="255"/>
    </xf>
    <xf numFmtId="164" fontId="17" fillId="0" borderId="16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5" fontId="24" fillId="0" borderId="0" applyAlignment="1" pivotButton="0" quotePrefix="0" xfId="0">
      <alignment vertical="center"/>
    </xf>
    <xf numFmtId="0" fontId="25" fillId="0" borderId="0" applyAlignment="1" pivotButton="0" quotePrefix="0" xfId="0">
      <alignment vertical="center"/>
    </xf>
    <xf numFmtId="164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horizontal="right" vertical="center"/>
    </xf>
    <xf numFmtId="9" fontId="20" fillId="0" borderId="1" applyAlignment="1" pivotButton="0" quotePrefix="0" xfId="3">
      <alignment vertical="center"/>
    </xf>
    <xf numFmtId="0" fontId="20" fillId="7" borderId="0" applyAlignment="1" pivotButton="0" quotePrefix="0" xfId="0">
      <alignment horizontal="left" vertical="center" wrapText="1"/>
    </xf>
    <xf numFmtId="164" fontId="20" fillId="0" borderId="6" applyAlignment="1" pivotButton="0" quotePrefix="0" xfId="2">
      <alignment vertical="center"/>
    </xf>
    <xf numFmtId="0" fontId="20" fillId="0" borderId="1" applyAlignment="1" pivotButton="0" quotePrefix="0" xfId="0">
      <alignment vertical="center"/>
    </xf>
    <xf numFmtId="164" fontId="29" fillId="0" borderId="1" applyAlignment="1" pivotButton="0" quotePrefix="0" xfId="2">
      <alignment vertical="center"/>
    </xf>
    <xf numFmtId="0" fontId="2" fillId="6" borderId="1" applyAlignment="1" pivotButton="0" quotePrefix="0" xfId="0">
      <alignment vertical="center" wrapText="1"/>
    </xf>
    <xf numFmtId="0" fontId="2" fillId="6" borderId="5" applyAlignment="1" pivotButton="0" quotePrefix="0" xfId="0">
      <alignment vertical="center" wrapText="1"/>
    </xf>
    <xf numFmtId="0" fontId="20" fillId="7" borderId="31" applyAlignment="1" pivotButton="0" quotePrefix="0" xfId="0">
      <alignment horizontal="left" vertical="center" wrapText="1"/>
    </xf>
    <xf numFmtId="164" fontId="1" fillId="0" borderId="1" applyAlignment="1" pivotButton="0" quotePrefix="0" xfId="0">
      <alignment vertical="center"/>
    </xf>
    <xf numFmtId="14" fontId="1" fillId="0" borderId="1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9" fontId="1" fillId="0" borderId="1" applyAlignment="1" pivotButton="0" quotePrefix="0" xfId="3">
      <alignment vertical="center"/>
    </xf>
    <xf numFmtId="9" fontId="1" fillId="0" borderId="5" applyAlignment="1" pivotButton="0" quotePrefix="0" xfId="3">
      <alignment vertical="center"/>
    </xf>
    <xf numFmtId="164" fontId="1" fillId="0" borderId="1" applyAlignment="1" pivotButton="0" quotePrefix="0" xfId="0">
      <alignment horizontal="right" vertical="center"/>
    </xf>
    <xf numFmtId="9" fontId="1" fillId="0" borderId="1" applyAlignment="1" pivotButton="0" quotePrefix="0" xfId="3">
      <alignment horizontal="right" vertical="center"/>
    </xf>
    <xf numFmtId="0" fontId="1" fillId="7" borderId="8" applyAlignment="1" pivotButton="0" quotePrefix="0" xfId="0">
      <alignment horizontal="center" vertical="center" textRotation="255"/>
    </xf>
    <xf numFmtId="164" fontId="1" fillId="0" borderId="1" applyAlignment="1" pivotButton="0" quotePrefix="0" xfId="2">
      <alignment horizontal="right" vertical="center"/>
    </xf>
    <xf numFmtId="164" fontId="1" fillId="0" borderId="1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0" fontId="1" fillId="0" borderId="1" applyAlignment="1" pivotButton="0" quotePrefix="0" xfId="3">
      <alignment horizontal="right" vertical="center"/>
    </xf>
    <xf numFmtId="164" fontId="1" fillId="0" borderId="1" applyAlignment="1" pivotButton="0" quotePrefix="0" xfId="3">
      <alignment vertical="center"/>
    </xf>
    <xf numFmtId="38" fontId="1" fillId="0" borderId="1" applyAlignment="1" pivotButton="0" quotePrefix="0" xfId="0">
      <alignment vertical="center"/>
    </xf>
    <xf numFmtId="164" fontId="1" fillId="0" borderId="1" applyAlignment="1" pivotButton="0" quotePrefix="0" xfId="2">
      <alignment vertical="center"/>
    </xf>
    <xf numFmtId="9" fontId="1" fillId="0" borderId="8" applyAlignment="1" pivotButton="0" quotePrefix="0" xfId="3">
      <alignment vertical="center"/>
    </xf>
    <xf numFmtId="164" fontId="1" fillId="0" borderId="8" applyAlignment="1" pivotButton="0" quotePrefix="0" xfId="0">
      <alignment vertical="center"/>
    </xf>
    <xf numFmtId="164" fontId="1" fillId="0" borderId="16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4" applyAlignment="1" pivotButton="0" quotePrefix="0" xfId="0">
      <alignment vertical="center"/>
    </xf>
    <xf numFmtId="164" fontId="1" fillId="0" borderId="6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0" fontId="1" fillId="6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/>
    </xf>
    <xf numFmtId="0" fontId="1" fillId="6" borderId="1" applyAlignment="1" pivotButton="0" quotePrefix="0" xfId="0">
      <alignment horizontal="center" vertical="center" wrapText="1"/>
    </xf>
    <xf numFmtId="164" fontId="1" fillId="0" borderId="5" applyAlignment="1" pivotButton="0" quotePrefix="0" xfId="2">
      <alignment horizontal="right" vertical="center"/>
    </xf>
    <xf numFmtId="0" fontId="1" fillId="0" borderId="20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left" vertical="center" wrapText="1"/>
    </xf>
    <xf numFmtId="164" fontId="1" fillId="0" borderId="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0" fontId="1" fillId="6" borderId="1" applyAlignment="1" pivotButton="0" quotePrefix="0" xfId="0">
      <alignment vertical="center" wrapText="1"/>
    </xf>
    <xf numFmtId="164" fontId="1" fillId="0" borderId="5" applyAlignment="1" pivotButton="0" quotePrefix="0" xfId="2">
      <alignment vertical="center"/>
    </xf>
    <xf numFmtId="0" fontId="1" fillId="0" borderId="1" applyAlignment="1" pivotButton="0" quotePrefix="0" xfId="0">
      <alignment vertical="center"/>
    </xf>
    <xf numFmtId="164" fontId="1" fillId="0" borderId="16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0" fontId="1" fillId="0" borderId="19" applyAlignment="1" pivotButton="0" quotePrefix="0" xfId="0">
      <alignment horizontal="center" vertical="center" wrapText="1"/>
    </xf>
    <xf numFmtId="0" fontId="1" fillId="0" borderId="25" applyAlignment="1" pivotButton="0" quotePrefix="0" xfId="0">
      <alignment vertical="center"/>
    </xf>
    <xf numFmtId="0" fontId="1" fillId="0" borderId="27" applyAlignment="1" pivotButton="0" quotePrefix="0" xfId="0">
      <alignment vertical="center"/>
    </xf>
    <xf numFmtId="0" fontId="1" fillId="0" borderId="30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0" fontId="1" fillId="0" borderId="2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center"/>
    </xf>
    <xf numFmtId="164" fontId="1" fillId="0" borderId="25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30" applyAlignment="1" pivotButton="0" quotePrefix="0" xfId="2">
      <alignment vertical="center"/>
    </xf>
    <xf numFmtId="0" fontId="1" fillId="0" borderId="7" applyAlignment="1" pivotButton="0" quotePrefix="0" xfId="0">
      <alignment horizontal="center" vertical="center" wrapText="1"/>
    </xf>
    <xf numFmtId="0" fontId="1" fillId="6" borderId="1" applyAlignment="1" pivotButton="0" quotePrefix="0" xfId="0">
      <alignment vertical="top" wrapText="1"/>
    </xf>
    <xf numFmtId="164" fontId="1" fillId="0" borderId="16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6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14" applyAlignment="1" pivotButton="0" quotePrefix="0" xfId="2">
      <alignment vertical="center"/>
    </xf>
    <xf numFmtId="0" fontId="1" fillId="5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 vertical="center" wrapText="1"/>
    </xf>
    <xf numFmtId="164" fontId="1" fillId="0" borderId="29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0" fontId="1" fillId="3" borderId="1" applyAlignment="1" pivotButton="0" quotePrefix="0" xfId="0">
      <alignment horizontal="center" vertical="center" wrapText="1"/>
    </xf>
    <xf numFmtId="164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6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4" fontId="1" fillId="0" borderId="1" applyAlignment="1" pivotButton="0" quotePrefix="0" xfId="0">
      <alignment vertical="center"/>
    </xf>
    <xf numFmtId="14" fontId="1" fillId="0" borderId="6" applyAlignment="1" pivotButton="0" quotePrefix="0" xfId="0">
      <alignment vertical="center"/>
    </xf>
    <xf numFmtId="14" fontId="1" fillId="0" borderId="4" applyAlignment="1" pivotButton="0" quotePrefix="0" xfId="0">
      <alignment vertical="center"/>
    </xf>
    <xf numFmtId="0" fontId="1" fillId="0" borderId="4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0" fontId="1" fillId="5" borderId="1" applyAlignment="1" pivotButton="0" quotePrefix="0" xfId="0">
      <alignment vertical="center"/>
    </xf>
    <xf numFmtId="164" fontId="1" fillId="14" borderId="6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38" fontId="1" fillId="0" borderId="1" applyAlignment="1" pivotButton="0" quotePrefix="0" xfId="4">
      <alignment vertical="center"/>
    </xf>
    <xf numFmtId="9" fontId="1" fillId="0" borderId="1" applyAlignment="1" pivotButton="0" quotePrefix="0" xfId="3">
      <alignment vertical="center"/>
    </xf>
    <xf numFmtId="0" fontId="0" fillId="2" borderId="8" applyAlignment="1" pivotButton="0" quotePrefix="0" xfId="0">
      <alignment horizontal="center" vertical="center" textRotation="255"/>
    </xf>
    <xf numFmtId="0" fontId="22" fillId="12" borderId="8" applyAlignment="1" pivotButton="0" quotePrefix="0" xfId="0">
      <alignment horizontal="center" vertical="center" wrapText="1"/>
    </xf>
    <xf numFmtId="0" fontId="16" fillId="7" borderId="3" applyAlignment="1" pivotButton="0" quotePrefix="0" xfId="0">
      <alignment horizontal="center" vertical="center" textRotation="255"/>
    </xf>
    <xf numFmtId="0" fontId="16" fillId="7" borderId="7" applyAlignment="1" pivotButton="0" quotePrefix="0" xfId="0">
      <alignment horizontal="left" vertical="center"/>
    </xf>
    <xf numFmtId="0" fontId="1" fillId="7" borderId="7" applyAlignment="1" pivotButton="0" quotePrefix="0" xfId="0">
      <alignment horizontal="left" vertical="center"/>
    </xf>
    <xf numFmtId="164" fontId="1" fillId="0" borderId="1" applyAlignment="1" pivotButton="0" quotePrefix="0" xfId="3">
      <alignment vertical="center"/>
    </xf>
    <xf numFmtId="0" fontId="1" fillId="6" borderId="5" applyAlignment="1" pivotButton="0" quotePrefix="0" xfId="0">
      <alignment vertical="center" wrapText="1"/>
    </xf>
    <xf numFmtId="0" fontId="22" fillId="0" borderId="1" applyAlignment="1" pivotButton="0" quotePrefix="0" xfId="0">
      <alignment horizontal="center" vertical="center"/>
    </xf>
    <xf numFmtId="9" fontId="16" fillId="0" borderId="0" applyAlignment="1" pivotButton="0" quotePrefix="0" xfId="3">
      <alignment vertical="center"/>
    </xf>
    <xf numFmtId="166" fontId="16" fillId="0" borderId="0" applyAlignment="1" pivotButton="0" quotePrefix="0" xfId="0">
      <alignment vertical="center"/>
    </xf>
    <xf numFmtId="164" fontId="16" fillId="0" borderId="5" applyAlignment="1" pivotButton="0" quotePrefix="0" xfId="3">
      <alignment vertical="center"/>
    </xf>
    <xf numFmtId="164" fontId="16" fillId="0" borderId="2" applyAlignment="1" pivotButton="0" quotePrefix="0" xfId="0">
      <alignment vertical="center"/>
    </xf>
    <xf numFmtId="38" fontId="13" fillId="0" borderId="6" applyAlignment="1" pivotButton="0" quotePrefix="0" xfId="4">
      <alignment horizontal="right" vertical="center"/>
    </xf>
    <xf numFmtId="9" fontId="13" fillId="0" borderId="6" applyAlignment="1" pivotButton="0" quotePrefix="0" xfId="3">
      <alignment horizontal="right" vertical="center"/>
    </xf>
    <xf numFmtId="38" fontId="13" fillId="0" borderId="7" applyAlignment="1" pivotButton="0" quotePrefix="0" xfId="4">
      <alignment horizontal="right" vertical="center"/>
    </xf>
    <xf numFmtId="14" fontId="14" fillId="0" borderId="0" applyAlignment="1" pivotButton="0" quotePrefix="0" xfId="0">
      <alignment vertical="center"/>
    </xf>
    <xf numFmtId="164" fontId="14" fillId="0" borderId="0" applyAlignment="1" pivotButton="0" quotePrefix="0" xfId="2">
      <alignment vertical="center"/>
    </xf>
    <xf numFmtId="14" fontId="24" fillId="0" borderId="0" applyAlignment="1" pivotButton="0" quotePrefix="0" xfId="0">
      <alignment vertical="center"/>
    </xf>
    <xf numFmtId="165" fontId="32" fillId="0" borderId="0" applyAlignment="1" pivotButton="0" quotePrefix="0" xfId="0">
      <alignment vertical="center"/>
    </xf>
    <xf numFmtId="165" fontId="32" fillId="0" borderId="0" applyAlignment="1" pivotButton="0" quotePrefix="0" xfId="0">
      <alignment vertical="center" wrapText="1"/>
    </xf>
    <xf numFmtId="164" fontId="32" fillId="0" borderId="0" applyAlignment="1" pivotButton="0" quotePrefix="0" xfId="0">
      <alignment vertical="center"/>
    </xf>
    <xf numFmtId="14" fontId="33" fillId="0" borderId="1" applyAlignment="1" pivotButton="0" quotePrefix="0" xfId="0">
      <alignment vertical="center"/>
    </xf>
    <xf numFmtId="14" fontId="33" fillId="0" borderId="4" applyAlignment="1" pivotButton="0" quotePrefix="0" xfId="0">
      <alignment vertical="center"/>
    </xf>
    <xf numFmtId="14" fontId="33" fillId="0" borderId="6" applyAlignment="1" pivotButton="0" quotePrefix="0" xfId="0">
      <alignment vertical="center"/>
    </xf>
    <xf numFmtId="14" fontId="33" fillId="0" borderId="1" applyAlignment="1" pivotButton="0" quotePrefix="0" xfId="0">
      <alignment vertical="center" wrapText="1"/>
    </xf>
    <xf numFmtId="0" fontId="33" fillId="0" borderId="1" applyAlignment="1" pivotButton="0" quotePrefix="0" xfId="0">
      <alignment vertical="center"/>
    </xf>
    <xf numFmtId="165" fontId="20" fillId="0" borderId="6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8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38" fontId="20" fillId="0" borderId="1" applyAlignment="1" pivotButton="0" quotePrefix="0" xfId="4">
      <alignment vertical="center"/>
    </xf>
    <xf numFmtId="164" fontId="20" fillId="0" borderId="4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20" fillId="0" borderId="4" applyAlignment="1" pivotButton="0" quotePrefix="0" xfId="2">
      <alignment horizontal="right" vertical="center"/>
    </xf>
    <xf numFmtId="38" fontId="20" fillId="0" borderId="5" applyAlignment="1" pivotButton="0" quotePrefix="0" xfId="4">
      <alignment vertical="center"/>
    </xf>
    <xf numFmtId="166" fontId="20" fillId="0" borderId="0" applyAlignment="1" pivotButton="0" quotePrefix="0" xfId="0">
      <alignment vertical="center"/>
    </xf>
    <xf numFmtId="0" fontId="20" fillId="0" borderId="13" applyAlignment="1" pivotButton="0" quotePrefix="0" xfId="0">
      <alignment vertical="center"/>
    </xf>
    <xf numFmtId="164" fontId="20" fillId="0" borderId="8" applyAlignment="1" pivotButton="0" quotePrefix="0" xfId="0">
      <alignment vertical="center"/>
    </xf>
    <xf numFmtId="9" fontId="20" fillId="0" borderId="1" applyAlignment="1" pivotButton="0" quotePrefix="0" xfId="0">
      <alignment vertical="center"/>
    </xf>
    <xf numFmtId="38" fontId="20" fillId="0" borderId="1" applyAlignment="1" pivotButton="0" quotePrefix="0" xfId="0">
      <alignment vertical="center"/>
    </xf>
    <xf numFmtId="164" fontId="20" fillId="0" borderId="1" applyAlignment="1" pivotButton="0" quotePrefix="0" xfId="3">
      <alignment vertical="center"/>
    </xf>
    <xf numFmtId="0" fontId="20" fillId="0" borderId="1" applyAlignment="1" pivotButton="0" quotePrefix="0" xfId="3">
      <alignment horizontal="right" vertical="center"/>
    </xf>
    <xf numFmtId="9" fontId="20" fillId="0" borderId="1" applyAlignment="1" pivotButton="0" quotePrefix="0" xfId="2">
      <alignment vertical="center"/>
    </xf>
    <xf numFmtId="9" fontId="20" fillId="0" borderId="5" applyAlignment="1" pivotButton="0" quotePrefix="0" xfId="3">
      <alignment vertical="center"/>
    </xf>
    <xf numFmtId="14" fontId="20" fillId="0" borderId="8" applyAlignment="1" pivotButton="0" quotePrefix="0" xfId="0">
      <alignment horizontal="center" vertical="center"/>
    </xf>
    <xf numFmtId="14" fontId="20" fillId="0" borderId="5" applyAlignment="1" pivotButton="0" quotePrefix="0" xfId="0">
      <alignment horizontal="center" vertical="center"/>
    </xf>
    <xf numFmtId="0" fontId="20" fillId="0" borderId="0" applyAlignment="1" pivotButton="0" quotePrefix="0" xfId="0">
      <alignment vertical="center"/>
    </xf>
    <xf numFmtId="0" fontId="29" fillId="0" borderId="0" applyAlignment="1" pivotButton="0" quotePrefix="0" xfId="0">
      <alignment vertical="center"/>
    </xf>
    <xf numFmtId="14" fontId="0" fillId="0" borderId="6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64" fontId="33" fillId="0" borderId="1" applyAlignment="1" pivotButton="0" quotePrefix="0" xfId="2">
      <alignment vertical="center"/>
    </xf>
    <xf numFmtId="0" fontId="16" fillId="7" borderId="13" applyAlignment="1" pivotButton="0" quotePrefix="0" xfId="0">
      <alignment horizontal="center" vertical="center" textRotation="255"/>
    </xf>
    <xf numFmtId="0" fontId="16" fillId="0" borderId="30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2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164" fontId="20" fillId="0" borderId="34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38" fontId="20" fillId="0" borderId="36" applyAlignment="1" pivotButton="0" quotePrefix="0" xfId="4">
      <alignment vertical="center"/>
    </xf>
    <xf numFmtId="9" fontId="20" fillId="0" borderId="39" applyAlignment="1" pivotButton="0" quotePrefix="0" xfId="3">
      <alignment vertical="center"/>
    </xf>
    <xf numFmtId="9" fontId="20" fillId="0" borderId="40" applyAlignment="1" pivotButton="0" quotePrefix="0" xfId="0">
      <alignment vertical="center"/>
    </xf>
    <xf numFmtId="164" fontId="20" fillId="0" borderId="36" applyAlignment="1" pivotButton="0" quotePrefix="0" xfId="0">
      <alignment vertical="center"/>
    </xf>
    <xf numFmtId="9" fontId="20" fillId="0" borderId="40" applyAlignment="1" pivotButton="0" quotePrefix="0" xfId="3">
      <alignment vertical="center"/>
    </xf>
    <xf numFmtId="9" fontId="20" fillId="0" borderId="5" applyAlignment="1" pivotButton="0" quotePrefix="0" xfId="3">
      <alignment horizontal="right" vertical="center"/>
    </xf>
    <xf numFmtId="164" fontId="20" fillId="0" borderId="34" applyAlignment="1" pivotButton="0" quotePrefix="0" xfId="0">
      <alignment horizontal="right" vertical="center"/>
    </xf>
    <xf numFmtId="9" fontId="20" fillId="0" borderId="45" applyAlignment="1" pivotButton="0" quotePrefix="0" xfId="3">
      <alignment vertical="center"/>
    </xf>
    <xf numFmtId="0" fontId="16" fillId="7" borderId="46" applyAlignment="1" pivotButton="0" quotePrefix="0" xfId="0">
      <alignment horizontal="center" vertical="center" textRotation="255"/>
    </xf>
    <xf numFmtId="164" fontId="20" fillId="0" borderId="45" applyAlignment="1" pivotButton="0" quotePrefix="0" xfId="3">
      <alignment vertical="center"/>
    </xf>
    <xf numFmtId="0" fontId="16" fillId="7" borderId="47" applyAlignment="1" pivotButton="0" quotePrefix="0" xfId="0">
      <alignment horizontal="center" vertical="center" textRotation="255"/>
    </xf>
    <xf numFmtId="0" fontId="1" fillId="7" borderId="48" applyAlignment="1" pivotButton="0" quotePrefix="0" xfId="0">
      <alignment horizontal="left" vertical="center"/>
    </xf>
    <xf numFmtId="0" fontId="16" fillId="7" borderId="48" applyAlignment="1" pivotButton="0" quotePrefix="0" xfId="0">
      <alignment horizontal="left" vertical="center"/>
    </xf>
    <xf numFmtId="164" fontId="1" fillId="4" borderId="0" applyAlignment="1" pivotButton="0" quotePrefix="0" xfId="0">
      <alignment vertical="center"/>
    </xf>
    <xf numFmtId="164" fontId="0" fillId="0" borderId="0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4" fontId="27" fillId="0" borderId="1" applyAlignment="1" pivotButton="0" quotePrefix="0" xfId="0">
      <alignment vertical="center"/>
    </xf>
    <xf numFmtId="0" fontId="1" fillId="6" borderId="5" applyAlignment="1" pivotButton="0" quotePrefix="0" xfId="0">
      <alignment horizontal="left" vertical="center" wrapText="1"/>
    </xf>
    <xf numFmtId="14" fontId="0" fillId="0" borderId="0" applyAlignment="1" pivotButton="0" quotePrefix="0" xfId="0">
      <alignment horizontal="center" vertical="center"/>
    </xf>
    <xf numFmtId="14" fontId="0" fillId="0" borderId="5" applyAlignment="1" pivotButton="0" quotePrefix="0" xfId="0">
      <alignment horizontal="center" vertical="center"/>
    </xf>
    <xf numFmtId="0" fontId="16" fillId="7" borderId="1" applyAlignment="1" pivotButton="0" quotePrefix="0" xfId="0">
      <alignment horizontal="left" vertical="center"/>
    </xf>
    <xf numFmtId="0" fontId="16" fillId="11" borderId="1" applyAlignment="1" pivotButton="0" quotePrefix="0" xfId="0">
      <alignment horizontal="center" vertical="center"/>
    </xf>
    <xf numFmtId="0" fontId="1" fillId="7" borderId="1" applyAlignment="1" pivotButton="0" quotePrefix="0" xfId="0">
      <alignment horizontal="left" vertical="center" wrapText="1"/>
    </xf>
    <xf numFmtId="0" fontId="1" fillId="5" borderId="1" applyAlignment="1" pivotButton="0" quotePrefix="0" xfId="0">
      <alignment horizontal="left" vertical="center" wrapText="1"/>
    </xf>
    <xf numFmtId="0" fontId="16" fillId="5" borderId="1" applyAlignment="1" pivotButton="0" quotePrefix="0" xfId="0">
      <alignment horizontal="left" vertical="center" wrapText="1"/>
    </xf>
    <xf numFmtId="0" fontId="1" fillId="5" borderId="5" applyAlignment="1" pivotButton="0" quotePrefix="0" xfId="0">
      <alignment horizontal="left" vertical="center" wrapText="1"/>
    </xf>
    <xf numFmtId="0" fontId="35" fillId="0" borderId="0" applyAlignment="1" pivotButton="0" quotePrefix="0" xfId="0">
      <alignment vertical="center" wrapText="1"/>
    </xf>
    <xf numFmtId="0" fontId="33" fillId="0" borderId="1" applyAlignment="1" pivotButton="0" quotePrefix="0" xfId="0">
      <alignment horizontal="center" vertical="center"/>
    </xf>
    <xf numFmtId="0" fontId="16" fillId="6" borderId="1" applyAlignment="1" pivotButton="0" quotePrefix="0" xfId="0">
      <alignment horizontal="center" vertical="center" textRotation="255"/>
    </xf>
    <xf numFmtId="0" fontId="1" fillId="5" borderId="5" applyAlignment="1" pivotButton="0" quotePrefix="0" xfId="0">
      <alignment horizontal="center" vertical="center" wrapText="1"/>
    </xf>
    <xf numFmtId="0" fontId="16" fillId="5" borderId="8" applyAlignment="1" pivotButton="0" quotePrefix="0" xfId="0">
      <alignment horizontal="center" vertical="center" wrapText="1"/>
    </xf>
    <xf numFmtId="0" fontId="21" fillId="0" borderId="3" applyAlignment="1" pivotButton="0" quotePrefix="0" xfId="0">
      <alignment horizontal="center" vertical="center"/>
    </xf>
    <xf numFmtId="0" fontId="21" fillId="0" borderId="7" applyAlignment="1" pivotButton="0" quotePrefix="0" xfId="0">
      <alignment horizontal="center" vertical="center"/>
    </xf>
    <xf numFmtId="0" fontId="21" fillId="0" borderId="15" applyAlignment="1" pivotButton="0" quotePrefix="0" xfId="0">
      <alignment horizontal="center" vertical="center"/>
    </xf>
    <xf numFmtId="0" fontId="21" fillId="0" borderId="19" applyAlignment="1" pivotButton="0" quotePrefix="0" xfId="0">
      <alignment horizontal="center" vertical="center"/>
    </xf>
    <xf numFmtId="164" fontId="20" fillId="0" borderId="17" applyAlignment="1" pivotButton="0" quotePrefix="0" xfId="0">
      <alignment horizontal="center" vertical="center"/>
    </xf>
    <xf numFmtId="164" fontId="20" fillId="0" borderId="18" applyAlignment="1" pivotButton="0" quotePrefix="0" xfId="0">
      <alignment horizontal="center" vertical="center"/>
    </xf>
    <xf numFmtId="164" fontId="20" fillId="0" borderId="5" applyAlignment="1" pivotButton="0" quotePrefix="0" xfId="0">
      <alignment horizontal="right" vertical="center"/>
    </xf>
    <xf numFmtId="164" fontId="20" fillId="0" borderId="8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0" fontId="20" fillId="0" borderId="1" applyAlignment="1" pivotButton="0" quotePrefix="0" xfId="0">
      <alignment horizontal="right" vertical="center"/>
    </xf>
    <xf numFmtId="164" fontId="20" fillId="0" borderId="1" applyAlignment="1" pivotButton="0" quotePrefix="0" xfId="0">
      <alignment horizontal="center" vertical="center"/>
    </xf>
    <xf numFmtId="0" fontId="20" fillId="0" borderId="1" applyAlignment="1" pivotButton="0" quotePrefix="0" xfId="0">
      <alignment horizontal="center" vertical="center"/>
    </xf>
    <xf numFmtId="14" fontId="20" fillId="0" borderId="5" applyAlignment="1" pivotButton="0" quotePrefix="0" xfId="0">
      <alignment horizontal="center" vertical="center"/>
    </xf>
    <xf numFmtId="14" fontId="20" fillId="0" borderId="8" applyAlignment="1" pivotButton="0" quotePrefix="0" xfId="0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/>
    </xf>
    <xf numFmtId="0" fontId="16" fillId="0" borderId="4" applyAlignment="1" pivotButton="0" quotePrefix="0" xfId="0">
      <alignment horizontal="center" vertical="center"/>
    </xf>
    <xf numFmtId="0" fontId="16" fillId="0" borderId="3" applyAlignment="1" pivotButton="0" quotePrefix="0" xfId="0">
      <alignment horizontal="center" vertical="center"/>
    </xf>
    <xf numFmtId="0" fontId="16" fillId="0" borderId="7" applyAlignment="1" pivotButton="0" quotePrefix="0" xfId="0">
      <alignment horizontal="center" vertical="center"/>
    </xf>
    <xf numFmtId="0" fontId="16" fillId="0" borderId="15" applyAlignment="1" pivotButton="0" quotePrefix="0" xfId="0">
      <alignment horizontal="center" vertical="center"/>
    </xf>
    <xf numFmtId="0" fontId="16" fillId="0" borderId="19" applyAlignment="1" pivotButton="0" quotePrefix="0" xfId="0">
      <alignment horizontal="center" vertical="center"/>
    </xf>
    <xf numFmtId="0" fontId="16" fillId="0" borderId="1" applyAlignment="1" pivotButton="0" quotePrefix="0" xfId="0">
      <alignment horizontal="center" vertical="center" wrapText="1"/>
    </xf>
    <xf numFmtId="164" fontId="20" fillId="0" borderId="5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167" fontId="20" fillId="0" borderId="5" applyAlignment="1" pivotButton="0" quotePrefix="0" xfId="0">
      <alignment horizontal="center" vertical="center"/>
    </xf>
    <xf numFmtId="167" fontId="20" fillId="0" borderId="8" applyAlignment="1" pivotButton="0" quotePrefix="0" xfId="0">
      <alignment horizontal="center" vertical="center"/>
    </xf>
    <xf numFmtId="164" fontId="20" fillId="13" borderId="5" applyAlignment="1" pivotButton="0" quotePrefix="0" xfId="2">
      <alignment horizontal="center" vertical="center"/>
    </xf>
    <xf numFmtId="164" fontId="20" fillId="13" borderId="8" applyAlignment="1" pivotButton="0" quotePrefix="0" xfId="2">
      <alignment horizontal="center" vertical="center"/>
    </xf>
    <xf numFmtId="14" fontId="20" fillId="0" borderId="5" applyAlignment="1" pivotButton="0" quotePrefix="0" xfId="2">
      <alignment horizontal="center" vertical="center"/>
    </xf>
    <xf numFmtId="14" fontId="20" fillId="0" borderId="8" applyAlignment="1" pivotButton="0" quotePrefix="0" xfId="2">
      <alignment horizontal="center" vertical="center"/>
    </xf>
    <xf numFmtId="14" fontId="20" fillId="13" borderId="5" applyAlignment="1" pivotButton="0" quotePrefix="0" xfId="0">
      <alignment horizontal="center" vertical="center"/>
    </xf>
    <xf numFmtId="14" fontId="20" fillId="13" borderId="8" applyAlignment="1" pivotButton="0" quotePrefix="0" xfId="0">
      <alignment horizontal="center" vertical="center"/>
    </xf>
    <xf numFmtId="164" fontId="27" fillId="0" borderId="8" applyAlignment="1" pivotButton="0" quotePrefix="0" xfId="0">
      <alignment horizontal="center" vertical="center"/>
    </xf>
    <xf numFmtId="164" fontId="27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 wrapText="1"/>
    </xf>
    <xf numFmtId="0" fontId="21" fillId="0" borderId="20" applyAlignment="1" pivotButton="0" quotePrefix="0" xfId="0">
      <alignment horizontal="center" vertical="center" wrapText="1"/>
    </xf>
    <xf numFmtId="0" fontId="16" fillId="0" borderId="2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5" applyAlignment="1" pivotButton="0" quotePrefix="0" xfId="0">
      <alignment horizontal="center" vertical="center" wrapText="1"/>
    </xf>
    <xf numFmtId="0" fontId="16" fillId="0" borderId="19" applyAlignment="1" pivotButton="0" quotePrefix="0" xfId="0">
      <alignment horizontal="center" vertical="center" wrapText="1"/>
    </xf>
    <xf numFmtId="0" fontId="20" fillId="7" borderId="3" applyAlignment="1" pivotButton="0" quotePrefix="0" xfId="0">
      <alignment horizontal="left" vertical="center" wrapText="1"/>
    </xf>
    <xf numFmtId="0" fontId="20" fillId="7" borderId="15" applyAlignment="1" pivotButton="0" quotePrefix="0" xfId="0">
      <alignment horizontal="left" vertical="center" wrapText="1"/>
    </xf>
    <xf numFmtId="0" fontId="20" fillId="7" borderId="3" applyAlignment="1" pivotButton="0" quotePrefix="0" xfId="0">
      <alignment horizontal="left" vertical="center"/>
    </xf>
    <xf numFmtId="0" fontId="20" fillId="7" borderId="14" applyAlignment="1" pivotButton="0" quotePrefix="0" xfId="0">
      <alignment horizontal="left" vertical="center"/>
    </xf>
    <xf numFmtId="0" fontId="20" fillId="7" borderId="15" applyAlignment="1" pivotButton="0" quotePrefix="0" xfId="0">
      <alignment horizontal="left" vertical="center"/>
    </xf>
    <xf numFmtId="0" fontId="20" fillId="7" borderId="16" applyAlignment="1" pivotButton="0" quotePrefix="0" xfId="0">
      <alignment horizontal="left" vertical="center"/>
    </xf>
    <xf numFmtId="0" fontId="27" fillId="7" borderId="3" applyAlignment="1" pivotButton="0" quotePrefix="0" xfId="0">
      <alignment horizontal="left" vertical="center"/>
    </xf>
    <xf numFmtId="0" fontId="27" fillId="7" borderId="14" applyAlignment="1" pivotButton="0" quotePrefix="0" xfId="0">
      <alignment horizontal="left" vertical="center"/>
    </xf>
    <xf numFmtId="0" fontId="27" fillId="7" borderId="15" applyAlignment="1" pivotButton="0" quotePrefix="0" xfId="0">
      <alignment horizontal="left" vertical="center"/>
    </xf>
    <xf numFmtId="0" fontId="27" fillId="7" borderId="16" applyAlignment="1" pivotButton="0" quotePrefix="0" xfId="0">
      <alignment horizontal="left" vertical="center"/>
    </xf>
    <xf numFmtId="0" fontId="27" fillId="7" borderId="2" applyAlignment="1" pivotButton="0" quotePrefix="0" xfId="0">
      <alignment horizontal="left" vertical="center"/>
    </xf>
    <xf numFmtId="0" fontId="27" fillId="7" borderId="31" applyAlignment="1" pivotButton="0" quotePrefix="0" xfId="0">
      <alignment horizontal="left" vertical="center"/>
    </xf>
    <xf numFmtId="0" fontId="16" fillId="7" borderId="41" applyAlignment="1" pivotButton="0" quotePrefix="0" xfId="0">
      <alignment horizontal="center" vertical="center" textRotation="255"/>
    </xf>
    <xf numFmtId="0" fontId="16" fillId="7" borderId="44" applyAlignment="1" pivotButton="0" quotePrefix="0" xfId="0">
      <alignment horizontal="center" vertical="center" textRotation="255"/>
    </xf>
    <xf numFmtId="0" fontId="16" fillId="7" borderId="34" applyAlignment="1" pivotButton="0" quotePrefix="0" xfId="0">
      <alignment horizontal="left" vertical="center"/>
    </xf>
    <xf numFmtId="0" fontId="16" fillId="7" borderId="35" applyAlignment="1" pivotButton="0" quotePrefix="0" xfId="0">
      <alignment horizontal="left" vertical="center"/>
    </xf>
    <xf numFmtId="0" fontId="16" fillId="7" borderId="1" applyAlignment="1" pivotButton="0" quotePrefix="0" xfId="0">
      <alignment horizontal="left" vertical="center"/>
    </xf>
    <xf numFmtId="0" fontId="16" fillId="7" borderId="4" applyAlignment="1" pivotButton="0" quotePrefix="0" xfId="0">
      <alignment horizontal="left" vertical="center"/>
    </xf>
    <xf numFmtId="0" fontId="20" fillId="7" borderId="14" applyAlignment="1" pivotButton="0" quotePrefix="0" xfId="0">
      <alignment horizontal="left" vertical="center" wrapText="1"/>
    </xf>
    <xf numFmtId="0" fontId="20" fillId="7" borderId="16" applyAlignment="1" pivotButton="0" quotePrefix="0" xfId="0">
      <alignment horizontal="left" vertical="center" wrapText="1"/>
    </xf>
    <xf numFmtId="0" fontId="20" fillId="7" borderId="7" applyAlignment="1" pivotButton="0" quotePrefix="0" xfId="0">
      <alignment horizontal="left" vertical="center" wrapText="1"/>
    </xf>
    <xf numFmtId="0" fontId="20" fillId="7" borderId="19" applyAlignment="1" pivotButton="0" quotePrefix="0" xfId="0">
      <alignment horizontal="left" vertical="center" wrapText="1"/>
    </xf>
    <xf numFmtId="0" fontId="26" fillId="7" borderId="1" applyAlignment="1" pivotButton="0" quotePrefix="0" xfId="0">
      <alignment horizontal="left" vertical="center"/>
    </xf>
    <xf numFmtId="0" fontId="20" fillId="7" borderId="4" applyAlignment="1" pivotButton="0" quotePrefix="0" xfId="0">
      <alignment horizontal="left" vertical="center"/>
    </xf>
    <xf numFmtId="0" fontId="20" fillId="7" borderId="7" applyAlignment="1" pivotButton="0" quotePrefix="0" xfId="0">
      <alignment horizontal="left" vertical="center"/>
    </xf>
    <xf numFmtId="0" fontId="20" fillId="7" borderId="19" applyAlignment="1" pivotButton="0" quotePrefix="0" xfId="0">
      <alignment horizontal="left" vertical="center"/>
    </xf>
    <xf numFmtId="0" fontId="16" fillId="5" borderId="1" applyAlignment="1" pivotButton="0" quotePrefix="0" xfId="0">
      <alignment horizontal="center" vertical="center" wrapText="1"/>
    </xf>
    <xf numFmtId="0" fontId="16" fillId="5" borderId="1" applyAlignment="1" pivotButton="0" quotePrefix="0" xfId="0">
      <alignment horizontal="left" vertical="center"/>
    </xf>
    <xf numFmtId="0" fontId="2" fillId="6" borderId="1" applyAlignment="1" pivotButton="0" quotePrefix="0" xfId="0">
      <alignment horizontal="center" vertical="center" textRotation="255"/>
    </xf>
    <xf numFmtId="0" fontId="16" fillId="6" borderId="1" applyAlignment="1" pivotButton="0" quotePrefix="0" xfId="0">
      <alignment horizontal="center" vertical="center" textRotation="255"/>
    </xf>
    <xf numFmtId="0" fontId="16" fillId="6" borderId="4" applyAlignment="1" pivotButton="0" quotePrefix="0" xfId="0">
      <alignment horizontal="center" vertical="center" textRotation="255"/>
    </xf>
    <xf numFmtId="0" fontId="16" fillId="6" borderId="3" applyAlignment="1" pivotButton="0" quotePrefix="0" xfId="0">
      <alignment horizontal="center" vertical="center"/>
    </xf>
    <xf numFmtId="0" fontId="16" fillId="6" borderId="7" applyAlignment="1" pivotButton="0" quotePrefix="0" xfId="0">
      <alignment horizontal="center" vertical="center"/>
    </xf>
    <xf numFmtId="0" fontId="16" fillId="10" borderId="32" applyAlignment="1" pivotButton="0" quotePrefix="0" xfId="0">
      <alignment horizontal="center" vertical="center"/>
    </xf>
    <xf numFmtId="0" fontId="16" fillId="10" borderId="33" applyAlignment="1" pivotButton="0" quotePrefix="0" xfId="0">
      <alignment horizontal="center" vertical="center"/>
    </xf>
    <xf numFmtId="0" fontId="16" fillId="10" borderId="37" applyAlignment="1" pivotButton="0" quotePrefix="0" xfId="0">
      <alignment horizontal="center" vertical="center"/>
    </xf>
    <xf numFmtId="0" fontId="16" fillId="10" borderId="38" applyAlignment="1" pivotButton="0" quotePrefix="0" xfId="0">
      <alignment horizontal="center" vertical="center"/>
    </xf>
    <xf numFmtId="0" fontId="16" fillId="11" borderId="41" applyAlignment="1" pivotButton="0" quotePrefix="0" xfId="0">
      <alignment horizontal="center" vertical="center" wrapText="1"/>
    </xf>
    <xf numFmtId="0" fontId="16" fillId="11" borderId="42" applyAlignment="1" pivotButton="0" quotePrefix="0" xfId="0">
      <alignment horizontal="center" vertical="center" wrapText="1"/>
    </xf>
    <xf numFmtId="0" fontId="16" fillId="11" borderId="34" applyAlignment="1" pivotButton="0" quotePrefix="0" xfId="0">
      <alignment horizontal="center" vertical="center"/>
    </xf>
    <xf numFmtId="0" fontId="16" fillId="11" borderId="35" applyAlignment="1" pivotButton="0" quotePrefix="0" xfId="0">
      <alignment horizontal="center" vertical="center"/>
    </xf>
    <xf numFmtId="0" fontId="16" fillId="11" borderId="39" applyAlignment="1" pivotButton="0" quotePrefix="0" xfId="0">
      <alignment horizontal="center" vertical="center"/>
    </xf>
    <xf numFmtId="0" fontId="16" fillId="11" borderId="43" applyAlignment="1" pivotButton="0" quotePrefix="0" xfId="0">
      <alignment horizontal="center" vertical="center"/>
    </xf>
    <xf numFmtId="0" fontId="2" fillId="7" borderId="13" applyAlignment="1" pivotButton="0" quotePrefix="0" xfId="0">
      <alignment horizontal="center" vertical="center" textRotation="255"/>
    </xf>
    <xf numFmtId="0" fontId="16" fillId="7" borderId="13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center" vertical="center" textRotation="255"/>
    </xf>
    <xf numFmtId="0" fontId="16" fillId="7" borderId="8" applyAlignment="1" pivotButton="0" quotePrefix="0" xfId="0">
      <alignment horizontal="left" vertical="center"/>
    </xf>
    <xf numFmtId="0" fontId="16" fillId="7" borderId="15" applyAlignment="1" pivotButton="0" quotePrefix="0" xfId="0">
      <alignment horizontal="left" vertical="center"/>
    </xf>
    <xf numFmtId="0" fontId="1" fillId="5" borderId="1" applyAlignment="1" pivotButton="0" quotePrefix="0" xfId="0">
      <alignment horizontal="center" vertical="center" wrapText="1"/>
    </xf>
    <xf numFmtId="0" fontId="2" fillId="5" borderId="5" applyAlignment="1" pivotButton="0" quotePrefix="0" xfId="0">
      <alignment horizontal="center" vertical="center" wrapText="1"/>
    </xf>
    <xf numFmtId="164" fontId="27" fillId="0" borderId="3" applyAlignment="1" pivotButton="0" quotePrefix="0" xfId="0">
      <alignment horizontal="center" vertical="center"/>
    </xf>
    <xf numFmtId="164" fontId="27" fillId="0" borderId="15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/>
    </xf>
    <xf numFmtId="0" fontId="16" fillId="5" borderId="1" applyAlignment="1" pivotButton="0" quotePrefix="0" xfId="0">
      <alignment horizontal="center" vertical="center" textRotation="255"/>
    </xf>
    <xf numFmtId="0" fontId="16" fillId="9" borderId="1" applyAlignment="1" pivotButton="0" quotePrefix="0" xfId="0">
      <alignment horizontal="center" vertical="center" wrapText="1"/>
    </xf>
    <xf numFmtId="164" fontId="20" fillId="0" borderId="12" applyAlignment="1" pivotButton="0" quotePrefix="0" xfId="0">
      <alignment horizontal="center" vertical="center"/>
    </xf>
    <xf numFmtId="0" fontId="16" fillId="7" borderId="1" applyAlignment="1" pivotButton="0" quotePrefix="0" xfId="0">
      <alignment horizontal="center" vertical="center" textRotation="255"/>
    </xf>
    <xf numFmtId="0" fontId="16" fillId="0" borderId="3" applyAlignment="1" pivotButton="0" quotePrefix="0" xfId="0">
      <alignment horizontal="center" vertical="center" wrapText="1"/>
    </xf>
    <xf numFmtId="0" fontId="16" fillId="0" borderId="7" applyAlignment="1" pivotButton="0" quotePrefix="0" xfId="0">
      <alignment horizontal="center" vertical="center" wrapText="1"/>
    </xf>
    <xf numFmtId="0" fontId="2" fillId="7" borderId="5" applyAlignment="1" pivotButton="0" quotePrefix="0" xfId="0">
      <alignment horizontal="center" vertical="center" textRotation="255"/>
    </xf>
    <xf numFmtId="0" fontId="16" fillId="6" borderId="4" applyAlignment="1" pivotButton="0" quotePrefix="0" xfId="0">
      <alignment horizontal="center" vertical="center"/>
    </xf>
    <xf numFmtId="0" fontId="16" fillId="6" borderId="20" applyAlignment="1" pivotButton="0" quotePrefix="0" xfId="0">
      <alignment horizontal="center" vertical="center"/>
    </xf>
    <xf numFmtId="0" fontId="16" fillId="10" borderId="3" applyAlignment="1" pivotButton="0" quotePrefix="0" xfId="0">
      <alignment horizontal="center" vertical="center"/>
    </xf>
    <xf numFmtId="0" fontId="16" fillId="10" borderId="7" applyAlignment="1" pivotButton="0" quotePrefix="0" xfId="0">
      <alignment horizontal="center" vertical="center"/>
    </xf>
    <xf numFmtId="0" fontId="16" fillId="10" borderId="15" applyAlignment="1" pivotButton="0" quotePrefix="0" xfId="0">
      <alignment horizontal="center" vertical="center"/>
    </xf>
    <xf numFmtId="0" fontId="16" fillId="10" borderId="19" applyAlignment="1" pivotButton="0" quotePrefix="0" xfId="0">
      <alignment horizontal="center" vertical="center"/>
    </xf>
    <xf numFmtId="0" fontId="16" fillId="11" borderId="1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textRotation="255"/>
    </xf>
    <xf numFmtId="0" fontId="16" fillId="11" borderId="1" applyAlignment="1" pivotButton="0" quotePrefix="0" xfId="0">
      <alignment horizontal="center" vertical="center"/>
    </xf>
    <xf numFmtId="0" fontId="16" fillId="11" borderId="4" applyAlignment="1" pivotButton="0" quotePrefix="0" xfId="0">
      <alignment horizontal="center" vertical="center"/>
    </xf>
    <xf numFmtId="0" fontId="1" fillId="5" borderId="8" applyAlignment="1" pivotButton="0" quotePrefix="0" xfId="0">
      <alignment horizontal="center" vertical="center" wrapText="1"/>
    </xf>
    <xf numFmtId="14" fontId="16" fillId="0" borderId="5" applyAlignment="1" pivotButton="0" quotePrefix="0" xfId="0">
      <alignment horizontal="center" vertical="center"/>
    </xf>
    <xf numFmtId="14" fontId="16" fillId="0" borderId="8" applyAlignment="1" pivotButton="0" quotePrefix="0" xfId="0">
      <alignment horizontal="center" vertical="center"/>
    </xf>
    <xf numFmtId="164" fontId="16" fillId="0" borderId="5" applyAlignment="1" pivotButton="0" quotePrefix="0" xfId="0">
      <alignment horizontal="right" vertical="center"/>
    </xf>
    <xf numFmtId="164" fontId="16" fillId="0" borderId="8" applyAlignment="1" pivotButton="0" quotePrefix="0" xfId="0">
      <alignment horizontal="right" vertical="center"/>
    </xf>
    <xf numFmtId="164" fontId="21" fillId="0" borderId="5" applyAlignment="1" pivotButton="0" quotePrefix="0" xfId="0">
      <alignment horizontal="center" vertical="center"/>
    </xf>
    <xf numFmtId="164" fontId="21" fillId="0" borderId="8" applyAlignment="1" pivotButton="0" quotePrefix="0" xfId="0">
      <alignment horizontal="center" vertical="center"/>
    </xf>
    <xf numFmtId="0" fontId="1" fillId="5" borderId="4" applyAlignment="1" pivotButton="0" quotePrefix="0" xfId="0">
      <alignment horizontal="center" vertical="center"/>
    </xf>
    <xf numFmtId="0" fontId="16" fillId="5" borderId="6" applyAlignment="1" pivotButton="0" quotePrefix="0" xfId="0">
      <alignment horizontal="center" vertical="center"/>
    </xf>
    <xf numFmtId="0" fontId="1" fillId="6" borderId="4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 textRotation="255"/>
    </xf>
    <xf numFmtId="0" fontId="16" fillId="6" borderId="14" applyAlignment="1" pivotButton="0" quotePrefix="0" xfId="0">
      <alignment horizontal="center" vertical="center" wrapText="1"/>
    </xf>
    <xf numFmtId="0" fontId="16" fillId="6" borderId="16" applyAlignment="1" pivotButton="0" quotePrefix="0" xfId="0">
      <alignment horizontal="center" vertical="center" wrapText="1"/>
    </xf>
    <xf numFmtId="0" fontId="16" fillId="6" borderId="7" applyAlignment="1" pivotButton="0" quotePrefix="0" xfId="0">
      <alignment horizontal="center" vertical="center" wrapText="1"/>
    </xf>
    <xf numFmtId="0" fontId="16" fillId="6" borderId="19" applyAlignment="1" pivotButton="0" quotePrefix="0" xfId="0">
      <alignment horizontal="center" vertical="center" wrapText="1"/>
    </xf>
    <xf numFmtId="0" fontId="1" fillId="6" borderId="1" applyAlignment="1" pivotButton="0" quotePrefix="0" xfId="0">
      <alignment horizontal="center" vertical="center" textRotation="255"/>
    </xf>
    <xf numFmtId="164" fontId="21" fillId="0" borderId="1" applyAlignment="1" pivotButton="0" quotePrefix="0" xfId="0">
      <alignment horizontal="center" vertical="center"/>
    </xf>
    <xf numFmtId="164" fontId="16" fillId="0" borderId="17" applyAlignment="1" pivotButton="0" quotePrefix="0" xfId="0">
      <alignment horizontal="center" vertical="center"/>
    </xf>
    <xf numFmtId="164" fontId="16" fillId="0" borderId="18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4" fontId="16" fillId="0" borderId="1" applyAlignment="1" pivotButton="0" quotePrefix="0" xfId="0">
      <alignment horizontal="center" vertical="center"/>
    </xf>
    <xf numFmtId="14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0">
      <alignment horizontal="right" vertical="center"/>
    </xf>
    <xf numFmtId="0" fontId="16" fillId="0" borderId="1" applyAlignment="1" pivotButton="0" quotePrefix="0" xfId="0">
      <alignment horizontal="right" vertical="center"/>
    </xf>
    <xf numFmtId="164" fontId="16" fillId="0" borderId="1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4" fontId="16" fillId="13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/>
    </xf>
    <xf numFmtId="0" fontId="1" fillId="0" borderId="4" applyAlignment="1" pivotButton="0" quotePrefix="0" xfId="0">
      <alignment horizontal="center" vertical="center"/>
    </xf>
    <xf numFmtId="164" fontId="1" fillId="0" borderId="1" applyAlignment="1" pivotButton="0" quotePrefix="0" xfId="2">
      <alignment horizontal="center" vertical="center"/>
    </xf>
    <xf numFmtId="14" fontId="1" fillId="0" borderId="5" applyAlignment="1" pivotButton="0" quotePrefix="0" xfId="0">
      <alignment horizontal="center" vertical="center"/>
    </xf>
    <xf numFmtId="14" fontId="1" fillId="0" borderId="8" applyAlignment="1" pivotButton="0" quotePrefix="0" xfId="0">
      <alignment horizontal="center" vertical="center"/>
    </xf>
    <xf numFmtId="14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0">
      <alignment horizontal="center" vertical="center"/>
    </xf>
    <xf numFmtId="164" fontId="21" fillId="0" borderId="4" applyAlignment="1" pivotButton="0" quotePrefix="0" xfId="0">
      <alignment horizontal="center" vertical="center"/>
    </xf>
    <xf numFmtId="164" fontId="1" fillId="0" borderId="5" applyAlignment="1" pivotButton="0" quotePrefix="0" xfId="0">
      <alignment horizontal="right" vertical="center"/>
    </xf>
    <xf numFmtId="164" fontId="1" fillId="0" borderId="8" applyAlignment="1" pivotButton="0" quotePrefix="0" xfId="0">
      <alignment horizontal="right" vertical="center"/>
    </xf>
    <xf numFmtId="164" fontId="1" fillId="0" borderId="5" applyAlignment="1" pivotButton="0" quotePrefix="0" xfId="2">
      <alignment horizontal="center" vertical="center"/>
    </xf>
    <xf numFmtId="164" fontId="1" fillId="0" borderId="8" applyAlignment="1" pivotButton="0" quotePrefix="0" xfId="2">
      <alignment horizontal="center" vertical="center"/>
    </xf>
    <xf numFmtId="164" fontId="1" fillId="0" borderId="1" applyAlignment="1" pivotButton="0" quotePrefix="0" xfId="0">
      <alignment horizontal="right" vertical="center"/>
    </xf>
    <xf numFmtId="0" fontId="1" fillId="0" borderId="1" applyAlignment="1" pivotButton="0" quotePrefix="0" xfId="0">
      <alignment horizontal="right" vertical="center"/>
    </xf>
    <xf numFmtId="167" fontId="1" fillId="0" borderId="5" applyAlignment="1" pivotButton="0" quotePrefix="0" xfId="0">
      <alignment horizontal="center" vertical="center"/>
    </xf>
    <xf numFmtId="167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0">
      <alignment horizontal="center" vertical="center"/>
    </xf>
    <xf numFmtId="0" fontId="1" fillId="7" borderId="1" applyAlignment="1" pivotButton="0" quotePrefix="0" xfId="0">
      <alignment horizontal="left" vertical="center"/>
    </xf>
    <xf numFmtId="0" fontId="1" fillId="7" borderId="4" applyAlignment="1" pivotButton="0" quotePrefix="0" xfId="0">
      <alignment horizontal="left" vertical="center"/>
    </xf>
    <xf numFmtId="0" fontId="1" fillId="11" borderId="1" applyAlignment="1" pivotButton="0" quotePrefix="0" xfId="0">
      <alignment horizontal="center" vertical="center" wrapText="1"/>
    </xf>
    <xf numFmtId="0" fontId="1" fillId="11" borderId="1" applyAlignment="1" pivotButton="0" quotePrefix="0" xfId="0">
      <alignment horizontal="center" vertical="center"/>
    </xf>
    <xf numFmtId="0" fontId="1" fillId="11" borderId="4" applyAlignment="1" pivotButton="0" quotePrefix="0" xfId="0">
      <alignment horizontal="center" vertical="center"/>
    </xf>
    <xf numFmtId="0" fontId="1" fillId="7" borderId="5" applyAlignment="1" pivotButton="0" quotePrefix="0" xfId="0">
      <alignment horizontal="center" vertical="center" textRotation="255"/>
    </xf>
    <xf numFmtId="0" fontId="1" fillId="7" borderId="13" applyAlignment="1" pivotButton="0" quotePrefix="0" xfId="0">
      <alignment horizontal="center" vertical="center" textRotation="255"/>
    </xf>
    <xf numFmtId="0" fontId="1" fillId="7" borderId="8" applyAlignment="1" pivotButton="0" quotePrefix="0" xfId="0">
      <alignment horizontal="center" vertical="center" textRotation="255"/>
    </xf>
    <xf numFmtId="0" fontId="18" fillId="7" borderId="1" applyAlignment="1" pivotButton="0" quotePrefix="0" xfId="0">
      <alignment horizontal="left" vertical="center"/>
    </xf>
    <xf numFmtId="0" fontId="1" fillId="0" borderId="3" applyAlignment="1" pivotButton="0" quotePrefix="0" xfId="0">
      <alignment horizontal="center" vertical="center"/>
    </xf>
    <xf numFmtId="0" fontId="1" fillId="0" borderId="7" applyAlignment="1" pivotButton="0" quotePrefix="0" xfId="0">
      <alignment horizontal="center" vertical="center"/>
    </xf>
    <xf numFmtId="0" fontId="1" fillId="0" borderId="15" applyAlignment="1" pivotButton="0" quotePrefix="0" xfId="0">
      <alignment horizontal="center" vertical="center"/>
    </xf>
    <xf numFmtId="0" fontId="1" fillId="0" borderId="19" applyAlignment="1" pivotButton="0" quotePrefix="0" xfId="0">
      <alignment horizontal="center" vertical="center"/>
    </xf>
    <xf numFmtId="164" fontId="1" fillId="0" borderId="8" applyAlignment="1" pivotButton="0" quotePrefix="0" xfId="0">
      <alignment horizontal="center" vertical="center"/>
    </xf>
    <xf numFmtId="164" fontId="1" fillId="0" borderId="5" applyAlignment="1" pivotButton="0" quotePrefix="0" xfId="1">
      <alignment horizontal="center" vertical="center"/>
    </xf>
    <xf numFmtId="164" fontId="1" fillId="0" borderId="8" applyAlignment="1" pivotButton="0" quotePrefix="0" xfId="1">
      <alignment horizontal="center" vertical="center"/>
    </xf>
    <xf numFmtId="14" fontId="1" fillId="0" borderId="5" applyAlignment="1" pivotButton="0" quotePrefix="0" xfId="2">
      <alignment horizontal="center" vertical="center"/>
    </xf>
    <xf numFmtId="14" fontId="1" fillId="0" borderId="8" applyAlignment="1" pivotButton="0" quotePrefix="0" xfId="2">
      <alignment horizontal="center" vertical="center"/>
    </xf>
    <xf numFmtId="164" fontId="21" fillId="0" borderId="11" applyAlignment="1" pivotButton="0" quotePrefix="0" xfId="0">
      <alignment horizontal="center" vertical="center"/>
    </xf>
    <xf numFmtId="164" fontId="21" fillId="0" borderId="12" applyAlignment="1" pivotButton="0" quotePrefix="0" xfId="0">
      <alignment horizontal="center" vertical="center"/>
    </xf>
    <xf numFmtId="0" fontId="1" fillId="7" borderId="1" applyAlignment="1" pivotButton="0" quotePrefix="0" xfId="0">
      <alignment horizontal="center" vertical="center" textRotation="255"/>
    </xf>
    <xf numFmtId="0" fontId="1" fillId="0" borderId="3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 wrapText="1"/>
    </xf>
    <xf numFmtId="0" fontId="1" fillId="0" borderId="15" applyAlignment="1" pivotButton="0" quotePrefix="0" xfId="0">
      <alignment horizontal="center" vertical="center" wrapText="1"/>
    </xf>
    <xf numFmtId="0" fontId="1" fillId="0" borderId="19" applyAlignment="1" pivotButton="0" quotePrefix="0" xfId="0">
      <alignment horizontal="center" vertical="center" wrapText="1"/>
    </xf>
    <xf numFmtId="164" fontId="21" fillId="0" borderId="21" applyAlignment="1" pivotButton="0" quotePrefix="0" xfId="0">
      <alignment horizontal="center" vertical="center"/>
    </xf>
    <xf numFmtId="164" fontId="21" fillId="0" borderId="22" applyAlignment="1" pivotButton="0" quotePrefix="0" xfId="0">
      <alignment horizontal="center" vertical="center"/>
    </xf>
    <xf numFmtId="164" fontId="21" fillId="0" borderId="23" applyAlignment="1" pivotButton="0" quotePrefix="0" xfId="0">
      <alignment horizontal="center" vertical="center"/>
    </xf>
    <xf numFmtId="164" fontId="21" fillId="0" borderId="24" applyAlignment="1" pivotButton="0" quotePrefix="0" xfId="0">
      <alignment horizontal="center" vertical="center"/>
    </xf>
    <xf numFmtId="0" fontId="1" fillId="5" borderId="1" applyAlignment="1" pivotButton="0" quotePrefix="0" xfId="0">
      <alignment horizontal="left" vertical="center"/>
    </xf>
    <xf numFmtId="0" fontId="1" fillId="6" borderId="20" applyAlignment="1" pivotButton="0" quotePrefix="0" xfId="0">
      <alignment horizontal="center" vertical="center"/>
    </xf>
    <xf numFmtId="0" fontId="1" fillId="10" borderId="3" applyAlignment="1" pivotButton="0" quotePrefix="0" xfId="0">
      <alignment horizontal="center" vertical="center"/>
    </xf>
    <xf numFmtId="0" fontId="1" fillId="10" borderId="7" applyAlignment="1" pivotButton="0" quotePrefix="0" xfId="0">
      <alignment horizontal="center" vertical="center"/>
    </xf>
    <xf numFmtId="0" fontId="1" fillId="10" borderId="15" applyAlignment="1" pivotButton="0" quotePrefix="0" xfId="0">
      <alignment horizontal="center" vertical="center"/>
    </xf>
    <xf numFmtId="0" fontId="1" fillId="10" borderId="19" applyAlignment="1" pivotButton="0" quotePrefix="0" xfId="0">
      <alignment horizontal="center" vertical="center"/>
    </xf>
    <xf numFmtId="0" fontId="1" fillId="9" borderId="1" applyAlignment="1" pivotButton="0" quotePrefix="0" xfId="0">
      <alignment horizontal="center" vertical="center" wrapText="1"/>
    </xf>
    <xf numFmtId="0" fontId="1" fillId="5" borderId="1" applyAlignment="1" pivotButton="0" quotePrefix="0" xfId="0">
      <alignment horizontal="center" vertical="center"/>
    </xf>
    <xf numFmtId="0" fontId="1" fillId="6" borderId="6" applyAlignment="1" pivotButton="0" quotePrefix="0" xfId="0">
      <alignment horizontal="center" vertical="center"/>
    </xf>
    <xf numFmtId="164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/>
    </xf>
    <xf numFmtId="0" fontId="15" fillId="8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14" fontId="0" fillId="0" borderId="1" applyAlignment="1" pivotButton="0" quotePrefix="0" xfId="0">
      <alignment horizontal="center" vertical="center"/>
    </xf>
    <xf numFmtId="0" fontId="0" fillId="2" borderId="5" applyAlignment="1" pivotButton="0" quotePrefix="0" xfId="0">
      <alignment horizontal="center" vertical="center" textRotation="255"/>
    </xf>
    <xf numFmtId="0" fontId="0" fillId="2" borderId="13" applyAlignment="1" pivotButton="0" quotePrefix="0" xfId="0">
      <alignment horizontal="center" vertical="center" textRotation="255"/>
    </xf>
    <xf numFmtId="0" fontId="0" fillId="2" borderId="8" applyAlignment="1" pivotButton="0" quotePrefix="0" xfId="0">
      <alignment horizontal="center" vertical="center" textRotation="255"/>
    </xf>
    <xf numFmtId="0" fontId="0" fillId="9" borderId="1" applyAlignment="1" pivotButton="0" quotePrefix="0" xfId="0">
      <alignment horizontal="center" vertical="center" wrapText="1"/>
    </xf>
    <xf numFmtId="0" fontId="0" fillId="9" borderId="4" applyAlignment="1" pivotButton="0" quotePrefix="0" xfId="0">
      <alignment horizontal="center" vertical="center" wrapText="1"/>
    </xf>
    <xf numFmtId="0" fontId="0" fillId="9" borderId="6" applyAlignment="1" pivotButton="0" quotePrefix="0" xfId="0">
      <alignment horizontal="center" vertical="center" wrapText="1"/>
    </xf>
    <xf numFmtId="0" fontId="0" fillId="2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 textRotation="255"/>
    </xf>
    <xf numFmtId="0" fontId="0" fillId="2" borderId="1" applyAlignment="1" pivotButton="0" quotePrefix="0" xfId="0">
      <alignment horizontal="center" vertical="center" textRotation="255" wrapText="1"/>
    </xf>
    <xf numFmtId="0" fontId="0" fillId="12" borderId="1" applyAlignment="1" pivotButton="0" quotePrefix="0" xfId="0">
      <alignment horizontal="center" vertical="center"/>
    </xf>
    <xf numFmtId="164" fontId="0" fillId="0" borderId="1" applyAlignment="1" pivotButton="0" quotePrefix="0" xfId="2">
      <alignment horizontal="center" vertical="center"/>
    </xf>
    <xf numFmtId="164" fontId="0" fillId="0" borderId="5" applyAlignment="1" pivotButton="0" quotePrefix="0" xfId="2">
      <alignment horizontal="center" vertical="center"/>
    </xf>
    <xf numFmtId="164" fontId="0" fillId="0" borderId="8" applyAlignment="1" pivotButton="0" quotePrefix="0" xfId="2">
      <alignment horizontal="center" vertical="center"/>
    </xf>
    <xf numFmtId="14" fontId="0" fillId="0" borderId="5" applyAlignment="1" pivotButton="0" quotePrefix="0" xfId="0">
      <alignment horizontal="center" vertical="center"/>
    </xf>
    <xf numFmtId="14" fontId="0" fillId="0" borderId="8" applyAlignment="1" pivotButton="0" quotePrefix="0" xfId="0">
      <alignment horizontal="center" vertical="center"/>
    </xf>
    <xf numFmtId="13" fontId="13" fillId="0" borderId="1" applyAlignment="1" pivotButton="0" quotePrefix="0" xfId="2">
      <alignment horizontal="center" vertical="center"/>
    </xf>
    <xf numFmtId="164" fontId="13" fillId="0" borderId="1" applyAlignment="1" pivotButton="0" quotePrefix="0" xfId="2">
      <alignment horizontal="center" vertical="center"/>
    </xf>
    <xf numFmtId="164" fontId="13" fillId="0" borderId="1" applyAlignment="1" pivotButton="0" quotePrefix="0" xfId="2">
      <alignment horizontal="center" vertical="center"/>
    </xf>
    <xf numFmtId="0" fontId="0" fillId="0" borderId="3" applyAlignment="1" pivotButton="0" quotePrefix="0" xfId="0">
      <alignment horizontal="center" vertical="center" wrapText="1"/>
    </xf>
    <xf numFmtId="0" fontId="0" fillId="0" borderId="15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0" pivotButton="0" quotePrefix="0" xfId="0"/>
    <xf numFmtId="164" fontId="0" fillId="0" borderId="0" applyAlignment="1" pivotButton="0" quotePrefix="0" xfId="2">
      <alignment vertical="center"/>
    </xf>
    <xf numFmtId="164" fontId="0" fillId="0" borderId="0" applyAlignment="1" pivotButton="0" quotePrefix="0" xfId="0">
      <alignment vertical="center"/>
    </xf>
    <xf numFmtId="165" fontId="32" fillId="0" borderId="0" applyAlignment="1" pivotButton="0" quotePrefix="0" xfId="0">
      <alignment vertical="center" wrapText="1"/>
    </xf>
    <xf numFmtId="165" fontId="32" fillId="0" borderId="0" applyAlignment="1" pivotButton="0" quotePrefix="0" xfId="0">
      <alignment vertical="center"/>
    </xf>
    <xf numFmtId="164" fontId="32" fillId="0" borderId="0" applyAlignment="1" pivotButton="0" quotePrefix="0" xfId="0">
      <alignment vertical="center"/>
    </xf>
    <xf numFmtId="165" fontId="20" fillId="0" borderId="8" applyAlignment="1" pivotButton="0" quotePrefix="0" xfId="3">
      <alignment horizontal="right" vertical="center"/>
    </xf>
    <xf numFmtId="165" fontId="20" fillId="0" borderId="1" applyAlignment="1" pivotButton="0" quotePrefix="0" xfId="3">
      <alignment horizontal="right" vertical="center"/>
    </xf>
    <xf numFmtId="165" fontId="20" fillId="0" borderId="4" applyAlignment="1" pivotButton="0" quotePrefix="0" xfId="3">
      <alignment horizontal="right" vertical="center"/>
    </xf>
    <xf numFmtId="165" fontId="20" fillId="0" borderId="6" applyAlignment="1" pivotButton="0" quotePrefix="0" xfId="3">
      <alignment horizontal="right" vertical="center"/>
    </xf>
    <xf numFmtId="0" fontId="0" fillId="0" borderId="13" pivotButton="0" quotePrefix="0" xfId="0"/>
    <xf numFmtId="0" fontId="0" fillId="0" borderId="8" pivotButton="0" quotePrefix="0" xfId="0"/>
    <xf numFmtId="164" fontId="20" fillId="0" borderId="1" applyAlignment="1" pivotButton="0" quotePrefix="0" xfId="2">
      <alignment vertical="center"/>
    </xf>
    <xf numFmtId="164" fontId="20" fillId="0" borderId="4" applyAlignment="1" pivotButton="0" quotePrefix="0" xfId="2">
      <alignment vertical="center"/>
    </xf>
    <xf numFmtId="164" fontId="20" fillId="0" borderId="6" applyAlignment="1" pivotButton="0" quotePrefix="0" xfId="2">
      <alignment vertical="center"/>
    </xf>
    <xf numFmtId="165" fontId="20" fillId="0" borderId="1" applyAlignment="1" pivotButton="0" quotePrefix="0" xfId="2">
      <alignment vertical="center"/>
    </xf>
    <xf numFmtId="165" fontId="20" fillId="0" borderId="1" applyAlignment="1" pivotButton="0" quotePrefix="0" xfId="2">
      <alignment horizontal="right" vertical="center"/>
    </xf>
    <xf numFmtId="164" fontId="20" fillId="0" borderId="1" applyAlignment="1" pivotButton="0" quotePrefix="0" xfId="2">
      <alignment horizontal="right" vertical="center"/>
    </xf>
    <xf numFmtId="164" fontId="1" fillId="4" borderId="0" applyAlignment="1" pivotButton="0" quotePrefix="0" xfId="0">
      <alignment vertical="center"/>
    </xf>
    <xf numFmtId="164" fontId="1" fillId="0" borderId="0" applyAlignment="1" pivotButton="0" quotePrefix="0" xfId="0">
      <alignment vertical="center"/>
    </xf>
    <xf numFmtId="164" fontId="16" fillId="4" borderId="0" applyAlignment="1" pivotButton="0" quotePrefix="0" xfId="0">
      <alignment vertical="center"/>
    </xf>
    <xf numFmtId="164" fontId="20" fillId="0" borderId="1" applyAlignment="1" pivotButton="0" quotePrefix="0" xfId="0">
      <alignment vertical="center"/>
    </xf>
    <xf numFmtId="164" fontId="16" fillId="0" borderId="0" applyAlignment="1" pivotButton="0" quotePrefix="0" xfId="0">
      <alignment vertical="center"/>
    </xf>
    <xf numFmtId="164" fontId="20" fillId="0" borderId="5" applyAlignment="1" pivotButton="0" quotePrefix="0" xfId="2">
      <alignment vertical="center"/>
    </xf>
    <xf numFmtId="164" fontId="20" fillId="0" borderId="14" applyAlignment="1" pivotButton="0" quotePrefix="0" xfId="2">
      <alignment vertical="center"/>
    </xf>
    <xf numFmtId="0" fontId="2" fillId="5" borderId="1" applyAlignment="1" pivotButton="0" quotePrefix="0" xfId="0">
      <alignment horizontal="center" vertical="center" wrapText="1"/>
    </xf>
    <xf numFmtId="164" fontId="20" fillId="0" borderId="3" applyAlignment="1" pivotButton="0" quotePrefix="0" xfId="2">
      <alignment vertical="center"/>
    </xf>
    <xf numFmtId="164" fontId="20" fillId="0" borderId="8" applyAlignment="1" pivotButton="0" quotePrefix="0" xfId="2">
      <alignment vertical="center"/>
    </xf>
    <xf numFmtId="164" fontId="20" fillId="0" borderId="30" applyAlignment="1" pivotButton="0" quotePrefix="0" xfId="2">
      <alignment vertical="center"/>
    </xf>
    <xf numFmtId="0" fontId="0" fillId="0" borderId="6" pivotButton="0" quotePrefix="0" xfId="0"/>
    <xf numFmtId="164" fontId="20" fillId="0" borderId="6" applyAlignment="1" pivotButton="0" quotePrefix="0" xfId="0">
      <alignment horizontal="right" vertical="center"/>
    </xf>
    <xf numFmtId="164" fontId="20" fillId="0" borderId="4" applyAlignment="1" pivotButton="0" quotePrefix="0" xfId="0">
      <alignment horizontal="right" vertical="center"/>
    </xf>
    <xf numFmtId="164" fontId="20" fillId="0" borderId="1" applyAlignment="1" pivotButton="0" quotePrefix="0" xfId="0">
      <alignment horizontal="right" vertical="center"/>
    </xf>
    <xf numFmtId="164" fontId="33" fillId="0" borderId="1" applyAlignment="1" pivotButton="0" quotePrefix="0" xfId="2">
      <alignment vertical="center"/>
    </xf>
    <xf numFmtId="166" fontId="16" fillId="0" borderId="0" applyAlignment="1" pivotButton="0" quotePrefix="0" xfId="0">
      <alignment vertical="center"/>
    </xf>
    <xf numFmtId="164" fontId="20" fillId="0" borderId="4" applyAlignment="1" pivotButton="0" quotePrefix="0" xfId="2">
      <alignment horizontal="right" vertical="center"/>
    </xf>
    <xf numFmtId="166" fontId="20" fillId="0" borderId="0" applyAlignment="1" pivotButton="0" quotePrefix="0" xfId="0">
      <alignment vertical="center"/>
    </xf>
    <xf numFmtId="0" fontId="0" fillId="0" borderId="7" pivotButton="0" quotePrefix="0" xfId="0"/>
    <xf numFmtId="164" fontId="20" fillId="0" borderId="5" applyAlignment="1" pivotButton="0" quotePrefix="0" xfId="0">
      <alignment vertical="center"/>
    </xf>
    <xf numFmtId="164" fontId="20" fillId="0" borderId="3" applyAlignment="1" pivotButton="0" quotePrefix="0" xfId="0">
      <alignment vertical="center"/>
    </xf>
    <xf numFmtId="164" fontId="20" fillId="0" borderId="32" applyAlignment="1" pivotButton="0" quotePrefix="0" xfId="0">
      <alignment vertical="center"/>
    </xf>
    <xf numFmtId="164" fontId="20" fillId="0" borderId="11" applyAlignment="1" pivotButton="0" quotePrefix="0" xfId="0">
      <alignment vertical="center"/>
    </xf>
    <xf numFmtId="164" fontId="20" fillId="0" borderId="14" applyAlignment="1" pivotButton="0" quotePrefix="0" xfId="0">
      <alignment vertical="center"/>
    </xf>
    <xf numFmtId="0" fontId="16" fillId="10" borderId="49" applyAlignment="1" pivotButton="0" quotePrefix="0" xfId="0">
      <alignment horizontal="center" vertical="center"/>
    </xf>
    <xf numFmtId="0" fontId="0" fillId="0" borderId="33" pivotButton="0" quotePrefix="0" xfId="0"/>
    <xf numFmtId="164" fontId="20" fillId="0" borderId="34" applyAlignment="1" pivotButton="0" quotePrefix="0" xfId="0">
      <alignment vertical="center"/>
    </xf>
    <xf numFmtId="164" fontId="20" fillId="0" borderId="35" applyAlignment="1" pivotButton="0" quotePrefix="0" xfId="0">
      <alignment vertical="center"/>
    </xf>
    <xf numFmtId="0" fontId="0" fillId="0" borderId="37" pivotButton="0" quotePrefix="0" xfId="0"/>
    <xf numFmtId="0" fontId="0" fillId="0" borderId="38" pivotButton="0" quotePrefix="0" xfId="0"/>
    <xf numFmtId="0" fontId="0" fillId="0" borderId="53" pivotButton="0" quotePrefix="0" xfId="0"/>
    <xf numFmtId="164" fontId="20" fillId="0" borderId="36" applyAlignment="1" pivotButton="0" quotePrefix="0" xfId="0">
      <alignment vertical="center"/>
    </xf>
    <xf numFmtId="0" fontId="0" fillId="0" borderId="24" pivotButton="0" quotePrefix="0" xfId="0"/>
    <xf numFmtId="0" fontId="0" fillId="0" borderId="54" pivotButton="0" quotePrefix="0" xfId="0"/>
    <xf numFmtId="0" fontId="2" fillId="7" borderId="8" applyAlignment="1" pivotButton="0" quotePrefix="0" xfId="0">
      <alignment horizontal="center" vertical="center" textRotation="255"/>
    </xf>
    <xf numFmtId="0" fontId="0" fillId="0" borderId="31" pivotButton="0" quotePrefix="0" xfId="0"/>
    <xf numFmtId="164" fontId="20" fillId="0" borderId="8" applyAlignment="1" pivotButton="0" quotePrefix="0" xfId="0">
      <alignment vertical="center"/>
    </xf>
    <xf numFmtId="0" fontId="0" fillId="0" borderId="15" pivotButton="0" quotePrefix="0" xfId="0"/>
    <xf numFmtId="0" fontId="0" fillId="0" borderId="16" pivotButton="0" quotePrefix="0" xfId="0"/>
    <xf numFmtId="0" fontId="0" fillId="0" borderId="14" pivotButton="0" quotePrefix="0" xfId="0"/>
    <xf numFmtId="164" fontId="20" fillId="0" borderId="1" applyAlignment="1" pivotButton="0" quotePrefix="0" xfId="3">
      <alignment vertical="center"/>
    </xf>
    <xf numFmtId="164" fontId="20" fillId="0" borderId="1" applyAlignment="1" pivotButton="0" quotePrefix="0" xfId="3">
      <alignment horizontal="right" vertical="center"/>
    </xf>
    <xf numFmtId="0" fontId="0" fillId="0" borderId="19" pivotButton="0" quotePrefix="0" xfId="0"/>
    <xf numFmtId="0" fontId="20" fillId="7" borderId="4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 wrapText="1"/>
    </xf>
    <xf numFmtId="0" fontId="20" fillId="7" borderId="1" applyAlignment="1" pivotButton="0" quotePrefix="0" xfId="0">
      <alignment horizontal="left" vertical="center"/>
    </xf>
    <xf numFmtId="0" fontId="27" fillId="7" borderId="1" applyAlignment="1" pivotButton="0" quotePrefix="0" xfId="0">
      <alignment horizontal="left" vertical="center"/>
    </xf>
    <xf numFmtId="0" fontId="27" fillId="7" borderId="5" applyAlignment="1" pivotButton="0" quotePrefix="0" xfId="0">
      <alignment horizontal="left" vertical="center"/>
    </xf>
    <xf numFmtId="0" fontId="0" fillId="0" borderId="2" pivotButton="0" quotePrefix="0" xfId="0"/>
    <xf numFmtId="164" fontId="20" fillId="0" borderId="34" applyAlignment="1" pivotButton="0" quotePrefix="0" xfId="0">
      <alignment horizontal="right" vertical="center"/>
    </xf>
    <xf numFmtId="164" fontId="20" fillId="0" borderId="45" applyAlignment="1" pivotButton="0" quotePrefix="0" xfId="3">
      <alignment vertical="center"/>
    </xf>
    <xf numFmtId="164" fontId="27" fillId="0" borderId="8" applyAlignment="1" pivotButton="0" quotePrefix="0" xfId="0">
      <alignment horizontal="center" vertical="center"/>
    </xf>
    <xf numFmtId="164" fontId="20" fillId="0" borderId="8" applyAlignment="1" pivotButton="0" quotePrefix="0" xfId="0">
      <alignment horizontal="center" vertical="center"/>
    </xf>
    <xf numFmtId="0" fontId="0" fillId="0" borderId="20" pivotButton="0" quotePrefix="0" xfId="0"/>
    <xf numFmtId="164" fontId="20" fillId="0" borderId="1" applyAlignment="1" pivotButton="0" quotePrefix="0" xfId="2">
      <alignment horizontal="center" vertical="center"/>
    </xf>
    <xf numFmtId="164" fontId="20" fillId="0" borderId="5" applyAlignment="1" pivotButton="0" quotePrefix="0" xfId="2">
      <alignment horizontal="center" vertical="center"/>
    </xf>
    <xf numFmtId="164" fontId="20" fillId="0" borderId="1" applyAlignment="1" pivotButton="0" quotePrefix="0" xfId="0">
      <alignment horizontal="center" vertical="center"/>
    </xf>
    <xf numFmtId="164" fontId="20" fillId="0" borderId="8" applyAlignment="1" pivotButton="0" quotePrefix="0" xfId="2">
      <alignment horizontal="center" vertical="center"/>
    </xf>
    <xf numFmtId="14" fontId="20" fillId="13" borderId="1" applyAlignment="1" pivotButton="0" quotePrefix="0" xfId="0">
      <alignment horizontal="center" vertical="center"/>
    </xf>
    <xf numFmtId="14" fontId="20" fillId="0" borderId="1" applyAlignment="1" pivotButton="0" quotePrefix="0" xfId="2">
      <alignment horizontal="center" vertical="center"/>
    </xf>
    <xf numFmtId="164" fontId="20" fillId="13" borderId="1" applyAlignment="1" pivotButton="0" quotePrefix="0" xfId="2">
      <alignment horizontal="center" vertical="center"/>
    </xf>
    <xf numFmtId="167" fontId="20" fillId="0" borderId="1" applyAlignment="1" pivotButton="0" quotePrefix="0" xfId="0">
      <alignment horizontal="center" vertical="center"/>
    </xf>
    <xf numFmtId="0" fontId="21" fillId="0" borderId="4" applyAlignment="1" pivotButton="0" quotePrefix="0" xfId="0">
      <alignment horizontal="center" vertical="center"/>
    </xf>
    <xf numFmtId="164" fontId="27" fillId="0" borderId="4" applyAlignment="1" pivotButton="0" quotePrefix="0" xfId="0">
      <alignment horizontal="center" vertical="center"/>
    </xf>
    <xf numFmtId="164" fontId="27" fillId="0" borderId="1" applyAlignment="1" pivotButton="0" quotePrefix="0" xfId="0">
      <alignment vertical="center"/>
    </xf>
    <xf numFmtId="164" fontId="20" fillId="0" borderId="17" applyAlignment="1" pivotButton="0" quotePrefix="0" xfId="0">
      <alignment horizontal="center" vertical="center"/>
    </xf>
    <xf numFmtId="0" fontId="0" fillId="0" borderId="18" pivotButton="0" quotePrefix="0" xfId="0"/>
    <xf numFmtId="0" fontId="16" fillId="10" borderId="4" applyAlignment="1" pivotButton="0" quotePrefix="0" xfId="0">
      <alignment horizontal="center" vertical="center"/>
    </xf>
    <xf numFmtId="0" fontId="2" fillId="7" borderId="1" applyAlignment="1" pivotButton="0" quotePrefix="0" xfId="0">
      <alignment horizontal="center" vertical="center" textRotation="255"/>
    </xf>
    <xf numFmtId="0" fontId="27" fillId="7" borderId="4" applyAlignment="1" pivotButton="0" quotePrefix="0" xfId="0">
      <alignment horizontal="left" vertical="center"/>
    </xf>
    <xf numFmtId="164" fontId="20" fillId="0" borderId="12" applyAlignment="1" pivotButton="0" quotePrefix="0" xfId="0">
      <alignment horizontal="center" vertical="center"/>
    </xf>
    <xf numFmtId="0" fontId="0" fillId="0" borderId="12" pivotButton="0" quotePrefix="0" xfId="0"/>
    <xf numFmtId="165" fontId="0" fillId="0" borderId="0" applyAlignment="1" pivotButton="0" quotePrefix="0" xfId="0">
      <alignment vertical="center" wrapText="1"/>
    </xf>
    <xf numFmtId="164" fontId="16" fillId="0" borderId="14" applyAlignment="1" pivotButton="0" quotePrefix="0" xfId="2">
      <alignment vertical="center"/>
    </xf>
    <xf numFmtId="164" fontId="16" fillId="0" borderId="26" applyAlignment="1" pivotButton="0" quotePrefix="0" xfId="0">
      <alignment horizontal="right" vertical="center"/>
    </xf>
    <xf numFmtId="0" fontId="16" fillId="6" borderId="6" applyAlignment="1" pivotButton="0" quotePrefix="0" xfId="0">
      <alignment horizontal="center" vertical="center" wrapText="1"/>
    </xf>
    <xf numFmtId="164" fontId="16" fillId="0" borderId="1" applyAlignment="1" pivotButton="0" quotePrefix="0" xfId="2">
      <alignment vertical="center"/>
    </xf>
    <xf numFmtId="0" fontId="16" fillId="6" borderId="20" applyAlignment="1" pivotButton="0" quotePrefix="0" xfId="0">
      <alignment horizontal="center" vertical="center" wrapText="1"/>
    </xf>
    <xf numFmtId="164" fontId="16" fillId="0" borderId="1" applyAlignment="1" pivotButton="0" quotePrefix="0" xfId="0">
      <alignment vertical="center"/>
    </xf>
    <xf numFmtId="164" fontId="16" fillId="0" borderId="2" applyAlignment="1" pivotButton="0" quotePrefix="0" xfId="0">
      <alignment vertical="center"/>
    </xf>
    <xf numFmtId="164" fontId="16" fillId="0" borderId="10" applyAlignment="1" pivotButton="0" quotePrefix="0" xfId="0">
      <alignment vertical="center"/>
    </xf>
    <xf numFmtId="164" fontId="16" fillId="0" borderId="1" applyAlignment="1" pivotButton="0" quotePrefix="0" xfId="0">
      <alignment horizontal="right" vertical="center"/>
    </xf>
    <xf numFmtId="164" fontId="16" fillId="0" borderId="5" applyAlignment="1" pivotButton="0" quotePrefix="0" xfId="3">
      <alignment vertical="center"/>
    </xf>
    <xf numFmtId="164" fontId="21" fillId="0" borderId="1" applyAlignment="1" pivotButton="0" quotePrefix="0" xfId="0">
      <alignment horizontal="center" vertical="center"/>
    </xf>
    <xf numFmtId="165" fontId="24" fillId="0" borderId="0" applyAlignment="1" pivotButton="0" quotePrefix="0" xfId="0">
      <alignment vertical="center"/>
    </xf>
    <xf numFmtId="165" fontId="16" fillId="0" borderId="6" applyAlignment="1" pivotButton="0" quotePrefix="0" xfId="3">
      <alignment horizontal="right" vertical="center"/>
    </xf>
    <xf numFmtId="164" fontId="16" fillId="0" borderId="6" applyAlignment="1" pivotButton="0" quotePrefix="0" xfId="2">
      <alignment vertical="center"/>
    </xf>
    <xf numFmtId="165" fontId="16" fillId="0" borderId="6" applyAlignment="1" pivotButton="0" quotePrefix="0" xfId="2">
      <alignment vertical="center"/>
    </xf>
    <xf numFmtId="164" fontId="17" fillId="0" borderId="6" applyAlignment="1" pivotButton="0" quotePrefix="0" xfId="2">
      <alignment horizontal="right" vertical="center"/>
    </xf>
    <xf numFmtId="164" fontId="17" fillId="0" borderId="6" applyAlignment="1" pivotButton="0" quotePrefix="0" xfId="2">
      <alignment vertical="center"/>
    </xf>
    <xf numFmtId="164" fontId="1" fillId="0" borderId="6" applyAlignment="1" pivotButton="0" quotePrefix="0" xfId="2">
      <alignment horizontal="right" vertical="center"/>
    </xf>
    <xf numFmtId="164" fontId="16" fillId="0" borderId="6" applyAlignment="1" pivotButton="0" quotePrefix="0" xfId="2">
      <alignment horizontal="right" vertical="center"/>
    </xf>
    <xf numFmtId="164" fontId="16" fillId="0" borderId="6" applyAlignment="1" pivotButton="0" quotePrefix="0" xfId="0">
      <alignment vertical="center"/>
    </xf>
    <xf numFmtId="164" fontId="16" fillId="0" borderId="28" applyAlignment="1" pivotButton="0" quotePrefix="0" xfId="2">
      <alignment vertical="center"/>
    </xf>
    <xf numFmtId="164" fontId="16" fillId="0" borderId="27" applyAlignment="1" pivotButton="0" quotePrefix="0" xfId="2">
      <alignment vertical="center"/>
    </xf>
    <xf numFmtId="164" fontId="17" fillId="0" borderId="16" applyAlignment="1" pivotButton="0" quotePrefix="0" xfId="2">
      <alignment vertical="center"/>
    </xf>
    <xf numFmtId="164" fontId="16" fillId="0" borderId="6" applyAlignment="1" pivotButton="0" quotePrefix="0" xfId="0">
      <alignment horizontal="right" vertical="center"/>
    </xf>
    <xf numFmtId="164" fontId="16" fillId="0" borderId="1" applyAlignment="1" pivotButton="0" quotePrefix="0" xfId="2">
      <alignment horizontal="right" vertical="center"/>
    </xf>
    <xf numFmtId="164" fontId="16" fillId="0" borderId="5" applyAlignment="1" pivotButton="0" quotePrefix="0" xfId="2">
      <alignment vertical="center"/>
    </xf>
    <xf numFmtId="164" fontId="16" fillId="0" borderId="25" applyAlignment="1" pivotButton="0" quotePrefix="0" xfId="2">
      <alignment vertical="center"/>
    </xf>
    <xf numFmtId="164" fontId="16" fillId="0" borderId="8" applyAlignment="1" pivotButton="0" quotePrefix="0" xfId="2">
      <alignment vertical="center"/>
    </xf>
    <xf numFmtId="164" fontId="16" fillId="0" borderId="1" applyAlignment="1" pivotButton="0" quotePrefix="0" xfId="3">
      <alignment vertical="center"/>
    </xf>
    <xf numFmtId="164" fontId="1" fillId="0" borderId="1" applyAlignment="1" pivotButton="0" quotePrefix="0" xfId="3">
      <alignment vertical="center"/>
    </xf>
    <xf numFmtId="164" fontId="16" fillId="0" borderId="1" applyAlignment="1" pivotButton="0" quotePrefix="0" xfId="0">
      <alignment horizontal="center" vertical="center"/>
    </xf>
    <xf numFmtId="164" fontId="16" fillId="0" borderId="1" applyAlignment="1" pivotButton="0" quotePrefix="0" xfId="2">
      <alignment horizontal="center" vertical="center"/>
    </xf>
    <xf numFmtId="164" fontId="16" fillId="13" borderId="1" applyAlignment="1" pivotButton="0" quotePrefix="0" xfId="2">
      <alignment horizontal="center" vertical="center"/>
    </xf>
    <xf numFmtId="164" fontId="16" fillId="0" borderId="17" applyAlignment="1" pivotButton="0" quotePrefix="0" xfId="0">
      <alignment horizontal="center" vertical="center"/>
    </xf>
    <xf numFmtId="164" fontId="16" fillId="0" borderId="12" applyAlignment="1" pivotButton="0" quotePrefix="0" xfId="0">
      <alignment horizontal="center" vertical="center"/>
    </xf>
    <xf numFmtId="165" fontId="19" fillId="0" borderId="0" applyAlignment="1" pivotButton="0" quotePrefix="0" xfId="0">
      <alignment vertical="center"/>
    </xf>
    <xf numFmtId="165" fontId="14" fillId="0" borderId="0" applyAlignment="1" pivotButton="0" quotePrefix="0" xfId="0">
      <alignment vertical="center"/>
    </xf>
    <xf numFmtId="165" fontId="0" fillId="0" borderId="0" applyAlignment="1" pivotButton="0" quotePrefix="0" xfId="0">
      <alignment vertical="center"/>
    </xf>
    <xf numFmtId="165" fontId="1" fillId="0" borderId="6" applyAlignment="1" pivotButton="0" quotePrefix="0" xfId="3">
      <alignment horizontal="right" vertical="center"/>
    </xf>
    <xf numFmtId="165" fontId="1" fillId="0" borderId="1" applyAlignment="1" pivotButton="0" quotePrefix="0" xfId="3">
      <alignment horizontal="right" vertical="center"/>
    </xf>
    <xf numFmtId="165" fontId="1" fillId="0" borderId="8" applyAlignment="1" pivotButton="0" quotePrefix="0" xfId="3">
      <alignment horizontal="right" vertical="center"/>
    </xf>
    <xf numFmtId="165" fontId="1" fillId="0" borderId="4" applyAlignment="1" pivotButton="0" quotePrefix="0" xfId="3">
      <alignment horizontal="right" vertical="center"/>
    </xf>
    <xf numFmtId="164" fontId="1" fillId="0" borderId="1" applyAlignment="1" pivotButton="0" quotePrefix="0" xfId="2">
      <alignment vertical="center"/>
    </xf>
    <xf numFmtId="164" fontId="1" fillId="0" borderId="4" applyAlignment="1" pivotButton="0" quotePrefix="0" xfId="2">
      <alignment vertical="center"/>
    </xf>
    <xf numFmtId="164" fontId="1" fillId="0" borderId="6" applyAlignment="1" pivotButton="0" quotePrefix="0" xfId="2">
      <alignment vertical="center"/>
    </xf>
    <xf numFmtId="165" fontId="1" fillId="0" borderId="6" applyAlignment="1" pivotButton="0" quotePrefix="0" xfId="2">
      <alignment horizontal="right" vertical="center"/>
    </xf>
    <xf numFmtId="165" fontId="1" fillId="0" borderId="1" applyAlignment="1" pivotButton="0" quotePrefix="0" xfId="2">
      <alignment vertical="center"/>
    </xf>
    <xf numFmtId="165" fontId="1" fillId="0" borderId="1" applyAlignment="1" pivotButton="0" quotePrefix="0" xfId="2">
      <alignment horizontal="right" vertical="center"/>
    </xf>
    <xf numFmtId="164" fontId="1" fillId="0" borderId="1" applyAlignment="1" pivotButton="0" quotePrefix="0" xfId="2">
      <alignment horizontal="right" vertical="center"/>
    </xf>
    <xf numFmtId="164" fontId="18" fillId="0" borderId="1" applyAlignment="1" pivotButton="0" quotePrefix="0" xfId="2">
      <alignment vertical="center"/>
    </xf>
    <xf numFmtId="164" fontId="1" fillId="4" borderId="6" applyAlignment="1" pivotButton="0" quotePrefix="0" xfId="2">
      <alignment horizontal="right" vertical="center"/>
    </xf>
    <xf numFmtId="164" fontId="18" fillId="0" borderId="1" applyAlignment="1" pivotButton="0" quotePrefix="0" xfId="2">
      <alignment horizontal="right" vertical="center"/>
    </xf>
    <xf numFmtId="164" fontId="1" fillId="4" borderId="6" applyAlignment="1" pivotButton="0" quotePrefix="0" xfId="0">
      <alignment horizontal="right" vertical="center"/>
    </xf>
    <xf numFmtId="164" fontId="1" fillId="0" borderId="6" applyAlignment="1" pivotButton="0" quotePrefix="0" xfId="0">
      <alignment vertical="center"/>
    </xf>
    <xf numFmtId="164" fontId="1" fillId="0" borderId="1" applyAlignment="1" pivotButton="0" quotePrefix="0" xfId="0">
      <alignment vertical="center"/>
    </xf>
    <xf numFmtId="164" fontId="18" fillId="0" borderId="1" applyAlignment="1" pivotButton="0" quotePrefix="0" xfId="0">
      <alignment vertical="center"/>
    </xf>
    <xf numFmtId="164" fontId="17" fillId="0" borderId="1" applyAlignment="1" pivotButton="0" quotePrefix="0" xfId="2">
      <alignment vertical="center"/>
    </xf>
    <xf numFmtId="164" fontId="23" fillId="0" borderId="1" applyAlignment="1" pivotButton="0" quotePrefix="0" xfId="2">
      <alignment vertical="center"/>
    </xf>
    <xf numFmtId="164" fontId="1" fillId="0" borderId="5" applyAlignment="1" pivotButton="0" quotePrefix="0" xfId="2">
      <alignment vertical="center"/>
    </xf>
    <xf numFmtId="164" fontId="1" fillId="0" borderId="14" applyAlignment="1" pivotButton="0" quotePrefix="0" xfId="2">
      <alignment vertical="center"/>
    </xf>
    <xf numFmtId="164" fontId="1" fillId="0" borderId="28" applyAlignment="1" pivotButton="0" quotePrefix="0" xfId="2">
      <alignment vertical="center"/>
    </xf>
    <xf numFmtId="164" fontId="1" fillId="0" borderId="29" applyAlignment="1" pivotButton="0" quotePrefix="0" xfId="2">
      <alignment vertical="center"/>
    </xf>
    <xf numFmtId="164" fontId="1" fillId="0" borderId="27" applyAlignment="1" pivotButton="0" quotePrefix="0" xfId="2">
      <alignment vertical="center"/>
    </xf>
    <xf numFmtId="164" fontId="1" fillId="0" borderId="25" applyAlignment="1" pivotButton="0" quotePrefix="0" xfId="2">
      <alignment vertical="center"/>
    </xf>
    <xf numFmtId="164" fontId="1" fillId="14" borderId="27" applyAlignment="1" pivotButton="0" quotePrefix="0" xfId="2">
      <alignment vertical="center"/>
    </xf>
    <xf numFmtId="164" fontId="1" fillId="14" borderId="16" applyAlignment="1" pivotButton="0" quotePrefix="0" xfId="2">
      <alignment vertical="center"/>
    </xf>
    <xf numFmtId="164" fontId="1" fillId="0" borderId="8" applyAlignment="1" pivotButton="0" quotePrefix="0" xfId="2">
      <alignment vertical="center"/>
    </xf>
    <xf numFmtId="164" fontId="1" fillId="14" borderId="6" applyAlignment="1" pivotButton="0" quotePrefix="0" xfId="2">
      <alignment vertical="center"/>
    </xf>
    <xf numFmtId="164" fontId="17" fillId="0" borderId="5" applyAlignment="1" pivotButton="0" quotePrefix="0" xfId="2">
      <alignment vertical="center"/>
    </xf>
    <xf numFmtId="164" fontId="17" fillId="0" borderId="25" applyAlignment="1" pivotButton="0" quotePrefix="0" xfId="2">
      <alignment vertical="center"/>
    </xf>
    <xf numFmtId="164" fontId="1" fillId="0" borderId="6" applyAlignment="1" pivotButton="0" quotePrefix="0" xfId="0">
      <alignment horizontal="right" vertical="center"/>
    </xf>
    <xf numFmtId="164" fontId="1" fillId="0" borderId="1" applyAlignment="1" pivotButton="0" quotePrefix="0" xfId="0">
      <alignment horizontal="right" vertical="center"/>
    </xf>
    <xf numFmtId="164" fontId="1" fillId="0" borderId="4" applyAlignment="1" pivotButton="0" quotePrefix="0" xfId="0">
      <alignment horizontal="right" vertical="center"/>
    </xf>
    <xf numFmtId="164" fontId="1" fillId="0" borderId="25" applyAlignment="1" pivotButton="0" quotePrefix="0" xfId="0">
      <alignment horizontal="right" vertical="center"/>
    </xf>
    <xf numFmtId="164" fontId="1" fillId="0" borderId="26" applyAlignment="1" pivotButton="0" quotePrefix="0" xfId="0">
      <alignment horizontal="right" vertical="center"/>
    </xf>
    <xf numFmtId="164" fontId="1" fillId="0" borderId="4" applyAlignment="1" pivotButton="0" quotePrefix="0" xfId="2">
      <alignment horizontal="right" vertical="center"/>
    </xf>
    <xf numFmtId="164" fontId="1" fillId="0" borderId="25" applyAlignment="1" pivotButton="0" quotePrefix="0" xfId="2">
      <alignment horizontal="right" vertical="center"/>
    </xf>
    <xf numFmtId="164" fontId="1" fillId="0" borderId="16" applyAlignment="1" pivotButton="0" quotePrefix="0" xfId="2">
      <alignment horizontal="right" vertical="center"/>
    </xf>
    <xf numFmtId="164" fontId="1" fillId="0" borderId="30" applyAlignment="1" pivotButton="0" quotePrefix="0" xfId="2">
      <alignment vertical="center"/>
    </xf>
    <xf numFmtId="164" fontId="1" fillId="0" borderId="15" applyAlignment="1" pivotButton="0" quotePrefix="0" xfId="2">
      <alignment vertical="center"/>
    </xf>
    <xf numFmtId="164" fontId="1" fillId="0" borderId="16" applyAlignment="1" pivotButton="0" quotePrefix="0" xfId="2">
      <alignment vertical="center"/>
    </xf>
    <xf numFmtId="164" fontId="1" fillId="0" borderId="5" applyAlignment="1" pivotButton="0" quotePrefix="0" xfId="2">
      <alignment horizontal="right" vertical="center"/>
    </xf>
    <xf numFmtId="164" fontId="1" fillId="0" borderId="4" applyAlignment="1" pivotButton="0" quotePrefix="0" xfId="0">
      <alignment vertical="center"/>
    </xf>
    <xf numFmtId="164" fontId="1" fillId="0" borderId="25" applyAlignment="1" pivotButton="0" quotePrefix="0" xfId="0">
      <alignment vertical="center"/>
    </xf>
    <xf numFmtId="164" fontId="1" fillId="0" borderId="31" applyAlignment="1" pivotButton="0" quotePrefix="0" xfId="0">
      <alignment vertical="center"/>
    </xf>
    <xf numFmtId="164" fontId="1" fillId="0" borderId="2" applyAlignment="1" pivotButton="0" quotePrefix="0" xfId="0">
      <alignment vertical="center"/>
    </xf>
    <xf numFmtId="164" fontId="1" fillId="0" borderId="9" applyAlignment="1" pivotButton="0" quotePrefix="0" xfId="0">
      <alignment vertical="center"/>
    </xf>
    <xf numFmtId="164" fontId="1" fillId="0" borderId="10" applyAlignment="1" pivotButton="0" quotePrefix="0" xfId="0">
      <alignment vertical="center"/>
    </xf>
    <xf numFmtId="0" fontId="1" fillId="6" borderId="1" applyAlignment="1" pivotButton="0" quotePrefix="0" xfId="0">
      <alignment horizontal="center" vertical="center"/>
    </xf>
    <xf numFmtId="164" fontId="1" fillId="0" borderId="16" applyAlignment="1" pivotButton="0" quotePrefix="0" xfId="0">
      <alignment vertical="center"/>
    </xf>
    <xf numFmtId="0" fontId="1" fillId="10" borderId="4" applyAlignment="1" pivotButton="0" quotePrefix="0" xfId="0">
      <alignment horizontal="center" vertical="center"/>
    </xf>
    <xf numFmtId="164" fontId="1" fillId="0" borderId="8" applyAlignment="1" pivotButton="0" quotePrefix="0" xfId="0">
      <alignment vertical="center"/>
    </xf>
    <xf numFmtId="164" fontId="1" fillId="0" borderId="1" applyAlignment="1" pivotButton="0" quotePrefix="0" xfId="3">
      <alignment horizontal="right" vertical="center"/>
    </xf>
    <xf numFmtId="0" fontId="1" fillId="0" borderId="4" applyAlignment="1" pivotButton="0" quotePrefix="0" xfId="0">
      <alignment horizontal="center" vertical="center" wrapText="1"/>
    </xf>
    <xf numFmtId="164" fontId="21" fillId="0" borderId="4" applyAlignment="1" pivotButton="0" quotePrefix="0" xfId="0">
      <alignment horizontal="center" vertical="center"/>
    </xf>
    <xf numFmtId="164" fontId="21" fillId="0" borderId="9" applyAlignment="1" pivotButton="0" quotePrefix="0" xfId="0">
      <alignment horizontal="center" vertical="center"/>
    </xf>
    <xf numFmtId="164" fontId="21" fillId="0" borderId="10" applyAlignment="1" pivotButton="0" quotePrefix="0" xfId="0">
      <alignment horizontal="center" vertical="center"/>
    </xf>
    <xf numFmtId="164" fontId="21" fillId="0" borderId="44" applyAlignment="1" pivotButton="0" quotePrefix="0" xfId="0">
      <alignment horizontal="center" vertical="center"/>
    </xf>
    <xf numFmtId="0" fontId="0" fillId="0" borderId="22" pivotButton="0" quotePrefix="0" xfId="0"/>
    <xf numFmtId="164" fontId="1" fillId="0" borderId="1" applyAlignment="1" pivotButton="0" quotePrefix="0" xfId="2">
      <alignment horizontal="center" vertical="center"/>
    </xf>
    <xf numFmtId="164" fontId="1" fillId="0" borderId="1" applyAlignment="1" pivotButton="0" quotePrefix="0" xfId="0">
      <alignment horizontal="center" vertical="center"/>
    </xf>
    <xf numFmtId="14" fontId="1" fillId="0" borderId="1" applyAlignment="1" pivotButton="0" quotePrefix="0" xfId="2">
      <alignment horizontal="center" vertical="center"/>
    </xf>
    <xf numFmtId="167" fontId="1" fillId="0" borderId="1" applyAlignment="1" pivotButton="0" quotePrefix="0" xfId="0">
      <alignment horizontal="center" vertical="center"/>
    </xf>
    <xf numFmtId="164" fontId="1" fillId="0" borderId="1" applyAlignment="1" pivotButton="0" quotePrefix="0" xfId="1">
      <alignment horizontal="center" vertical="center"/>
    </xf>
    <xf numFmtId="164" fontId="13" fillId="0" borderId="1" applyAlignment="1" pivotButton="0" quotePrefix="0" xfId="2">
      <alignment vertical="center"/>
    </xf>
    <xf numFmtId="164" fontId="13" fillId="0" borderId="6" applyAlignment="1" pivotButton="0" quotePrefix="0" xfId="2">
      <alignment vertical="center"/>
    </xf>
    <xf numFmtId="164" fontId="0" fillId="0" borderId="1" applyAlignment="1" pivotButton="0" quotePrefix="0" xfId="0">
      <alignment horizontal="center" vertical="center"/>
    </xf>
    <xf numFmtId="164" fontId="14" fillId="0" borderId="0" applyAlignment="1" pivotButton="0" quotePrefix="0" xfId="2">
      <alignment vertical="center"/>
    </xf>
    <xf numFmtId="164" fontId="0" fillId="0" borderId="1" applyAlignment="1" pivotButton="0" quotePrefix="0" xfId="2">
      <alignment horizontal="center" vertical="center"/>
    </xf>
    <xf numFmtId="164" fontId="15" fillId="8" borderId="1" applyAlignment="1" pivotButton="0" quotePrefix="0" xfId="0">
      <alignment horizontal="center" vertical="center"/>
    </xf>
    <xf numFmtId="164" fontId="29" fillId="0" borderId="1" applyAlignment="1" pivotButton="0" quotePrefix="0" xfId="2">
      <alignment vertical="center"/>
    </xf>
    <xf numFmtId="164" fontId="13" fillId="0" borderId="1" applyAlignment="1" pivotButton="0" quotePrefix="0" xfId="2">
      <alignment horizontal="center" vertical="center"/>
    </xf>
  </cellXfs>
  <cellStyles count="8">
    <cellStyle name="標準" xfId="0" builtinId="0"/>
    <cellStyle name="通貨 [0.00]" xfId="1" builtinId="4"/>
    <cellStyle name="通貨" xfId="2" builtinId="7"/>
    <cellStyle name="パーセント" xfId="3" builtinId="5"/>
    <cellStyle name="桁区切り" xfId="4" builtinId="6"/>
    <cellStyle name="通貨 2" xfId="5"/>
    <cellStyle name="通貨 2 2" xfId="6"/>
    <cellStyle name="通貨 3" xf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comments/comment1.xml><?xml version="1.0" encoding="utf-8"?>
<comments xmlns="http://schemas.openxmlformats.org/spreadsheetml/2006/main">
  <authors>
    <author>GIGABYTE</author>
  </authors>
  <commentList>
    <comment ref="L85" authorId="0" shapeId="0">
      <text>
        <t xml:space="preserve">GIGABYTE:
Natalia
</t>
      </text>
    </comment>
  </commentList>
</comment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sheet1.xml><?xml version="1.0" encoding="utf-8"?>
<worksheet xmlns="http://schemas.openxmlformats.org/spreadsheetml/2006/main">
  <sheetPr>
    <tabColor rgb="FFFF0066"/>
    <outlinePr summaryBelow="1" summaryRight="1"/>
    <pageSetUpPr/>
  </sheetPr>
  <dimension ref="A1:D18"/>
  <sheetViews>
    <sheetView workbookViewId="0">
      <selection activeCell="D18" sqref="D15:D18"/>
    </sheetView>
  </sheetViews>
  <sheetFormatPr baseColWidth="8" defaultRowHeight="13.5"/>
  <cols>
    <col width="13.625" customWidth="1" style="530" min="2" max="2"/>
    <col width="14.875" customWidth="1" style="530" min="4" max="4"/>
  </cols>
  <sheetData>
    <row r="1">
      <c r="A1" s="0" t="inlineStr">
        <is>
          <t>2024.04月</t>
        </is>
      </c>
      <c r="B1" s="531" t="n">
        <v>24895867</v>
      </c>
      <c r="C1" s="0" t="inlineStr">
        <is>
          <t>全ロシア</t>
        </is>
      </c>
      <c r="D1" s="532">
        <f>B1</f>
        <v/>
      </c>
    </row>
    <row r="2">
      <c r="A2" s="0" t="inlineStr">
        <is>
          <t>2024.05月</t>
        </is>
      </c>
      <c r="B2" s="531" t="n">
        <v>1309474</v>
      </c>
      <c r="C2" s="0" t="inlineStr">
        <is>
          <t>ロシア</t>
        </is>
      </c>
      <c r="D2" s="532">
        <f>B2-24439</f>
        <v/>
      </c>
    </row>
    <row r="3">
      <c r="A3" s="0" t="inlineStr">
        <is>
          <t>2024.06月</t>
        </is>
      </c>
      <c r="B3" s="531" t="n">
        <v>10995678</v>
      </c>
      <c r="C3" s="0" t="inlineStr">
        <is>
          <t>全ロシア</t>
        </is>
      </c>
      <c r="D3" s="532">
        <f>B3</f>
        <v/>
      </c>
    </row>
    <row r="4">
      <c r="A4" s="0" t="inlineStr">
        <is>
          <t>2024.07月</t>
        </is>
      </c>
      <c r="B4" s="531" t="n">
        <v>93415</v>
      </c>
      <c r="C4" s="0" t="inlineStr">
        <is>
          <t>全ロシア</t>
        </is>
      </c>
      <c r="D4" s="532">
        <f>B4</f>
        <v/>
      </c>
    </row>
    <row r="5">
      <c r="A5" s="0" t="inlineStr">
        <is>
          <t>2024.08月</t>
        </is>
      </c>
      <c r="B5" s="531" t="n">
        <v>18576997</v>
      </c>
      <c r="C5" s="0" t="inlineStr">
        <is>
          <t>全ロシア</t>
        </is>
      </c>
      <c r="D5" s="532">
        <f>B5</f>
        <v/>
      </c>
    </row>
    <row r="6">
      <c r="A6" s="0" t="inlineStr">
        <is>
          <t>2024.09月</t>
        </is>
      </c>
      <c r="B6" s="531" t="n">
        <v>1250861</v>
      </c>
      <c r="D6" s="532">
        <f>B6</f>
        <v/>
      </c>
    </row>
    <row r="7">
      <c r="A7" s="0" t="inlineStr">
        <is>
          <t>2024.10月</t>
        </is>
      </c>
      <c r="B7" s="531" t="n">
        <v>26538310</v>
      </c>
      <c r="D7" s="532">
        <f>B7</f>
        <v/>
      </c>
    </row>
    <row r="8">
      <c r="A8" s="0" t="inlineStr">
        <is>
          <t>2024.11月</t>
        </is>
      </c>
      <c r="B8" s="531" t="n">
        <v>1177347</v>
      </c>
      <c r="D8" s="532">
        <f>B8</f>
        <v/>
      </c>
    </row>
    <row r="9">
      <c r="A9" s="0" t="inlineStr">
        <is>
          <t>2024.12月</t>
        </is>
      </c>
      <c r="B9" s="531" t="n">
        <v>22993685</v>
      </c>
      <c r="D9" s="532">
        <f>B9</f>
        <v/>
      </c>
    </row>
    <row r="10">
      <c r="A10" s="0" t="inlineStr">
        <is>
          <t>2025.1月</t>
        </is>
      </c>
      <c r="B10" s="531" t="n">
        <v>90675</v>
      </c>
      <c r="C10" s="0" t="inlineStr">
        <is>
          <t>フランス</t>
        </is>
      </c>
      <c r="D10" s="532" t="n"/>
    </row>
    <row r="11">
      <c r="A11" s="0" t="inlineStr">
        <is>
          <t>2025.2月</t>
        </is>
      </c>
      <c r="B11" s="531" t="n">
        <v>1838321</v>
      </c>
      <c r="C11" s="0" t="inlineStr">
        <is>
          <t>ドバイ</t>
        </is>
      </c>
      <c r="D11" s="532" t="n"/>
    </row>
    <row r="12">
      <c r="A12" s="0" t="inlineStr">
        <is>
          <t>2025.3月</t>
        </is>
      </c>
      <c r="B12" s="531" t="n">
        <v>17310919</v>
      </c>
      <c r="C12" s="0" t="inlineStr">
        <is>
          <t>ロシア</t>
        </is>
      </c>
    </row>
    <row r="13">
      <c r="B13" s="531">
        <f>SUM(B1:B12)</f>
        <v/>
      </c>
      <c r="D13" s="0" t="inlineStr">
        <is>
          <t>￥108,305,798（うちロシア向けは9631万）</t>
        </is>
      </c>
    </row>
    <row r="14">
      <c r="B14" s="531" t="n"/>
      <c r="D14" s="532">
        <f>B12+108305798</f>
        <v/>
      </c>
    </row>
    <row r="15">
      <c r="B15" s="531" t="n"/>
      <c r="D15" s="532" t="n"/>
    </row>
    <row r="16">
      <c r="B16" s="531" t="n"/>
      <c r="D16" s="532">
        <f>96310000+B12</f>
        <v/>
      </c>
    </row>
    <row r="18">
      <c r="D18" s="532">
        <f>B13-D16</f>
        <v/>
      </c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FF0066"/>
    <outlinePr summaryBelow="1" summaryRight="1"/>
    <pageSetUpPr/>
  </sheetPr>
  <dimension ref="A1:U281"/>
  <sheetViews>
    <sheetView view="pageBreakPreview" zoomScale="80" zoomScaleNormal="100" zoomScaleSheetLayoutView="8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R13" sqref="R13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625" customWidth="1" style="259" min="4" max="4"/>
    <col hidden="1" width="15.375" customWidth="1" style="259" min="5" max="5"/>
    <col hidden="1" width="15.625" customWidth="1" style="259" min="6" max="15"/>
    <col width="15.375" customWidth="1" style="259" min="16" max="16"/>
    <col width="12.875" customWidth="1" style="530" min="17" max="17"/>
    <col width="13.25" bestFit="1" customWidth="1" style="530" min="18" max="18"/>
    <col width="10.625" bestFit="1" customWidth="1" style="530" min="19" max="19"/>
    <col width="11.125" bestFit="1" customWidth="1" style="530" min="20" max="20"/>
    <col width="15" bestFit="1" customWidth="1" style="530" min="21" max="21"/>
  </cols>
  <sheetData>
    <row r="1" ht="36" customHeight="1" s="530">
      <c r="A1" s="1" t="inlineStr">
        <is>
          <t>NIPPONIKA TRADING社向け　売上表</t>
        </is>
      </c>
      <c r="C1" s="105" t="inlineStr">
        <is>
          <t>2024.08～2025.07</t>
        </is>
      </c>
      <c r="D1" s="533" t="n"/>
      <c r="E1" s="534" t="n"/>
      <c r="F1" s="533" t="n"/>
      <c r="G1" s="533" t="n"/>
      <c r="H1" s="533" t="n"/>
      <c r="I1" s="533" t="n"/>
      <c r="J1" s="534" t="n"/>
      <c r="K1" s="533" t="n"/>
      <c r="L1" s="533" t="n"/>
      <c r="M1" s="534" t="n"/>
      <c r="N1" s="534" t="n"/>
      <c r="O1" s="534" t="n"/>
      <c r="P1" s="535" t="n"/>
      <c r="Q1" s="532" t="n"/>
    </row>
    <row r="2" ht="20.1" customFormat="1" customHeight="1" s="15">
      <c r="A2" s="33" t="n"/>
      <c r="B2" s="446" t="inlineStr">
        <is>
          <t>出荷日</t>
        </is>
      </c>
      <c r="C2" s="324" t="n"/>
      <c r="D2" s="224" t="n"/>
      <c r="E2" s="227" t="n"/>
      <c r="F2" s="224" t="n"/>
      <c r="G2" s="224" t="n"/>
      <c r="H2" s="224" t="n"/>
      <c r="I2" s="224" t="n"/>
      <c r="J2" s="225" t="n"/>
      <c r="K2" s="224" t="n"/>
      <c r="L2" s="224" t="n"/>
      <c r="M2" s="226" t="n"/>
      <c r="N2" s="224" t="n"/>
      <c r="O2" s="224" t="n"/>
      <c r="P2" s="228" t="inlineStr">
        <is>
          <t>合計</t>
        </is>
      </c>
    </row>
    <row r="3" ht="20.1" customFormat="1" customHeight="1" s="15">
      <c r="A3" s="401" t="inlineStr">
        <is>
          <t>仕入</t>
        </is>
      </c>
      <c r="B3" s="402" t="inlineStr">
        <is>
          <t>FLOUVEIL→
センコン</t>
        </is>
      </c>
      <c r="C3" s="93" t="inlineStr">
        <is>
          <t>Total</t>
        </is>
      </c>
      <c r="D3" s="536" t="n"/>
      <c r="E3" s="537" t="n"/>
      <c r="F3" s="537" t="n"/>
      <c r="G3" s="537" t="n"/>
      <c r="H3" s="537" t="n"/>
      <c r="I3" s="537" t="n"/>
      <c r="J3" s="538" t="n"/>
      <c r="K3" s="537" t="n"/>
      <c r="L3" s="537" t="n"/>
      <c r="M3" s="539" t="n"/>
      <c r="N3" s="537" t="n"/>
      <c r="O3" s="537" t="n"/>
      <c r="P3" s="233">
        <f>SUM(D3:O3)</f>
        <v/>
      </c>
    </row>
    <row r="4" ht="20.1" customFormat="1" customHeight="1" s="15">
      <c r="A4" s="540" t="n"/>
      <c r="B4" s="541" t="n"/>
      <c r="C4" s="93" t="inlineStr">
        <is>
          <t>税込</t>
        </is>
      </c>
      <c r="D4" s="542" t="n"/>
      <c r="E4" s="542" t="n"/>
      <c r="F4" s="542">
        <f>F3*1.1</f>
        <v/>
      </c>
      <c r="G4" s="542">
        <f>G3*1.1</f>
        <v/>
      </c>
      <c r="H4" s="542" t="n"/>
      <c r="I4" s="542" t="n"/>
      <c r="J4" s="543" t="n"/>
      <c r="K4" s="542">
        <f>K3*1.1</f>
        <v/>
      </c>
      <c r="L4" s="542" t="n"/>
      <c r="M4" s="544">
        <f>M3*1.1</f>
        <v/>
      </c>
      <c r="N4" s="542">
        <f>N3*1.1</f>
        <v/>
      </c>
      <c r="O4" s="542" t="n"/>
      <c r="P4" s="233">
        <f>SUM(D4:O4)</f>
        <v/>
      </c>
    </row>
    <row r="5" ht="24.95" customFormat="1" customHeight="1" s="15">
      <c r="A5" s="540" t="n"/>
      <c r="B5" s="374" t="inlineStr">
        <is>
          <t>センコン→
KS
(FLOUVEIL分）</t>
        </is>
      </c>
      <c r="C5" s="93" t="inlineStr">
        <is>
          <t>Total</t>
        </is>
      </c>
      <c r="D5" s="545" t="n"/>
      <c r="E5" s="545" t="n"/>
      <c r="F5" s="545" t="n"/>
      <c r="G5" s="545" t="n"/>
      <c r="H5" s="545" t="n"/>
      <c r="I5" s="545" t="n"/>
      <c r="J5" s="545" t="n"/>
      <c r="K5" s="546" t="n"/>
      <c r="L5" s="545" t="n"/>
      <c r="M5" s="545" t="n"/>
      <c r="N5" s="545" t="n"/>
      <c r="O5" s="545" t="n"/>
      <c r="P5" s="233">
        <f>SUM(D5:O5)</f>
        <v/>
      </c>
    </row>
    <row r="6" ht="20.1" customFormat="1" customHeight="1" s="15">
      <c r="A6" s="540" t="n"/>
      <c r="B6" s="541" t="n"/>
      <c r="C6" s="93" t="inlineStr">
        <is>
          <t>税込</t>
        </is>
      </c>
      <c r="D6" s="542" t="n"/>
      <c r="E6" s="542" t="n"/>
      <c r="F6" s="542">
        <f>F5*1.1</f>
        <v/>
      </c>
      <c r="G6" s="542">
        <f>G5*1.1</f>
        <v/>
      </c>
      <c r="H6" s="542" t="n"/>
      <c r="I6" s="542" t="n"/>
      <c r="J6" s="542">
        <f>J5*1.1</f>
        <v/>
      </c>
      <c r="K6" s="542">
        <f>K5*1.1</f>
        <v/>
      </c>
      <c r="L6" s="542" t="n"/>
      <c r="M6" s="542">
        <f>M5*1.1</f>
        <v/>
      </c>
      <c r="N6" s="542">
        <f>N5*1.1</f>
        <v/>
      </c>
      <c r="O6" s="542" t="n"/>
      <c r="P6" s="233">
        <f>SUM(D6:O6)</f>
        <v/>
      </c>
    </row>
    <row r="7" ht="20.1" customFormat="1" customHeight="1" s="15">
      <c r="A7" s="540" t="n"/>
      <c r="B7" s="374" t="inlineStr">
        <is>
          <t>RELENT→
KS</t>
        </is>
      </c>
      <c r="C7" s="329" t="inlineStr">
        <is>
          <t>Total</t>
        </is>
      </c>
      <c r="D7" s="547" t="n"/>
      <c r="E7" s="547" t="n"/>
      <c r="F7" s="547" t="n"/>
      <c r="G7" s="547" t="n"/>
      <c r="H7" s="547" t="n"/>
      <c r="I7" s="547" t="n"/>
      <c r="J7" s="547" t="n"/>
      <c r="K7" s="547" t="n"/>
      <c r="L7" s="547" t="n"/>
      <c r="M7" s="547" t="n"/>
      <c r="N7" s="547" t="n"/>
      <c r="O7" s="547" t="n"/>
      <c r="P7" s="233">
        <f>SUM(D7:O7)</f>
        <v/>
      </c>
    </row>
    <row r="8" ht="18.75" customFormat="1" customHeight="1" s="15">
      <c r="A8" s="540" t="n"/>
      <c r="B8" s="541" t="n"/>
      <c r="C8" s="329" t="inlineStr">
        <is>
          <t>税込</t>
        </is>
      </c>
      <c r="D8" s="542" t="n"/>
      <c r="E8" s="542" t="n"/>
      <c r="F8" s="542">
        <f>F7*1.1</f>
        <v/>
      </c>
      <c r="G8" s="542">
        <f>G7*1.1</f>
        <v/>
      </c>
      <c r="H8" s="542">
        <f>H7*1.1</f>
        <v/>
      </c>
      <c r="I8" s="542">
        <f>I7*1.1</f>
        <v/>
      </c>
      <c r="J8" s="542">
        <f>J7*1.1</f>
        <v/>
      </c>
      <c r="K8" s="542">
        <f>K7*1.1</f>
        <v/>
      </c>
      <c r="L8" s="542">
        <f>L7*1.1</f>
        <v/>
      </c>
      <c r="M8" s="542">
        <f>M7*1.1</f>
        <v/>
      </c>
      <c r="N8" s="542">
        <f>N7*1.1</f>
        <v/>
      </c>
      <c r="O8" s="542" t="n"/>
      <c r="P8" s="233">
        <f>SUM(D8:O8)</f>
        <v/>
      </c>
      <c r="Q8" s="548" t="n"/>
      <c r="R8" s="549">
        <f>SUM(#REF!)</f>
        <v/>
      </c>
    </row>
    <row r="9" ht="20.1" customFormat="1" customHeight="1" s="15">
      <c r="A9" s="540" t="n"/>
      <c r="B9" s="402" t="inlineStr">
        <is>
          <t>CBON→
センコン</t>
        </is>
      </c>
      <c r="C9" s="93" t="inlineStr">
        <is>
          <t>Total</t>
        </is>
      </c>
      <c r="D9" s="547" t="n"/>
      <c r="E9" s="547" t="n"/>
      <c r="F9" s="547" t="n"/>
      <c r="G9" s="547" t="n"/>
      <c r="H9" s="547" t="n"/>
      <c r="I9" s="547" t="n"/>
      <c r="J9" s="547" t="n"/>
      <c r="K9" s="547" t="n"/>
      <c r="L9" s="547" t="n"/>
      <c r="M9" s="547" t="n"/>
      <c r="N9" s="547" t="n"/>
      <c r="O9" s="547" t="n"/>
      <c r="P9" s="233">
        <f>SUM(D9:O9)</f>
        <v/>
      </c>
      <c r="Q9" s="550" t="n"/>
    </row>
    <row r="10" ht="20.1" customFormat="1" customHeight="1" s="15">
      <c r="A10" s="540" t="n"/>
      <c r="B10" s="541" t="n"/>
      <c r="C10" s="93" t="inlineStr">
        <is>
          <t>税込</t>
        </is>
      </c>
      <c r="D10" s="544" t="n"/>
      <c r="E10" s="544" t="n"/>
      <c r="F10" s="544">
        <f>F9*1.1</f>
        <v/>
      </c>
      <c r="G10" s="544">
        <f>G9*1.1</f>
        <v/>
      </c>
      <c r="H10" s="544" t="n"/>
      <c r="I10" s="544" t="n"/>
      <c r="J10" s="542">
        <f>J9*1.1</f>
        <v/>
      </c>
      <c r="K10" s="542">
        <f>K9*1.1</f>
        <v/>
      </c>
      <c r="L10" s="542">
        <f>L9*1.1</f>
        <v/>
      </c>
      <c r="M10" s="542">
        <f>M9*1.1</f>
        <v/>
      </c>
      <c r="N10" s="542">
        <f>N9*1.1</f>
        <v/>
      </c>
      <c r="O10" s="542" t="n"/>
      <c r="P10" s="233">
        <f>SUM(D10:O10)</f>
        <v/>
      </c>
    </row>
    <row r="11" ht="20.1" customFormat="1" customHeight="1" s="15">
      <c r="A11" s="540" t="n"/>
      <c r="B11" s="374" t="inlineStr">
        <is>
          <t>センコン→
KS
(C'BON分）</t>
        </is>
      </c>
      <c r="C11" s="93" t="inlineStr">
        <is>
          <t>Total</t>
        </is>
      </c>
      <c r="D11" s="547" t="n"/>
      <c r="E11" s="547" t="n"/>
      <c r="F11" s="547" t="n"/>
      <c r="G11" s="547" t="n"/>
      <c r="H11" s="547" t="n"/>
      <c r="I11" s="547" t="n"/>
      <c r="J11" s="547" t="n"/>
      <c r="K11" s="547" t="n"/>
      <c r="L11" s="547" t="n"/>
      <c r="M11" s="547" t="n"/>
      <c r="N11" s="547" t="n"/>
      <c r="O11" s="547" t="n"/>
      <c r="P11" s="233">
        <f>SUM(D11:O11)</f>
        <v/>
      </c>
    </row>
    <row r="12" ht="20.1" customFormat="1" customHeight="1" s="15">
      <c r="A12" s="540" t="n"/>
      <c r="B12" s="541" t="n"/>
      <c r="C12" s="93" t="inlineStr">
        <is>
          <t>税込</t>
        </is>
      </c>
      <c r="D12" s="551" t="n"/>
      <c r="E12" s="551" t="n"/>
      <c r="F12" s="551">
        <f>F11*1.1</f>
        <v/>
      </c>
      <c r="G12" s="551">
        <f>G11*1.1</f>
        <v/>
      </c>
      <c r="H12" s="551" t="n"/>
      <c r="I12" s="551" t="n"/>
      <c r="J12" s="551">
        <f>J11*1.1</f>
        <v/>
      </c>
      <c r="K12" s="551">
        <f>K11*1.1</f>
        <v/>
      </c>
      <c r="L12" s="551">
        <f>L11*1.1</f>
        <v/>
      </c>
      <c r="M12" s="551">
        <f>M11*1.1</f>
        <v/>
      </c>
      <c r="N12" s="551">
        <f>N11*1.1</f>
        <v/>
      </c>
      <c r="O12" s="551" t="n"/>
      <c r="P12" s="233">
        <f>SUM(D12:O12)</f>
        <v/>
      </c>
    </row>
    <row r="13" ht="20.1" customFormat="1" customHeight="1" s="15">
      <c r="A13" s="540" t="n"/>
      <c r="B13" s="374" t="inlineStr">
        <is>
          <t>Q1st</t>
        </is>
      </c>
      <c r="C13" s="93" t="inlineStr">
        <is>
          <t>Total</t>
        </is>
      </c>
      <c r="D13" s="551" t="n"/>
      <c r="E13" s="551" t="n"/>
      <c r="F13" s="551" t="n"/>
      <c r="G13" s="551" t="n"/>
      <c r="H13" s="551" t="n"/>
      <c r="I13" s="551" t="n"/>
      <c r="J13" s="551" t="n"/>
      <c r="K13" s="551" t="n"/>
      <c r="L13" s="551" t="n"/>
      <c r="M13" s="551" t="n"/>
      <c r="N13" s="551" t="n"/>
      <c r="O13" s="551" t="n"/>
      <c r="P13" s="233">
        <f>SUM(D13:O13)</f>
        <v/>
      </c>
    </row>
    <row r="14" ht="20.1" customFormat="1" customHeight="1" s="15">
      <c r="A14" s="540" t="n"/>
      <c r="B14" s="541" t="n"/>
      <c r="C14" s="93" t="inlineStr">
        <is>
          <t>税込</t>
        </is>
      </c>
      <c r="D14" s="551" t="n"/>
      <c r="E14" s="551" t="n"/>
      <c r="F14" s="551">
        <f>F13*1.1</f>
        <v/>
      </c>
      <c r="G14" s="551">
        <f>G13*1.1</f>
        <v/>
      </c>
      <c r="H14" s="551" t="n"/>
      <c r="I14" s="551" t="n"/>
      <c r="J14" s="551">
        <f>J13*1.1</f>
        <v/>
      </c>
      <c r="K14" s="551">
        <f>K13*1.1</f>
        <v/>
      </c>
      <c r="L14" s="551">
        <f>L13*1.1</f>
        <v/>
      </c>
      <c r="M14" s="551">
        <f>M13*1.1</f>
        <v/>
      </c>
      <c r="N14" s="551">
        <f>N13*1.1</f>
        <v/>
      </c>
      <c r="O14" s="551">
        <f>O13*1.1</f>
        <v/>
      </c>
      <c r="P14" s="233">
        <f>SUM(D14:O14)</f>
        <v/>
      </c>
    </row>
    <row r="15" ht="20.1" customFormat="1" customHeight="1" s="15">
      <c r="A15" s="540" t="n"/>
      <c r="B15" s="374" t="inlineStr">
        <is>
          <t>ＣＨＡＮＳＯＮ</t>
        </is>
      </c>
      <c r="C15" s="329" t="inlineStr">
        <is>
          <t>Total</t>
        </is>
      </c>
      <c r="D15" s="542" t="n"/>
      <c r="E15" s="542" t="n"/>
      <c r="F15" s="542" t="n"/>
      <c r="G15" s="542" t="n"/>
      <c r="H15" s="542" t="n"/>
      <c r="I15" s="542" t="n"/>
      <c r="J15" s="542" t="n"/>
      <c r="K15" s="542" t="n"/>
      <c r="L15" s="542" t="n"/>
      <c r="M15" s="542" t="n"/>
      <c r="N15" s="542" t="n"/>
      <c r="O15" s="542" t="n"/>
      <c r="P15" s="233">
        <f>SUM(D15:O15)</f>
        <v/>
      </c>
    </row>
    <row r="16" ht="20.1" customFormat="1" customHeight="1" s="15">
      <c r="A16" s="540" t="n"/>
      <c r="B16" s="541" t="n"/>
      <c r="C16" s="329" t="inlineStr">
        <is>
          <t>税込</t>
        </is>
      </c>
      <c r="D16" s="542" t="n"/>
      <c r="E16" s="542" t="n"/>
      <c r="F16" s="542" t="n"/>
      <c r="G16" s="542">
        <f>G15*1.1</f>
        <v/>
      </c>
      <c r="H16" s="542" t="n"/>
      <c r="I16" s="542" t="n"/>
      <c r="J16" s="542" t="n"/>
      <c r="K16" s="542">
        <f>K15*1.1</f>
        <v/>
      </c>
      <c r="L16" s="542" t="n"/>
      <c r="M16" s="542">
        <f>M15*1.1</f>
        <v/>
      </c>
      <c r="N16" s="542" t="n"/>
      <c r="O16" s="542" t="n"/>
      <c r="P16" s="233">
        <f>SUM(D16:O16)</f>
        <v/>
      </c>
    </row>
    <row r="17" ht="20.1" customFormat="1" customHeight="1" s="15">
      <c r="A17" s="540" t="n"/>
      <c r="B17" s="400" t="inlineStr">
        <is>
          <t>HIMELABO</t>
        </is>
      </c>
      <c r="C17" s="329" t="inlineStr">
        <is>
          <t>Total</t>
        </is>
      </c>
      <c r="D17" s="542" t="n"/>
      <c r="E17" s="542" t="n"/>
      <c r="F17" s="542" t="n"/>
      <c r="G17" s="542" t="n"/>
      <c r="H17" s="542" t="n"/>
      <c r="I17" s="542" t="n"/>
      <c r="J17" s="542" t="n"/>
      <c r="K17" s="542" t="n"/>
      <c r="L17" s="542" t="n"/>
      <c r="M17" s="542" t="n"/>
      <c r="N17" s="542" t="n"/>
      <c r="O17" s="542" t="n"/>
      <c r="P17" s="233">
        <f>SUM(D17:O17)</f>
        <v/>
      </c>
    </row>
    <row r="18" ht="20.1" customFormat="1" customHeight="1" s="15">
      <c r="A18" s="540" t="n"/>
      <c r="B18" s="541" t="n"/>
      <c r="C18" s="329" t="inlineStr">
        <is>
          <t>税込</t>
        </is>
      </c>
      <c r="D18" s="542" t="n"/>
      <c r="E18" s="542" t="n"/>
      <c r="F18" s="542" t="n"/>
      <c r="G18" s="542">
        <f>G17*1.1</f>
        <v/>
      </c>
      <c r="H18" s="542" t="n"/>
      <c r="I18" s="542" t="n"/>
      <c r="J18" s="542">
        <f>J17*1.1</f>
        <v/>
      </c>
      <c r="K18" s="542">
        <f>K17*1.1</f>
        <v/>
      </c>
      <c r="L18" s="542" t="n"/>
      <c r="M18" s="542">
        <f>M17*1.1</f>
        <v/>
      </c>
      <c r="N18" s="542">
        <f>N17*1.1</f>
        <v/>
      </c>
      <c r="O18" s="542" t="n"/>
      <c r="P18" s="233">
        <f>SUM(D18:O18)</f>
        <v/>
      </c>
      <c r="Q18" s="552" t="n"/>
    </row>
    <row r="19" ht="20.1" customFormat="1" customHeight="1" s="15">
      <c r="A19" s="540" t="n"/>
      <c r="B19" s="374" t="inlineStr">
        <is>
          <t>SUNSORIT</t>
        </is>
      </c>
      <c r="C19" s="329" t="inlineStr">
        <is>
          <t>Total</t>
        </is>
      </c>
      <c r="D19" s="542" t="n"/>
      <c r="E19" s="542" t="n"/>
      <c r="F19" s="542" t="n"/>
      <c r="G19" s="542" t="n"/>
      <c r="H19" s="542" t="n"/>
      <c r="I19" s="542" t="n"/>
      <c r="J19" s="542" t="n"/>
      <c r="K19" s="542" t="n"/>
      <c r="L19" s="542" t="n"/>
      <c r="M19" s="542" t="n"/>
      <c r="N19" s="542" t="n"/>
      <c r="O19" s="542" t="n"/>
      <c r="P19" s="233">
        <f>SUM(D19:O19)</f>
        <v/>
      </c>
    </row>
    <row r="20" ht="20.1" customFormat="1" customHeight="1" s="15">
      <c r="A20" s="540" t="n"/>
      <c r="B20" s="541" t="n"/>
      <c r="C20" s="329" t="inlineStr">
        <is>
          <t>税込</t>
        </is>
      </c>
      <c r="D20" s="542" t="n"/>
      <c r="E20" s="542" t="n"/>
      <c r="F20" s="542">
        <f>F19*1.1</f>
        <v/>
      </c>
      <c r="G20" s="542">
        <f>G19*1.1</f>
        <v/>
      </c>
      <c r="H20" s="542" t="n"/>
      <c r="I20" s="542" t="n"/>
      <c r="J20" s="542">
        <f>J19*1.1</f>
        <v/>
      </c>
      <c r="K20" s="542">
        <f>K19*1.1</f>
        <v/>
      </c>
      <c r="L20" s="542">
        <f>L19*1.1</f>
        <v/>
      </c>
      <c r="M20" s="542">
        <f>M19*1.1</f>
        <v/>
      </c>
      <c r="N20" s="542">
        <f>N19*1.1</f>
        <v/>
      </c>
      <c r="O20" s="542" t="n"/>
      <c r="P20" s="233">
        <f>SUM(D20:O20)</f>
        <v/>
      </c>
    </row>
    <row r="21" ht="20.1" customFormat="1" customHeight="1" s="15">
      <c r="A21" s="540" t="n"/>
      <c r="B21" s="400" t="inlineStr">
        <is>
          <t>Kyo Tomo</t>
        </is>
      </c>
      <c r="C21" s="329" t="inlineStr">
        <is>
          <t>Total</t>
        </is>
      </c>
      <c r="D21" s="542" t="n"/>
      <c r="E21" s="542" t="n"/>
      <c r="F21" s="542" t="n"/>
      <c r="G21" s="542" t="n"/>
      <c r="H21" s="542" t="n"/>
      <c r="I21" s="542" t="n"/>
      <c r="J21" s="542" t="n"/>
      <c r="K21" s="542" t="n"/>
      <c r="L21" s="542" t="n"/>
      <c r="M21" s="542" t="n"/>
      <c r="N21" s="542" t="n"/>
      <c r="O21" s="542" t="n"/>
      <c r="P21" s="233">
        <f>SUM(D21:O21)</f>
        <v/>
      </c>
    </row>
    <row r="22" ht="20.1" customFormat="1" customHeight="1" s="15">
      <c r="A22" s="540" t="n"/>
      <c r="B22" s="541" t="n"/>
      <c r="C22" s="329" t="inlineStr">
        <is>
          <t>税込</t>
        </is>
      </c>
      <c r="D22" s="551" t="n"/>
      <c r="E22" s="551" t="n"/>
      <c r="F22" s="551">
        <f>F21*1.1</f>
        <v/>
      </c>
      <c r="G22" s="551">
        <f>G21*1.1</f>
        <v/>
      </c>
      <c r="H22" s="551" t="n"/>
      <c r="I22" s="551" t="n"/>
      <c r="J22" s="551" t="n"/>
      <c r="K22" s="551">
        <f>K21*1.1</f>
        <v/>
      </c>
      <c r="L22" s="551" t="n"/>
      <c r="M22" s="551">
        <f>M21*1.1</f>
        <v/>
      </c>
      <c r="N22" s="551" t="n"/>
      <c r="O22" s="551" t="n"/>
      <c r="P22" s="233">
        <f>SUM(D22:O22)</f>
        <v/>
      </c>
    </row>
    <row r="23" ht="20.1" customFormat="1" customHeight="1" s="15">
      <c r="A23" s="540" t="n"/>
      <c r="B23" s="374" t="inlineStr">
        <is>
          <t>COREIN</t>
        </is>
      </c>
      <c r="C23" s="329" t="inlineStr">
        <is>
          <t>Total</t>
        </is>
      </c>
      <c r="D23" s="542" t="n"/>
      <c r="E23" s="542" t="n"/>
      <c r="F23" s="542" t="n"/>
      <c r="G23" s="542" t="n"/>
      <c r="H23" s="542" t="n"/>
      <c r="I23" s="542" t="n"/>
      <c r="J23" s="542" t="n"/>
      <c r="K23" s="542" t="n"/>
      <c r="L23" s="542" t="n"/>
      <c r="M23" s="542" t="n"/>
      <c r="N23" s="542" t="n"/>
      <c r="O23" s="542" t="n"/>
      <c r="P23" s="233">
        <f>SUM(D23:O23)</f>
        <v/>
      </c>
    </row>
    <row r="24" ht="20.1" customFormat="1" customHeight="1" s="15">
      <c r="A24" s="540" t="n"/>
      <c r="B24" s="541" t="n"/>
      <c r="C24" s="329" t="inlineStr">
        <is>
          <t>税込</t>
        </is>
      </c>
      <c r="D24" s="542" t="n"/>
      <c r="E24" s="542" t="n"/>
      <c r="F24" s="542">
        <f>F23*1.1</f>
        <v/>
      </c>
      <c r="G24" s="542">
        <f>G23*1.1</f>
        <v/>
      </c>
      <c r="H24" s="542" t="n"/>
      <c r="I24" s="542" t="n"/>
      <c r="J24" s="542" t="n"/>
      <c r="K24" s="542">
        <f>K23*1.1</f>
        <v/>
      </c>
      <c r="L24" s="542">
        <f>L23*1.1</f>
        <v/>
      </c>
      <c r="M24" s="542">
        <f>M23*1.1</f>
        <v/>
      </c>
      <c r="N24" s="542">
        <f>N23*1.1</f>
        <v/>
      </c>
      <c r="O24" s="542">
        <f>O23*1.1</f>
        <v/>
      </c>
      <c r="P24" s="233">
        <f>SUM(D24:O24)</f>
        <v/>
      </c>
    </row>
    <row r="25" ht="20.1" customFormat="1" customHeight="1" s="15">
      <c r="A25" s="540" t="n"/>
      <c r="B25" s="374" t="inlineStr">
        <is>
          <t>ELEGADOLL</t>
        </is>
      </c>
      <c r="C25" s="329" t="inlineStr">
        <is>
          <t>Total</t>
        </is>
      </c>
      <c r="D25" s="542" t="n"/>
      <c r="E25" s="542" t="n"/>
      <c r="F25" s="542" t="n"/>
      <c r="G25" s="542" t="n"/>
      <c r="H25" s="542" t="n"/>
      <c r="I25" s="542" t="n"/>
      <c r="J25" s="542" t="n"/>
      <c r="K25" s="542" t="n"/>
      <c r="L25" s="542" t="n"/>
      <c r="M25" s="542" t="n"/>
      <c r="N25" s="542" t="n"/>
      <c r="O25" s="542" t="n"/>
      <c r="P25" s="233">
        <f>SUM(D25:O25)</f>
        <v/>
      </c>
    </row>
    <row r="26" ht="20.1" customFormat="1" customHeight="1" s="15">
      <c r="A26" s="540" t="n"/>
      <c r="B26" s="541" t="n"/>
      <c r="C26" s="329" t="inlineStr">
        <is>
          <t>税込</t>
        </is>
      </c>
      <c r="D26" s="542" t="n"/>
      <c r="E26" s="542" t="n"/>
      <c r="F26" s="542">
        <f>F25*1.1</f>
        <v/>
      </c>
      <c r="G26" s="542">
        <f>G25*1.1</f>
        <v/>
      </c>
      <c r="H26" s="542" t="n"/>
      <c r="I26" s="542" t="n"/>
      <c r="J26" s="542" t="n"/>
      <c r="K26" s="542">
        <f>K25*1.1</f>
        <v/>
      </c>
      <c r="L26" s="542">
        <f>L25*1.1</f>
        <v/>
      </c>
      <c r="M26" s="542">
        <f>M25*1.1</f>
        <v/>
      </c>
      <c r="N26" s="542">
        <f>N25*1.1</f>
        <v/>
      </c>
      <c r="O26" s="542">
        <f>O25*1.1</f>
        <v/>
      </c>
      <c r="P26" s="233">
        <f>SUM(D26:O26)</f>
        <v/>
      </c>
    </row>
    <row r="27" ht="20.1" customFormat="1" customHeight="1" s="15">
      <c r="A27" s="540" t="n"/>
      <c r="B27" s="374" t="inlineStr">
        <is>
          <t>MAYURI</t>
        </is>
      </c>
      <c r="C27" s="329" t="inlineStr">
        <is>
          <t>Total</t>
        </is>
      </c>
      <c r="D27" s="542" t="n"/>
      <c r="E27" s="542" t="n"/>
      <c r="F27" s="542" t="n"/>
      <c r="G27" s="542" t="n"/>
      <c r="H27" s="542" t="n"/>
      <c r="I27" s="542" t="n"/>
      <c r="J27" s="542" t="n"/>
      <c r="K27" s="542" t="n"/>
      <c r="L27" s="542" t="n"/>
      <c r="M27" s="542" t="n"/>
      <c r="N27" s="542" t="n"/>
      <c r="O27" s="542" t="n"/>
      <c r="P27" s="233">
        <f>SUM(D27:O27)</f>
        <v/>
      </c>
    </row>
    <row r="28" ht="20.1" customFormat="1" customHeight="1" s="15">
      <c r="A28" s="540" t="n"/>
      <c r="B28" s="541" t="n"/>
      <c r="C28" s="329" t="inlineStr">
        <is>
          <t>税込</t>
        </is>
      </c>
      <c r="D28" s="542" t="n"/>
      <c r="E28" s="542" t="n"/>
      <c r="F28" s="542">
        <f>F27*1.1</f>
        <v/>
      </c>
      <c r="G28" s="542">
        <f>G27*1.1</f>
        <v/>
      </c>
      <c r="H28" s="542" t="n"/>
      <c r="I28" s="542" t="n"/>
      <c r="J28" s="542" t="n"/>
      <c r="K28" s="542">
        <f>K27*1.1</f>
        <v/>
      </c>
      <c r="L28" s="542">
        <f>L27*1.1</f>
        <v/>
      </c>
      <c r="M28" s="542">
        <f>M27*1.1</f>
        <v/>
      </c>
      <c r="N28" s="542">
        <f>N27*1.1</f>
        <v/>
      </c>
      <c r="O28" s="542">
        <f>O27*1.1</f>
        <v/>
      </c>
      <c r="P28" s="233">
        <f>SUM(D28:O28)</f>
        <v/>
      </c>
    </row>
    <row r="29" ht="20.1" customFormat="1" customHeight="1" s="15">
      <c r="A29" s="540" t="n"/>
      <c r="B29" s="374" t="inlineStr">
        <is>
          <t>ATMORE</t>
        </is>
      </c>
      <c r="C29" s="329" t="inlineStr">
        <is>
          <t>Total</t>
        </is>
      </c>
      <c r="D29" s="542" t="n"/>
      <c r="E29" s="542" t="n"/>
      <c r="F29" s="542" t="n"/>
      <c r="G29" s="542" t="n"/>
      <c r="H29" s="542" t="n"/>
      <c r="I29" s="542" t="n"/>
      <c r="J29" s="542" t="n"/>
      <c r="K29" s="542" t="n"/>
      <c r="L29" s="542" t="n"/>
      <c r="M29" s="542" t="n"/>
      <c r="N29" s="542" t="n"/>
      <c r="O29" s="542" t="n"/>
      <c r="P29" s="233">
        <f>SUM(D29:O29)</f>
        <v/>
      </c>
      <c r="Q29" s="39" t="n"/>
    </row>
    <row r="30" ht="20.1" customFormat="1" customHeight="1" s="15">
      <c r="A30" s="540" t="n"/>
      <c r="B30" s="541" t="n"/>
      <c r="C30" s="329" t="inlineStr">
        <is>
          <t>税込</t>
        </is>
      </c>
      <c r="D30" s="542" t="n"/>
      <c r="E30" s="542" t="n"/>
      <c r="F30" s="542">
        <f>F29*1.1</f>
        <v/>
      </c>
      <c r="G30" s="542">
        <f>G29*1.1</f>
        <v/>
      </c>
      <c r="H30" s="542" t="n"/>
      <c r="I30" s="542" t="n"/>
      <c r="J30" s="542" t="n"/>
      <c r="K30" s="542">
        <f>K29*1.1</f>
        <v/>
      </c>
      <c r="L30" s="542">
        <f>L29*1.1</f>
        <v/>
      </c>
      <c r="M30" s="542">
        <f>M29*1.1</f>
        <v/>
      </c>
      <c r="N30" s="542">
        <f>N29*1.1</f>
        <v/>
      </c>
      <c r="O30" s="542">
        <f>O29*1.1</f>
        <v/>
      </c>
      <c r="P30" s="233">
        <f>SUM(D30:O30)</f>
        <v/>
      </c>
    </row>
    <row r="31" ht="20.1" customFormat="1" customHeight="1" s="15">
      <c r="A31" s="540" t="n"/>
      <c r="B31" s="374" t="inlineStr">
        <is>
          <t>OLUPONO</t>
        </is>
      </c>
      <c r="C31" s="329" t="inlineStr">
        <is>
          <t>Total</t>
        </is>
      </c>
      <c r="D31" s="542" t="n"/>
      <c r="E31" s="542" t="n"/>
      <c r="F31" s="542" t="n"/>
      <c r="G31" s="542" t="n"/>
      <c r="H31" s="542" t="n"/>
      <c r="I31" s="542" t="n"/>
      <c r="J31" s="542" t="n"/>
      <c r="K31" s="542" t="n"/>
      <c r="L31" s="542" t="n"/>
      <c r="M31" s="542" t="n"/>
      <c r="N31" s="542" t="n"/>
      <c r="O31" s="542" t="n"/>
      <c r="P31" s="233">
        <f>SUM(D31:O31)</f>
        <v/>
      </c>
    </row>
    <row r="32" ht="20.1" customFormat="1" customHeight="1" s="15">
      <c r="A32" s="540" t="n"/>
      <c r="B32" s="541" t="n"/>
      <c r="C32" s="329" t="inlineStr">
        <is>
          <t>税込</t>
        </is>
      </c>
      <c r="D32" s="542" t="n"/>
      <c r="E32" s="542" t="n"/>
      <c r="F32" s="542" t="n"/>
      <c r="G32" s="542" t="n"/>
      <c r="H32" s="542" t="n"/>
      <c r="I32" s="542" t="n"/>
      <c r="J32" s="542" t="n"/>
      <c r="K32" s="542" t="n"/>
      <c r="L32" s="542" t="n"/>
      <c r="M32" s="542" t="n"/>
      <c r="N32" s="542" t="n"/>
      <c r="O32" s="542" t="n"/>
      <c r="P32" s="233">
        <f>SUM(D32:O32)</f>
        <v/>
      </c>
    </row>
    <row r="33" ht="20.1" customFormat="1" customHeight="1" s="15">
      <c r="A33" s="540" t="n"/>
      <c r="B33" s="374" t="inlineStr">
        <is>
          <t>DIME HEALTH CARE</t>
        </is>
      </c>
      <c r="C33" s="329" t="inlineStr">
        <is>
          <t>Total</t>
        </is>
      </c>
      <c r="D33" s="542" t="n"/>
      <c r="E33" s="542" t="n"/>
      <c r="F33" s="542" t="n"/>
      <c r="G33" s="542" t="n"/>
      <c r="H33" s="542" t="n"/>
      <c r="I33" s="542" t="n"/>
      <c r="J33" s="542" t="n"/>
      <c r="K33" s="542" t="n"/>
      <c r="L33" s="542" t="n"/>
      <c r="M33" s="542" t="n"/>
      <c r="N33" s="542" t="n"/>
      <c r="O33" s="542" t="n"/>
      <c r="P33" s="233">
        <f>SUM(D33:O33)</f>
        <v/>
      </c>
    </row>
    <row r="34" ht="20.1" customFormat="1" customHeight="1" s="15">
      <c r="A34" s="540" t="n"/>
      <c r="B34" s="541" t="n"/>
      <c r="C34" s="329" t="inlineStr">
        <is>
          <t>税込</t>
        </is>
      </c>
      <c r="D34" s="542" t="n"/>
      <c r="E34" s="542" t="n"/>
      <c r="F34" s="542" t="n"/>
      <c r="G34" s="542" t="n"/>
      <c r="H34" s="542" t="n"/>
      <c r="I34" s="542" t="n"/>
      <c r="J34" s="542" t="n"/>
      <c r="K34" s="542">
        <f>K33*1.1</f>
        <v/>
      </c>
      <c r="L34" s="542" t="n"/>
      <c r="M34" s="542" t="n"/>
      <c r="N34" s="542" t="n"/>
      <c r="O34" s="542" t="n"/>
      <c r="P34" s="233">
        <f>SUM(D34:O34)</f>
        <v/>
      </c>
    </row>
    <row r="35" ht="20.1" customFormat="1" customHeight="1" s="15">
      <c r="A35" s="540" t="n"/>
      <c r="B35" s="374" t="inlineStr">
        <is>
          <t>EMU</t>
        </is>
      </c>
      <c r="C35" s="329" t="inlineStr">
        <is>
          <t>Total</t>
        </is>
      </c>
      <c r="D35" s="542" t="n"/>
      <c r="E35" s="542" t="n"/>
      <c r="F35" s="542" t="n"/>
      <c r="G35" s="542" t="n"/>
      <c r="H35" s="542" t="n"/>
      <c r="I35" s="542" t="n"/>
      <c r="J35" s="542" t="n"/>
      <c r="K35" s="542" t="n"/>
      <c r="L35" s="542" t="n"/>
      <c r="M35" s="542" t="n"/>
      <c r="N35" s="542" t="n"/>
      <c r="O35" s="542" t="n"/>
      <c r="P35" s="233">
        <f>SUM(D35:O35)</f>
        <v/>
      </c>
    </row>
    <row r="36" ht="20.1" customFormat="1" customHeight="1" s="15">
      <c r="A36" s="540" t="n"/>
      <c r="B36" s="541" t="n"/>
      <c r="C36" s="329" t="inlineStr">
        <is>
          <t>税込</t>
        </is>
      </c>
      <c r="D36" s="542" t="n"/>
      <c r="E36" s="542" t="n"/>
      <c r="F36" s="542">
        <f>F35*1.1</f>
        <v/>
      </c>
      <c r="G36" s="542">
        <f>G35*1.1</f>
        <v/>
      </c>
      <c r="H36" s="542" t="n"/>
      <c r="I36" s="542" t="n"/>
      <c r="J36" s="542" t="n"/>
      <c r="K36" s="542">
        <f>K35*1.1</f>
        <v/>
      </c>
      <c r="L36" s="542">
        <f>L35*1.1</f>
        <v/>
      </c>
      <c r="M36" s="542">
        <f>M35*1.1</f>
        <v/>
      </c>
      <c r="N36" s="542">
        <f>N35*1.1</f>
        <v/>
      </c>
      <c r="O36" s="542">
        <f>O35*1.1</f>
        <v/>
      </c>
      <c r="P36" s="233">
        <f>SUM(D36:O36)</f>
        <v/>
      </c>
    </row>
    <row r="37" ht="20.1" customFormat="1" customHeight="1" s="15">
      <c r="A37" s="540" t="n"/>
      <c r="B37" s="374" t="inlineStr">
        <is>
          <t>CHIKUHODO</t>
        </is>
      </c>
      <c r="C37" s="329" t="inlineStr">
        <is>
          <t>Total</t>
        </is>
      </c>
      <c r="D37" s="542" t="n"/>
      <c r="E37" s="542" t="n"/>
      <c r="F37" s="542" t="n"/>
      <c r="G37" s="542" t="n"/>
      <c r="H37" s="542" t="n"/>
      <c r="I37" s="542" t="n"/>
      <c r="J37" s="542" t="n"/>
      <c r="K37" s="542" t="n"/>
      <c r="L37" s="542" t="n"/>
      <c r="M37" s="542" t="n"/>
      <c r="N37" s="542" t="n"/>
      <c r="O37" s="542" t="n"/>
      <c r="P37" s="233">
        <f>SUM(D37:O37)</f>
        <v/>
      </c>
    </row>
    <row r="38" ht="20.1" customFormat="1" customHeight="1" s="15">
      <c r="A38" s="540" t="n"/>
      <c r="B38" s="541" t="n"/>
      <c r="C38" s="329" t="inlineStr">
        <is>
          <t>税込</t>
        </is>
      </c>
      <c r="D38" s="542" t="n"/>
      <c r="E38" s="542" t="n"/>
      <c r="F38" s="542">
        <f>F37*1.1</f>
        <v/>
      </c>
      <c r="G38" s="542">
        <f>G37*1.1</f>
        <v/>
      </c>
      <c r="H38" s="542" t="n"/>
      <c r="I38" s="542" t="n"/>
      <c r="J38" s="542" t="n"/>
      <c r="K38" s="542">
        <f>K37*1.1</f>
        <v/>
      </c>
      <c r="L38" s="542" t="n"/>
      <c r="M38" s="542">
        <f>M37*1.1</f>
        <v/>
      </c>
      <c r="N38" s="542">
        <f>N37*1.1</f>
        <v/>
      </c>
      <c r="O38" s="542" t="n"/>
      <c r="P38" s="233">
        <f>SUM(D38:O38)</f>
        <v/>
      </c>
    </row>
    <row r="39" ht="20.1" customFormat="1" customHeight="1" s="15">
      <c r="A39" s="540" t="n"/>
      <c r="B39" s="374" t="inlineStr">
        <is>
          <t>LAPIDEM</t>
        </is>
      </c>
      <c r="C39" s="329" t="inlineStr">
        <is>
          <t>Total</t>
        </is>
      </c>
      <c r="D39" s="542" t="n"/>
      <c r="E39" s="542" t="n"/>
      <c r="F39" s="542" t="n"/>
      <c r="G39" s="542" t="n"/>
      <c r="H39" s="542" t="n"/>
      <c r="I39" s="542" t="n"/>
      <c r="J39" s="542" t="n"/>
      <c r="K39" s="542" t="n"/>
      <c r="L39" s="542" t="n"/>
      <c r="M39" s="542" t="n"/>
      <c r="N39" s="542" t="n"/>
      <c r="O39" s="542" t="n"/>
      <c r="P39" s="233">
        <f>SUM(D39:O39)</f>
        <v/>
      </c>
    </row>
    <row r="40" ht="20.1" customFormat="1" customHeight="1" s="15">
      <c r="A40" s="540" t="n"/>
      <c r="B40" s="541" t="n"/>
      <c r="C40" s="329" t="inlineStr">
        <is>
          <t>税込</t>
        </is>
      </c>
      <c r="D40" s="542" t="n"/>
      <c r="E40" s="542" t="n"/>
      <c r="F40" s="542">
        <f>F39*1.1</f>
        <v/>
      </c>
      <c r="G40" s="542">
        <f>G39*1.1</f>
        <v/>
      </c>
      <c r="H40" s="542" t="n"/>
      <c r="I40" s="542" t="n"/>
      <c r="J40" s="542">
        <f>J39*1.1</f>
        <v/>
      </c>
      <c r="K40" s="542">
        <f>K39*1.1</f>
        <v/>
      </c>
      <c r="L40" s="542">
        <f>L39*1.1</f>
        <v/>
      </c>
      <c r="M40" s="542">
        <f>M39*1.1</f>
        <v/>
      </c>
      <c r="N40" s="542">
        <f>N39*1.1</f>
        <v/>
      </c>
      <c r="O40" s="542">
        <f>O39*1.1</f>
        <v/>
      </c>
      <c r="P40" s="233">
        <f>SUM(D40:O40)</f>
        <v/>
      </c>
    </row>
    <row r="41" ht="20.1" customFormat="1" customHeight="1" s="15">
      <c r="A41" s="540" t="n"/>
      <c r="B41" s="374" t="inlineStr">
        <is>
          <t>MARY PLATINUE</t>
        </is>
      </c>
      <c r="C41" s="329" t="inlineStr">
        <is>
          <t>Total</t>
        </is>
      </c>
      <c r="D41" s="542" t="n"/>
      <c r="E41" s="542" t="n"/>
      <c r="F41" s="542" t="n"/>
      <c r="G41" s="542" t="n"/>
      <c r="H41" s="542" t="n"/>
      <c r="I41" s="542" t="n"/>
      <c r="J41" s="542" t="n"/>
      <c r="K41" s="542" t="n"/>
      <c r="L41" s="542" t="n"/>
      <c r="M41" s="542" t="n"/>
      <c r="N41" s="542" t="n"/>
      <c r="O41" s="542" t="n"/>
      <c r="P41" s="233">
        <f>SUM(D41:O41)</f>
        <v/>
      </c>
    </row>
    <row r="42" ht="20.1" customFormat="1" customHeight="1" s="15">
      <c r="A42" s="540" t="n"/>
      <c r="B42" s="541" t="n"/>
      <c r="C42" s="329" t="inlineStr">
        <is>
          <t>税込</t>
        </is>
      </c>
      <c r="D42" s="542" t="n"/>
      <c r="E42" s="542" t="n"/>
      <c r="F42" s="542">
        <f>F41*1.1</f>
        <v/>
      </c>
      <c r="G42" s="542">
        <f>G41*1.1</f>
        <v/>
      </c>
      <c r="H42" s="542" t="n"/>
      <c r="I42" s="542" t="n"/>
      <c r="J42" s="542" t="n"/>
      <c r="K42" s="542">
        <f>K41*1.1</f>
        <v/>
      </c>
      <c r="L42" s="542">
        <f>L41*1.1</f>
        <v/>
      </c>
      <c r="M42" s="542">
        <f>M41*1.1</f>
        <v/>
      </c>
      <c r="N42" s="542">
        <f>N41*1.1</f>
        <v/>
      </c>
      <c r="O42" s="542">
        <f>O41*1.1</f>
        <v/>
      </c>
      <c r="P42" s="233">
        <f>SUM(D42:O42)</f>
        <v/>
      </c>
    </row>
    <row r="43" ht="20.1" customFormat="1" customHeight="1" s="15">
      <c r="A43" s="540" t="n"/>
      <c r="B43" s="374" t="inlineStr">
        <is>
          <t>POD(ROSY DROP)</t>
        </is>
      </c>
      <c r="C43" s="329" t="inlineStr">
        <is>
          <t>Total</t>
        </is>
      </c>
      <c r="D43" s="542" t="n"/>
      <c r="E43" s="542" t="n"/>
      <c r="F43" s="542" t="n"/>
      <c r="G43" s="542" t="n"/>
      <c r="H43" s="542" t="n"/>
      <c r="I43" s="542" t="n"/>
      <c r="J43" s="542" t="n"/>
      <c r="K43" s="542" t="n"/>
      <c r="L43" s="542" t="n"/>
      <c r="M43" s="542" t="n"/>
      <c r="N43" s="542" t="n"/>
      <c r="O43" s="542" t="n"/>
      <c r="P43" s="233">
        <f>SUM(D43:O43)</f>
        <v/>
      </c>
    </row>
    <row r="44" ht="20.1" customFormat="1" customHeight="1" s="15">
      <c r="A44" s="540" t="n"/>
      <c r="B44" s="541" t="n"/>
      <c r="C44" s="329" t="inlineStr">
        <is>
          <t>税込</t>
        </is>
      </c>
      <c r="D44" s="542" t="n"/>
      <c r="E44" s="542" t="n"/>
      <c r="F44" s="542">
        <f>F43*1.1</f>
        <v/>
      </c>
      <c r="G44" s="542">
        <f>G43*1.1</f>
        <v/>
      </c>
      <c r="H44" s="542" t="n"/>
      <c r="I44" s="542" t="n"/>
      <c r="J44" s="542">
        <f>J43*1.1</f>
        <v/>
      </c>
      <c r="K44" s="542">
        <f>K43*1.1</f>
        <v/>
      </c>
      <c r="L44" s="542">
        <f>L43*1.1</f>
        <v/>
      </c>
      <c r="M44" s="542">
        <f>M43*1.1</f>
        <v/>
      </c>
      <c r="N44" s="542">
        <f>N43*1.1</f>
        <v/>
      </c>
      <c r="O44" s="542">
        <f>O43*1.1</f>
        <v/>
      </c>
      <c r="P44" s="233">
        <f>SUM(D44:O44)</f>
        <v/>
      </c>
    </row>
    <row r="45" ht="20.1" customFormat="1" customHeight="1" s="15">
      <c r="A45" s="540" t="n"/>
      <c r="B45" s="374" t="inlineStr">
        <is>
          <t>CBS(ESTLABO)</t>
        </is>
      </c>
      <c r="C45" s="329" t="inlineStr">
        <is>
          <t>Total</t>
        </is>
      </c>
      <c r="D45" s="553" t="n"/>
      <c r="E45" s="542" t="n"/>
      <c r="F45" s="542" t="n"/>
      <c r="G45" s="542" t="n"/>
      <c r="H45" s="542" t="n"/>
      <c r="I45" s="542" t="n"/>
      <c r="J45" s="542" t="n"/>
      <c r="K45" s="542" t="n"/>
      <c r="L45" s="542" t="n"/>
      <c r="M45" s="542" t="n"/>
      <c r="N45" s="542" t="n"/>
      <c r="O45" s="542" t="n"/>
      <c r="P45" s="233">
        <f>SUM(D45:O45)</f>
        <v/>
      </c>
    </row>
    <row r="46" ht="20.1" customFormat="1" customHeight="1" s="15">
      <c r="A46" s="540" t="n"/>
      <c r="B46" s="541" t="n"/>
      <c r="C46" s="329" t="inlineStr">
        <is>
          <t>税込</t>
        </is>
      </c>
      <c r="D46" s="542" t="n"/>
      <c r="E46" s="542" t="n"/>
      <c r="F46" s="542">
        <f>F45*1.1</f>
        <v/>
      </c>
      <c r="G46" s="542">
        <f>G45*1.1</f>
        <v/>
      </c>
      <c r="H46" s="542">
        <f>H45*1.1</f>
        <v/>
      </c>
      <c r="I46" s="542">
        <f>I45*1.1</f>
        <v/>
      </c>
      <c r="J46" s="542">
        <f>J45*1.1</f>
        <v/>
      </c>
      <c r="K46" s="542">
        <f>K45*1.1</f>
        <v/>
      </c>
      <c r="L46" s="542">
        <f>L45*1.1</f>
        <v/>
      </c>
      <c r="M46" s="542">
        <f>M45*1.1</f>
        <v/>
      </c>
      <c r="N46" s="542">
        <f>N45*1.1</f>
        <v/>
      </c>
      <c r="O46" s="542">
        <f>O45*1.1</f>
        <v/>
      </c>
      <c r="P46" s="233">
        <f>SUM(D46:O46)</f>
        <v/>
      </c>
    </row>
    <row r="47" ht="20.1" customFormat="1" customHeight="1" s="15">
      <c r="A47" s="540" t="n"/>
      <c r="B47" s="374" t="inlineStr">
        <is>
          <t>DOSHISHA</t>
        </is>
      </c>
      <c r="C47" s="329" t="inlineStr">
        <is>
          <t>Total</t>
        </is>
      </c>
      <c r="D47" s="542" t="n"/>
      <c r="E47" s="542" t="n"/>
      <c r="F47" s="542" t="n"/>
      <c r="G47" s="542" t="n"/>
      <c r="H47" s="542" t="n"/>
      <c r="I47" s="542" t="n"/>
      <c r="J47" s="542" t="n"/>
      <c r="K47" s="542" t="n"/>
      <c r="L47" s="542" t="n"/>
      <c r="M47" s="542" t="n"/>
      <c r="N47" s="542" t="n"/>
      <c r="O47" s="542" t="n"/>
      <c r="P47" s="233">
        <f>SUM(D47:O47)</f>
        <v/>
      </c>
    </row>
    <row r="48" ht="20.1" customFormat="1" customHeight="1" s="15">
      <c r="A48" s="540" t="n"/>
      <c r="B48" s="541" t="n"/>
      <c r="C48" s="329" t="inlineStr">
        <is>
          <t>税込</t>
        </is>
      </c>
      <c r="D48" s="542" t="n"/>
      <c r="E48" s="542" t="n"/>
      <c r="F48" s="542">
        <f>F47*1.1</f>
        <v/>
      </c>
      <c r="G48" s="542">
        <f>G47*1.1</f>
        <v/>
      </c>
      <c r="H48" s="542">
        <f>H47*1.1</f>
        <v/>
      </c>
      <c r="I48" s="542">
        <f>I47*1.1</f>
        <v/>
      </c>
      <c r="J48" s="542">
        <f>J47*1.1</f>
        <v/>
      </c>
      <c r="K48" s="542">
        <f>K47*1.1</f>
        <v/>
      </c>
      <c r="L48" s="542" t="n"/>
      <c r="M48" s="542" t="n"/>
      <c r="N48" s="542" t="n"/>
      <c r="O48" s="542" t="n"/>
      <c r="P48" s="233">
        <f>SUM(D48:O48)</f>
        <v/>
      </c>
    </row>
    <row r="49" ht="20.1" customFormat="1" customHeight="1" s="15">
      <c r="A49" s="540" t="n"/>
      <c r="B49" s="396" t="inlineStr">
        <is>
          <t>ISTYLE</t>
        </is>
      </c>
      <c r="C49" s="329" t="inlineStr">
        <is>
          <t>Total</t>
        </is>
      </c>
      <c r="D49" s="542" t="n"/>
      <c r="E49" s="542" t="n"/>
      <c r="F49" s="542" t="n"/>
      <c r="G49" s="542" t="n"/>
      <c r="H49" s="542" t="n"/>
      <c r="I49" s="542" t="n"/>
      <c r="J49" s="542" t="n"/>
      <c r="K49" s="542" t="n"/>
      <c r="L49" s="542" t="n"/>
      <c r="M49" s="542" t="n"/>
      <c r="N49" s="542" t="n"/>
      <c r="O49" s="542" t="n"/>
      <c r="P49" s="233">
        <f>SUM(D49:O49)</f>
        <v/>
      </c>
    </row>
    <row r="50" ht="20.1" customFormat="1" customHeight="1" s="15">
      <c r="A50" s="540" t="n"/>
      <c r="B50" s="541" t="n"/>
      <c r="C50" s="445" t="inlineStr">
        <is>
          <t>税込</t>
        </is>
      </c>
      <c r="D50" s="542" t="n"/>
      <c r="E50" s="542" t="n"/>
      <c r="F50" s="542">
        <f>F49*1.1</f>
        <v/>
      </c>
      <c r="G50" s="542">
        <f>G49*1.1</f>
        <v/>
      </c>
      <c r="H50" s="542">
        <f>H49*1.1</f>
        <v/>
      </c>
      <c r="I50" s="542">
        <f>I49*1.1</f>
        <v/>
      </c>
      <c r="J50" s="542">
        <f>J49*1.1</f>
        <v/>
      </c>
      <c r="K50" s="542">
        <f>K49*1.1</f>
        <v/>
      </c>
      <c r="L50" s="542" t="n"/>
      <c r="M50" s="542" t="n"/>
      <c r="N50" s="542" t="n"/>
      <c r="O50" s="542" t="n"/>
      <c r="P50" s="233">
        <f>SUM(D50:O50)</f>
        <v/>
      </c>
    </row>
    <row r="51" ht="20.1" customFormat="1" customHeight="1" s="15">
      <c r="A51" s="540" t="n"/>
      <c r="B51" s="374" t="inlineStr">
        <is>
          <t>MEROS</t>
        </is>
      </c>
      <c r="C51" s="329" t="inlineStr">
        <is>
          <t>Total</t>
        </is>
      </c>
      <c r="D51" s="542" t="n"/>
      <c r="E51" s="542" t="n"/>
      <c r="F51" s="542" t="n"/>
      <c r="G51" s="542" t="n"/>
      <c r="H51" s="542" t="n"/>
      <c r="I51" s="542" t="n"/>
      <c r="J51" s="542" t="n"/>
      <c r="K51" s="542" t="n"/>
      <c r="L51" s="542" t="n"/>
      <c r="M51" s="542" t="n"/>
      <c r="N51" s="542" t="n"/>
      <c r="O51" s="542" t="n"/>
      <c r="P51" s="233">
        <f>SUM(D51:O51)</f>
        <v/>
      </c>
    </row>
    <row r="52" ht="20.1" customFormat="1" customHeight="1" s="15">
      <c r="A52" s="540" t="n"/>
      <c r="B52" s="541" t="n"/>
      <c r="C52" s="329" t="inlineStr">
        <is>
          <t>税込</t>
        </is>
      </c>
      <c r="D52" s="542" t="n"/>
      <c r="E52" s="544">
        <f>E51*1.1</f>
        <v/>
      </c>
      <c r="F52" s="544">
        <f>F51*1.1</f>
        <v/>
      </c>
      <c r="G52" s="544">
        <f>G51*1.1</f>
        <v/>
      </c>
      <c r="H52" s="544">
        <f>H51*1.1</f>
        <v/>
      </c>
      <c r="I52" s="544">
        <f>I51*1.1</f>
        <v/>
      </c>
      <c r="J52" s="544">
        <f>J51*1.1</f>
        <v/>
      </c>
      <c r="K52" s="544">
        <f>K51*1.1</f>
        <v/>
      </c>
      <c r="L52" s="544">
        <f>L51*1.1</f>
        <v/>
      </c>
      <c r="M52" s="544">
        <f>M51*1.1</f>
        <v/>
      </c>
      <c r="N52" s="544">
        <f>N51*1.1</f>
        <v/>
      </c>
      <c r="O52" s="544">
        <f>O51*1.1</f>
        <v/>
      </c>
      <c r="P52" s="233">
        <f>SUM(D52:O52)</f>
        <v/>
      </c>
    </row>
    <row r="53" ht="20.1" customFormat="1" customHeight="1" s="15">
      <c r="A53" s="540" t="n"/>
      <c r="B53" s="374" t="inlineStr">
        <is>
          <t>STAR LAB</t>
        </is>
      </c>
      <c r="C53" s="329" t="inlineStr">
        <is>
          <t>Total</t>
        </is>
      </c>
      <c r="D53" s="542" t="n"/>
      <c r="E53" s="542" t="n"/>
      <c r="F53" s="542" t="n"/>
      <c r="G53" s="542" t="n"/>
      <c r="H53" s="542" t="n"/>
      <c r="I53" s="542" t="n"/>
      <c r="J53" s="542" t="n"/>
      <c r="K53" s="542" t="n"/>
      <c r="L53" s="542" t="n"/>
      <c r="M53" s="542" t="n"/>
      <c r="N53" s="542" t="n"/>
      <c r="O53" s="542" t="n"/>
      <c r="P53" s="233">
        <f>SUM(D53:O53)</f>
        <v/>
      </c>
    </row>
    <row r="54" ht="20.1" customFormat="1" customHeight="1" s="15">
      <c r="A54" s="540" t="n"/>
      <c r="B54" s="541" t="n"/>
      <c r="C54" s="329" t="inlineStr">
        <is>
          <t>税込</t>
        </is>
      </c>
      <c r="D54" s="542" t="n"/>
      <c r="E54" s="542" t="n"/>
      <c r="F54" s="542" t="n"/>
      <c r="G54" s="542" t="n"/>
      <c r="H54" s="542" t="n"/>
      <c r="I54" s="542" t="n"/>
      <c r="J54" s="542" t="n"/>
      <c r="K54" s="542" t="n"/>
      <c r="L54" s="542" t="n"/>
      <c r="M54" s="542" t="n"/>
      <c r="N54" s="542" t="n"/>
      <c r="O54" s="542" t="n"/>
      <c r="P54" s="233">
        <f>SUM(D54:O54)</f>
        <v/>
      </c>
    </row>
    <row r="55" ht="20.1" customFormat="1" customHeight="1" s="15">
      <c r="A55" s="540" t="n"/>
      <c r="B55" s="374" t="inlineStr">
        <is>
          <t>Beauty Conexion</t>
        </is>
      </c>
      <c r="C55" s="329" t="inlineStr">
        <is>
          <t>Total</t>
        </is>
      </c>
      <c r="D55" s="542" t="n"/>
      <c r="E55" s="542" t="n"/>
      <c r="F55" s="542">
        <f>F53*1.1</f>
        <v/>
      </c>
      <c r="G55" s="542">
        <f>G53*1.1</f>
        <v/>
      </c>
      <c r="H55" s="542" t="n"/>
      <c r="I55" s="542" t="n"/>
      <c r="J55" s="542">
        <f>J53*1.1</f>
        <v/>
      </c>
      <c r="K55" s="542">
        <f>K53*1.1</f>
        <v/>
      </c>
      <c r="L55" s="542">
        <f>L53*1.1</f>
        <v/>
      </c>
      <c r="M55" s="542">
        <f>M53*1.1</f>
        <v/>
      </c>
      <c r="N55" s="542">
        <f>N53*1.1</f>
        <v/>
      </c>
      <c r="O55" s="542">
        <f>O53*1.1</f>
        <v/>
      </c>
      <c r="P55" s="233">
        <f>SUM(D55:O55)</f>
        <v/>
      </c>
    </row>
    <row r="56" ht="20.1" customFormat="1" customHeight="1" s="15">
      <c r="A56" s="540" t="n"/>
      <c r="B56" s="541" t="n"/>
      <c r="C56" s="329" t="inlineStr">
        <is>
          <t>税込</t>
        </is>
      </c>
      <c r="D56" s="542" t="n"/>
      <c r="E56" s="542" t="n"/>
      <c r="F56" s="542" t="n"/>
      <c r="G56" s="542" t="n"/>
      <c r="H56" s="542" t="n"/>
      <c r="I56" s="542" t="n"/>
      <c r="J56" s="542" t="n"/>
      <c r="K56" s="542" t="n"/>
      <c r="L56" s="542" t="n"/>
      <c r="M56" s="542" t="n"/>
      <c r="N56" s="542" t="n"/>
      <c r="O56" s="542" t="n"/>
      <c r="P56" s="233">
        <f>SUM(D56:O56)</f>
        <v/>
      </c>
    </row>
    <row r="57" ht="20.1" customFormat="1" customHeight="1" s="15">
      <c r="A57" s="540" t="n"/>
      <c r="B57" s="374" t="inlineStr">
        <is>
          <t>COSMEPRO</t>
        </is>
      </c>
      <c r="C57" s="329" t="inlineStr">
        <is>
          <t>Total</t>
        </is>
      </c>
      <c r="D57" s="542" t="n"/>
      <c r="E57" s="542" t="n"/>
      <c r="F57" s="542" t="n"/>
      <c r="G57" s="542" t="n"/>
      <c r="H57" s="542" t="n"/>
      <c r="I57" s="542" t="n"/>
      <c r="J57" s="542" t="n"/>
      <c r="K57" s="542" t="n"/>
      <c r="L57" s="542" t="n"/>
      <c r="M57" s="542" t="n"/>
      <c r="N57" s="542" t="n"/>
      <c r="O57" s="542" t="n"/>
      <c r="P57" s="233">
        <f>SUM(D57:O57)</f>
        <v/>
      </c>
    </row>
    <row r="58" ht="20.1" customFormat="1" customHeight="1" s="15">
      <c r="A58" s="540" t="n"/>
      <c r="B58" s="541" t="n"/>
      <c r="C58" s="329" t="inlineStr">
        <is>
          <t>税込</t>
        </is>
      </c>
      <c r="D58" s="542" t="n"/>
      <c r="E58" s="542">
        <f>E57*1.1</f>
        <v/>
      </c>
      <c r="F58" s="542" t="n"/>
      <c r="G58" s="542">
        <f>G57*1.1</f>
        <v/>
      </c>
      <c r="H58" s="542" t="n"/>
      <c r="I58" s="542" t="n"/>
      <c r="J58" s="542">
        <f>J57*1.1</f>
        <v/>
      </c>
      <c r="K58" s="542">
        <f>K57*1.1</f>
        <v/>
      </c>
      <c r="L58" s="542">
        <f>L57*1.1</f>
        <v/>
      </c>
      <c r="M58" s="542">
        <f>M57*1.1</f>
        <v/>
      </c>
      <c r="N58" s="542">
        <f>N57*1.1</f>
        <v/>
      </c>
      <c r="O58" s="542">
        <f>O57*1.1</f>
        <v/>
      </c>
      <c r="P58" s="233">
        <f>SUM(D58:O58)</f>
        <v/>
      </c>
    </row>
    <row r="59" ht="20.1" customFormat="1" customHeight="1" s="15">
      <c r="A59" s="540" t="n"/>
      <c r="B59" s="374" t="inlineStr">
        <is>
          <t>AFURA</t>
        </is>
      </c>
      <c r="C59" s="329" t="inlineStr">
        <is>
          <t>Total</t>
        </is>
      </c>
      <c r="D59" s="542" t="n"/>
      <c r="E59" s="542" t="n"/>
      <c r="F59" s="542" t="n"/>
      <c r="G59" s="542" t="n"/>
      <c r="H59" s="542" t="n"/>
      <c r="I59" s="542" t="n"/>
      <c r="J59" s="542" t="n"/>
      <c r="K59" s="542" t="n"/>
      <c r="L59" s="542" t="n"/>
      <c r="M59" s="542" t="n"/>
      <c r="N59" s="542" t="n"/>
      <c r="O59" s="542" t="n"/>
      <c r="P59" s="233">
        <f>SUM(D59:O59)</f>
        <v/>
      </c>
    </row>
    <row r="60" ht="20.1" customFormat="1" customHeight="1" s="15">
      <c r="A60" s="540" t="n"/>
      <c r="B60" s="541" t="n"/>
      <c r="C60" s="329" t="inlineStr">
        <is>
          <t>税込</t>
        </is>
      </c>
      <c r="D60" s="542" t="n"/>
      <c r="E60" s="542" t="n"/>
      <c r="F60" s="542" t="n"/>
      <c r="G60" s="542" t="n"/>
      <c r="H60" s="542" t="n"/>
      <c r="I60" s="542" t="n"/>
      <c r="J60" s="542">
        <f>J59*1.1</f>
        <v/>
      </c>
      <c r="K60" s="542">
        <f>K59*1.1</f>
        <v/>
      </c>
      <c r="L60" s="542">
        <f>L59*1.1</f>
        <v/>
      </c>
      <c r="M60" s="542">
        <f>M59*1.1</f>
        <v/>
      </c>
      <c r="N60" s="542">
        <f>N59*1.1</f>
        <v/>
      </c>
      <c r="O60" s="542">
        <f>O59*1.1</f>
        <v/>
      </c>
      <c r="P60" s="233">
        <f>SUM(D60:O60)</f>
        <v/>
      </c>
    </row>
    <row r="61" ht="20.1" customFormat="1" customHeight="1" s="15">
      <c r="A61" s="540" t="n"/>
      <c r="B61" s="396" t="inlineStr">
        <is>
          <t>PEQLIA</t>
        </is>
      </c>
      <c r="C61" s="329" t="inlineStr">
        <is>
          <t>Total</t>
        </is>
      </c>
      <c r="D61" s="542" t="n"/>
      <c r="E61" s="542" t="n"/>
      <c r="F61" s="542" t="n"/>
      <c r="G61" s="542" t="n"/>
      <c r="H61" s="542" t="n"/>
      <c r="I61" s="542" t="n"/>
      <c r="J61" s="542" t="n"/>
      <c r="K61" s="553" t="n"/>
      <c r="L61" s="553" t="n"/>
      <c r="M61" s="542" t="n"/>
      <c r="N61" s="542" t="n"/>
      <c r="O61" s="542" t="n"/>
      <c r="P61" s="233">
        <f>SUM(D61:O61)</f>
        <v/>
      </c>
    </row>
    <row r="62" ht="20.1" customFormat="1" customHeight="1" s="15">
      <c r="A62" s="540" t="n"/>
      <c r="B62" s="541" t="n"/>
      <c r="C62" s="329" t="inlineStr">
        <is>
          <t>税込</t>
        </is>
      </c>
      <c r="D62" s="542" t="n"/>
      <c r="E62" s="542" t="n"/>
      <c r="F62" s="542" t="n"/>
      <c r="G62" s="542" t="n"/>
      <c r="H62" s="542" t="n"/>
      <c r="I62" s="542" t="n"/>
      <c r="J62" s="542" t="n"/>
      <c r="K62" s="553" t="n"/>
      <c r="L62" s="553" t="n"/>
      <c r="M62" s="542" t="n"/>
      <c r="N62" s="542" t="n"/>
      <c r="O62" s="542" t="n"/>
      <c r="P62" s="233">
        <f>SUM(D62:O62)</f>
        <v/>
      </c>
    </row>
    <row r="63" ht="20.1" customFormat="1" customHeight="1" s="15">
      <c r="A63" s="540" t="n"/>
      <c r="B63" s="374" t="inlineStr">
        <is>
          <t>OSATO</t>
        </is>
      </c>
      <c r="C63" s="329" t="inlineStr">
        <is>
          <t>Total</t>
        </is>
      </c>
      <c r="D63" s="542" t="n"/>
      <c r="E63" s="542" t="n"/>
      <c r="F63" s="542" t="n"/>
      <c r="G63" s="542" t="n"/>
      <c r="H63" s="542" t="n"/>
      <c r="I63" s="542" t="n"/>
      <c r="J63" s="542" t="n"/>
      <c r="K63" s="553" t="n"/>
      <c r="L63" s="553" t="n"/>
      <c r="M63" s="542" t="n"/>
      <c r="N63" s="542" t="n"/>
      <c r="O63" s="542" t="n"/>
      <c r="P63" s="233">
        <f>SUM(D63:O63)</f>
        <v/>
      </c>
    </row>
    <row r="64" ht="20.1" customFormat="1" customHeight="1" s="15">
      <c r="A64" s="540" t="n"/>
      <c r="B64" s="541" t="n"/>
      <c r="C64" s="329" t="inlineStr">
        <is>
          <t>税込</t>
        </is>
      </c>
      <c r="D64" s="542" t="n"/>
      <c r="E64" s="542" t="n"/>
      <c r="F64" s="542" t="n"/>
      <c r="G64" s="542">
        <f>G63*1.1</f>
        <v/>
      </c>
      <c r="H64" s="542" t="n"/>
      <c r="I64" s="542" t="n"/>
      <c r="J64" s="542">
        <f>J63*1.1</f>
        <v/>
      </c>
      <c r="K64" s="542">
        <f>K63*1.1</f>
        <v/>
      </c>
      <c r="L64" s="542">
        <f>L63*1.1</f>
        <v/>
      </c>
      <c r="M64" s="542">
        <f>M63*1.1</f>
        <v/>
      </c>
      <c r="N64" s="542">
        <f>N63*1.1</f>
        <v/>
      </c>
      <c r="O64" s="542">
        <f>O63*1.1</f>
        <v/>
      </c>
      <c r="P64" s="233">
        <f>SUM(D64:O64)</f>
        <v/>
      </c>
    </row>
    <row r="65" ht="20.1" customFormat="1" customHeight="1" s="15">
      <c r="A65" s="540" t="n"/>
      <c r="B65" s="374" t="inlineStr">
        <is>
          <t>HANAKO</t>
        </is>
      </c>
      <c r="C65" s="329" t="inlineStr">
        <is>
          <t>Total</t>
        </is>
      </c>
      <c r="D65" s="542" t="n"/>
      <c r="E65" s="542" t="n"/>
      <c r="F65" s="542" t="n"/>
      <c r="G65" s="542" t="n"/>
      <c r="H65" s="542" t="n"/>
      <c r="I65" s="542" t="n"/>
      <c r="J65" s="542" t="n"/>
      <c r="K65" s="553" t="n"/>
      <c r="L65" s="553" t="n"/>
      <c r="M65" s="542" t="n"/>
      <c r="N65" s="542" t="n"/>
      <c r="O65" s="542" t="n"/>
      <c r="P65" s="233">
        <f>SUM(D65:O65)</f>
        <v/>
      </c>
    </row>
    <row r="66" ht="20.1" customFormat="1" customHeight="1" s="15">
      <c r="A66" s="540" t="n"/>
      <c r="B66" s="541" t="n"/>
      <c r="C66" s="329" t="inlineStr">
        <is>
          <t>税込</t>
        </is>
      </c>
      <c r="D66" s="542" t="n"/>
      <c r="E66" s="542" t="n"/>
      <c r="F66" s="542" t="n"/>
      <c r="G66" s="542" t="n"/>
      <c r="H66" s="542" t="n"/>
      <c r="I66" s="542" t="n"/>
      <c r="J66" s="542" t="n"/>
      <c r="K66" s="553" t="n"/>
      <c r="L66" s="553" t="n"/>
      <c r="M66" s="542" t="n"/>
      <c r="N66" s="542" t="n"/>
      <c r="O66" s="542" t="n"/>
      <c r="P66" s="233">
        <f>SUM(D66:O66)</f>
        <v/>
      </c>
    </row>
    <row r="67" ht="20.1" customFormat="1" customHeight="1" s="15">
      <c r="A67" s="540" t="n"/>
      <c r="B67" s="374" t="inlineStr">
        <is>
          <t>LEJEU</t>
        </is>
      </c>
      <c r="C67" s="329" t="inlineStr">
        <is>
          <t>Total</t>
        </is>
      </c>
      <c r="D67" s="542" t="n"/>
      <c r="E67" s="542" t="n"/>
      <c r="F67" s="542" t="n"/>
      <c r="G67" s="542" t="n"/>
      <c r="H67" s="542" t="n"/>
      <c r="I67" s="542" t="n"/>
      <c r="J67" s="542" t="n"/>
      <c r="K67" s="553" t="n"/>
      <c r="L67" s="553" t="n"/>
      <c r="M67" s="542" t="n"/>
      <c r="N67" s="542" t="n"/>
      <c r="O67" s="542" t="n"/>
      <c r="P67" s="233">
        <f>SUM(D67:O67)</f>
        <v/>
      </c>
    </row>
    <row r="68" ht="20.1" customFormat="1" customHeight="1" s="15">
      <c r="A68" s="540" t="n"/>
      <c r="B68" s="541" t="n"/>
      <c r="C68" s="329" t="inlineStr">
        <is>
          <t>税込</t>
        </is>
      </c>
      <c r="D68" s="542" t="n"/>
      <c r="E68" s="542">
        <f>E67*1.1</f>
        <v/>
      </c>
      <c r="F68" s="542">
        <f>F67*1.1</f>
        <v/>
      </c>
      <c r="G68" s="542">
        <f>G67*1.1</f>
        <v/>
      </c>
      <c r="H68" s="542" t="n"/>
      <c r="I68" s="542" t="n"/>
      <c r="J68" s="542" t="n"/>
      <c r="K68" s="553">
        <f>K67*1.1</f>
        <v/>
      </c>
      <c r="L68" s="553" t="n"/>
      <c r="M68" s="542" t="n"/>
      <c r="N68" s="542" t="n"/>
      <c r="O68" s="542" t="n"/>
      <c r="P68" s="233">
        <f>SUM(D68:O68)</f>
        <v/>
      </c>
    </row>
    <row r="69" ht="20.1" customFormat="1" customHeight="1" s="15">
      <c r="A69" s="540" t="n"/>
      <c r="B69" s="374" t="inlineStr">
        <is>
          <t>AISHODO</t>
        </is>
      </c>
      <c r="C69" s="329" t="inlineStr">
        <is>
          <t>Total</t>
        </is>
      </c>
      <c r="D69" s="542" t="n"/>
      <c r="E69" s="542" t="n"/>
      <c r="F69" s="542" t="n"/>
      <c r="G69" s="542" t="n"/>
      <c r="H69" s="542" t="n"/>
      <c r="I69" s="542" t="n"/>
      <c r="J69" s="542" t="n"/>
      <c r="K69" s="553" t="n"/>
      <c r="L69" s="553" t="n"/>
      <c r="M69" s="542" t="n"/>
      <c r="N69" s="542" t="n"/>
      <c r="O69" s="542" t="n"/>
      <c r="P69" s="233">
        <f>SUM(D69:O69)</f>
        <v/>
      </c>
    </row>
    <row r="70" ht="20.1" customFormat="1" customHeight="1" s="15">
      <c r="A70" s="540" t="n"/>
      <c r="B70" s="541" t="n"/>
      <c r="C70" s="329" t="inlineStr">
        <is>
          <t>税込</t>
        </is>
      </c>
      <c r="D70" s="542" t="n"/>
      <c r="E70" s="542" t="n"/>
      <c r="F70" s="542" t="n"/>
      <c r="G70" s="542" t="n"/>
      <c r="H70" s="542" t="n"/>
      <c r="I70" s="542" t="n"/>
      <c r="J70" s="542">
        <f>J69*1.1</f>
        <v/>
      </c>
      <c r="K70" s="542">
        <f>K69*1.1</f>
        <v/>
      </c>
      <c r="L70" s="553" t="n"/>
      <c r="M70" s="542" t="n"/>
      <c r="N70" s="542" t="n"/>
      <c r="O70" s="542" t="n"/>
      <c r="P70" s="233">
        <f>SUM(D70:O70)</f>
        <v/>
      </c>
    </row>
    <row r="71" ht="20.1" customFormat="1" customHeight="1" s="15">
      <c r="A71" s="540" t="n"/>
      <c r="B71" s="374" t="inlineStr">
        <is>
          <t>CARING JAPAN (RUHAKU)</t>
        </is>
      </c>
      <c r="C71" s="329" t="inlineStr">
        <is>
          <t>Total</t>
        </is>
      </c>
      <c r="D71" s="542" t="n"/>
      <c r="E71" s="542" t="n"/>
      <c r="F71" s="542" t="n"/>
      <c r="G71" s="542" t="n"/>
      <c r="H71" s="542" t="n"/>
      <c r="I71" s="542" t="n"/>
      <c r="J71" s="542" t="n"/>
      <c r="K71" s="553" t="n"/>
      <c r="L71" s="553" t="n"/>
      <c r="M71" s="542" t="n"/>
      <c r="N71" s="542" t="n"/>
      <c r="O71" s="542" t="n"/>
      <c r="P71" s="233">
        <f>SUM(D71:O71)</f>
        <v/>
      </c>
    </row>
    <row r="72" ht="20.1" customFormat="1" customHeight="1" s="15">
      <c r="A72" s="540" t="n"/>
      <c r="B72" s="541" t="n"/>
      <c r="C72" s="329" t="inlineStr">
        <is>
          <t>税込</t>
        </is>
      </c>
      <c r="D72" s="542" t="n"/>
      <c r="E72" s="542" t="n"/>
      <c r="F72" s="542" t="n"/>
      <c r="G72" s="542" t="n"/>
      <c r="H72" s="542" t="n"/>
      <c r="I72" s="542" t="n"/>
      <c r="J72" s="542">
        <f>J71*1.1</f>
        <v/>
      </c>
      <c r="K72" s="553">
        <f>K71*1.1</f>
        <v/>
      </c>
      <c r="L72" s="553" t="n"/>
      <c r="M72" s="542" t="n"/>
      <c r="N72" s="542" t="n"/>
      <c r="O72" s="542" t="n"/>
      <c r="P72" s="233">
        <f>SUM(D72:O72)</f>
        <v/>
      </c>
    </row>
    <row r="73" ht="20.1" customFormat="1" customHeight="1" s="15">
      <c r="A73" s="540" t="n"/>
      <c r="B73" s="374" t="inlineStr">
        <is>
          <t>MEDION</t>
        </is>
      </c>
      <c r="C73" s="329" t="inlineStr">
        <is>
          <t>Total</t>
        </is>
      </c>
      <c r="D73" s="542" t="n"/>
      <c r="E73" s="542" t="n"/>
      <c r="F73" s="542" t="n"/>
      <c r="G73" s="542" t="n"/>
      <c r="H73" s="542" t="n"/>
      <c r="I73" s="542" t="n"/>
      <c r="J73" s="542" t="n"/>
      <c r="K73" s="553" t="n"/>
      <c r="L73" s="553" t="n"/>
      <c r="M73" s="542" t="n"/>
      <c r="N73" s="542" t="n"/>
      <c r="O73" s="542" t="n"/>
      <c r="P73" s="233">
        <f>SUM(D73:O73)</f>
        <v/>
      </c>
    </row>
    <row r="74" ht="20.1" customFormat="1" customHeight="1" s="15">
      <c r="A74" s="540" t="n"/>
      <c r="B74" s="541" t="n"/>
      <c r="C74" s="329" t="inlineStr">
        <is>
          <t>税込</t>
        </is>
      </c>
      <c r="D74" s="542" t="n"/>
      <c r="E74" s="542" t="n"/>
      <c r="F74" s="542" t="n"/>
      <c r="G74" s="542" t="n"/>
      <c r="H74" s="542" t="n"/>
      <c r="I74" s="542" t="n"/>
      <c r="J74" s="542" t="n"/>
      <c r="K74" s="553" t="n"/>
      <c r="L74" s="553" t="n"/>
      <c r="M74" s="542" t="n"/>
      <c r="N74" s="542" t="n"/>
      <c r="O74" s="542" t="n"/>
      <c r="P74" s="233">
        <f>SUM(D74:O74)</f>
        <v/>
      </c>
    </row>
    <row r="75" ht="20.1" customFormat="1" customHeight="1" s="15">
      <c r="A75" s="540" t="n"/>
      <c r="B75" s="374" t="inlineStr">
        <is>
          <t>McCoy</t>
        </is>
      </c>
      <c r="C75" s="329" t="inlineStr">
        <is>
          <t>Total</t>
        </is>
      </c>
      <c r="D75" s="542" t="n"/>
      <c r="E75" s="542" t="n"/>
      <c r="F75" s="542" t="n"/>
      <c r="G75" s="542" t="n"/>
      <c r="H75" s="542" t="n"/>
      <c r="I75" s="542" t="n"/>
      <c r="J75" s="542" t="n"/>
      <c r="K75" s="553" t="n"/>
      <c r="L75" s="553" t="n"/>
      <c r="M75" s="542" t="n"/>
      <c r="N75" s="542" t="n"/>
      <c r="O75" s="542" t="n"/>
      <c r="P75" s="233">
        <f>SUM(D75:O75)</f>
        <v/>
      </c>
      <c r="R75" s="549" t="n"/>
    </row>
    <row r="76" ht="20.1" customFormat="1" customHeight="1" s="15">
      <c r="A76" s="540" t="n"/>
      <c r="B76" s="541" t="n"/>
      <c r="C76" s="329" t="inlineStr">
        <is>
          <t>税込</t>
        </is>
      </c>
      <c r="D76" s="542" t="n"/>
      <c r="E76" s="542" t="n"/>
      <c r="F76" s="542" t="n"/>
      <c r="G76" s="542">
        <f>(16400*1.08)+(4120*1.1)+(700*1.1)</f>
        <v/>
      </c>
      <c r="H76" s="542" t="n"/>
      <c r="I76" s="542" t="n"/>
      <c r="J76" s="542">
        <f>J75*1.1</f>
        <v/>
      </c>
      <c r="K76" s="553">
        <f>K75*1.1</f>
        <v/>
      </c>
      <c r="L76" s="553">
        <f>(31600*1.08)+(800*1.1)</f>
        <v/>
      </c>
      <c r="M76" s="542" t="n"/>
      <c r="N76" s="542" t="n"/>
      <c r="O76" s="542" t="n"/>
      <c r="P76" s="233">
        <f>SUM(D76:O76)</f>
        <v/>
      </c>
    </row>
    <row r="77" ht="20.1" customFormat="1" customHeight="1" s="15">
      <c r="A77" s="540" t="n"/>
      <c r="B77" s="374" t="inlineStr">
        <is>
          <t>URESHINO</t>
        </is>
      </c>
      <c r="C77" s="329" t="inlineStr">
        <is>
          <t>Total</t>
        </is>
      </c>
      <c r="D77" s="542" t="n"/>
      <c r="E77" s="542" t="n"/>
      <c r="F77" s="542" t="n"/>
      <c r="G77" s="542" t="n"/>
      <c r="H77" s="542" t="n"/>
      <c r="I77" s="542" t="n"/>
      <c r="J77" s="542" t="n"/>
      <c r="K77" s="553" t="n"/>
      <c r="L77" s="553" t="n"/>
      <c r="M77" s="542" t="n"/>
      <c r="N77" s="542" t="n"/>
      <c r="O77" s="542" t="n"/>
      <c r="P77" s="233">
        <f>SUM(D77:O77)</f>
        <v/>
      </c>
    </row>
    <row r="78" ht="20.1" customFormat="1" customHeight="1" s="15">
      <c r="A78" s="540" t="n"/>
      <c r="B78" s="541" t="n"/>
      <c r="C78" s="329" t="inlineStr">
        <is>
          <t>税込</t>
        </is>
      </c>
      <c r="D78" s="542" t="n"/>
      <c r="E78" s="542" t="n"/>
      <c r="F78" s="542" t="n"/>
      <c r="G78" s="542" t="n"/>
      <c r="H78" s="542" t="n"/>
      <c r="I78" s="542" t="n"/>
      <c r="J78" s="542" t="n"/>
      <c r="K78" s="553" t="n"/>
      <c r="L78" s="553" t="n"/>
      <c r="M78" s="542" t="n"/>
      <c r="N78" s="542" t="n"/>
      <c r="O78" s="542" t="n"/>
      <c r="P78" s="233">
        <f>SUM(D78:O78)</f>
        <v/>
      </c>
    </row>
    <row r="79" ht="20.1" customFormat="1" customHeight="1" s="15">
      <c r="A79" s="540" t="n"/>
      <c r="B79" s="374" t="inlineStr">
        <is>
          <t>Luxces</t>
        </is>
      </c>
      <c r="C79" s="329" t="inlineStr">
        <is>
          <t>Total</t>
        </is>
      </c>
      <c r="D79" s="542" t="n"/>
      <c r="E79" s="542" t="n"/>
      <c r="F79" s="542" t="n"/>
      <c r="G79" s="542" t="n"/>
      <c r="H79" s="228" t="n"/>
      <c r="I79" s="544" t="n"/>
      <c r="J79" s="542" t="n"/>
      <c r="K79" s="553" t="n"/>
      <c r="L79" s="553" t="n"/>
      <c r="M79" s="542" t="n"/>
      <c r="N79" s="542" t="n"/>
      <c r="O79" s="542" t="n"/>
      <c r="P79" s="233">
        <f>SUM(D79:O79)</f>
        <v/>
      </c>
    </row>
    <row r="80" ht="20.1" customFormat="1" customHeight="1" s="15">
      <c r="A80" s="540" t="n"/>
      <c r="B80" s="541" t="n"/>
      <c r="C80" s="445" t="inlineStr">
        <is>
          <t>税込</t>
        </is>
      </c>
      <c r="D80" s="544" t="n"/>
      <c r="E80" s="544">
        <f>(16000*1.08)+(32000*1.1)</f>
        <v/>
      </c>
      <c r="F80" s="544">
        <f>F79*1.1</f>
        <v/>
      </c>
      <c r="G80" s="544">
        <f>(22400*1.08)+(16000*1.1)</f>
        <v/>
      </c>
      <c r="H80" s="228" t="n"/>
      <c r="I80" s="544">
        <f>(6400*1.08)+(9600*1.1)</f>
        <v/>
      </c>
      <c r="J80" s="544">
        <f>J79*1.1</f>
        <v/>
      </c>
      <c r="K80" s="544">
        <f>K79*1.1</f>
        <v/>
      </c>
      <c r="L80" s="553">
        <f>(3200*41*1.1)+(3200*14*1.08)</f>
        <v/>
      </c>
      <c r="M80" s="542" t="n"/>
      <c r="N80" s="542" t="n"/>
      <c r="O80" s="542" t="n"/>
      <c r="P80" s="233">
        <f>SUM(D80:O80)</f>
        <v/>
      </c>
    </row>
    <row r="81" ht="20.1" customFormat="1" customHeight="1" s="15">
      <c r="A81" s="540" t="n"/>
      <c r="B81" s="396" t="inlineStr">
        <is>
          <t>Evliss</t>
        </is>
      </c>
      <c r="C81" s="329" t="inlineStr">
        <is>
          <t>Total</t>
        </is>
      </c>
      <c r="D81" s="544" t="n"/>
      <c r="E81" s="544" t="n"/>
      <c r="F81" s="544" t="n"/>
      <c r="G81" s="544" t="n"/>
      <c r="H81" s="544" t="n"/>
      <c r="I81" s="544" t="n"/>
      <c r="J81" s="544" t="n"/>
      <c r="K81" s="554" t="n"/>
      <c r="L81" s="553" t="n"/>
      <c r="M81" s="542" t="n"/>
      <c r="N81" s="542" t="n"/>
      <c r="O81" s="542" t="n"/>
      <c r="P81" s="233">
        <f>SUM(D81:O81)</f>
        <v/>
      </c>
    </row>
    <row r="82" ht="20.1" customFormat="1" customHeight="1" s="15">
      <c r="A82" s="540" t="n"/>
      <c r="B82" s="541" t="n"/>
      <c r="C82" s="329" t="inlineStr">
        <is>
          <t>税込</t>
        </is>
      </c>
      <c r="D82" s="544" t="n"/>
      <c r="E82" s="544" t="n"/>
      <c r="F82" s="544" t="n"/>
      <c r="G82" s="544" t="n"/>
      <c r="H82" s="544" t="n"/>
      <c r="I82" s="544" t="n"/>
      <c r="J82" s="544" t="n"/>
      <c r="K82" s="554" t="n"/>
      <c r="L82" s="553" t="n"/>
      <c r="M82" s="542" t="n"/>
      <c r="N82" s="542" t="n"/>
      <c r="O82" s="542" t="n"/>
      <c r="P82" s="233">
        <f>SUM(D82:O82)</f>
        <v/>
      </c>
    </row>
    <row r="83" ht="20.1" customFormat="1" customHeight="1" s="15">
      <c r="A83" s="540" t="n"/>
      <c r="B83" s="396" t="inlineStr">
        <is>
          <t>Pro Labo</t>
        </is>
      </c>
      <c r="C83" s="329" t="inlineStr">
        <is>
          <t>Total</t>
        </is>
      </c>
      <c r="D83" s="544" t="n"/>
      <c r="E83" s="544" t="n"/>
      <c r="F83" s="544" t="n"/>
      <c r="G83" s="544" t="n"/>
      <c r="H83" s="544" t="n"/>
      <c r="I83" s="544" t="n"/>
      <c r="J83" s="544" t="n"/>
      <c r="K83" s="554" t="n"/>
      <c r="L83" s="553" t="n"/>
      <c r="M83" s="542" t="n"/>
      <c r="N83" s="542" t="n"/>
      <c r="O83" s="542" t="n"/>
      <c r="P83" s="233">
        <f>SUM(D83:O83)</f>
        <v/>
      </c>
    </row>
    <row r="84" ht="20.1" customFormat="1" customHeight="1" s="15">
      <c r="A84" s="540" t="n"/>
      <c r="B84" s="541" t="n"/>
      <c r="C84" s="329" t="inlineStr">
        <is>
          <t>税込</t>
        </is>
      </c>
      <c r="D84" s="544" t="n"/>
      <c r="E84" s="544" t="n"/>
      <c r="F84" s="544" t="n"/>
      <c r="G84" s="544" t="n"/>
      <c r="H84" s="544" t="n"/>
      <c r="I84" s="544" t="n"/>
      <c r="J84" s="544" t="n"/>
      <c r="K84" s="554" t="n"/>
      <c r="L84" s="553" t="n"/>
      <c r="M84" s="542" t="n"/>
      <c r="N84" s="542" t="n"/>
      <c r="O84" s="542" t="n"/>
      <c r="P84" s="233">
        <f>SUM(D84:O84)</f>
        <v/>
      </c>
    </row>
    <row r="85" ht="20.1" customFormat="1" customHeight="1" s="15">
      <c r="A85" s="540" t="n"/>
      <c r="B85" s="396" t="inlineStr">
        <is>
          <t>Rey.</t>
        </is>
      </c>
      <c r="C85" s="329" t="inlineStr">
        <is>
          <t>Total</t>
        </is>
      </c>
      <c r="D85" s="544" t="n"/>
      <c r="E85" s="544" t="n"/>
      <c r="F85" s="544" t="n"/>
      <c r="G85" s="544" t="n"/>
      <c r="H85" s="544" t="n"/>
      <c r="I85" s="544" t="n"/>
      <c r="J85" s="544" t="n"/>
      <c r="K85" s="554" t="n"/>
      <c r="L85" s="554" t="n"/>
      <c r="M85" s="542" t="n"/>
      <c r="N85" s="542" t="n"/>
      <c r="O85" s="542" t="n"/>
      <c r="P85" s="233">
        <f>SUM(D85:O85)</f>
        <v/>
      </c>
    </row>
    <row r="86" ht="20.1" customFormat="1" customHeight="1" s="15">
      <c r="A86" s="540" t="n"/>
      <c r="B86" s="541" t="n"/>
      <c r="C86" s="329" t="inlineStr">
        <is>
          <t>税込</t>
        </is>
      </c>
      <c r="D86" s="544" t="n"/>
      <c r="E86" s="544" t="n"/>
      <c r="F86" s="544" t="n"/>
      <c r="G86" s="544" t="n"/>
      <c r="H86" s="544" t="n"/>
      <c r="I86" s="544" t="n"/>
      <c r="J86" s="544">
        <f>J85*1.1</f>
        <v/>
      </c>
      <c r="K86" s="554" t="n"/>
      <c r="L86" s="553">
        <f>L85*1.1</f>
        <v/>
      </c>
      <c r="M86" s="542" t="n"/>
      <c r="N86" s="542" t="n"/>
      <c r="O86" s="542" t="n"/>
      <c r="P86" s="233">
        <f>SUM(D86:O86)</f>
        <v/>
      </c>
    </row>
    <row r="87" ht="20.1" customFormat="1" customHeight="1" s="15">
      <c r="A87" s="540" t="n"/>
      <c r="B87" s="555" t="inlineStr">
        <is>
          <t>Diaasjapan</t>
        </is>
      </c>
      <c r="C87" s="329" t="inlineStr">
        <is>
          <t>Total</t>
        </is>
      </c>
      <c r="D87" s="544" t="n"/>
      <c r="E87" s="544" t="n"/>
      <c r="F87" s="544" t="n"/>
      <c r="G87" s="544" t="n"/>
      <c r="H87" s="544" t="n"/>
      <c r="I87" s="544" t="n"/>
      <c r="J87" s="544" t="n"/>
      <c r="K87" s="554" t="n"/>
      <c r="L87" s="553" t="n"/>
      <c r="M87" s="542" t="n"/>
      <c r="N87" s="542" t="n"/>
      <c r="O87" s="542" t="n"/>
      <c r="P87" s="233">
        <f>SUM(D87:O87)</f>
        <v/>
      </c>
    </row>
    <row r="88" ht="20.1" customFormat="1" customHeight="1" s="15">
      <c r="A88" s="540" t="n"/>
      <c r="B88" s="541" t="n"/>
      <c r="C88" s="329" t="inlineStr">
        <is>
          <t>税込</t>
        </is>
      </c>
      <c r="D88" s="544" t="n"/>
      <c r="E88" s="544" t="n"/>
      <c r="F88" s="544" t="n"/>
      <c r="G88" s="544" t="n"/>
      <c r="H88" s="544" t="n"/>
      <c r="I88" s="544" t="n"/>
      <c r="J88" s="544" t="n"/>
      <c r="K88" s="554" t="n"/>
      <c r="L88" s="553" t="n"/>
      <c r="M88" s="542" t="n"/>
      <c r="N88" s="542" t="n"/>
      <c r="O88" s="542" t="n"/>
      <c r="P88" s="233">
        <f>SUM(D88:O88)</f>
        <v/>
      </c>
    </row>
    <row r="89" ht="20.1" customFormat="1" customHeight="1" s="15">
      <c r="A89" s="540" t="n"/>
      <c r="B89" s="396" t="inlineStr">
        <is>
          <t>COCOCHI</t>
        </is>
      </c>
      <c r="C89" s="329" t="inlineStr">
        <is>
          <t>Total</t>
        </is>
      </c>
      <c r="D89" s="544" t="n"/>
      <c r="E89" s="544" t="n"/>
      <c r="F89" s="544" t="n"/>
      <c r="G89" s="544" t="n"/>
      <c r="H89" s="544" t="n"/>
      <c r="I89" s="544" t="n"/>
      <c r="J89" s="544" t="n"/>
      <c r="K89" s="554" t="n"/>
      <c r="L89" s="553" t="n"/>
      <c r="M89" s="542" t="n"/>
      <c r="N89" s="542" t="n"/>
      <c r="O89" s="542" t="n"/>
      <c r="P89" s="233">
        <f>SUM(D89:O89)</f>
        <v/>
      </c>
      <c r="R89" s="261" t="inlineStr">
        <is>
          <t>COCOCHI社員購入</t>
        </is>
      </c>
    </row>
    <row r="90" ht="20.1" customFormat="1" customHeight="1" s="15">
      <c r="A90" s="540" t="n"/>
      <c r="B90" s="541" t="n"/>
      <c r="C90" s="329" t="inlineStr">
        <is>
          <t>税込</t>
        </is>
      </c>
      <c r="D90" s="544" t="n"/>
      <c r="E90" s="544" t="n"/>
      <c r="F90" s="544" t="n"/>
      <c r="G90" s="544" t="n"/>
      <c r="H90" s="544" t="n"/>
      <c r="I90" s="544" t="n"/>
      <c r="J90" s="544" t="n"/>
      <c r="K90" s="554" t="n"/>
      <c r="L90" s="553" t="n"/>
      <c r="M90" s="542" t="n"/>
      <c r="N90" s="542" t="n"/>
      <c r="O90" s="542" t="n"/>
      <c r="P90" s="233">
        <f>SUM(D90:O90)</f>
        <v/>
      </c>
    </row>
    <row r="91" ht="20.1" customFormat="1" customHeight="1" s="15">
      <c r="A91" s="540" t="n"/>
      <c r="B91" s="396" t="inlineStr">
        <is>
          <t>Pure Bio</t>
        </is>
      </c>
      <c r="C91" s="329" t="inlineStr">
        <is>
          <t>Total</t>
        </is>
      </c>
      <c r="D91" s="544" t="n"/>
      <c r="E91" s="544" t="n"/>
      <c r="F91" s="544" t="n"/>
      <c r="G91" s="544" t="n"/>
      <c r="H91" s="544" t="n"/>
      <c r="I91" s="544" t="n"/>
      <c r="J91" s="544" t="n"/>
      <c r="K91" s="554" t="n"/>
      <c r="L91" s="553" t="n"/>
      <c r="M91" s="542" t="n"/>
      <c r="N91" s="542" t="n"/>
      <c r="O91" s="542" t="n"/>
      <c r="P91" s="233">
        <f>SUM(D91:O91)</f>
        <v/>
      </c>
    </row>
    <row r="92" ht="20.1" customFormat="1" customHeight="1" s="15">
      <c r="A92" s="540" t="n"/>
      <c r="B92" s="541" t="n"/>
      <c r="C92" s="329" t="inlineStr">
        <is>
          <t>税込</t>
        </is>
      </c>
      <c r="D92" s="544" t="n"/>
      <c r="E92" s="544" t="n"/>
      <c r="F92" s="544" t="n"/>
      <c r="G92" s="544" t="n"/>
      <c r="H92" s="544" t="n"/>
      <c r="I92" s="544" t="n"/>
      <c r="J92" s="544" t="n"/>
      <c r="K92" s="554" t="n"/>
      <c r="L92" s="553">
        <f>L91*1.1</f>
        <v/>
      </c>
      <c r="M92" s="542" t="n"/>
      <c r="N92" s="542" t="n"/>
      <c r="O92" s="542" t="n"/>
      <c r="P92" s="233">
        <f>SUM(D92:O92)</f>
        <v/>
      </c>
    </row>
    <row r="93" ht="20.1" customFormat="1" customHeight="1" s="15">
      <c r="A93" s="540" t="n"/>
      <c r="B93" s="374" t="inlineStr">
        <is>
          <t>DIAMANTE</t>
        </is>
      </c>
      <c r="C93" s="329" t="inlineStr">
        <is>
          <t>Total</t>
        </is>
      </c>
      <c r="D93" s="542" t="n"/>
      <c r="E93" s="542" t="n"/>
      <c r="F93" s="542" t="n"/>
      <c r="G93" s="542" t="n"/>
      <c r="H93" s="542" t="n"/>
      <c r="I93" s="542" t="n"/>
      <c r="J93" s="542" t="n"/>
      <c r="K93" s="553" t="n"/>
      <c r="L93" s="553" t="n"/>
      <c r="M93" s="542" t="n"/>
      <c r="N93" s="542" t="n"/>
      <c r="O93" s="542" t="n"/>
      <c r="P93" s="233">
        <f>SUM(D93:O93)</f>
        <v/>
      </c>
    </row>
    <row r="94" ht="20.1" customFormat="1" customHeight="1" s="15">
      <c r="A94" s="540" t="n"/>
      <c r="B94" s="541" t="n"/>
      <c r="C94" s="329" t="inlineStr">
        <is>
          <t>税込</t>
        </is>
      </c>
      <c r="D94" s="542" t="n"/>
      <c r="E94" s="542" t="n"/>
      <c r="F94" s="542" t="n"/>
      <c r="G94" s="542">
        <f>G93*1.1</f>
        <v/>
      </c>
      <c r="H94" s="542" t="n"/>
      <c r="I94" s="542" t="n"/>
      <c r="J94" s="542" t="n"/>
      <c r="K94" s="556">
        <f>K93*1.1</f>
        <v/>
      </c>
      <c r="L94" s="542" t="n"/>
      <c r="M94" s="544" t="n"/>
      <c r="N94" s="542" t="n"/>
      <c r="O94" s="542" t="n"/>
      <c r="P94" s="233">
        <f>SUM(D94:O94)</f>
        <v/>
      </c>
    </row>
    <row r="95" ht="20.1" customFormat="1" customHeight="1" s="15">
      <c r="A95" s="540" t="n"/>
      <c r="B95" s="396" t="inlineStr">
        <is>
          <t>SUNTREG</t>
        </is>
      </c>
      <c r="C95" s="329" t="inlineStr">
        <is>
          <t>Total</t>
        </is>
      </c>
      <c r="D95" s="557" t="n"/>
      <c r="E95" s="542" t="n"/>
      <c r="F95" s="542" t="n"/>
      <c r="G95" s="542" t="n"/>
      <c r="H95" s="542" t="n"/>
      <c r="I95" s="542" t="n"/>
      <c r="J95" s="542" t="n"/>
      <c r="K95" s="556" t="n"/>
      <c r="L95" s="542" t="n"/>
      <c r="M95" s="544" t="n"/>
      <c r="N95" s="542" t="n"/>
      <c r="O95" s="542" t="n"/>
      <c r="P95" s="233">
        <f>SUM(D95:O95)</f>
        <v/>
      </c>
    </row>
    <row r="96" ht="20.1" customFormat="1" customHeight="1" s="15">
      <c r="A96" s="540" t="n"/>
      <c r="B96" s="541" t="n"/>
      <c r="C96" s="329" t="inlineStr">
        <is>
          <t>税込</t>
        </is>
      </c>
      <c r="D96" s="542" t="n"/>
      <c r="E96" s="542" t="n"/>
      <c r="F96" s="542" t="n"/>
      <c r="G96" s="542" t="n"/>
      <c r="H96" s="542" t="n"/>
      <c r="I96" s="542" t="n"/>
      <c r="J96" s="543" t="n"/>
      <c r="K96" s="558" t="n"/>
      <c r="L96" s="542" t="n"/>
      <c r="M96" s="544" t="n"/>
      <c r="N96" s="542" t="n"/>
      <c r="O96" s="542" t="n"/>
      <c r="P96" s="233">
        <f>SUM(D96:O96)</f>
        <v/>
      </c>
    </row>
    <row r="97" ht="20.1" customFormat="1" customHeight="1" s="15">
      <c r="A97" s="540" t="n"/>
      <c r="B97" s="396" t="inlineStr">
        <is>
          <t>BEAUTY GARAGE</t>
        </is>
      </c>
      <c r="C97" s="329" t="inlineStr">
        <is>
          <t>Total</t>
        </is>
      </c>
      <c r="D97" s="542" t="n"/>
      <c r="E97" s="542" t="n"/>
      <c r="F97" s="542" t="n"/>
      <c r="G97" s="542" t="n"/>
      <c r="H97" s="542" t="n"/>
      <c r="I97" s="542" t="n"/>
      <c r="J97" s="543" t="n"/>
      <c r="K97" s="558" t="n"/>
      <c r="L97" s="542" t="n"/>
      <c r="M97" s="544" t="n"/>
      <c r="N97" s="542" t="n"/>
      <c r="O97" s="542" t="n"/>
      <c r="P97" s="233" t="n"/>
    </row>
    <row r="98" ht="20.1" customFormat="1" customHeight="1" s="15">
      <c r="A98" s="540" t="n"/>
      <c r="B98" s="541" t="n"/>
      <c r="C98" s="329" t="inlineStr">
        <is>
          <t>税込</t>
        </is>
      </c>
      <c r="D98" s="542" t="n"/>
      <c r="E98" s="542" t="n"/>
      <c r="F98" s="542" t="n"/>
      <c r="G98" s="542" t="n"/>
      <c r="H98" s="542" t="n"/>
      <c r="I98" s="542" t="n"/>
      <c r="J98" s="543" t="n"/>
      <c r="K98" s="558" t="n"/>
      <c r="L98" s="542" t="n"/>
      <c r="M98" s="544" t="n"/>
      <c r="N98" s="542" t="n"/>
      <c r="O98" s="542" t="n"/>
      <c r="P98" s="233" t="n"/>
    </row>
    <row r="99" ht="20.1" customFormat="1" customHeight="1" s="15">
      <c r="A99" s="540" t="n"/>
      <c r="B99" s="375" t="inlineStr">
        <is>
          <t>輸送費(FREIGHT)</t>
        </is>
      </c>
      <c r="C99" s="400" t="n"/>
      <c r="D99" s="542" t="n"/>
      <c r="E99" s="542" t="n"/>
      <c r="F99" s="542" t="n"/>
      <c r="G99" s="551" t="n"/>
      <c r="H99" s="542" t="n"/>
      <c r="I99" s="542" t="n"/>
      <c r="J99" s="543" t="n"/>
      <c r="K99" s="558" t="n"/>
      <c r="L99" s="542" t="n"/>
      <c r="M99" s="544" t="n"/>
      <c r="N99" s="542" t="n"/>
      <c r="O99" s="542" t="n"/>
      <c r="P99" s="233">
        <f>SUM(D99:O99)</f>
        <v/>
      </c>
    </row>
    <row r="100" ht="20.1" customFormat="1" customHeight="1" s="15">
      <c r="A100" s="541" t="n"/>
      <c r="B100" s="375" t="inlineStr">
        <is>
          <t>輸送費込みTotal</t>
        </is>
      </c>
      <c r="C100" s="559" t="n"/>
      <c r="D100" s="560" t="n"/>
      <c r="E100" s="560" t="n"/>
      <c r="F100" s="560">
        <f>F3+F7+F9+F13+F15+F17+F19+F21+F23+F25+F27+F29+F31+F33+F35+F37+F39+F41+F43+F45+F47+F51+F53+F55+F57+F59+F61+F63+F65+F67+F69+F71+F73+F75+F77+F79+F93+F95+F99+F87+F49+F81+F83+F85</f>
        <v/>
      </c>
      <c r="G100" s="560">
        <f>G3+G7+G9+G13+G15+G17+G19+G21+G23+G25+G27+G29+G31+G33+G35+G37+G39+G41+G43+G45+G47+G51+G53+G55+G57+G59+G61+G63+G65+G67+G69+G71+G73+G75+G77+G79+G93+G95+G99+G87</f>
        <v/>
      </c>
      <c r="H100" s="560">
        <f>H3+H7+H9+H13+H15+H17+H19+H21+H23+H25+H27+H29+H31+H33+H35+H37+H39+H41+H43+H45+H47+H51+H53+H55+H57+H59+H61+H63+H65+H67+H69+H71+H73+H75+H77+H79+H93+H95+H99+H87</f>
        <v/>
      </c>
      <c r="I100" s="560">
        <f>I3+I7+I9+I13+I15+I17+I19+I21+I23+I25+I27+I29+I31+I33+I35+I37+I39+I41+I43+I45+I47+I51+I53+I55+I57+I59+I61+I63+I65+I67+I69+I71+I73+I75+I77+I79+I93+I95+I99+I87</f>
        <v/>
      </c>
      <c r="J100" s="561">
        <f>J3+J9+J13+J7+J17+J15+J21+J19+J23+J27+J99+J25+J33+J35+J29+J39+J41+J45+J47+J95+J57+J53+J43+J59+J63+J67+J61+J37+J65+J69+J71+J73+J75+J77+J79+J93+J85</f>
        <v/>
      </c>
      <c r="K100" s="561">
        <f>K3+K9+K13+K7+K17+K15+K21+K19+K23+K27+K99+K25+K33+K35+K29+K39+K41+K45+K47+K95+K57+K53+K43+K59+K63+K67+K61+K37+K65+K69+K71+K73+K75+K77+K79+K93+K49</f>
        <v/>
      </c>
      <c r="L100" s="562">
        <f>L3+L9+L13+L7+L17+L15+L21+L19+L23+L27+L99+L25+L33+L35+L29+L39+L41+L45+L47+L95+L57+L53+L43+L59+L63+L67+L61+L37+L65+L69+L71+L73+L75+L77+L79+L93+L85+L91</f>
        <v/>
      </c>
      <c r="M100" s="560">
        <f>M3+M9+M13+M7+M17+M15+M21+M19+M23+M27+M99+M25+M33+M35+M29+M39+M41+M45+M47+M95+M57+M53+M43+M59+M63+M67+M61+M37+M65+M69+M71+M73+M75+M77+M79+M93</f>
        <v/>
      </c>
      <c r="N100" s="562">
        <f>N3+N9+N13+N7+N17+N15+N21+N19+N23+N27+N99+N25+N33+N35+N29+N39+N41+N45+N47+N95+N57+N53+N43+N59+N63+N67+N61+N37+N65+N69+N71+N73+N75+N77+N79+N93</f>
        <v/>
      </c>
      <c r="O100" s="562">
        <f>O3+O9+O13+O7+O17+O15+O21+O19+O23+O27+O99+O25+O33+O35+O29+O39+O41+O45+O47+O95+O57+O53+O43+O59+O63+O67+O61+O37+O65+O69+O71+O73+O75+O77+O79+O93</f>
        <v/>
      </c>
      <c r="P100" s="233">
        <f>SUM(D100:O100)</f>
        <v/>
      </c>
      <c r="Q100" s="552">
        <f>SUM(#REF!)</f>
        <v/>
      </c>
      <c r="S100" s="39">
        <f>P100+R100</f>
        <v/>
      </c>
      <c r="T100" s="552">
        <f>K100+L100</f>
        <v/>
      </c>
    </row>
    <row r="101" ht="20.1" customFormat="1" customHeight="1" s="15">
      <c r="A101" s="376" t="inlineStr">
        <is>
          <t>売上</t>
        </is>
      </c>
      <c r="B101" s="113" t="inlineStr">
        <is>
          <t>(FLOUVEIL)</t>
        </is>
      </c>
      <c r="C101" s="20" t="inlineStr">
        <is>
          <t>Total</t>
        </is>
      </c>
      <c r="D101" s="547" t="n"/>
      <c r="E101" s="547" t="n"/>
      <c r="F101" s="547" t="n"/>
      <c r="G101" s="547" t="n"/>
      <c r="H101" s="547" t="n"/>
      <c r="I101" s="547" t="n"/>
      <c r="J101" s="547" t="n"/>
      <c r="K101" s="547" t="n"/>
      <c r="L101" s="547" t="n"/>
      <c r="M101" s="547" t="n"/>
      <c r="N101" s="547" t="n"/>
      <c r="O101" s="547" t="n"/>
      <c r="P101" s="233">
        <f>SUM(D101:O101)</f>
        <v/>
      </c>
    </row>
    <row r="102" ht="20.1" customFormat="1" customHeight="1" s="15">
      <c r="A102" s="540" t="n"/>
      <c r="B102" s="36" t="inlineStr">
        <is>
          <t xml:space="preserve">(RELENT)
</t>
        </is>
      </c>
      <c r="C102" s="20" t="inlineStr">
        <is>
          <t>Total</t>
        </is>
      </c>
      <c r="D102" s="542" t="n"/>
      <c r="E102" s="542" t="n"/>
      <c r="F102" s="542" t="n"/>
      <c r="G102" s="542" t="n"/>
      <c r="H102" s="542" t="n"/>
      <c r="I102" s="542" t="n"/>
      <c r="J102" s="542" t="n"/>
      <c r="K102" s="542" t="n"/>
      <c r="L102" s="542" t="n"/>
      <c r="M102" s="542" t="n"/>
      <c r="N102" s="542" t="n"/>
      <c r="O102" s="542" t="n"/>
      <c r="P102" s="233">
        <f>SUM(D102:O102)</f>
        <v/>
      </c>
    </row>
    <row r="103" ht="20.1" customFormat="1" customHeight="1" s="15">
      <c r="A103" s="540" t="n"/>
      <c r="B103" s="35" t="inlineStr">
        <is>
          <t>C'BON</t>
        </is>
      </c>
      <c r="C103" s="405" t="inlineStr">
        <is>
          <t>Total</t>
        </is>
      </c>
      <c r="D103" s="542" t="n"/>
      <c r="E103" s="542" t="n"/>
      <c r="F103" s="542" t="n"/>
      <c r="G103" s="542" t="n"/>
      <c r="H103" s="542" t="n"/>
      <c r="I103" s="542" t="n"/>
      <c r="J103" s="542" t="n"/>
      <c r="K103" s="542" t="n"/>
      <c r="L103" s="542" t="n"/>
      <c r="M103" s="542" t="n"/>
      <c r="N103" s="542" t="n"/>
      <c r="O103" s="542" t="n"/>
      <c r="P103" s="233">
        <f>SUM(D103:O103)</f>
        <v/>
      </c>
    </row>
    <row r="104" ht="20.1" customFormat="1" customHeight="1" s="15">
      <c r="A104" s="540" t="n"/>
      <c r="B104" s="79" t="inlineStr">
        <is>
          <t>Q1st</t>
        </is>
      </c>
      <c r="C104" s="267" t="inlineStr">
        <is>
          <t>Total</t>
        </is>
      </c>
      <c r="D104" s="542" t="n"/>
      <c r="E104" s="542" t="n"/>
      <c r="F104" s="542" t="n"/>
      <c r="G104" s="542" t="n"/>
      <c r="H104" s="542" t="n"/>
      <c r="I104" s="542" t="n"/>
      <c r="J104" s="542" t="n"/>
      <c r="K104" s="542" t="n"/>
      <c r="L104" s="542" t="n"/>
      <c r="M104" s="542" t="n"/>
      <c r="N104" s="542" t="n"/>
      <c r="O104" s="542" t="n"/>
      <c r="P104" s="233">
        <f>SUM(D104:O104)</f>
        <v/>
      </c>
    </row>
    <row r="105" ht="20.1" customFormat="1" customHeight="1" s="15">
      <c r="A105" s="540" t="n"/>
      <c r="B105" s="96" t="inlineStr">
        <is>
          <t>CHANSON</t>
        </is>
      </c>
      <c r="C105" s="267" t="inlineStr">
        <is>
          <t>Total</t>
        </is>
      </c>
      <c r="D105" s="111" t="n"/>
      <c r="E105" s="542" t="n"/>
      <c r="F105" s="111" t="n"/>
      <c r="G105" s="111" t="n"/>
      <c r="H105" s="111" t="n"/>
      <c r="I105" s="111" t="n"/>
      <c r="J105" s="111" t="n"/>
      <c r="K105" s="111" t="n"/>
      <c r="L105" s="228" t="n"/>
      <c r="M105" s="111" t="n"/>
      <c r="N105" s="111" t="n"/>
      <c r="O105" s="111" t="n"/>
      <c r="P105" s="111" t="n"/>
    </row>
    <row r="106" ht="20.1" customFormat="1" customHeight="1" s="15">
      <c r="A106" s="540" t="n"/>
      <c r="B106" s="96" t="inlineStr">
        <is>
          <t>HIMELABO</t>
        </is>
      </c>
      <c r="C106" s="267" t="inlineStr">
        <is>
          <t>Total</t>
        </is>
      </c>
      <c r="D106" s="111" t="n"/>
      <c r="E106" s="542" t="n"/>
      <c r="F106" s="111" t="n"/>
      <c r="G106" s="111" t="n"/>
      <c r="H106" s="111" t="n"/>
      <c r="I106" s="111" t="n"/>
      <c r="J106" s="542" t="n"/>
      <c r="K106" s="542" t="n"/>
      <c r="L106" s="111" t="n"/>
      <c r="M106" s="111" t="n"/>
      <c r="N106" s="111" t="n"/>
      <c r="O106" s="111" t="n"/>
      <c r="P106" s="111" t="n"/>
    </row>
    <row r="107" ht="20.1" customFormat="1" customHeight="1" s="15">
      <c r="A107" s="540" t="n"/>
      <c r="B107" s="84" t="inlineStr">
        <is>
          <t>SUNSORIT</t>
        </is>
      </c>
      <c r="C107" s="346" t="inlineStr">
        <is>
          <t>Total</t>
        </is>
      </c>
      <c r="D107" s="542" t="n"/>
      <c r="E107" s="542" t="n"/>
      <c r="F107" s="542" t="n"/>
      <c r="G107" s="542" t="n"/>
      <c r="H107" s="542" t="n"/>
      <c r="I107" s="542" t="n"/>
      <c r="J107" s="542" t="n"/>
      <c r="K107" s="542" t="n"/>
      <c r="L107" s="542" t="n"/>
      <c r="M107" s="542" t="n"/>
      <c r="N107" s="542" t="n"/>
      <c r="O107" s="542" t="n"/>
      <c r="P107" s="233">
        <f>SUM(D107:O107)</f>
        <v/>
      </c>
    </row>
    <row r="108" ht="20.1" customFormat="1" customHeight="1" s="15">
      <c r="A108" s="540" t="n"/>
      <c r="B108" s="34" t="inlineStr">
        <is>
          <t>KYOTOMO</t>
        </is>
      </c>
      <c r="C108" s="20" t="inlineStr">
        <is>
          <t>Total</t>
        </is>
      </c>
      <c r="D108" s="111" t="n"/>
      <c r="E108" s="542" t="n"/>
      <c r="F108" s="542" t="n"/>
      <c r="G108" s="542" t="n"/>
      <c r="H108" s="542" t="n"/>
      <c r="I108" s="542" t="n"/>
      <c r="J108" s="542" t="n"/>
      <c r="K108" s="542" t="n"/>
      <c r="L108" s="542" t="n"/>
      <c r="M108" s="542" t="n"/>
      <c r="N108" s="542" t="n"/>
      <c r="O108" s="542" t="n"/>
      <c r="P108" s="233">
        <f>SUM(D108:O108)</f>
        <v/>
      </c>
    </row>
    <row r="109" ht="20.1" customFormat="1" customHeight="1" s="15">
      <c r="A109" s="540" t="n"/>
      <c r="B109" s="34" t="inlineStr">
        <is>
          <t>COREIN</t>
        </is>
      </c>
      <c r="C109" s="20" t="inlineStr">
        <is>
          <t>Total</t>
        </is>
      </c>
      <c r="D109" s="111" t="n"/>
      <c r="E109" s="542" t="n"/>
      <c r="F109" s="542" t="n"/>
      <c r="G109" s="542" t="n"/>
      <c r="H109" s="542" t="n"/>
      <c r="I109" s="542" t="n"/>
      <c r="J109" s="542" t="n"/>
      <c r="K109" s="542" t="n"/>
      <c r="L109" s="542" t="n"/>
      <c r="M109" s="542" t="n"/>
      <c r="N109" s="542" t="n"/>
      <c r="O109" s="542" t="n"/>
      <c r="P109" s="233">
        <f>SUM(D109:O109)</f>
        <v/>
      </c>
    </row>
    <row r="110" ht="20.1" customFormat="1" customHeight="1" s="15">
      <c r="A110" s="540" t="n"/>
      <c r="B110" s="34" t="inlineStr">
        <is>
          <t>ELEGADOLL</t>
        </is>
      </c>
      <c r="C110" s="20" t="inlineStr">
        <is>
          <t>Total</t>
        </is>
      </c>
      <c r="D110" s="542" t="n"/>
      <c r="E110" s="542" t="n"/>
      <c r="F110" s="542" t="n"/>
      <c r="G110" s="542" t="n"/>
      <c r="H110" s="542" t="n"/>
      <c r="I110" s="542" t="n"/>
      <c r="J110" s="542" t="n"/>
      <c r="K110" s="542" t="n"/>
      <c r="L110" s="542" t="n"/>
      <c r="M110" s="542" t="n"/>
      <c r="N110" s="542" t="n"/>
      <c r="O110" s="542" t="n"/>
      <c r="P110" s="233">
        <f>SUM(D110:O110)</f>
        <v/>
      </c>
    </row>
    <row r="111" ht="20.1" customFormat="1" customHeight="1" s="15">
      <c r="A111" s="540" t="n"/>
      <c r="B111" s="34" t="inlineStr">
        <is>
          <t>MAYURI</t>
        </is>
      </c>
      <c r="C111" s="20" t="inlineStr">
        <is>
          <t>Total</t>
        </is>
      </c>
      <c r="D111" s="111" t="n"/>
      <c r="E111" s="542" t="n"/>
      <c r="F111" s="542" t="n"/>
      <c r="G111" s="542" t="n"/>
      <c r="H111" s="542" t="n"/>
      <c r="I111" s="542" t="n"/>
      <c r="J111" s="542" t="n"/>
      <c r="K111" s="542" t="n"/>
      <c r="L111" s="542" t="n"/>
      <c r="M111" s="542" t="n"/>
      <c r="N111" s="542" t="n"/>
      <c r="O111" s="542" t="n"/>
      <c r="P111" s="233">
        <f>SUM(D111:O111)</f>
        <v/>
      </c>
    </row>
    <row r="112" ht="20.1" customFormat="1" customHeight="1" s="15">
      <c r="A112" s="540" t="n"/>
      <c r="B112" s="34" t="inlineStr">
        <is>
          <t>ATMORE</t>
        </is>
      </c>
      <c r="C112" s="20" t="inlineStr">
        <is>
          <t>Total</t>
        </is>
      </c>
      <c r="D112" s="111" t="n"/>
      <c r="E112" s="542" t="n"/>
      <c r="F112" s="542" t="n"/>
      <c r="G112" s="542" t="n"/>
      <c r="H112" s="542" t="n"/>
      <c r="I112" s="542" t="n"/>
      <c r="J112" s="542" t="n"/>
      <c r="K112" s="542" t="n"/>
      <c r="L112" s="542" t="n"/>
      <c r="M112" s="542" t="n"/>
      <c r="N112" s="542" t="n"/>
      <c r="O112" s="542" t="n"/>
      <c r="P112" s="233">
        <f>SUM(D112:O112)</f>
        <v/>
      </c>
    </row>
    <row r="113" ht="20.1" customFormat="1" customHeight="1" s="15">
      <c r="A113" s="540" t="n"/>
      <c r="B113" s="34" t="inlineStr">
        <is>
          <t>OLUPONO</t>
        </is>
      </c>
      <c r="C113" s="20" t="inlineStr">
        <is>
          <t>Total</t>
        </is>
      </c>
      <c r="D113" s="111" t="n"/>
      <c r="E113" s="542" t="n"/>
      <c r="F113" s="542" t="n"/>
      <c r="G113" s="542" t="n"/>
      <c r="H113" s="542" t="n"/>
      <c r="I113" s="542" t="n"/>
      <c r="J113" s="542" t="n"/>
      <c r="K113" s="542" t="n"/>
      <c r="L113" s="542" t="n"/>
      <c r="M113" s="542" t="n"/>
      <c r="N113" s="542" t="n"/>
      <c r="O113" s="542" t="n"/>
      <c r="P113" s="233">
        <f>SUM(D113:O113)</f>
        <v/>
      </c>
    </row>
    <row r="114" ht="20.1" customFormat="1" customHeight="1" s="15">
      <c r="A114" s="540" t="n"/>
      <c r="B114" s="34" t="inlineStr">
        <is>
          <t>DIME HEALTH CARE</t>
        </is>
      </c>
      <c r="C114" s="20" t="inlineStr">
        <is>
          <t>Total</t>
        </is>
      </c>
      <c r="D114" s="542" t="n"/>
      <c r="E114" s="542" t="n"/>
      <c r="F114" s="542" t="n"/>
      <c r="G114" s="542" t="n"/>
      <c r="H114" s="542" t="n"/>
      <c r="I114" s="542" t="n"/>
      <c r="J114" s="542" t="n"/>
      <c r="K114" s="542" t="n"/>
      <c r="L114" s="542" t="n"/>
      <c r="M114" s="542" t="n"/>
      <c r="N114" s="542" t="n"/>
      <c r="O114" s="542" t="n"/>
      <c r="P114" s="233">
        <f>SUM(D114:O114)</f>
        <v/>
      </c>
    </row>
    <row r="115" ht="20.1" customFormat="1" customHeight="1" s="15">
      <c r="A115" s="540" t="n"/>
      <c r="B115" s="35" t="inlineStr">
        <is>
          <t>EMU</t>
        </is>
      </c>
      <c r="C115" s="20" t="inlineStr">
        <is>
          <t>Total</t>
        </is>
      </c>
      <c r="D115" s="228" t="n"/>
      <c r="E115" s="542" t="n"/>
      <c r="F115" s="542" t="n"/>
      <c r="G115" s="542" t="n"/>
      <c r="H115" s="542" t="n"/>
      <c r="I115" s="542" t="n"/>
      <c r="J115" s="542" t="n"/>
      <c r="K115" s="542" t="n"/>
      <c r="L115" s="542" t="n"/>
      <c r="M115" s="542" t="n"/>
      <c r="N115" s="542" t="n"/>
      <c r="O115" s="542" t="n"/>
      <c r="P115" s="233">
        <f>SUM(D115:O115)</f>
        <v/>
      </c>
    </row>
    <row r="116" ht="20.1" customFormat="1" customHeight="1" s="15">
      <c r="A116" s="540" t="n"/>
      <c r="B116" s="35" t="inlineStr">
        <is>
          <t>CHIKUHODO</t>
        </is>
      </c>
      <c r="C116" s="20" t="inlineStr">
        <is>
          <t>Total</t>
        </is>
      </c>
      <c r="D116" s="228" t="n"/>
      <c r="E116" s="542" t="n"/>
      <c r="F116" s="542" t="n"/>
      <c r="G116" s="542" t="n"/>
      <c r="H116" s="542" t="n"/>
      <c r="I116" s="542" t="n"/>
      <c r="J116" s="542" t="n"/>
      <c r="K116" s="542" t="n"/>
      <c r="L116" s="542" t="n"/>
      <c r="M116" s="542" t="n"/>
      <c r="N116" s="542" t="n"/>
      <c r="O116" s="542" t="n"/>
      <c r="P116" s="233">
        <f>SUM(D116:O116)</f>
        <v/>
      </c>
    </row>
    <row r="117" ht="20.1" customFormat="1" customHeight="1" s="15">
      <c r="A117" s="540" t="n"/>
      <c r="B117" s="35" t="inlineStr">
        <is>
          <t>LAPIDEM</t>
        </is>
      </c>
      <c r="C117" s="20" t="inlineStr">
        <is>
          <t>Total</t>
        </is>
      </c>
      <c r="D117" s="542" t="n"/>
      <c r="E117" s="542" t="n"/>
      <c r="F117" s="542" t="n"/>
      <c r="G117" s="542" t="n"/>
      <c r="H117" s="542" t="n"/>
      <c r="I117" s="542" t="n"/>
      <c r="J117" s="542" t="n"/>
      <c r="K117" s="542" t="n"/>
      <c r="L117" s="542" t="n"/>
      <c r="M117" s="542" t="n"/>
      <c r="N117" s="542" t="n"/>
      <c r="O117" s="542" t="n"/>
      <c r="P117" s="233">
        <f>SUM(D117:O117)</f>
        <v/>
      </c>
    </row>
    <row r="118" ht="20.1" customFormat="1" customHeight="1" s="15">
      <c r="A118" s="540" t="n"/>
      <c r="B118" s="35" t="inlineStr">
        <is>
          <t>MARY PLATINUE</t>
        </is>
      </c>
      <c r="C118" s="20" t="inlineStr">
        <is>
          <t>Total</t>
        </is>
      </c>
      <c r="D118" s="563" t="n"/>
      <c r="E118" s="542" t="n"/>
      <c r="F118" s="542" t="n"/>
      <c r="G118" s="542" t="n"/>
      <c r="H118" s="542" t="n"/>
      <c r="I118" s="542" t="n"/>
      <c r="J118" s="542" t="n"/>
      <c r="K118" s="542" t="n"/>
      <c r="L118" s="542" t="n"/>
      <c r="M118" s="542" t="n"/>
      <c r="N118" s="542" t="n"/>
      <c r="O118" s="542" t="n"/>
      <c r="P118" s="233">
        <f>SUM(D118:O118)</f>
        <v/>
      </c>
    </row>
    <row r="119" ht="20.1" customFormat="1" customHeight="1" s="15">
      <c r="A119" s="540" t="n"/>
      <c r="B119" s="34" t="inlineStr">
        <is>
          <t>POD(ROSY DROP)</t>
        </is>
      </c>
      <c r="C119" s="20" t="inlineStr">
        <is>
          <t>Total</t>
        </is>
      </c>
      <c r="D119" s="542" t="n"/>
      <c r="E119" s="542" t="n"/>
      <c r="F119" s="542" t="n"/>
      <c r="G119" s="542" t="n"/>
      <c r="H119" s="542" t="n"/>
      <c r="I119" s="542" t="n"/>
      <c r="J119" s="542" t="n"/>
      <c r="K119" s="542" t="n"/>
      <c r="L119" s="542" t="n"/>
      <c r="M119" s="542" t="n"/>
      <c r="N119" s="542" t="n"/>
      <c r="O119" s="542" t="n"/>
      <c r="P119" s="233">
        <f>SUM(D119:O119)</f>
        <v/>
      </c>
    </row>
    <row r="120" ht="20.1" customFormat="1" customHeight="1" s="15">
      <c r="A120" s="540" t="n"/>
      <c r="B120" s="35" t="inlineStr">
        <is>
          <t>CBS(ESTLABO)</t>
        </is>
      </c>
      <c r="C120" s="20" t="inlineStr">
        <is>
          <t>Total</t>
        </is>
      </c>
      <c r="D120" s="542" t="n"/>
      <c r="E120" s="542" t="n"/>
      <c r="F120" s="542" t="n"/>
      <c r="G120" s="542" t="n"/>
      <c r="H120" s="542" t="n"/>
      <c r="I120" s="542" t="n"/>
      <c r="J120" s="542" t="n"/>
      <c r="K120" s="542" t="n"/>
      <c r="L120" s="542" t="n"/>
      <c r="M120" s="542" t="n"/>
      <c r="N120" s="542" t="n"/>
      <c r="O120" s="542" t="n"/>
      <c r="P120" s="233">
        <f>SUM(D120:O120)</f>
        <v/>
      </c>
    </row>
    <row r="121" ht="20.1" customFormat="1" customHeight="1" s="15">
      <c r="A121" s="540" t="n"/>
      <c r="B121" s="35" t="inlineStr">
        <is>
          <t>DOSHISHA</t>
        </is>
      </c>
      <c r="C121" s="20" t="inlineStr">
        <is>
          <t>Total</t>
        </is>
      </c>
      <c r="D121" s="228" t="n"/>
      <c r="E121" s="542" t="n"/>
      <c r="F121" s="542" t="n"/>
      <c r="G121" s="542" t="n"/>
      <c r="H121" s="542" t="n"/>
      <c r="I121" s="542" t="n"/>
      <c r="J121" s="542" t="n"/>
      <c r="K121" s="542" t="n"/>
      <c r="L121" s="542" t="n"/>
      <c r="M121" s="542" t="n"/>
      <c r="N121" s="542" t="n"/>
      <c r="O121" s="542" t="n"/>
      <c r="P121" s="233">
        <f>SUM(D121:O121)</f>
        <v/>
      </c>
    </row>
    <row r="122" ht="20.1" customFormat="1" customHeight="1" s="15">
      <c r="A122" s="540" t="n"/>
      <c r="B122" s="209" t="inlineStr">
        <is>
          <t>ISTYLE</t>
        </is>
      </c>
      <c r="C122" s="20" t="inlineStr">
        <is>
          <t>Total</t>
        </is>
      </c>
      <c r="D122" s="228" t="n"/>
      <c r="E122" s="542" t="n"/>
      <c r="F122" s="542" t="n"/>
      <c r="G122" s="542" t="n"/>
      <c r="H122" s="542" t="n"/>
      <c r="I122" s="542" t="n"/>
      <c r="J122" s="542" t="n"/>
      <c r="K122" s="542" t="n"/>
      <c r="L122" s="542" t="n"/>
      <c r="M122" s="542" t="n"/>
      <c r="N122" s="542" t="n"/>
      <c r="O122" s="542" t="n"/>
      <c r="P122" s="233" t="n"/>
    </row>
    <row r="123" ht="20.1" customFormat="1" customHeight="1" s="15">
      <c r="A123" s="540" t="n"/>
      <c r="B123" s="35" t="inlineStr">
        <is>
          <t>MEROS</t>
        </is>
      </c>
      <c r="C123" s="20" t="inlineStr">
        <is>
          <t>Total</t>
        </is>
      </c>
      <c r="D123" s="228" t="n"/>
      <c r="E123" s="542" t="n"/>
      <c r="F123" s="542" t="n"/>
      <c r="G123" s="542" t="n"/>
      <c r="H123" s="542" t="n"/>
      <c r="I123" s="542" t="n"/>
      <c r="J123" s="542" t="n"/>
      <c r="K123" s="542" t="n"/>
      <c r="L123" s="542" t="n"/>
      <c r="M123" s="542" t="n"/>
      <c r="N123" s="542" t="n"/>
      <c r="O123" s="542" t="n"/>
      <c r="P123" s="233">
        <f>SUM(D123:O123)</f>
        <v/>
      </c>
    </row>
    <row r="124" ht="20.1" customFormat="1" customHeight="1" s="15">
      <c r="A124" s="540" t="n"/>
      <c r="B124" s="35" t="inlineStr">
        <is>
          <t>STAR LAB</t>
        </is>
      </c>
      <c r="C124" s="20" t="inlineStr">
        <is>
          <t>Total</t>
        </is>
      </c>
      <c r="D124" s="228" t="n"/>
      <c r="E124" s="542" t="n"/>
      <c r="F124" s="542" t="n"/>
      <c r="G124" s="542" t="n"/>
      <c r="H124" s="542" t="n"/>
      <c r="I124" s="542" t="n"/>
      <c r="J124" s="542" t="n"/>
      <c r="K124" s="542" t="n"/>
      <c r="L124" s="542" t="n"/>
      <c r="M124" s="542" t="n"/>
      <c r="N124" s="542" t="n"/>
      <c r="O124" s="542" t="n"/>
      <c r="P124" s="233">
        <f>SUM(D124:O124)</f>
        <v/>
      </c>
    </row>
    <row r="125" ht="20.1" customFormat="1" customHeight="1" s="15">
      <c r="A125" s="540" t="n"/>
      <c r="B125" s="35" t="inlineStr">
        <is>
          <t>Beauty Conexion</t>
        </is>
      </c>
      <c r="C125" s="20" t="inlineStr">
        <is>
          <t>Total</t>
        </is>
      </c>
      <c r="D125" s="563" t="n"/>
      <c r="E125" s="542" t="n"/>
      <c r="F125" s="542" t="n"/>
      <c r="G125" s="542" t="n"/>
      <c r="H125" s="542" t="n"/>
      <c r="I125" s="542" t="n"/>
      <c r="J125" s="542" t="n"/>
      <c r="K125" s="542" t="n"/>
      <c r="L125" s="542" t="n"/>
      <c r="M125" s="542" t="n"/>
      <c r="N125" s="542" t="n"/>
      <c r="O125" s="542" t="n"/>
      <c r="P125" s="233">
        <f>SUM(D125:O125)</f>
        <v/>
      </c>
    </row>
    <row r="126" ht="20.1" customFormat="1" customHeight="1" s="15">
      <c r="A126" s="540" t="n"/>
      <c r="B126" s="35" t="inlineStr">
        <is>
          <t>COSMEPRO</t>
        </is>
      </c>
      <c r="C126" s="20" t="inlineStr">
        <is>
          <t>Total</t>
        </is>
      </c>
      <c r="D126" s="542" t="n"/>
      <c r="E126" s="542" t="n"/>
      <c r="F126" s="542" t="n"/>
      <c r="G126" s="542" t="n"/>
      <c r="H126" s="542" t="n"/>
      <c r="I126" s="542" t="n"/>
      <c r="J126" s="542" t="n"/>
      <c r="K126" s="542" t="n"/>
      <c r="L126" s="542" t="n"/>
      <c r="M126" s="542" t="n"/>
      <c r="N126" s="542" t="n"/>
      <c r="O126" s="542" t="n"/>
      <c r="P126" s="233">
        <f>SUM(D126:O126)</f>
        <v/>
      </c>
      <c r="R126" s="552" t="n"/>
    </row>
    <row r="127" ht="20.1" customFormat="1" customHeight="1" s="15">
      <c r="A127" s="540" t="n"/>
      <c r="B127" s="35" t="inlineStr">
        <is>
          <t>AFURA</t>
        </is>
      </c>
      <c r="C127" s="20" t="inlineStr">
        <is>
          <t>Total</t>
        </is>
      </c>
      <c r="D127" s="542" t="n"/>
      <c r="E127" s="542" t="n"/>
      <c r="F127" s="542" t="n"/>
      <c r="G127" s="542" t="n"/>
      <c r="H127" s="542" t="n"/>
      <c r="I127" s="542" t="n"/>
      <c r="J127" s="542" t="n"/>
      <c r="K127" s="542" t="n"/>
      <c r="L127" s="542" t="n"/>
      <c r="M127" s="542" t="n"/>
      <c r="N127" s="542" t="n"/>
      <c r="O127" s="542" t="n"/>
      <c r="P127" s="233">
        <f>SUM(D127:O127)</f>
        <v/>
      </c>
    </row>
    <row r="128" ht="20.1" customFormat="1" customHeight="1" s="15">
      <c r="A128" s="540" t="n"/>
      <c r="B128" s="35" t="inlineStr">
        <is>
          <t>PECLIA</t>
        </is>
      </c>
      <c r="C128" s="20" t="inlineStr">
        <is>
          <t>Total</t>
        </is>
      </c>
      <c r="D128" s="563" t="n"/>
      <c r="E128" s="542" t="n"/>
      <c r="F128" s="542" t="n"/>
      <c r="G128" s="542" t="n"/>
      <c r="H128" s="542" t="n"/>
      <c r="I128" s="542" t="n"/>
      <c r="J128" s="542" t="n"/>
      <c r="K128" s="542" t="n"/>
      <c r="L128" s="542" t="n"/>
      <c r="M128" s="542" t="n"/>
      <c r="N128" s="542" t="n"/>
      <c r="O128" s="542" t="n"/>
      <c r="P128" s="233">
        <f>SUM(D128:O128)</f>
        <v/>
      </c>
    </row>
    <row r="129" ht="20.1" customFormat="1" customHeight="1" s="15">
      <c r="A129" s="540" t="n"/>
      <c r="B129" s="35" t="inlineStr">
        <is>
          <t>OSATO</t>
        </is>
      </c>
      <c r="C129" s="20" t="inlineStr">
        <is>
          <t>Total</t>
        </is>
      </c>
      <c r="D129" s="228" t="n"/>
      <c r="E129" s="542" t="n"/>
      <c r="F129" s="542" t="n"/>
      <c r="G129" s="542" t="n"/>
      <c r="H129" s="542" t="n"/>
      <c r="I129" s="542" t="n"/>
      <c r="J129" s="542" t="n"/>
      <c r="K129" s="542" t="n"/>
      <c r="L129" s="542" t="n"/>
      <c r="M129" s="542" t="n"/>
      <c r="N129" s="542" t="n"/>
      <c r="O129" s="542" t="n"/>
      <c r="P129" s="233">
        <f>SUM(D129:O129)</f>
        <v/>
      </c>
    </row>
    <row r="130" ht="20.1" customFormat="1" customHeight="1" s="15">
      <c r="A130" s="540" t="n"/>
      <c r="B130" s="35" t="inlineStr">
        <is>
          <t>HANAKO</t>
        </is>
      </c>
      <c r="C130" s="20" t="inlineStr">
        <is>
          <t>Total</t>
        </is>
      </c>
      <c r="D130" s="228" t="n"/>
      <c r="E130" s="542" t="n"/>
      <c r="F130" s="542" t="n"/>
      <c r="G130" s="542" t="n"/>
      <c r="H130" s="542" t="n"/>
      <c r="I130" s="542" t="n"/>
      <c r="J130" s="542" t="n"/>
      <c r="K130" s="542" t="n"/>
      <c r="L130" s="542" t="n"/>
      <c r="M130" s="542" t="n"/>
      <c r="N130" s="542" t="n"/>
      <c r="O130" s="542" t="n"/>
      <c r="P130" s="233">
        <f>SUM(D130:O130)</f>
        <v/>
      </c>
    </row>
    <row r="131" ht="20.1" customFormat="1" customHeight="1" s="15">
      <c r="A131" s="540" t="n"/>
      <c r="B131" s="35" t="inlineStr">
        <is>
          <t>LEJEU</t>
        </is>
      </c>
      <c r="C131" s="20" t="inlineStr">
        <is>
          <t>Total</t>
        </is>
      </c>
      <c r="D131" s="542" t="n"/>
      <c r="E131" s="542" t="n"/>
      <c r="F131" s="542" t="n"/>
      <c r="G131" s="542" t="n"/>
      <c r="H131" s="542" t="n"/>
      <c r="I131" s="542" t="n"/>
      <c r="J131" s="542" t="n"/>
      <c r="K131" s="542" t="n"/>
      <c r="L131" s="542" t="n"/>
      <c r="M131" s="542" t="n"/>
      <c r="N131" s="542" t="n"/>
      <c r="O131" s="542" t="n"/>
      <c r="P131" s="233">
        <f>SUM(D131:O131)</f>
        <v/>
      </c>
    </row>
    <row r="132" ht="20.1" customFormat="1" customHeight="1" s="15">
      <c r="A132" s="540" t="n"/>
      <c r="B132" s="35" t="inlineStr">
        <is>
          <t>AISHODO</t>
        </is>
      </c>
      <c r="C132" s="20" t="inlineStr">
        <is>
          <t>Total</t>
        </is>
      </c>
      <c r="D132" s="542" t="n"/>
      <c r="E132" s="542" t="n"/>
      <c r="F132" s="542" t="n"/>
      <c r="G132" s="542" t="n"/>
      <c r="H132" s="542" t="n"/>
      <c r="I132" s="542" t="n"/>
      <c r="J132" s="542" t="n"/>
      <c r="K132" s="542" t="n"/>
      <c r="L132" s="542" t="n"/>
      <c r="M132" s="542" t="n"/>
      <c r="N132" s="542" t="n"/>
      <c r="O132" s="542" t="n"/>
      <c r="P132" s="233">
        <f>SUM(D132:O132)</f>
        <v/>
      </c>
    </row>
    <row r="133" ht="20.1" customFormat="1" customHeight="1" s="15">
      <c r="A133" s="540" t="n"/>
      <c r="B133" s="35" t="inlineStr">
        <is>
          <t>CARING JAPAN (RUHAKU)</t>
        </is>
      </c>
      <c r="C133" s="20" t="inlineStr">
        <is>
          <t>Total</t>
        </is>
      </c>
      <c r="D133" s="228" t="n"/>
      <c r="E133" s="542" t="n"/>
      <c r="F133" s="542" t="n"/>
      <c r="G133" s="542" t="n"/>
      <c r="H133" s="542" t="n"/>
      <c r="I133" s="542" t="n"/>
      <c r="J133" s="542" t="n"/>
      <c r="K133" s="542" t="n"/>
      <c r="L133" s="542" t="n"/>
      <c r="M133" s="542" t="n"/>
      <c r="N133" s="542" t="n"/>
      <c r="O133" s="542" t="n"/>
      <c r="P133" s="233">
        <f>SUM(D133:O133)</f>
        <v/>
      </c>
    </row>
    <row r="134" ht="19.5" customFormat="1" customHeight="1" s="15">
      <c r="A134" s="540" t="n"/>
      <c r="B134" s="35" t="inlineStr">
        <is>
          <t>MEDION</t>
        </is>
      </c>
      <c r="C134" s="20" t="inlineStr">
        <is>
          <t>Total</t>
        </is>
      </c>
      <c r="D134" s="542" t="n"/>
      <c r="E134" s="542" t="n"/>
      <c r="F134" s="542" t="n"/>
      <c r="G134" s="542" t="n"/>
      <c r="H134" s="542" t="n"/>
      <c r="I134" s="542" t="n"/>
      <c r="J134" s="542" t="n"/>
      <c r="K134" s="542" t="n"/>
      <c r="L134" s="542" t="n"/>
      <c r="M134" s="542" t="n"/>
      <c r="N134" s="542" t="n"/>
      <c r="O134" s="542" t="n"/>
      <c r="P134" s="233">
        <f>SUM(D134:O134)</f>
        <v/>
      </c>
    </row>
    <row r="135" ht="20.1" customFormat="1" customHeight="1" s="15">
      <c r="A135" s="540" t="n"/>
      <c r="B135" s="35" t="inlineStr">
        <is>
          <t>McCoy</t>
        </is>
      </c>
      <c r="C135" s="20" t="inlineStr">
        <is>
          <t>Total</t>
        </is>
      </c>
      <c r="D135" s="542" t="n"/>
      <c r="E135" s="542" t="n"/>
      <c r="F135" s="542" t="n"/>
      <c r="G135" s="542" t="n"/>
      <c r="H135" s="542" t="n"/>
      <c r="I135" s="542" t="n"/>
      <c r="J135" s="542" t="n"/>
      <c r="K135" s="542" t="n"/>
      <c r="L135" s="542" t="n"/>
      <c r="M135" s="542" t="n"/>
      <c r="N135" s="542" t="n"/>
      <c r="O135" s="542" t="n"/>
      <c r="P135" s="233">
        <f>SUM(D135:O135)</f>
        <v/>
      </c>
    </row>
    <row r="136" ht="20.1" customFormat="1" customHeight="1" s="15">
      <c r="A136" s="540" t="n"/>
      <c r="B136" s="35" t="inlineStr">
        <is>
          <t>URESHINO</t>
        </is>
      </c>
      <c r="C136" s="20" t="inlineStr">
        <is>
          <t>Total</t>
        </is>
      </c>
      <c r="D136" s="228" t="n"/>
      <c r="E136" s="542" t="n"/>
      <c r="F136" s="542" t="n"/>
      <c r="G136" s="542" t="n"/>
      <c r="H136" s="542" t="n"/>
      <c r="I136" s="542" t="n"/>
      <c r="J136" s="542" t="n"/>
      <c r="K136" s="542" t="n"/>
      <c r="L136" s="542" t="n"/>
      <c r="M136" s="542" t="n"/>
      <c r="N136" s="542" t="n"/>
      <c r="O136" s="542" t="n"/>
      <c r="P136" s="233">
        <f>SUM(D136:O136)</f>
        <v/>
      </c>
    </row>
    <row r="137" ht="19.5" customFormat="1" customHeight="1" s="15">
      <c r="A137" s="540" t="n"/>
      <c r="B137" s="35" t="inlineStr">
        <is>
          <t>Luxces</t>
        </is>
      </c>
      <c r="C137" s="20" t="inlineStr">
        <is>
          <t>Total</t>
        </is>
      </c>
      <c r="D137" s="542" t="n"/>
      <c r="E137" s="542" t="n"/>
      <c r="F137" s="542" t="n"/>
      <c r="G137" s="542" t="n"/>
      <c r="H137" s="542" t="n"/>
      <c r="I137" s="542" t="n"/>
      <c r="J137" s="542" t="n"/>
      <c r="K137" s="542" t="n"/>
      <c r="L137" s="542" t="n"/>
      <c r="M137" s="542" t="n"/>
      <c r="N137" s="542" t="n"/>
      <c r="O137" s="542" t="n"/>
      <c r="P137" s="233">
        <f>SUM(D137:O137)</f>
        <v/>
      </c>
    </row>
    <row r="138" ht="20.1" customFormat="1" customHeight="1" s="15">
      <c r="A138" s="540" t="n"/>
      <c r="B138" s="209" t="inlineStr">
        <is>
          <t>Evliss</t>
        </is>
      </c>
      <c r="C138" s="20" t="inlineStr">
        <is>
          <t>Total</t>
        </is>
      </c>
      <c r="D138" s="542" t="n"/>
      <c r="E138" s="542" t="n"/>
      <c r="F138" s="542" t="n"/>
      <c r="G138" s="542" t="n"/>
      <c r="H138" s="542" t="n"/>
      <c r="I138" s="542" t="n"/>
      <c r="J138" s="542" t="n"/>
      <c r="K138" s="542" t="n"/>
      <c r="L138" s="542" t="n"/>
      <c r="M138" s="542" t="n"/>
      <c r="N138" s="542" t="n"/>
      <c r="O138" s="542" t="n"/>
      <c r="P138" s="233" t="n"/>
    </row>
    <row r="139" ht="20.1" customFormat="1" customHeight="1" s="15">
      <c r="A139" s="540" t="n"/>
      <c r="B139" s="209" t="inlineStr">
        <is>
          <t>Pro Labo</t>
        </is>
      </c>
      <c r="C139" s="20" t="inlineStr">
        <is>
          <t>Total</t>
        </is>
      </c>
      <c r="D139" s="542" t="n"/>
      <c r="E139" s="542" t="n"/>
      <c r="F139" s="542" t="n"/>
      <c r="G139" s="542" t="n"/>
      <c r="H139" s="542" t="n"/>
      <c r="I139" s="542" t="n"/>
      <c r="J139" s="542" t="n"/>
      <c r="K139" s="542" t="n"/>
      <c r="L139" s="542" t="n"/>
      <c r="M139" s="542" t="n"/>
      <c r="N139" s="542" t="n"/>
      <c r="O139" s="542" t="n"/>
      <c r="P139" s="233" t="n"/>
    </row>
    <row r="140" ht="20.1" customFormat="1" customHeight="1" s="15">
      <c r="A140" s="540" t="n"/>
      <c r="B140" s="209" t="inlineStr">
        <is>
          <t>Rey Beaty</t>
        </is>
      </c>
      <c r="C140" s="20" t="inlineStr">
        <is>
          <t>Total</t>
        </is>
      </c>
      <c r="D140" s="542" t="n"/>
      <c r="E140" s="542" t="n"/>
      <c r="F140" s="542" t="n"/>
      <c r="G140" s="542" t="n"/>
      <c r="H140" s="542" t="n"/>
      <c r="I140" s="542" t="n"/>
      <c r="J140" s="542" t="n"/>
      <c r="K140" s="542" t="n"/>
      <c r="L140" s="542" t="n"/>
      <c r="M140" s="542" t="n"/>
      <c r="N140" s="542" t="n"/>
      <c r="O140" s="542" t="n"/>
      <c r="P140" s="233" t="n"/>
    </row>
    <row r="141" ht="20.1" customFormat="1" customHeight="1" s="15">
      <c r="A141" s="540" t="n"/>
      <c r="B141" s="209" t="inlineStr">
        <is>
          <t>COCOCHI</t>
        </is>
      </c>
      <c r="C141" s="20" t="inlineStr">
        <is>
          <t>Total</t>
        </is>
      </c>
      <c r="D141" s="542" t="n"/>
      <c r="E141" s="542" t="n"/>
      <c r="F141" s="542" t="n"/>
      <c r="G141" s="542" t="n"/>
      <c r="H141" s="542" t="n"/>
      <c r="I141" s="542" t="n"/>
      <c r="J141" s="542" t="n"/>
      <c r="K141" s="542" t="n"/>
      <c r="L141" s="542" t="n"/>
      <c r="M141" s="542" t="n"/>
      <c r="N141" s="542" t="n"/>
      <c r="O141" s="542" t="n"/>
      <c r="P141" s="233" t="n"/>
    </row>
    <row r="142" ht="20.1" customFormat="1" customHeight="1" s="15">
      <c r="A142" s="540" t="n"/>
      <c r="B142" s="209" t="inlineStr">
        <is>
          <t>Pure Bio</t>
        </is>
      </c>
      <c r="C142" s="20" t="inlineStr">
        <is>
          <t>Total</t>
        </is>
      </c>
      <c r="D142" s="542" t="n"/>
      <c r="E142" s="542" t="n"/>
      <c r="F142" s="542" t="n"/>
      <c r="G142" s="542" t="n"/>
      <c r="H142" s="542" t="n"/>
      <c r="I142" s="542" t="n"/>
      <c r="J142" s="542" t="n"/>
      <c r="K142" s="542" t="n"/>
      <c r="L142" s="542" t="n"/>
      <c r="M142" s="542" t="n"/>
      <c r="N142" s="542" t="n"/>
      <c r="O142" s="542" t="n"/>
      <c r="P142" s="233" t="n"/>
      <c r="R142" s="564">
        <f>(#REF!+D147)/2</f>
        <v/>
      </c>
    </row>
    <row r="143" ht="20.1" customFormat="1" customHeight="1" s="15">
      <c r="A143" s="540" t="n"/>
      <c r="B143" s="114" t="inlineStr">
        <is>
          <t>Diaasjapan</t>
        </is>
      </c>
      <c r="C143" s="20" t="inlineStr">
        <is>
          <t>Total</t>
        </is>
      </c>
      <c r="D143" s="542" t="n"/>
      <c r="E143" s="542" t="n"/>
      <c r="F143" s="542" t="n"/>
      <c r="G143" s="542" t="n"/>
      <c r="H143" s="542" t="n"/>
      <c r="I143" s="542" t="n"/>
      <c r="J143" s="542" t="n"/>
      <c r="K143" s="542" t="n"/>
      <c r="L143" s="542" t="n"/>
      <c r="M143" s="542" t="n"/>
      <c r="N143" s="542" t="n"/>
      <c r="O143" s="542" t="n"/>
      <c r="P143" s="233" t="n"/>
    </row>
    <row r="144" ht="20.1" customFormat="1" customHeight="1" s="15">
      <c r="A144" s="540" t="n"/>
      <c r="B144" s="209" t="inlineStr">
        <is>
          <t>BEAUTY GARAGE</t>
        </is>
      </c>
      <c r="C144" s="20" t="n"/>
      <c r="D144" s="542" t="n"/>
      <c r="E144" s="542" t="n"/>
      <c r="F144" s="542" t="n"/>
      <c r="G144" s="542" t="n"/>
      <c r="H144" s="542" t="n"/>
      <c r="I144" s="542" t="n"/>
      <c r="J144" s="542" t="n"/>
      <c r="K144" s="542" t="n"/>
      <c r="L144" s="542" t="n"/>
      <c r="M144" s="542" t="n"/>
      <c r="N144" s="542" t="n"/>
      <c r="O144" s="542" t="n"/>
      <c r="P144" s="233" t="n"/>
    </row>
    <row r="145" ht="20.1" customFormat="1" customHeight="1" s="15">
      <c r="A145" s="540" t="n"/>
      <c r="B145" s="35" t="inlineStr">
        <is>
          <t>DIAMANTE</t>
        </is>
      </c>
      <c r="C145" s="20" t="inlineStr">
        <is>
          <t>Total</t>
        </is>
      </c>
      <c r="D145" s="542" t="n"/>
      <c r="E145" s="542" t="n"/>
      <c r="F145" s="542" t="n"/>
      <c r="G145" s="542" t="n"/>
      <c r="H145" s="542" t="n"/>
      <c r="I145" s="542" t="n"/>
      <c r="J145" s="542" t="n"/>
      <c r="K145" s="542" t="n"/>
      <c r="L145" s="542" t="n"/>
      <c r="M145" s="542" t="n"/>
      <c r="N145" s="542" t="n"/>
      <c r="O145" s="542" t="n"/>
      <c r="P145" s="233">
        <f>SUM(D145:O145)</f>
        <v/>
      </c>
    </row>
    <row r="146" ht="20.1" customFormat="1" customHeight="1" s="15">
      <c r="A146" s="540" t="n"/>
      <c r="B146" s="146" t="inlineStr">
        <is>
          <t>SUNTREG</t>
        </is>
      </c>
      <c r="C146" s="20" t="inlineStr">
        <is>
          <t>Total</t>
        </is>
      </c>
      <c r="D146" s="547" t="n"/>
      <c r="E146" s="565" t="n"/>
      <c r="F146" s="547" t="n"/>
      <c r="G146" s="547" t="n"/>
      <c r="H146" s="547" t="n"/>
      <c r="I146" s="547" t="n"/>
      <c r="J146" s="547" t="n"/>
      <c r="K146" s="547" t="n"/>
      <c r="L146" s="547" t="n"/>
      <c r="M146" s="547" t="n"/>
      <c r="N146" s="547" t="n"/>
      <c r="O146" s="547" t="n"/>
      <c r="P146" s="233">
        <f>SUM(D146:O146)</f>
        <v/>
      </c>
      <c r="Q146" s="552" t="n"/>
    </row>
    <row r="147" ht="20.1" customFormat="1" customHeight="1" s="15" thickBot="1">
      <c r="A147" s="541" t="n"/>
      <c r="B147" s="37" t="inlineStr">
        <is>
          <t>Freight</t>
        </is>
      </c>
      <c r="C147" s="38" t="n"/>
      <c r="D147" s="551" t="n"/>
      <c r="E147" s="566" t="n"/>
      <c r="F147" s="248" t="n"/>
      <c r="G147" s="551" t="n"/>
      <c r="H147" s="551" t="n"/>
      <c r="I147" s="551" t="n"/>
      <c r="J147" s="551" t="n"/>
      <c r="K147" s="551" t="n"/>
      <c r="L147" s="551" t="n"/>
      <c r="M147" s="551" t="n"/>
      <c r="N147" s="551" t="n"/>
      <c r="O147" s="551" t="n"/>
      <c r="P147" s="233">
        <f>SUM(D147:O147)</f>
        <v/>
      </c>
      <c r="Q147" s="552">
        <f>#REF!-#REF!</f>
        <v/>
      </c>
      <c r="R147" s="39">
        <f>P148+Q147</f>
        <v/>
      </c>
      <c r="S147" s="552" t="n"/>
      <c r="T147" s="552">
        <f>#REF!-#REF!</f>
        <v/>
      </c>
    </row>
    <row r="148" ht="20.1" customFormat="1" customHeight="1" s="15" thickBot="1">
      <c r="A148" s="379" t="inlineStr">
        <is>
          <t>輸送費込み請求金額</t>
        </is>
      </c>
      <c r="B148" s="567" t="n"/>
      <c r="C148" s="567" t="n"/>
      <c r="D148" s="568" t="n"/>
      <c r="E148" s="569" t="n"/>
      <c r="F148" s="568">
        <f>F101+F103+F102+F108+F107+F110+F109+F111+F104+F113+F137+F119+F112+F114+F125+F116+F124+F118+F120+F145+F123+F121+F117+F126+F128+F130+F127+F129+F131+F132+F133+F134+F135+F136+F105+F106+F115+F122+F138+F139+F140+F143+F146+F147</f>
        <v/>
      </c>
      <c r="G148" s="568">
        <f>G101+G103+G102+G108+G107+G110+G109+G111+G104+G113+G137+G119+G112+G114+G125+G116+G124+G118+G120+G145+G123+G121+G117+G126+G128+G130+G127+G129+G131+G132+G133+G134+G135+G136+G105+G106+G115+G122+G138+G139+G140+G143+G146+G147</f>
        <v/>
      </c>
      <c r="H148" s="568">
        <f>H101+H103+H102+H108+H107+H110+H109+H111+H104+H113+H137+H119+H112+H114+H125+H116+H124+H118+H120+H145+H123+H121+H117+H126+H128+H130+H127+H129+H131+H132+H133+H134+H135+H136+H105+H106+H115+H122+H138+H139+H140+H143+H146+H147</f>
        <v/>
      </c>
      <c r="I148" s="568">
        <f>I101+I103+I102+I108+I107+I110+I109+I111+I104+I113+I137+I119+I112+I114+I125+I116+I124+I118+I120+I145+I123+I121+I117+I126+I128+I130+I127+I129+I131+I132+I133+I134+I135+I136+I105+I106+I115+I122+I138+I139+I140+I143+I146+I147</f>
        <v/>
      </c>
      <c r="J148" s="568">
        <f>J101+J103+J102+J108+J107+J110+J109+J111+J104+J113+J137+J119+J112+J114+J125+J116+J124+J118+J120+J145+J123+J121+J117+J126+J128+J130+J127+J129+J131+J132+J133+J134+J135+J136+J105+J106+J115+J122+J138+J139+J140+J143+J146+J147</f>
        <v/>
      </c>
      <c r="K148" s="570">
        <f>SUM(K101:K147)</f>
        <v/>
      </c>
      <c r="L148" s="571">
        <f>SUM(L101:L147)</f>
        <v/>
      </c>
      <c r="M148" s="572">
        <f>M146+M147</f>
        <v/>
      </c>
      <c r="N148" s="568">
        <f>N146+N147</f>
        <v/>
      </c>
      <c r="O148" s="568">
        <f>O146+O147</f>
        <v/>
      </c>
      <c r="P148" s="246">
        <f>SUM(D148:O148)</f>
        <v/>
      </c>
      <c r="Q148" s="211">
        <f>Q147/#REF!</f>
        <v/>
      </c>
      <c r="R148" s="39">
        <f>R147-S100</f>
        <v/>
      </c>
      <c r="T148" s="211">
        <f>T147/#REF!</f>
        <v/>
      </c>
      <c r="U148" s="564">
        <f>#REF!/0.8</f>
        <v/>
      </c>
    </row>
    <row r="149" ht="20.1" customFormat="1" customHeight="1" s="15">
      <c r="A149" s="573" t="inlineStr">
        <is>
          <t>KS/センコン総合利益</t>
        </is>
      </c>
      <c r="B149" s="574" t="n"/>
      <c r="C149" s="574" t="n"/>
      <c r="D149" s="575" t="n"/>
      <c r="E149" s="576" t="n"/>
      <c r="F149" s="575">
        <f>F148-F100</f>
        <v/>
      </c>
      <c r="G149" s="575">
        <f>G148-G100</f>
        <v/>
      </c>
      <c r="H149" s="575">
        <f>H148-H100</f>
        <v/>
      </c>
      <c r="I149" s="575">
        <f>I148-I100</f>
        <v/>
      </c>
      <c r="J149" s="575">
        <f>J148-J100</f>
        <v/>
      </c>
      <c r="K149" s="575">
        <f>K148-K100</f>
        <v/>
      </c>
      <c r="L149" s="575">
        <f>L148-L100</f>
        <v/>
      </c>
      <c r="M149" s="575">
        <f>M148-M100</f>
        <v/>
      </c>
      <c r="N149" s="575">
        <f>N148-N100</f>
        <v/>
      </c>
      <c r="O149" s="575">
        <f>O148-O100</f>
        <v/>
      </c>
      <c r="P149" s="275">
        <f>SUM(D149:O149)</f>
        <v/>
      </c>
    </row>
    <row r="150" ht="20.1" customFormat="1" customHeight="1" s="15" thickBot="1">
      <c r="A150" s="577" t="n"/>
      <c r="B150" s="578" t="n"/>
      <c r="C150" s="578" t="n"/>
      <c r="D150" s="276" t="n"/>
      <c r="E150" s="276" t="n"/>
      <c r="F150" s="276">
        <f>F149/F148</f>
        <v/>
      </c>
      <c r="G150" s="276">
        <f>G149/G148</f>
        <v/>
      </c>
      <c r="H150" s="276">
        <f>H149/H148</f>
        <v/>
      </c>
      <c r="I150" s="276">
        <f>I149/I148</f>
        <v/>
      </c>
      <c r="J150" s="276">
        <f>J149/J148</f>
        <v/>
      </c>
      <c r="K150" s="276">
        <f>K149/K148</f>
        <v/>
      </c>
      <c r="L150" s="276">
        <f>L149/L148</f>
        <v/>
      </c>
      <c r="M150" s="276">
        <f>M149/M148</f>
        <v/>
      </c>
      <c r="N150" s="276">
        <f>N149/N148</f>
        <v/>
      </c>
      <c r="O150" s="276">
        <f>O149/O148</f>
        <v/>
      </c>
      <c r="P150" s="277">
        <f>P149/P148</f>
        <v/>
      </c>
    </row>
    <row r="151" ht="20.1" customFormat="1" customHeight="1" s="15">
      <c r="A151" s="385" t="inlineStr">
        <is>
          <t>センコン
利益</t>
        </is>
      </c>
      <c r="B151" s="387" t="inlineStr">
        <is>
          <t>センコン利益(FLOUVEIL,CBON)</t>
        </is>
      </c>
      <c r="C151" s="579" t="n"/>
      <c r="D151" s="575" t="n"/>
      <c r="E151" s="575" t="n"/>
      <c r="F151" s="575">
        <f>(F5-F3)+(F11-F9)</f>
        <v/>
      </c>
      <c r="G151" s="575">
        <f>(G5-G3)+(G11-G9)</f>
        <v/>
      </c>
      <c r="H151" s="575">
        <f>(H5-H3)+(H11-H9)</f>
        <v/>
      </c>
      <c r="I151" s="575">
        <f>(I5-I3)+(I11-I9)</f>
        <v/>
      </c>
      <c r="J151" s="575" t="n"/>
      <c r="K151" s="575">
        <f>(K5-K3)+(K11-K9)</f>
        <v/>
      </c>
      <c r="L151" s="575">
        <f>(L5-L3)+(L11-L9)</f>
        <v/>
      </c>
      <c r="M151" s="575">
        <f>(M5-M3)+(M11-M9)</f>
        <v/>
      </c>
      <c r="N151" s="575" t="n"/>
      <c r="O151" s="575" t="n"/>
      <c r="P151" s="580">
        <f>SUM(D151:K151)</f>
        <v/>
      </c>
    </row>
    <row r="152" ht="20.1" customFormat="1" customHeight="1" s="15" thickBot="1">
      <c r="A152" s="581" t="n"/>
      <c r="B152" s="389" t="inlineStr">
        <is>
          <t>センコン利益率(FLOUVEIL,CBON)</t>
        </is>
      </c>
      <c r="C152" s="582" t="n"/>
      <c r="D152" s="276" t="n"/>
      <c r="E152" s="276" t="n"/>
      <c r="F152" s="276">
        <f>F151/(F11+F5)</f>
        <v/>
      </c>
      <c r="G152" s="276">
        <f>G151/(G11+G5)</f>
        <v/>
      </c>
      <c r="H152" s="276" t="n"/>
      <c r="I152" s="276" t="n"/>
      <c r="J152" s="276" t="n"/>
      <c r="K152" s="276">
        <f>K151/(K11+K5)</f>
        <v/>
      </c>
      <c r="L152" s="276">
        <f>L151/(L11+L5)</f>
        <v/>
      </c>
      <c r="M152" s="276">
        <f>M151/(M11+M5)</f>
        <v/>
      </c>
      <c r="N152" s="276" t="n"/>
      <c r="O152" s="276" t="n"/>
      <c r="P152" s="279">
        <f>P151/(P11+P5)</f>
        <v/>
      </c>
    </row>
    <row r="153" hidden="1" ht="20.1" customFormat="1" customHeight="1" s="15" thickBot="1">
      <c r="A153" s="583" t="inlineStr">
        <is>
          <t>KS商品別利益</t>
        </is>
      </c>
      <c r="B153" s="394" t="inlineStr">
        <is>
          <t>（FLOUVEIL）</t>
        </is>
      </c>
      <c r="C153" s="584" t="n"/>
      <c r="D153" s="557" t="n"/>
      <c r="E153" s="557" t="n"/>
      <c r="F153" s="557">
        <f>F101-F5</f>
        <v/>
      </c>
      <c r="G153" s="557">
        <f>G101-G5</f>
        <v/>
      </c>
      <c r="H153" s="557">
        <f>H101-H5</f>
        <v/>
      </c>
      <c r="I153" s="557">
        <f>I101-I5</f>
        <v/>
      </c>
      <c r="J153" s="557">
        <f>J101-J5</f>
        <v/>
      </c>
      <c r="K153" s="557">
        <f>K101-K5</f>
        <v/>
      </c>
      <c r="L153" s="557">
        <f>L101-L5</f>
        <v/>
      </c>
      <c r="M153" s="557">
        <f>M101-M5</f>
        <v/>
      </c>
      <c r="N153" s="557">
        <f>N101-N5</f>
        <v/>
      </c>
      <c r="O153" s="557">
        <f>O101-O5</f>
        <v/>
      </c>
      <c r="P153" s="585">
        <f>SUM(D153:L153)</f>
        <v/>
      </c>
    </row>
    <row r="154" hidden="1" ht="20.1" customFormat="1" customHeight="1" s="15">
      <c r="A154" s="540" t="n"/>
      <c r="B154" s="586" t="n"/>
      <c r="C154" s="587" t="n"/>
      <c r="D154" s="108" t="n"/>
      <c r="E154" s="108" t="n"/>
      <c r="F154" s="108">
        <f>F153/F101</f>
        <v/>
      </c>
      <c r="G154" s="108">
        <f>G153/G101</f>
        <v/>
      </c>
      <c r="H154" s="108">
        <f>H153/H101</f>
        <v/>
      </c>
      <c r="I154" s="108">
        <f>I153/I101</f>
        <v/>
      </c>
      <c r="J154" s="108">
        <f>J153/J101</f>
        <v/>
      </c>
      <c r="K154" s="108">
        <f>K153/K101</f>
        <v/>
      </c>
      <c r="L154" s="108">
        <f>L153/L101</f>
        <v/>
      </c>
      <c r="M154" s="108">
        <f>M153/M101</f>
        <v/>
      </c>
      <c r="N154" s="108">
        <f>N153/N101</f>
        <v/>
      </c>
      <c r="O154" s="108">
        <f>O153/O101</f>
        <v/>
      </c>
      <c r="P154" s="250">
        <f>P153/P101</f>
        <v/>
      </c>
    </row>
    <row r="155" hidden="1" ht="20.1" customFormat="1" customHeight="1" s="15">
      <c r="A155" s="540" t="n"/>
      <c r="B155" s="364" t="inlineStr">
        <is>
          <t>（RELENT）</t>
        </is>
      </c>
      <c r="C155" s="588" t="n"/>
      <c r="D155" s="251" t="n"/>
      <c r="E155" s="251" t="n"/>
      <c r="F155" s="251">
        <f>F102-F7</f>
        <v/>
      </c>
      <c r="G155" s="251">
        <f>G102-G7</f>
        <v/>
      </c>
      <c r="H155" s="251">
        <f>H102-H7</f>
        <v/>
      </c>
      <c r="I155" s="251">
        <f>I102-I7</f>
        <v/>
      </c>
      <c r="J155" s="251">
        <f>J102-J7</f>
        <v/>
      </c>
      <c r="K155" s="251">
        <f>K102-K7</f>
        <v/>
      </c>
      <c r="L155" s="251">
        <f>L102-L7</f>
        <v/>
      </c>
      <c r="M155" s="251">
        <f>M102-M7</f>
        <v/>
      </c>
      <c r="N155" s="251">
        <f>N102-N7</f>
        <v/>
      </c>
      <c r="O155" s="251">
        <f>O102-O7</f>
        <v/>
      </c>
      <c r="P155" s="551">
        <f>SUM(D155:L155)</f>
        <v/>
      </c>
    </row>
    <row r="156" hidden="1" ht="20.1" customFormat="1" customHeight="1" s="15">
      <c r="A156" s="540" t="n"/>
      <c r="B156" s="586" t="n"/>
      <c r="C156" s="587" t="n"/>
      <c r="D156" s="108" t="n"/>
      <c r="E156" s="108" t="n"/>
      <c r="F156" s="108">
        <f>F155/F102</f>
        <v/>
      </c>
      <c r="G156" s="108">
        <f>G155/G102</f>
        <v/>
      </c>
      <c r="H156" s="108">
        <f>H155/H102</f>
        <v/>
      </c>
      <c r="I156" s="108">
        <f>I155/I102</f>
        <v/>
      </c>
      <c r="J156" s="108">
        <f>J155/J102</f>
        <v/>
      </c>
      <c r="K156" s="108">
        <f>K155/K102</f>
        <v/>
      </c>
      <c r="L156" s="108">
        <f>L155/L102</f>
        <v/>
      </c>
      <c r="M156" s="108">
        <f>M155/M102</f>
        <v/>
      </c>
      <c r="N156" s="108">
        <f>N155/N102</f>
        <v/>
      </c>
      <c r="O156" s="108">
        <f>O155/O102</f>
        <v/>
      </c>
      <c r="P156" s="108">
        <f>P155/P102</f>
        <v/>
      </c>
    </row>
    <row r="157" hidden="1" ht="20.1" customFormat="1" customHeight="1" s="15">
      <c r="A157" s="540" t="n"/>
      <c r="B157" s="364" t="inlineStr">
        <is>
          <t>(CBON)</t>
        </is>
      </c>
      <c r="C157" s="588" t="n"/>
      <c r="D157" s="551" t="n"/>
      <c r="E157" s="551" t="n"/>
      <c r="F157" s="551">
        <f>F103-F11</f>
        <v/>
      </c>
      <c r="G157" s="551">
        <f>G103-G11</f>
        <v/>
      </c>
      <c r="H157" s="551">
        <f>H103-H11</f>
        <v/>
      </c>
      <c r="I157" s="551">
        <f>I103-I11</f>
        <v/>
      </c>
      <c r="J157" s="551">
        <f>J103-J11</f>
        <v/>
      </c>
      <c r="K157" s="551">
        <f>K103-K11</f>
        <v/>
      </c>
      <c r="L157" s="551">
        <f>L103-L11</f>
        <v/>
      </c>
      <c r="M157" s="551">
        <f>M103-M11</f>
        <v/>
      </c>
      <c r="N157" s="551">
        <f>N103-N11</f>
        <v/>
      </c>
      <c r="O157" s="551">
        <f>O103-O11</f>
        <v/>
      </c>
      <c r="P157" s="551">
        <f>SUM(D157:L157)</f>
        <v/>
      </c>
    </row>
    <row r="158" hidden="1" ht="20.1" customFormat="1" customHeight="1" s="15">
      <c r="A158" s="540" t="n"/>
      <c r="B158" s="586" t="n"/>
      <c r="C158" s="587" t="n"/>
      <c r="D158" s="108" t="n"/>
      <c r="E158" s="108" t="n"/>
      <c r="F158" s="108">
        <f>F157/F103</f>
        <v/>
      </c>
      <c r="G158" s="108">
        <f>G157/G103</f>
        <v/>
      </c>
      <c r="H158" s="108">
        <f>H157/H103</f>
        <v/>
      </c>
      <c r="I158" s="108">
        <f>I157/I103</f>
        <v/>
      </c>
      <c r="J158" s="108">
        <f>J157/J103</f>
        <v/>
      </c>
      <c r="K158" s="108">
        <f>K157/K103</f>
        <v/>
      </c>
      <c r="L158" s="108">
        <f>L157/L103</f>
        <v/>
      </c>
      <c r="M158" s="108">
        <f>M157/M103</f>
        <v/>
      </c>
      <c r="N158" s="108">
        <f>N157/N103</f>
        <v/>
      </c>
      <c r="O158" s="108">
        <f>O157/O103</f>
        <v/>
      </c>
      <c r="P158" s="108">
        <f>P157/P103</f>
        <v/>
      </c>
    </row>
    <row r="159" hidden="1" ht="20.1" customFormat="1" customHeight="1" s="15">
      <c r="A159" s="540" t="n"/>
      <c r="B159" s="364" t="inlineStr">
        <is>
          <t>(Q1st)</t>
        </is>
      </c>
      <c r="C159" s="588" t="n"/>
      <c r="D159" s="589" t="n"/>
      <c r="E159" s="589" t="n"/>
      <c r="F159" s="589">
        <f>F104-F13</f>
        <v/>
      </c>
      <c r="G159" s="589">
        <f>G104-G13</f>
        <v/>
      </c>
      <c r="H159" s="589">
        <f>H104-H13</f>
        <v/>
      </c>
      <c r="I159" s="589">
        <f>I104-I13</f>
        <v/>
      </c>
      <c r="J159" s="589">
        <f>J104-J13</f>
        <v/>
      </c>
      <c r="K159" s="589">
        <f>K104-K13</f>
        <v/>
      </c>
      <c r="L159" s="589">
        <f>L104-L13</f>
        <v/>
      </c>
      <c r="M159" s="589">
        <f>M104-M13</f>
        <v/>
      </c>
      <c r="N159" s="589">
        <f>N104-N13</f>
        <v/>
      </c>
      <c r="O159" s="589">
        <f>O104-O13</f>
        <v/>
      </c>
      <c r="P159" s="542">
        <f>SUM(D159:L159)</f>
        <v/>
      </c>
    </row>
    <row r="160" hidden="1" ht="20.1" customFormat="1" customHeight="1" s="15">
      <c r="A160" s="540" t="n"/>
      <c r="B160" s="586" t="n"/>
      <c r="C160" s="587" t="n"/>
      <c r="D160" s="108" t="n"/>
      <c r="E160" s="108" t="n"/>
      <c r="F160" s="108">
        <f>F159/F104</f>
        <v/>
      </c>
      <c r="G160" s="108">
        <f>G159/G104</f>
        <v/>
      </c>
      <c r="H160" s="108">
        <f>H159/H104</f>
        <v/>
      </c>
      <c r="I160" s="108">
        <f>I159/I104</f>
        <v/>
      </c>
      <c r="J160" s="108">
        <f>J159/J104</f>
        <v/>
      </c>
      <c r="K160" s="108">
        <f>K159/K104</f>
        <v/>
      </c>
      <c r="L160" s="108">
        <f>L159/L104</f>
        <v/>
      </c>
      <c r="M160" s="108">
        <f>M159/M104</f>
        <v/>
      </c>
      <c r="N160" s="108">
        <f>N159/N104</f>
        <v/>
      </c>
      <c r="O160" s="108">
        <f>O159/O104</f>
        <v/>
      </c>
      <c r="P160" s="108">
        <f>P159/P104</f>
        <v/>
      </c>
    </row>
    <row r="161" hidden="1" ht="20.1" customFormat="1" customHeight="1" s="15">
      <c r="A161" s="540" t="n"/>
      <c r="B161" s="370" t="inlineStr">
        <is>
          <t>ＣＨＡＮＳＯＮ</t>
        </is>
      </c>
      <c r="C161" s="588" t="n"/>
      <c r="D161" s="590" t="n"/>
      <c r="E161" s="590" t="n"/>
      <c r="F161" s="590">
        <f>F105-F15</f>
        <v/>
      </c>
      <c r="G161" s="590">
        <f>G105-G15</f>
        <v/>
      </c>
      <c r="H161" s="590">
        <f>H105-H15</f>
        <v/>
      </c>
      <c r="I161" s="590">
        <f>I105-I15</f>
        <v/>
      </c>
      <c r="J161" s="590">
        <f>J105-J15</f>
        <v/>
      </c>
      <c r="K161" s="590">
        <f>K105-K15</f>
        <v/>
      </c>
      <c r="L161" s="590">
        <f>L105-L15</f>
        <v/>
      </c>
      <c r="M161" s="590">
        <f>M105-M15</f>
        <v/>
      </c>
      <c r="N161" s="590">
        <f>N105-N15</f>
        <v/>
      </c>
      <c r="O161" s="590">
        <f>O105-O15</f>
        <v/>
      </c>
      <c r="P161" s="551">
        <f>SUM(D161:L161)</f>
        <v/>
      </c>
    </row>
    <row r="162" hidden="1" ht="20.1" customFormat="1" customHeight="1" s="15">
      <c r="A162" s="540" t="n"/>
      <c r="B162" s="586" t="n"/>
      <c r="C162" s="587" t="n"/>
      <c r="D162" s="107" t="n"/>
      <c r="E162" s="107" t="n"/>
      <c r="F162" s="107">
        <f>F161/F105</f>
        <v/>
      </c>
      <c r="G162" s="107">
        <f>G161/G105</f>
        <v/>
      </c>
      <c r="H162" s="107">
        <f>H161/H105</f>
        <v/>
      </c>
      <c r="I162" s="107">
        <f>I161/I105</f>
        <v/>
      </c>
      <c r="J162" s="107">
        <f>J161/J105</f>
        <v/>
      </c>
      <c r="K162" s="107">
        <f>K161/K105</f>
        <v/>
      </c>
      <c r="L162" s="107">
        <f>L161/L105</f>
        <v/>
      </c>
      <c r="M162" s="107">
        <f>M161/M105</f>
        <v/>
      </c>
      <c r="N162" s="107">
        <f>N161/N105</f>
        <v/>
      </c>
      <c r="O162" s="107">
        <f>O161/O105</f>
        <v/>
      </c>
      <c r="P162" s="108">
        <f>P161/P107</f>
        <v/>
      </c>
    </row>
    <row r="163" hidden="1" ht="20.1" customFormat="1" customHeight="1" s="15">
      <c r="A163" s="540" t="n"/>
      <c r="B163" s="370" t="inlineStr">
        <is>
          <t>(姫ラボ）</t>
        </is>
      </c>
      <c r="C163" s="588" t="n"/>
      <c r="D163" s="547" t="n"/>
      <c r="E163" s="547" t="n"/>
      <c r="F163" s="547">
        <f>F108-F17</f>
        <v/>
      </c>
      <c r="G163" s="547">
        <f>G108-G17</f>
        <v/>
      </c>
      <c r="H163" s="547">
        <f>H108-H17</f>
        <v/>
      </c>
      <c r="I163" s="547">
        <f>I108-I17</f>
        <v/>
      </c>
      <c r="J163" s="547">
        <f>J108-J17</f>
        <v/>
      </c>
      <c r="K163" s="547">
        <f>K108-K17</f>
        <v/>
      </c>
      <c r="L163" s="547">
        <f>L108-L17</f>
        <v/>
      </c>
      <c r="M163" s="547">
        <f>M108-M17</f>
        <v/>
      </c>
      <c r="N163" s="547">
        <f>N108-N17</f>
        <v/>
      </c>
      <c r="O163" s="547">
        <f>O108-O17</f>
        <v/>
      </c>
      <c r="P163" s="551">
        <f>SUM(D163:O163)</f>
        <v/>
      </c>
    </row>
    <row r="164" hidden="1" ht="20.1" customFormat="1" customHeight="1" s="15">
      <c r="A164" s="540" t="n"/>
      <c r="B164" s="586" t="n"/>
      <c r="C164" s="587" t="n"/>
      <c r="D164" s="107" t="n"/>
      <c r="E164" s="107" t="n"/>
      <c r="F164" s="107">
        <f>F163/F108</f>
        <v/>
      </c>
      <c r="G164" s="107">
        <f>G163/G108</f>
        <v/>
      </c>
      <c r="H164" s="107">
        <f>H163/H108</f>
        <v/>
      </c>
      <c r="I164" s="107">
        <f>I163/I108</f>
        <v/>
      </c>
      <c r="J164" s="107">
        <f>J163/J108</f>
        <v/>
      </c>
      <c r="K164" s="107">
        <f>K163/K108</f>
        <v/>
      </c>
      <c r="L164" s="107">
        <f>L163/L108</f>
        <v/>
      </c>
      <c r="M164" s="107">
        <f>M163/M108</f>
        <v/>
      </c>
      <c r="N164" s="107">
        <f>N163/N108</f>
        <v/>
      </c>
      <c r="O164" s="107">
        <f>O163/O108</f>
        <v/>
      </c>
      <c r="P164" s="108">
        <f>P163/P108</f>
        <v/>
      </c>
    </row>
    <row r="165" hidden="1" ht="20.1" customFormat="1" customHeight="1" s="15">
      <c r="A165" s="540" t="n"/>
      <c r="B165" s="370" t="inlineStr">
        <is>
          <t>(SUNSORIT)</t>
        </is>
      </c>
      <c r="C165" s="588" t="n"/>
      <c r="D165" s="551" t="n"/>
      <c r="E165" s="551" t="n"/>
      <c r="F165" s="551">
        <f>F107-F19</f>
        <v/>
      </c>
      <c r="G165" s="551">
        <f>G107-G19</f>
        <v/>
      </c>
      <c r="H165" s="551">
        <f>H107-H19</f>
        <v/>
      </c>
      <c r="I165" s="551">
        <f>I107-I19</f>
        <v/>
      </c>
      <c r="J165" s="551">
        <f>J107-J19</f>
        <v/>
      </c>
      <c r="K165" s="551">
        <f>K107-K19</f>
        <v/>
      </c>
      <c r="L165" s="551">
        <f>L107-L19</f>
        <v/>
      </c>
      <c r="M165" s="551">
        <f>M107-M19</f>
        <v/>
      </c>
      <c r="N165" s="551">
        <f>N107-N19</f>
        <v/>
      </c>
      <c r="O165" s="551">
        <f>O107-O19</f>
        <v/>
      </c>
      <c r="P165" s="551">
        <f>SUM(D165:L165)</f>
        <v/>
      </c>
    </row>
    <row r="166" hidden="1" ht="20.1" customFormat="1" customHeight="1" s="15">
      <c r="A166" s="540" t="n"/>
      <c r="B166" s="586" t="n"/>
      <c r="C166" s="587" t="n"/>
      <c r="D166" s="108" t="n"/>
      <c r="E166" s="108" t="n"/>
      <c r="F166" s="108">
        <f>F165/F107</f>
        <v/>
      </c>
      <c r="G166" s="108">
        <f>G165/G107</f>
        <v/>
      </c>
      <c r="H166" s="108">
        <f>H165/H107</f>
        <v/>
      </c>
      <c r="I166" s="108">
        <f>I165/I107</f>
        <v/>
      </c>
      <c r="J166" s="108">
        <f>J165/J107</f>
        <v/>
      </c>
      <c r="K166" s="108">
        <f>K165/K107</f>
        <v/>
      </c>
      <c r="L166" s="108">
        <f>L165/L107</f>
        <v/>
      </c>
      <c r="M166" s="108">
        <f>M165/M107</f>
        <v/>
      </c>
      <c r="N166" s="108">
        <f>N165/N107</f>
        <v/>
      </c>
      <c r="O166" s="108">
        <f>O165/O107</f>
        <v/>
      </c>
      <c r="P166" s="108">
        <f>P165/P109</f>
        <v/>
      </c>
    </row>
    <row r="167" hidden="1" ht="20.1" customFormat="1" customHeight="1" s="15">
      <c r="A167" s="540" t="n"/>
      <c r="B167" s="371" t="inlineStr">
        <is>
          <t>Kyo Tomo</t>
        </is>
      </c>
      <c r="C167" s="567" t="n"/>
      <c r="D167" s="590" t="n"/>
      <c r="E167" s="590" t="n"/>
      <c r="F167" s="590">
        <f>F108-F21</f>
        <v/>
      </c>
      <c r="G167" s="590">
        <f>G108-G21</f>
        <v/>
      </c>
      <c r="H167" s="590">
        <f>H108-H21</f>
        <v/>
      </c>
      <c r="I167" s="590">
        <f>I108-I21</f>
        <v/>
      </c>
      <c r="J167" s="590">
        <f>J108-J21</f>
        <v/>
      </c>
      <c r="K167" s="590">
        <f>K108-K21</f>
        <v/>
      </c>
      <c r="L167" s="590">
        <f>L108-L21</f>
        <v/>
      </c>
      <c r="M167" s="590">
        <f>M108-M21</f>
        <v/>
      </c>
      <c r="N167" s="590">
        <f>N108-N21</f>
        <v/>
      </c>
      <c r="O167" s="590">
        <f>O108-O21</f>
        <v/>
      </c>
      <c r="P167" s="551">
        <f>SUM(D167:O167)</f>
        <v/>
      </c>
    </row>
    <row r="168" hidden="1" ht="20.1" customFormat="1" customHeight="1" s="15">
      <c r="A168" s="540" t="n"/>
      <c r="B168" s="586" t="n"/>
      <c r="C168" s="591" t="n"/>
      <c r="D168" s="107" t="n"/>
      <c r="E168" s="107" t="n"/>
      <c r="F168" s="107">
        <f>F167/F108</f>
        <v/>
      </c>
      <c r="G168" s="107">
        <f>G167/G108</f>
        <v/>
      </c>
      <c r="H168" s="107">
        <f>H167/H108</f>
        <v/>
      </c>
      <c r="I168" s="107">
        <f>I167/I108</f>
        <v/>
      </c>
      <c r="J168" s="107">
        <f>J167/J108</f>
        <v/>
      </c>
      <c r="K168" s="107">
        <f>K167/K108</f>
        <v/>
      </c>
      <c r="L168" s="107">
        <f>L167/L108</f>
        <v/>
      </c>
      <c r="M168" s="107">
        <f>M167/M108</f>
        <v/>
      </c>
      <c r="N168" s="107">
        <f>N167/N108</f>
        <v/>
      </c>
      <c r="O168" s="107">
        <f>O167/O108</f>
        <v/>
      </c>
      <c r="P168" s="108">
        <f>P167/P110</f>
        <v/>
      </c>
    </row>
    <row r="169" hidden="1" ht="20.1" customFormat="1" customHeight="1" s="15">
      <c r="A169" s="540" t="n"/>
      <c r="B169" s="371" t="inlineStr">
        <is>
          <t>COREIN</t>
        </is>
      </c>
      <c r="C169" s="567" t="n"/>
      <c r="D169" s="590" t="n"/>
      <c r="E169" s="590" t="n"/>
      <c r="F169" s="590">
        <f>F109-F23</f>
        <v/>
      </c>
      <c r="G169" s="590">
        <f>G109-G23</f>
        <v/>
      </c>
      <c r="H169" s="590">
        <f>H109-H23</f>
        <v/>
      </c>
      <c r="I169" s="590">
        <f>I109-I23</f>
        <v/>
      </c>
      <c r="J169" s="590">
        <f>J109-J23</f>
        <v/>
      </c>
      <c r="K169" s="590">
        <f>K109-K23</f>
        <v/>
      </c>
      <c r="L169" s="590">
        <f>L109-L23</f>
        <v/>
      </c>
      <c r="M169" s="590">
        <f>M109-M23</f>
        <v/>
      </c>
      <c r="N169" s="590">
        <f>N109-N23</f>
        <v/>
      </c>
      <c r="O169" s="590">
        <f>O109-O23</f>
        <v/>
      </c>
      <c r="P169" s="551">
        <f>SUM(D169:L169)</f>
        <v/>
      </c>
    </row>
    <row r="170" hidden="1" ht="20.1" customFormat="1" customHeight="1" s="15">
      <c r="A170" s="540" t="n"/>
      <c r="B170" s="586" t="n"/>
      <c r="C170" s="591" t="n"/>
      <c r="D170" s="107" t="n"/>
      <c r="E170" s="107" t="n"/>
      <c r="F170" s="107">
        <f>F169/F109</f>
        <v/>
      </c>
      <c r="G170" s="107">
        <f>G169/G109</f>
        <v/>
      </c>
      <c r="H170" s="107">
        <f>H169/H109</f>
        <v/>
      </c>
      <c r="I170" s="107">
        <f>I169/I109</f>
        <v/>
      </c>
      <c r="J170" s="107">
        <f>J169/J109</f>
        <v/>
      </c>
      <c r="K170" s="107">
        <f>K169/K109</f>
        <v/>
      </c>
      <c r="L170" s="107">
        <f>L169/L109</f>
        <v/>
      </c>
      <c r="M170" s="107">
        <f>M169/M109</f>
        <v/>
      </c>
      <c r="N170" s="107">
        <f>N169/N109</f>
        <v/>
      </c>
      <c r="O170" s="107">
        <f>O169/O109</f>
        <v/>
      </c>
      <c r="P170" s="108">
        <f>P169/P111</f>
        <v/>
      </c>
    </row>
    <row r="171" hidden="1" ht="20.1" customFormat="1" customHeight="1" s="15">
      <c r="A171" s="540" t="n"/>
      <c r="B171" s="592" t="inlineStr">
        <is>
          <t>ELEGADOLL</t>
        </is>
      </c>
      <c r="C171" s="109" t="n"/>
      <c r="D171" s="590" t="n"/>
      <c r="E171" s="590" t="n"/>
      <c r="F171" s="590">
        <f>F110-F25</f>
        <v/>
      </c>
      <c r="G171" s="590">
        <f>G110-G25</f>
        <v/>
      </c>
      <c r="H171" s="590">
        <f>H110-H25</f>
        <v/>
      </c>
      <c r="I171" s="590">
        <f>I110-I25</f>
        <v/>
      </c>
      <c r="J171" s="590">
        <f>J110-J25</f>
        <v/>
      </c>
      <c r="K171" s="590">
        <f>K110-K25</f>
        <v/>
      </c>
      <c r="L171" s="590">
        <f>L110-L25</f>
        <v/>
      </c>
      <c r="M171" s="590">
        <f>M110-M25</f>
        <v/>
      </c>
      <c r="N171" s="590">
        <f>N110-N25</f>
        <v/>
      </c>
      <c r="O171" s="590">
        <f>O110-O25</f>
        <v/>
      </c>
      <c r="P171" s="589">
        <f>SUM(D171:L171)</f>
        <v/>
      </c>
    </row>
    <row r="172" hidden="1" ht="20.1" customFormat="1" customHeight="1" s="15">
      <c r="A172" s="540" t="n"/>
      <c r="B172" s="586" t="n"/>
      <c r="C172" s="109" t="n"/>
      <c r="D172" s="107" t="n"/>
      <c r="E172" s="107" t="n"/>
      <c r="F172" s="107">
        <f>F171/F110</f>
        <v/>
      </c>
      <c r="G172" s="107">
        <f>G171/G110</f>
        <v/>
      </c>
      <c r="H172" s="107">
        <f>H171/H110</f>
        <v/>
      </c>
      <c r="I172" s="107">
        <f>I171/I110</f>
        <v/>
      </c>
      <c r="J172" s="107">
        <f>J171/J110</f>
        <v/>
      </c>
      <c r="K172" s="107">
        <f>K171/K110</f>
        <v/>
      </c>
      <c r="L172" s="107">
        <f>L171/L110</f>
        <v/>
      </c>
      <c r="M172" s="107">
        <f>M171/M110</f>
        <v/>
      </c>
      <c r="N172" s="107">
        <f>N171/N110</f>
        <v/>
      </c>
      <c r="O172" s="107">
        <f>O171/O110</f>
        <v/>
      </c>
      <c r="P172" s="108">
        <f>P171/P112</f>
        <v/>
      </c>
    </row>
    <row r="173" hidden="1" ht="20.1" customFormat="1" customHeight="1" s="15">
      <c r="A173" s="540" t="n"/>
      <c r="B173" s="371" t="inlineStr">
        <is>
          <t>MAYURI</t>
        </is>
      </c>
      <c r="C173" s="567" t="n"/>
      <c r="D173" s="590" t="n"/>
      <c r="E173" s="590" t="n"/>
      <c r="F173" s="590">
        <f>F111-F27</f>
        <v/>
      </c>
      <c r="G173" s="590">
        <f>G111-G27</f>
        <v/>
      </c>
      <c r="H173" s="590">
        <f>H111-H27</f>
        <v/>
      </c>
      <c r="I173" s="590">
        <f>I111-I27</f>
        <v/>
      </c>
      <c r="J173" s="590">
        <f>J111-J27</f>
        <v/>
      </c>
      <c r="K173" s="590">
        <f>K111-K27</f>
        <v/>
      </c>
      <c r="L173" s="590">
        <f>L111-L27</f>
        <v/>
      </c>
      <c r="M173" s="590">
        <f>M111-M27</f>
        <v/>
      </c>
      <c r="N173" s="590">
        <f>N111-N27</f>
        <v/>
      </c>
      <c r="O173" s="590">
        <f>O111-O27</f>
        <v/>
      </c>
      <c r="P173" s="551">
        <f>SUM(D173:L173)</f>
        <v/>
      </c>
    </row>
    <row r="174" hidden="1" ht="20.1" customFormat="1" customHeight="1" s="15">
      <c r="A174" s="540" t="n"/>
      <c r="B174" s="586" t="n"/>
      <c r="C174" s="591" t="n"/>
      <c r="D174" s="107" t="n"/>
      <c r="E174" s="107" t="n"/>
      <c r="F174" s="107">
        <f>F173/F111</f>
        <v/>
      </c>
      <c r="G174" s="107">
        <f>G173/G111</f>
        <v/>
      </c>
      <c r="H174" s="107">
        <f>H173/H111</f>
        <v/>
      </c>
      <c r="I174" s="107">
        <f>I173/I111</f>
        <v/>
      </c>
      <c r="J174" s="107">
        <f>J173/J111</f>
        <v/>
      </c>
      <c r="K174" s="107">
        <f>K173/K111</f>
        <v/>
      </c>
      <c r="L174" s="107">
        <f>L173/L111</f>
        <v/>
      </c>
      <c r="M174" s="107">
        <f>M173/M111</f>
        <v/>
      </c>
      <c r="N174" s="107">
        <f>N173/N111</f>
        <v/>
      </c>
      <c r="O174" s="107">
        <f>O173/O111</f>
        <v/>
      </c>
      <c r="P174" s="108">
        <f>P173/P113</f>
        <v/>
      </c>
    </row>
    <row r="175" hidden="1" ht="20.1" customFormat="1" customHeight="1" s="15">
      <c r="A175" s="540" t="n"/>
      <c r="B175" s="592" t="inlineStr">
        <is>
          <t>ATMORE</t>
        </is>
      </c>
      <c r="C175" s="567" t="n"/>
      <c r="D175" s="590" t="n"/>
      <c r="E175" s="590" t="n"/>
      <c r="F175" s="590">
        <f>F112-F29</f>
        <v/>
      </c>
      <c r="G175" s="590">
        <f>G112-G29</f>
        <v/>
      </c>
      <c r="H175" s="590">
        <f>H112-H29</f>
        <v/>
      </c>
      <c r="I175" s="590">
        <f>I112-I29</f>
        <v/>
      </c>
      <c r="J175" s="590">
        <f>J112-J29</f>
        <v/>
      </c>
      <c r="K175" s="590">
        <f>K112-K29</f>
        <v/>
      </c>
      <c r="L175" s="590">
        <f>L112-L29</f>
        <v/>
      </c>
      <c r="M175" s="590">
        <f>M112-M29</f>
        <v/>
      </c>
      <c r="N175" s="590">
        <f>N112-N29</f>
        <v/>
      </c>
      <c r="O175" s="590">
        <f>O112-O29</f>
        <v/>
      </c>
      <c r="P175" s="542">
        <f>SUM(D175:L175)</f>
        <v/>
      </c>
    </row>
    <row r="176" hidden="1" ht="20.1" customFormat="1" customHeight="1" s="15">
      <c r="A176" s="540" t="n"/>
      <c r="B176" s="586" t="n"/>
      <c r="C176" s="591" t="n"/>
      <c r="D176" s="107" t="n"/>
      <c r="E176" s="107" t="n"/>
      <c r="F176" s="107">
        <f>F175/F112</f>
        <v/>
      </c>
      <c r="G176" s="107">
        <f>G175/G112</f>
        <v/>
      </c>
      <c r="H176" s="107">
        <f>H175/H112</f>
        <v/>
      </c>
      <c r="I176" s="107">
        <f>I175/I112</f>
        <v/>
      </c>
      <c r="J176" s="107">
        <f>J175/J112</f>
        <v/>
      </c>
      <c r="K176" s="107">
        <f>K175/K112</f>
        <v/>
      </c>
      <c r="L176" s="107">
        <f>L175/L112</f>
        <v/>
      </c>
      <c r="M176" s="107">
        <f>M175/M112</f>
        <v/>
      </c>
      <c r="N176" s="107">
        <f>N175/N112</f>
        <v/>
      </c>
      <c r="O176" s="107">
        <f>O175/O112</f>
        <v/>
      </c>
      <c r="P176" s="108">
        <f>P175/P114</f>
        <v/>
      </c>
    </row>
    <row r="177" hidden="1" ht="20.1" customFormat="1" customHeight="1" s="15">
      <c r="A177" s="540" t="n"/>
      <c r="B177" s="592" t="inlineStr">
        <is>
          <t>DIME HEALTH CARE</t>
        </is>
      </c>
      <c r="C177" s="109" t="n"/>
      <c r="D177" s="590" t="n"/>
      <c r="E177" s="590" t="n"/>
      <c r="F177" s="590">
        <f>F115-F37</f>
        <v/>
      </c>
      <c r="G177" s="590">
        <f>G115-G37</f>
        <v/>
      </c>
      <c r="H177" s="590">
        <f>H115-H37</f>
        <v/>
      </c>
      <c r="I177" s="590">
        <f>I115-I37</f>
        <v/>
      </c>
      <c r="J177" s="590">
        <f>J115-J37</f>
        <v/>
      </c>
      <c r="K177" s="590">
        <f>K115-K37</f>
        <v/>
      </c>
      <c r="L177" s="590">
        <f>L115-L37</f>
        <v/>
      </c>
      <c r="M177" s="590">
        <f>M115-M37</f>
        <v/>
      </c>
      <c r="N177" s="590">
        <f>N115-N37</f>
        <v/>
      </c>
      <c r="O177" s="590">
        <f>O115-O37</f>
        <v/>
      </c>
      <c r="P177" s="254">
        <f>SUM(#REF!)</f>
        <v/>
      </c>
    </row>
    <row r="178" hidden="1" ht="20.1" customFormat="1" customHeight="1" s="15">
      <c r="A178" s="540" t="n"/>
      <c r="B178" s="586" t="n"/>
      <c r="C178" s="109" t="n"/>
      <c r="D178" s="107" t="n"/>
      <c r="E178" s="107" t="n"/>
      <c r="F178" s="107" t="n"/>
      <c r="G178" s="107" t="n"/>
      <c r="H178" s="107" t="n"/>
      <c r="I178" s="107" t="n"/>
      <c r="J178" s="107" t="n"/>
      <c r="K178" s="107" t="n"/>
      <c r="L178" s="107" t="n"/>
      <c r="M178" s="107" t="n"/>
      <c r="N178" s="107" t="n"/>
      <c r="O178" s="107" t="n"/>
      <c r="P178" s="108">
        <f>P177/P115</f>
        <v/>
      </c>
    </row>
    <row r="179" hidden="1" ht="20.1" customFormat="1" customHeight="1" s="15">
      <c r="A179" s="540" t="n"/>
      <c r="B179" s="592" t="inlineStr">
        <is>
          <t>EMU</t>
        </is>
      </c>
      <c r="C179" s="567" t="n"/>
      <c r="D179" s="590" t="n"/>
      <c r="E179" s="590" t="n"/>
      <c r="F179" s="590">
        <f>F115-F35</f>
        <v/>
      </c>
      <c r="G179" s="590">
        <f>G115-G35</f>
        <v/>
      </c>
      <c r="H179" s="590">
        <f>H115-H35</f>
        <v/>
      </c>
      <c r="I179" s="590">
        <f>I115-I35</f>
        <v/>
      </c>
      <c r="J179" s="590">
        <f>J115-J35</f>
        <v/>
      </c>
      <c r="K179" s="590">
        <f>K115-K35</f>
        <v/>
      </c>
      <c r="L179" s="590">
        <f>L115-L35</f>
        <v/>
      </c>
      <c r="M179" s="590">
        <f>M115-M35</f>
        <v/>
      </c>
      <c r="N179" s="590">
        <f>N115-N35</f>
        <v/>
      </c>
      <c r="O179" s="590">
        <f>O115-O35</f>
        <v/>
      </c>
      <c r="P179" s="542">
        <f>SUM(D179:L179)</f>
        <v/>
      </c>
    </row>
    <row r="180" hidden="1" ht="20.1" customFormat="1" customHeight="1" s="15">
      <c r="A180" s="540" t="n"/>
      <c r="B180" s="586" t="n"/>
      <c r="C180" s="591" t="n"/>
      <c r="D180" s="107" t="n"/>
      <c r="E180" s="107" t="n"/>
      <c r="F180" s="107">
        <f>F179/F115</f>
        <v/>
      </c>
      <c r="G180" s="107">
        <f>G179/G115</f>
        <v/>
      </c>
      <c r="H180" s="107">
        <f>H179/H115</f>
        <v/>
      </c>
      <c r="I180" s="107">
        <f>I179/I115</f>
        <v/>
      </c>
      <c r="J180" s="107">
        <f>J179/J115</f>
        <v/>
      </c>
      <c r="K180" s="107">
        <f>K179/K115</f>
        <v/>
      </c>
      <c r="L180" s="107">
        <f>L179/L115</f>
        <v/>
      </c>
      <c r="M180" s="107">
        <f>M179/M115</f>
        <v/>
      </c>
      <c r="N180" s="107">
        <f>N179/N115</f>
        <v/>
      </c>
      <c r="O180" s="107">
        <f>O179/O115</f>
        <v/>
      </c>
      <c r="P180" s="108">
        <f>P179/P116</f>
        <v/>
      </c>
    </row>
    <row r="181" hidden="1" ht="20.1" customFormat="1" customHeight="1" s="15">
      <c r="A181" s="540" t="n"/>
      <c r="B181" s="593" t="inlineStr">
        <is>
          <t>AISEN</t>
        </is>
      </c>
      <c r="C181" s="588" t="n"/>
      <c r="D181" s="107" t="n"/>
      <c r="E181" s="107" t="n"/>
      <c r="F181" s="107" t="n"/>
      <c r="G181" s="107" t="n"/>
      <c r="H181" s="107" t="n"/>
      <c r="I181" s="107" t="n"/>
      <c r="J181" s="107" t="n"/>
      <c r="K181" s="107" t="n"/>
      <c r="L181" s="107" t="n"/>
      <c r="M181" s="107" t="n"/>
      <c r="N181" s="107" t="n"/>
      <c r="O181" s="107" t="n"/>
      <c r="P181" s="589">
        <f>SUM(D181:I181)</f>
        <v/>
      </c>
    </row>
    <row r="182" hidden="1" ht="20.1" customFormat="1" customHeight="1" s="15">
      <c r="A182" s="540" t="n"/>
      <c r="B182" s="586" t="n"/>
      <c r="C182" s="587" t="n"/>
      <c r="D182" s="107" t="n"/>
      <c r="E182" s="107" t="n"/>
      <c r="F182" s="107" t="n"/>
      <c r="G182" s="107" t="n"/>
      <c r="H182" s="107" t="n"/>
      <c r="I182" s="107" t="n"/>
      <c r="J182" s="107" t="n"/>
      <c r="K182" s="107" t="n"/>
      <c r="L182" s="107" t="n"/>
      <c r="M182" s="107" t="n"/>
      <c r="N182" s="107" t="n"/>
      <c r="O182" s="107" t="n"/>
      <c r="P182" s="108">
        <f>P181/P117</f>
        <v/>
      </c>
    </row>
    <row r="183" hidden="1" ht="20.1" customFormat="1" customHeight="1" s="15">
      <c r="A183" s="540" t="n"/>
      <c r="B183" s="592" t="inlineStr">
        <is>
          <t>LAPIDEM</t>
        </is>
      </c>
      <c r="C183" s="567" t="n"/>
      <c r="D183" s="590" t="n"/>
      <c r="E183" s="590" t="n"/>
      <c r="F183" s="590">
        <f>F117-F39</f>
        <v/>
      </c>
      <c r="G183" s="590">
        <f>G117-G39</f>
        <v/>
      </c>
      <c r="H183" s="590">
        <f>H117-H39</f>
        <v/>
      </c>
      <c r="I183" s="590">
        <f>I117-I39</f>
        <v/>
      </c>
      <c r="J183" s="590">
        <f>J117-J39</f>
        <v/>
      </c>
      <c r="K183" s="590">
        <f>K117-K39</f>
        <v/>
      </c>
      <c r="L183" s="590">
        <f>L117-L39</f>
        <v/>
      </c>
      <c r="M183" s="590">
        <f>M117-M39</f>
        <v/>
      </c>
      <c r="N183" s="590">
        <f>N117-N39</f>
        <v/>
      </c>
      <c r="O183" s="590">
        <f>O117-O39</f>
        <v/>
      </c>
      <c r="P183" s="542">
        <f>SUM(D183:L183)</f>
        <v/>
      </c>
    </row>
    <row r="184" hidden="1" ht="20.1" customFormat="1" customHeight="1" s="15">
      <c r="A184" s="540" t="n"/>
      <c r="B184" s="586" t="n"/>
      <c r="C184" s="591" t="n"/>
      <c r="D184" s="107" t="n"/>
      <c r="E184" s="107" t="n"/>
      <c r="F184" s="107">
        <f>F183/F117</f>
        <v/>
      </c>
      <c r="G184" s="107">
        <f>G183/G117</f>
        <v/>
      </c>
      <c r="H184" s="107">
        <f>H183/H117</f>
        <v/>
      </c>
      <c r="I184" s="107">
        <f>I183/I117</f>
        <v/>
      </c>
      <c r="J184" s="107">
        <f>J183/J117</f>
        <v/>
      </c>
      <c r="K184" s="107">
        <f>K183/K117</f>
        <v/>
      </c>
      <c r="L184" s="107">
        <f>L183/L117</f>
        <v/>
      </c>
      <c r="M184" s="107">
        <f>M183/M117</f>
        <v/>
      </c>
      <c r="N184" s="107">
        <f>N183/N117</f>
        <v/>
      </c>
      <c r="O184" s="107">
        <f>O183/O117</f>
        <v/>
      </c>
      <c r="P184" s="108">
        <f>P183/P118</f>
        <v/>
      </c>
    </row>
    <row r="185" hidden="1" ht="20.1" customFormat="1" customHeight="1" s="15">
      <c r="A185" s="540" t="n"/>
      <c r="B185" s="592" t="inlineStr">
        <is>
          <t>MARY PL.</t>
        </is>
      </c>
      <c r="C185" s="567" t="n"/>
      <c r="D185" s="590" t="n"/>
      <c r="E185" s="590" t="n"/>
      <c r="F185" s="590">
        <f>F118-F41</f>
        <v/>
      </c>
      <c r="G185" s="590">
        <f>G118-G41</f>
        <v/>
      </c>
      <c r="H185" s="590">
        <f>H118-H41</f>
        <v/>
      </c>
      <c r="I185" s="590">
        <f>I118-I41</f>
        <v/>
      </c>
      <c r="J185" s="590">
        <f>J118-J41</f>
        <v/>
      </c>
      <c r="K185" s="590">
        <f>K118-K41</f>
        <v/>
      </c>
      <c r="L185" s="590">
        <f>L118-L41</f>
        <v/>
      </c>
      <c r="M185" s="590">
        <f>M118-M41</f>
        <v/>
      </c>
      <c r="N185" s="590">
        <f>N118-N41</f>
        <v/>
      </c>
      <c r="O185" s="590">
        <f>O118-O41</f>
        <v/>
      </c>
      <c r="P185" s="542">
        <f>SUM(D185:L185)</f>
        <v/>
      </c>
    </row>
    <row r="186" hidden="1" ht="20.1" customFormat="1" customHeight="1" s="15">
      <c r="A186" s="540" t="n"/>
      <c r="B186" s="586" t="n"/>
      <c r="C186" s="591" t="n"/>
      <c r="D186" s="107" t="n"/>
      <c r="E186" s="107" t="n"/>
      <c r="F186" s="107">
        <f>F185/F118</f>
        <v/>
      </c>
      <c r="G186" s="107">
        <f>G185/G118</f>
        <v/>
      </c>
      <c r="H186" s="107">
        <f>H185/H118</f>
        <v/>
      </c>
      <c r="I186" s="107">
        <f>I185/I118</f>
        <v/>
      </c>
      <c r="J186" s="107">
        <f>J185/J118</f>
        <v/>
      </c>
      <c r="K186" s="107">
        <f>K185/K118</f>
        <v/>
      </c>
      <c r="L186" s="107">
        <f>L185/L118</f>
        <v/>
      </c>
      <c r="M186" s="107">
        <f>M185/M118</f>
        <v/>
      </c>
      <c r="N186" s="107">
        <f>N185/N118</f>
        <v/>
      </c>
      <c r="O186" s="107">
        <f>O185/O118</f>
        <v/>
      </c>
      <c r="P186" s="108">
        <f>P185/P119</f>
        <v/>
      </c>
    </row>
    <row r="187" hidden="1" ht="20.1" customFormat="1" customHeight="1" s="15">
      <c r="A187" s="540" t="n"/>
      <c r="B187" s="592" t="inlineStr">
        <is>
          <t>POD(ROSY DROP)</t>
        </is>
      </c>
      <c r="C187" s="567" t="n"/>
      <c r="D187" s="590" t="n"/>
      <c r="E187" s="590" t="n"/>
      <c r="F187" s="590">
        <f>F119-F43</f>
        <v/>
      </c>
      <c r="G187" s="590">
        <f>G119-G43</f>
        <v/>
      </c>
      <c r="H187" s="590">
        <f>H119-H43</f>
        <v/>
      </c>
      <c r="I187" s="590">
        <f>I119-I43</f>
        <v/>
      </c>
      <c r="J187" s="590">
        <f>J119-J43</f>
        <v/>
      </c>
      <c r="K187" s="590">
        <f>K119-K43</f>
        <v/>
      </c>
      <c r="L187" s="590">
        <f>L119-L43</f>
        <v/>
      </c>
      <c r="M187" s="590">
        <f>M119-M43</f>
        <v/>
      </c>
      <c r="N187" s="590">
        <f>N119-N43</f>
        <v/>
      </c>
      <c r="O187" s="590">
        <f>O119-O43</f>
        <v/>
      </c>
      <c r="P187" s="542">
        <f>SUM(D187:L187)</f>
        <v/>
      </c>
    </row>
    <row r="188" hidden="1" ht="20.1" customFormat="1" customHeight="1" s="15">
      <c r="A188" s="540" t="n"/>
      <c r="B188" s="586" t="n"/>
      <c r="C188" s="591" t="n"/>
      <c r="D188" s="107" t="n"/>
      <c r="E188" s="107" t="n"/>
      <c r="F188" s="107">
        <f>F187/F119</f>
        <v/>
      </c>
      <c r="G188" s="107">
        <f>G187/G119</f>
        <v/>
      </c>
      <c r="H188" s="107">
        <f>H187/H119</f>
        <v/>
      </c>
      <c r="I188" s="107">
        <f>I187/I119</f>
        <v/>
      </c>
      <c r="J188" s="107">
        <f>J187/J119</f>
        <v/>
      </c>
      <c r="K188" s="107">
        <f>K187/K119</f>
        <v/>
      </c>
      <c r="L188" s="107">
        <f>L187/L119</f>
        <v/>
      </c>
      <c r="M188" s="107">
        <f>M187/M119</f>
        <v/>
      </c>
      <c r="N188" s="107">
        <f>N187/N119</f>
        <v/>
      </c>
      <c r="O188" s="107">
        <f>O187/O119</f>
        <v/>
      </c>
      <c r="P188" s="108">
        <f>P187/P120</f>
        <v/>
      </c>
    </row>
    <row r="189" hidden="1" ht="20.1" customFormat="1" customHeight="1" s="15">
      <c r="A189" s="540" t="n"/>
      <c r="B189" s="592" t="inlineStr">
        <is>
          <t>CBS(ESTLABO)</t>
        </is>
      </c>
      <c r="C189" s="567" t="n"/>
      <c r="D189" s="590" t="n"/>
      <c r="E189" s="590" t="n"/>
      <c r="F189" s="590">
        <f>F120-F45</f>
        <v/>
      </c>
      <c r="G189" s="590">
        <f>G120-G45</f>
        <v/>
      </c>
      <c r="H189" s="590">
        <f>H120-H45</f>
        <v/>
      </c>
      <c r="I189" s="590">
        <f>I120-I45</f>
        <v/>
      </c>
      <c r="J189" s="590">
        <f>J120-J45</f>
        <v/>
      </c>
      <c r="K189" s="590">
        <f>K120-K45</f>
        <v/>
      </c>
      <c r="L189" s="590">
        <f>L120-L45</f>
        <v/>
      </c>
      <c r="M189" s="590">
        <f>M120-M45</f>
        <v/>
      </c>
      <c r="N189" s="590">
        <f>N120-N45</f>
        <v/>
      </c>
      <c r="O189" s="590">
        <f>O120-O45</f>
        <v/>
      </c>
      <c r="P189" s="254">
        <f>SUM(D189:L189)</f>
        <v/>
      </c>
    </row>
    <row r="190" hidden="1" ht="20.1" customFormat="1" customHeight="1" s="15">
      <c r="A190" s="540" t="n"/>
      <c r="B190" s="586" t="n"/>
      <c r="C190" s="591" t="n"/>
      <c r="D190" s="107" t="n"/>
      <c r="E190" s="107" t="n"/>
      <c r="F190" s="107">
        <f>F189/F120</f>
        <v/>
      </c>
      <c r="G190" s="107">
        <f>G189/G120</f>
        <v/>
      </c>
      <c r="H190" s="107">
        <f>H189/H120</f>
        <v/>
      </c>
      <c r="I190" s="107">
        <f>I189/I120</f>
        <v/>
      </c>
      <c r="J190" s="107">
        <f>J189/J120</f>
        <v/>
      </c>
      <c r="K190" s="107">
        <f>K189/K120</f>
        <v/>
      </c>
      <c r="L190" s="107">
        <f>L189/L120</f>
        <v/>
      </c>
      <c r="M190" s="107">
        <f>M189/M120</f>
        <v/>
      </c>
      <c r="N190" s="107">
        <f>N189/N120</f>
        <v/>
      </c>
      <c r="O190" s="107">
        <f>O189/O120</f>
        <v/>
      </c>
      <c r="P190" s="108">
        <f>P189/P121</f>
        <v/>
      </c>
    </row>
    <row r="191" hidden="1" ht="20.1" customFormat="1" customHeight="1" s="15">
      <c r="A191" s="540" t="n"/>
      <c r="B191" s="593" t="inlineStr">
        <is>
          <t>DOSHISHA</t>
        </is>
      </c>
      <c r="C191" s="588" t="n"/>
      <c r="D191" s="590" t="n"/>
      <c r="E191" s="590" t="n"/>
      <c r="F191" s="590">
        <f>F121-F47</f>
        <v/>
      </c>
      <c r="G191" s="590">
        <f>G121-G47</f>
        <v/>
      </c>
      <c r="H191" s="590">
        <f>H121-H47</f>
        <v/>
      </c>
      <c r="I191" s="590">
        <f>I121-I47</f>
        <v/>
      </c>
      <c r="J191" s="590">
        <f>J121-J47</f>
        <v/>
      </c>
      <c r="K191" s="590">
        <f>K121-K47</f>
        <v/>
      </c>
      <c r="L191" s="590">
        <f>L121-L47</f>
        <v/>
      </c>
      <c r="M191" s="590">
        <f>M121-M47</f>
        <v/>
      </c>
      <c r="N191" s="590">
        <f>N121-N47</f>
        <v/>
      </c>
      <c r="O191" s="590">
        <f>O121-O47</f>
        <v/>
      </c>
      <c r="P191" s="589">
        <f>SUM(D191:I191)</f>
        <v/>
      </c>
    </row>
    <row r="192" hidden="1" ht="20.1" customFormat="1" customHeight="1" s="29">
      <c r="A192" s="540" t="n"/>
      <c r="B192" s="586" t="n"/>
      <c r="C192" s="587" t="n"/>
      <c r="D192" s="107" t="n"/>
      <c r="E192" s="107" t="n"/>
      <c r="F192" s="107">
        <f>F191/F121</f>
        <v/>
      </c>
      <c r="G192" s="107">
        <f>G191/G121</f>
        <v/>
      </c>
      <c r="H192" s="107">
        <f>H191/H121</f>
        <v/>
      </c>
      <c r="I192" s="107">
        <f>I191/I121</f>
        <v/>
      </c>
      <c r="J192" s="107">
        <f>J191/J121</f>
        <v/>
      </c>
      <c r="K192" s="107">
        <f>K191/K121</f>
        <v/>
      </c>
      <c r="L192" s="107">
        <f>L191/L121</f>
        <v/>
      </c>
      <c r="M192" s="107">
        <f>M191/M121</f>
        <v/>
      </c>
      <c r="N192" s="107">
        <f>N191/N121</f>
        <v/>
      </c>
      <c r="O192" s="107">
        <f>O191/O121</f>
        <v/>
      </c>
      <c r="P192" s="108">
        <f>P191/P123</f>
        <v/>
      </c>
      <c r="Q192" s="15" t="n"/>
      <c r="R192" s="15" t="n"/>
      <c r="S192" s="15" t="n"/>
      <c r="T192" s="15" t="n"/>
      <c r="U192" s="15" t="n"/>
    </row>
    <row r="193" hidden="1" ht="20.1" customFormat="1" customHeight="1" s="29">
      <c r="A193" s="540" t="n"/>
      <c r="B193" s="592" t="inlineStr">
        <is>
          <t>MEROS</t>
        </is>
      </c>
      <c r="C193" s="567" t="n"/>
      <c r="D193" s="590" t="n"/>
      <c r="E193" s="590" t="n"/>
      <c r="F193" s="590">
        <f>F123-F51</f>
        <v/>
      </c>
      <c r="G193" s="590">
        <f>G123-G51</f>
        <v/>
      </c>
      <c r="H193" s="590">
        <f>H123-H51</f>
        <v/>
      </c>
      <c r="I193" s="590">
        <f>I123-I51</f>
        <v/>
      </c>
      <c r="J193" s="590">
        <f>J123-J51</f>
        <v/>
      </c>
      <c r="K193" s="590">
        <f>K123-K51</f>
        <v/>
      </c>
      <c r="L193" s="590">
        <f>L123-L51</f>
        <v/>
      </c>
      <c r="M193" s="590">
        <f>M123-M51</f>
        <v/>
      </c>
      <c r="N193" s="590">
        <f>N123-N51</f>
        <v/>
      </c>
      <c r="O193" s="590">
        <f>O123-O51</f>
        <v/>
      </c>
      <c r="P193" s="542">
        <f>SUM(D193:L193)</f>
        <v/>
      </c>
      <c r="Q193" s="15" t="n"/>
      <c r="R193" s="15" t="n"/>
      <c r="S193" s="15" t="n"/>
      <c r="T193" s="15" t="n"/>
      <c r="U193" s="15" t="n"/>
    </row>
    <row r="194" hidden="1" ht="20.1" customFormat="1" customHeight="1" s="29">
      <c r="A194" s="540" t="n"/>
      <c r="B194" s="586" t="n"/>
      <c r="C194" s="591" t="n"/>
      <c r="D194" s="253" t="n"/>
      <c r="E194" s="107" t="n"/>
      <c r="F194" s="107">
        <f>F193/F123</f>
        <v/>
      </c>
      <c r="G194" s="107">
        <f>G193/G123</f>
        <v/>
      </c>
      <c r="H194" s="107">
        <f>H193/H123</f>
        <v/>
      </c>
      <c r="I194" s="107">
        <f>I193/I123</f>
        <v/>
      </c>
      <c r="J194" s="107">
        <f>J193/J123</f>
        <v/>
      </c>
      <c r="K194" s="107">
        <f>K193/K123</f>
        <v/>
      </c>
      <c r="L194" s="107">
        <f>L193/L123</f>
        <v/>
      </c>
      <c r="M194" s="107">
        <f>M193/M123</f>
        <v/>
      </c>
      <c r="N194" s="107">
        <f>N193/N123</f>
        <v/>
      </c>
      <c r="O194" s="107">
        <f>O193/O123</f>
        <v/>
      </c>
      <c r="P194" s="108">
        <f>P193/P124</f>
        <v/>
      </c>
      <c r="Q194" s="15" t="n"/>
      <c r="R194" s="15" t="n"/>
      <c r="S194" s="15" t="n"/>
      <c r="T194" s="15" t="n"/>
      <c r="U194" s="15" t="n"/>
    </row>
    <row r="195" hidden="1" ht="20.1" customFormat="1" customHeight="1" s="29">
      <c r="A195" s="540" t="n"/>
      <c r="B195" s="592" t="inlineStr">
        <is>
          <t>STAR LAB</t>
        </is>
      </c>
      <c r="C195" s="109" t="n"/>
      <c r="D195" s="253" t="n"/>
      <c r="E195" s="107" t="n"/>
      <c r="F195" s="107" t="n"/>
      <c r="G195" s="107" t="n"/>
      <c r="H195" s="107" t="n"/>
      <c r="I195" s="107" t="n"/>
      <c r="J195" s="107" t="n"/>
      <c r="K195" s="107" t="n"/>
      <c r="L195" s="107" t="n"/>
      <c r="M195" s="107" t="n"/>
      <c r="N195" s="107" t="n"/>
      <c r="O195" s="107" t="n"/>
      <c r="P195" s="108" t="n"/>
      <c r="Q195" s="15" t="n"/>
      <c r="R195" s="15" t="n"/>
      <c r="S195" s="15" t="n"/>
      <c r="T195" s="15" t="n"/>
      <c r="U195" s="15" t="n"/>
    </row>
    <row r="196" hidden="1" ht="20.1" customFormat="1" customHeight="1" s="29">
      <c r="A196" s="540" t="n"/>
      <c r="B196" s="586" t="n"/>
      <c r="C196" s="109" t="n"/>
      <c r="D196" s="253" t="n"/>
      <c r="E196" s="107" t="n"/>
      <c r="F196" s="107" t="n"/>
      <c r="G196" s="107" t="n"/>
      <c r="H196" s="107" t="n"/>
      <c r="I196" s="107" t="n"/>
      <c r="J196" s="107" t="n"/>
      <c r="K196" s="107" t="n"/>
      <c r="L196" s="107" t="n"/>
      <c r="M196" s="107" t="n"/>
      <c r="N196" s="107" t="n"/>
      <c r="O196" s="107" t="n"/>
      <c r="P196" s="108" t="n"/>
      <c r="Q196" s="15" t="n"/>
      <c r="R196" s="15" t="n"/>
      <c r="S196" s="15" t="n"/>
      <c r="T196" s="15" t="n"/>
      <c r="U196" s="15" t="n"/>
    </row>
    <row r="197" hidden="1" ht="20.1" customFormat="1" customHeight="1" s="29">
      <c r="A197" s="540" t="n"/>
      <c r="B197" s="593" t="inlineStr">
        <is>
          <t>BEAUTY CONEXION</t>
        </is>
      </c>
      <c r="C197" s="588" t="n"/>
      <c r="D197" s="590" t="n"/>
      <c r="E197" s="590" t="n"/>
      <c r="F197" s="590">
        <f>F125-F55</f>
        <v/>
      </c>
      <c r="G197" s="590">
        <f>G125-G55</f>
        <v/>
      </c>
      <c r="H197" s="590">
        <f>H125-H55</f>
        <v/>
      </c>
      <c r="I197" s="590">
        <f>I125-I55</f>
        <v/>
      </c>
      <c r="J197" s="590">
        <f>J125-J55</f>
        <v/>
      </c>
      <c r="K197" s="590">
        <f>K125-K55</f>
        <v/>
      </c>
      <c r="L197" s="590">
        <f>L125-L55</f>
        <v/>
      </c>
      <c r="M197" s="590">
        <f>M125-M55</f>
        <v/>
      </c>
      <c r="N197" s="590">
        <f>N125-N55</f>
        <v/>
      </c>
      <c r="O197" s="590">
        <f>O125-O55</f>
        <v/>
      </c>
      <c r="P197" s="589">
        <f>SUM(D197:I197)</f>
        <v/>
      </c>
      <c r="Q197" s="15" t="n"/>
      <c r="R197" s="15" t="n"/>
      <c r="S197" s="15" t="n"/>
      <c r="T197" s="15" t="n"/>
      <c r="U197" s="15" t="n"/>
    </row>
    <row r="198" hidden="1" ht="20.1" customFormat="1" customHeight="1" s="29">
      <c r="A198" s="540" t="n"/>
      <c r="B198" s="586" t="n"/>
      <c r="C198" s="587" t="n"/>
      <c r="D198" s="253" t="n"/>
      <c r="E198" s="253" t="n"/>
      <c r="F198" s="253">
        <f>F197/F125</f>
        <v/>
      </c>
      <c r="G198" s="253">
        <f>G197/G125</f>
        <v/>
      </c>
      <c r="H198" s="253">
        <f>H197/H125</f>
        <v/>
      </c>
      <c r="I198" s="253">
        <f>I197/I125</f>
        <v/>
      </c>
      <c r="J198" s="253">
        <f>J197/J125</f>
        <v/>
      </c>
      <c r="K198" s="253">
        <f>K197/K125</f>
        <v/>
      </c>
      <c r="L198" s="253">
        <f>L197/L125</f>
        <v/>
      </c>
      <c r="M198" s="253">
        <f>M197/M125</f>
        <v/>
      </c>
      <c r="N198" s="253">
        <f>N197/N125</f>
        <v/>
      </c>
      <c r="O198" s="253">
        <f>O197/O125</f>
        <v/>
      </c>
      <c r="P198" s="108">
        <f>P197/P128</f>
        <v/>
      </c>
      <c r="Q198" s="15" t="n"/>
      <c r="R198" s="15" t="n"/>
      <c r="S198" s="15" t="n"/>
      <c r="T198" s="15" t="n"/>
      <c r="U198" s="15" t="n"/>
    </row>
    <row r="199" hidden="1" ht="20.1" customFormat="1" customHeight="1" s="29">
      <c r="A199" s="540" t="n"/>
      <c r="B199" s="593" t="inlineStr">
        <is>
          <t>COSMEPRO</t>
        </is>
      </c>
      <c r="C199" s="588" t="n"/>
      <c r="D199" s="590" t="n"/>
      <c r="E199" s="590" t="n"/>
      <c r="F199" s="590">
        <f>F126-F57</f>
        <v/>
      </c>
      <c r="G199" s="590">
        <f>G126-G57</f>
        <v/>
      </c>
      <c r="H199" s="590">
        <f>H126-H57</f>
        <v/>
      </c>
      <c r="I199" s="590">
        <f>I126-I57</f>
        <v/>
      </c>
      <c r="J199" s="590">
        <f>J126-J57</f>
        <v/>
      </c>
      <c r="K199" s="590">
        <f>K126-K57</f>
        <v/>
      </c>
      <c r="L199" s="590">
        <f>L126-L57</f>
        <v/>
      </c>
      <c r="M199" s="590">
        <f>M126-M57</f>
        <v/>
      </c>
      <c r="N199" s="590">
        <f>N126-N57</f>
        <v/>
      </c>
      <c r="O199" s="590">
        <f>O126-O57</f>
        <v/>
      </c>
      <c r="P199" s="589">
        <f>SUM(D199:I199)</f>
        <v/>
      </c>
      <c r="Q199" s="15" t="n"/>
      <c r="R199" s="15" t="n"/>
      <c r="S199" s="15" t="n"/>
      <c r="T199" s="15" t="n"/>
      <c r="U199" s="15" t="n"/>
    </row>
    <row r="200" hidden="1" ht="20.1" customFormat="1" customHeight="1" s="29">
      <c r="A200" s="540" t="n"/>
      <c r="B200" s="586" t="n"/>
      <c r="C200" s="587" t="n"/>
      <c r="D200" s="107" t="n"/>
      <c r="E200" s="107" t="n"/>
      <c r="F200" s="107">
        <f>F199/F126</f>
        <v/>
      </c>
      <c r="G200" s="107">
        <f>G199/G126</f>
        <v/>
      </c>
      <c r="H200" s="107">
        <f>H199/H126</f>
        <v/>
      </c>
      <c r="I200" s="107">
        <f>I199/I126</f>
        <v/>
      </c>
      <c r="J200" s="107">
        <f>J199/J126</f>
        <v/>
      </c>
      <c r="K200" s="107">
        <f>K199/K126</f>
        <v/>
      </c>
      <c r="L200" s="107">
        <f>L199/L126</f>
        <v/>
      </c>
      <c r="M200" s="107">
        <f>M199/M126</f>
        <v/>
      </c>
      <c r="N200" s="107">
        <f>N199/N126</f>
        <v/>
      </c>
      <c r="O200" s="107">
        <f>O199/O126</f>
        <v/>
      </c>
      <c r="P200" s="108">
        <f>P199/P133</f>
        <v/>
      </c>
      <c r="Q200" s="15" t="n"/>
      <c r="R200" s="15" t="n"/>
      <c r="S200" s="15" t="n"/>
      <c r="T200" s="15" t="n"/>
      <c r="U200" s="15" t="n"/>
    </row>
    <row r="201" hidden="1" ht="20.1" customFormat="1" customHeight="1" s="29">
      <c r="A201" s="540" t="n"/>
      <c r="B201" s="593" t="inlineStr">
        <is>
          <t>AFURA</t>
        </is>
      </c>
      <c r="C201" s="588" t="n"/>
      <c r="D201" s="590" t="n"/>
      <c r="E201" s="590" t="n"/>
      <c r="F201" s="590">
        <f>F127-F59</f>
        <v/>
      </c>
      <c r="G201" s="590">
        <f>G127-G59</f>
        <v/>
      </c>
      <c r="H201" s="590">
        <f>H127-H59</f>
        <v/>
      </c>
      <c r="I201" s="590">
        <f>I127-I59</f>
        <v/>
      </c>
      <c r="J201" s="590">
        <f>J127-J59</f>
        <v/>
      </c>
      <c r="K201" s="590">
        <f>K127-K59</f>
        <v/>
      </c>
      <c r="L201" s="590">
        <f>L127-L59</f>
        <v/>
      </c>
      <c r="M201" s="590">
        <f>M127-M59</f>
        <v/>
      </c>
      <c r="N201" s="590">
        <f>N127-N59</f>
        <v/>
      </c>
      <c r="O201" s="590">
        <f>O127-O59</f>
        <v/>
      </c>
      <c r="P201" s="589">
        <f>SUM(D201:I201)</f>
        <v/>
      </c>
      <c r="Q201" s="15" t="n"/>
      <c r="R201" s="15" t="n"/>
      <c r="S201" s="15" t="n"/>
      <c r="T201" s="15" t="n"/>
      <c r="U201" s="15" t="n"/>
    </row>
    <row r="202" hidden="1" ht="20.1" customFormat="1" customHeight="1" s="29">
      <c r="A202" s="540" t="n"/>
      <c r="B202" s="586" t="n"/>
      <c r="C202" s="587" t="n"/>
      <c r="D202" s="107" t="n"/>
      <c r="E202" s="107" t="n"/>
      <c r="F202" s="107">
        <f>F201/F127</f>
        <v/>
      </c>
      <c r="G202" s="107">
        <f>G201/G127</f>
        <v/>
      </c>
      <c r="H202" s="107">
        <f>H201/H127</f>
        <v/>
      </c>
      <c r="I202" s="107">
        <f>I201/I127</f>
        <v/>
      </c>
      <c r="J202" s="107">
        <f>J201/J127</f>
        <v/>
      </c>
      <c r="K202" s="107">
        <f>K201/K127</f>
        <v/>
      </c>
      <c r="L202" s="107">
        <f>L201/L127</f>
        <v/>
      </c>
      <c r="M202" s="107">
        <f>M201/M127</f>
        <v/>
      </c>
      <c r="N202" s="107">
        <f>N201/N127</f>
        <v/>
      </c>
      <c r="O202" s="107">
        <f>O201/O127</f>
        <v/>
      </c>
      <c r="P202" s="108">
        <f>P201/P127</f>
        <v/>
      </c>
      <c r="Q202" s="15" t="n"/>
      <c r="R202" s="15" t="n"/>
      <c r="S202" s="15" t="n"/>
      <c r="T202" s="15" t="n"/>
      <c r="U202" s="15" t="n"/>
    </row>
    <row r="203" hidden="1" ht="20.1" customFormat="1" customHeight="1" s="29">
      <c r="A203" s="540" t="n"/>
      <c r="B203" s="593" t="inlineStr">
        <is>
          <t>HANAKO</t>
        </is>
      </c>
      <c r="C203" s="588" t="n"/>
      <c r="D203" s="590" t="n"/>
      <c r="E203" s="590" t="n"/>
      <c r="F203" s="590">
        <f>F130-F67</f>
        <v/>
      </c>
      <c r="G203" s="590">
        <f>G130-G67</f>
        <v/>
      </c>
      <c r="H203" s="590">
        <f>H130-H67</f>
        <v/>
      </c>
      <c r="I203" s="590">
        <f>I130-I67</f>
        <v/>
      </c>
      <c r="J203" s="590">
        <f>J130-J67</f>
        <v/>
      </c>
      <c r="K203" s="590">
        <f>K130-K67</f>
        <v/>
      </c>
      <c r="L203" s="590">
        <f>L130-L67</f>
        <v/>
      </c>
      <c r="M203" s="590">
        <f>M130-M67</f>
        <v/>
      </c>
      <c r="N203" s="590">
        <f>N130-N67</f>
        <v/>
      </c>
      <c r="O203" s="590">
        <f>O130-O67</f>
        <v/>
      </c>
      <c r="P203" s="589">
        <f>SUM(D203:I203)</f>
        <v/>
      </c>
      <c r="Q203" s="15" t="n"/>
      <c r="R203" s="15" t="n"/>
      <c r="S203" s="15" t="n"/>
      <c r="T203" s="15" t="n"/>
      <c r="U203" s="15" t="n"/>
    </row>
    <row r="204" hidden="1" ht="20.1" customFormat="1" customHeight="1" s="29">
      <c r="A204" s="540" t="n"/>
      <c r="B204" s="586" t="n"/>
      <c r="C204" s="587" t="n"/>
      <c r="D204" s="253" t="n"/>
      <c r="E204" s="107" t="n"/>
      <c r="F204" s="107">
        <f>F203/F130</f>
        <v/>
      </c>
      <c r="G204" s="107">
        <f>G203/G130</f>
        <v/>
      </c>
      <c r="H204" s="107">
        <f>H203/H130</f>
        <v/>
      </c>
      <c r="I204" s="107">
        <f>I203/I130</f>
        <v/>
      </c>
      <c r="J204" s="107">
        <f>J203/J130</f>
        <v/>
      </c>
      <c r="K204" s="107">
        <f>K203/K130</f>
        <v/>
      </c>
      <c r="L204" s="107">
        <f>L203/L130</f>
        <v/>
      </c>
      <c r="M204" s="107">
        <f>M203/M130</f>
        <v/>
      </c>
      <c r="N204" s="107">
        <f>N203/N130</f>
        <v/>
      </c>
      <c r="O204" s="107">
        <f>O203/O130</f>
        <v/>
      </c>
      <c r="P204" s="108">
        <f>P203/P131</f>
        <v/>
      </c>
      <c r="Q204" s="15" t="n"/>
      <c r="R204" s="15" t="n"/>
      <c r="S204" s="15" t="n"/>
      <c r="T204" s="15" t="n"/>
      <c r="U204" s="15" t="n"/>
    </row>
    <row r="205" hidden="1" ht="20.1" customFormat="1" customHeight="1" s="29">
      <c r="A205" s="540" t="n"/>
      <c r="B205" s="593" t="inlineStr">
        <is>
          <t>LEJEU</t>
        </is>
      </c>
      <c r="C205" s="588" t="n"/>
      <c r="D205" s="590" t="n"/>
      <c r="E205" s="590" t="n"/>
      <c r="F205" s="590">
        <f>F131-F67</f>
        <v/>
      </c>
      <c r="G205" s="590">
        <f>G131-G67</f>
        <v/>
      </c>
      <c r="H205" s="590">
        <f>H131-H67</f>
        <v/>
      </c>
      <c r="I205" s="590">
        <f>I131-I67</f>
        <v/>
      </c>
      <c r="J205" s="590">
        <f>J131-J67</f>
        <v/>
      </c>
      <c r="K205" s="590">
        <f>K131-K67</f>
        <v/>
      </c>
      <c r="L205" s="590">
        <f>L131-L67</f>
        <v/>
      </c>
      <c r="M205" s="590">
        <f>M131-M67</f>
        <v/>
      </c>
      <c r="N205" s="590">
        <f>N131-N67</f>
        <v/>
      </c>
      <c r="O205" s="590">
        <f>O131-O67</f>
        <v/>
      </c>
      <c r="P205" s="108" t="n"/>
      <c r="Q205" s="15" t="n"/>
      <c r="R205" s="15" t="n"/>
      <c r="S205" s="15" t="n"/>
      <c r="T205" s="15" t="n"/>
      <c r="U205" s="15" t="n"/>
    </row>
    <row r="206" hidden="1" ht="20.1" customFormat="1" customHeight="1" s="29">
      <c r="A206" s="540" t="n"/>
      <c r="B206" s="586" t="n"/>
      <c r="C206" s="587" t="n"/>
      <c r="D206" s="107" t="n"/>
      <c r="E206" s="107" t="n"/>
      <c r="F206" s="107">
        <f>F205/F131</f>
        <v/>
      </c>
      <c r="G206" s="107">
        <f>G205/G131</f>
        <v/>
      </c>
      <c r="H206" s="107">
        <f>H205/H131</f>
        <v/>
      </c>
      <c r="I206" s="107">
        <f>I205/I131</f>
        <v/>
      </c>
      <c r="J206" s="107">
        <f>J205/J131</f>
        <v/>
      </c>
      <c r="K206" s="107">
        <f>K205/K131</f>
        <v/>
      </c>
      <c r="L206" s="107">
        <f>L205/L131</f>
        <v/>
      </c>
      <c r="M206" s="107">
        <f>M205/M131</f>
        <v/>
      </c>
      <c r="N206" s="107">
        <f>N205/N131</f>
        <v/>
      </c>
      <c r="O206" s="107">
        <f>O205/O131</f>
        <v/>
      </c>
      <c r="P206" s="108" t="n"/>
      <c r="Q206" s="15" t="n"/>
      <c r="R206" s="15" t="n"/>
      <c r="S206" s="15" t="n"/>
      <c r="T206" s="15" t="n"/>
      <c r="U206" s="15" t="n"/>
    </row>
    <row r="207" hidden="1" ht="20.1" customFormat="1" customHeight="1" s="29">
      <c r="A207" s="540" t="n"/>
      <c r="B207" s="593" t="inlineStr">
        <is>
          <t>AISHODO</t>
        </is>
      </c>
      <c r="C207" s="588" t="n"/>
      <c r="D207" s="590" t="n"/>
      <c r="E207" s="590" t="n"/>
      <c r="F207" s="590">
        <f>F132-F69</f>
        <v/>
      </c>
      <c r="G207" s="590">
        <f>G132-G69</f>
        <v/>
      </c>
      <c r="H207" s="590">
        <f>H132-H69</f>
        <v/>
      </c>
      <c r="I207" s="590">
        <f>I132-I69</f>
        <v/>
      </c>
      <c r="J207" s="590">
        <f>J132-J69</f>
        <v/>
      </c>
      <c r="K207" s="590">
        <f>K132-K69</f>
        <v/>
      </c>
      <c r="L207" s="590">
        <f>L132-L69</f>
        <v/>
      </c>
      <c r="M207" s="590">
        <f>M132-M69</f>
        <v/>
      </c>
      <c r="N207" s="590">
        <f>N132-N69</f>
        <v/>
      </c>
      <c r="O207" s="590">
        <f>O132-O69</f>
        <v/>
      </c>
      <c r="P207" s="108" t="n"/>
      <c r="Q207" s="15" t="n"/>
      <c r="R207" s="15" t="n"/>
      <c r="S207" s="15" t="n"/>
      <c r="T207" s="15" t="n"/>
      <c r="U207" s="15" t="n"/>
    </row>
    <row r="208" hidden="1" ht="20.1" customFormat="1" customHeight="1" s="29">
      <c r="A208" s="540" t="n"/>
      <c r="B208" s="586" t="n"/>
      <c r="C208" s="587" t="n"/>
      <c r="D208" s="107" t="n"/>
      <c r="E208" s="107" t="n"/>
      <c r="F208" s="107">
        <f>F207/F132</f>
        <v/>
      </c>
      <c r="G208" s="107">
        <f>G207/G132</f>
        <v/>
      </c>
      <c r="H208" s="107">
        <f>H207/H132</f>
        <v/>
      </c>
      <c r="I208" s="107">
        <f>I207/I132</f>
        <v/>
      </c>
      <c r="J208" s="107">
        <f>J207/J132</f>
        <v/>
      </c>
      <c r="K208" s="107">
        <f>K207/K132</f>
        <v/>
      </c>
      <c r="L208" s="107">
        <f>L207/L132</f>
        <v/>
      </c>
      <c r="M208" s="107">
        <f>M207/M132</f>
        <v/>
      </c>
      <c r="N208" s="107">
        <f>N207/N132</f>
        <v/>
      </c>
      <c r="O208" s="107">
        <f>O207/O132</f>
        <v/>
      </c>
      <c r="P208" s="108" t="n"/>
      <c r="Q208" s="15" t="n"/>
      <c r="R208" s="15" t="n"/>
      <c r="S208" s="15" t="n"/>
      <c r="T208" s="15" t="n"/>
      <c r="U208" s="15" t="n"/>
    </row>
    <row r="209" hidden="1" ht="20.1" customFormat="1" customHeight="1" s="29">
      <c r="A209" s="540" t="n"/>
      <c r="B209" s="593" t="inlineStr">
        <is>
          <t>CARING JAPAN (RUHAKU)</t>
        </is>
      </c>
      <c r="C209" s="588" t="n"/>
      <c r="D209" s="590" t="n"/>
      <c r="E209" s="590" t="n"/>
      <c r="F209" s="590">
        <f>F133-F71</f>
        <v/>
      </c>
      <c r="G209" s="590">
        <f>G133-G71</f>
        <v/>
      </c>
      <c r="H209" s="590">
        <f>H133-H71</f>
        <v/>
      </c>
      <c r="I209" s="590">
        <f>I133-I71</f>
        <v/>
      </c>
      <c r="J209" s="590">
        <f>J133-J71</f>
        <v/>
      </c>
      <c r="K209" s="590">
        <f>K133-K71</f>
        <v/>
      </c>
      <c r="L209" s="590">
        <f>L133-L71</f>
        <v/>
      </c>
      <c r="M209" s="590">
        <f>M133-M71</f>
        <v/>
      </c>
      <c r="N209" s="590">
        <f>N133-N71</f>
        <v/>
      </c>
      <c r="O209" s="590">
        <f>O133-O71</f>
        <v/>
      </c>
      <c r="P209" s="108" t="n"/>
      <c r="Q209" s="15" t="n"/>
      <c r="R209" s="15" t="n"/>
      <c r="S209" s="15" t="n"/>
      <c r="T209" s="15" t="n"/>
      <c r="U209" s="15" t="n"/>
    </row>
    <row r="210" hidden="1" ht="20.1" customFormat="1" customHeight="1" s="29">
      <c r="A210" s="540" t="n"/>
      <c r="B210" s="586" t="n"/>
      <c r="C210" s="587" t="n"/>
      <c r="D210" s="107" t="n"/>
      <c r="E210" s="107" t="n"/>
      <c r="F210" s="107">
        <f>F209/F133</f>
        <v/>
      </c>
      <c r="G210" s="107">
        <f>G209/G133</f>
        <v/>
      </c>
      <c r="H210" s="107">
        <f>H209/H133</f>
        <v/>
      </c>
      <c r="I210" s="107">
        <f>I209/I133</f>
        <v/>
      </c>
      <c r="J210" s="107">
        <f>J209/J133</f>
        <v/>
      </c>
      <c r="K210" s="107">
        <f>K209/K133</f>
        <v/>
      </c>
      <c r="L210" s="107">
        <f>L209/L133</f>
        <v/>
      </c>
      <c r="M210" s="107">
        <f>M209/M133</f>
        <v/>
      </c>
      <c r="N210" s="107">
        <f>N209/N133</f>
        <v/>
      </c>
      <c r="O210" s="107">
        <f>O209/O133</f>
        <v/>
      </c>
      <c r="P210" s="108" t="n"/>
      <c r="Q210" s="15" t="n"/>
      <c r="R210" s="15" t="n"/>
      <c r="S210" s="15" t="n"/>
      <c r="T210" s="15" t="n"/>
      <c r="U210" s="15" t="n"/>
    </row>
    <row r="211" hidden="1" ht="20.1" customFormat="1" customHeight="1" s="29">
      <c r="A211" s="540" t="n"/>
      <c r="B211" s="593" t="inlineStr">
        <is>
          <t>MEDION</t>
        </is>
      </c>
      <c r="C211" s="588" t="n"/>
      <c r="D211" s="590" t="n"/>
      <c r="E211" s="590" t="n"/>
      <c r="F211" s="590">
        <f>F134-F73</f>
        <v/>
      </c>
      <c r="G211" s="590">
        <f>G134-G73</f>
        <v/>
      </c>
      <c r="H211" s="590">
        <f>H134-H73</f>
        <v/>
      </c>
      <c r="I211" s="590">
        <f>I134-I73</f>
        <v/>
      </c>
      <c r="J211" s="590">
        <f>J134-J73</f>
        <v/>
      </c>
      <c r="K211" s="590">
        <f>K134-K73</f>
        <v/>
      </c>
      <c r="L211" s="590">
        <f>L134-L73</f>
        <v/>
      </c>
      <c r="M211" s="590">
        <f>M134-M73</f>
        <v/>
      </c>
      <c r="N211" s="590">
        <f>N134-N73</f>
        <v/>
      </c>
      <c r="O211" s="590">
        <f>O134-O73</f>
        <v/>
      </c>
      <c r="P211" s="108" t="n"/>
      <c r="Q211" s="15" t="n"/>
      <c r="R211" s="15" t="n"/>
      <c r="S211" s="15" t="n"/>
      <c r="T211" s="15" t="n"/>
      <c r="U211" s="15" t="n"/>
    </row>
    <row r="212" hidden="1" ht="20.1" customFormat="1" customHeight="1" s="29">
      <c r="A212" s="540" t="n"/>
      <c r="B212" s="586" t="n"/>
      <c r="C212" s="587" t="n"/>
      <c r="D212" s="107" t="n"/>
      <c r="E212" s="107" t="n"/>
      <c r="F212" s="107">
        <f>F211/F134</f>
        <v/>
      </c>
      <c r="G212" s="107">
        <f>G211/G134</f>
        <v/>
      </c>
      <c r="H212" s="107">
        <f>H211/H134</f>
        <v/>
      </c>
      <c r="I212" s="107">
        <f>I211/I134</f>
        <v/>
      </c>
      <c r="J212" s="107">
        <f>J211/J134</f>
        <v/>
      </c>
      <c r="K212" s="107">
        <f>K211/K134</f>
        <v/>
      </c>
      <c r="L212" s="107">
        <f>L211/L134</f>
        <v/>
      </c>
      <c r="M212" s="107">
        <f>M211/M134</f>
        <v/>
      </c>
      <c r="N212" s="107">
        <f>N211/N134</f>
        <v/>
      </c>
      <c r="O212" s="107">
        <f>O211/O134</f>
        <v/>
      </c>
      <c r="P212" s="108" t="n"/>
      <c r="Q212" s="15" t="n"/>
      <c r="R212" s="15" t="n"/>
      <c r="S212" s="15" t="n"/>
      <c r="T212" s="15" t="n"/>
      <c r="U212" s="15" t="n"/>
    </row>
    <row r="213" hidden="1" ht="20.1" customFormat="1" customHeight="1" s="29">
      <c r="A213" s="540" t="n"/>
      <c r="B213" s="593" t="inlineStr">
        <is>
          <t>McCoy</t>
        </is>
      </c>
      <c r="C213" s="588" t="n"/>
      <c r="D213" s="590" t="n"/>
      <c r="E213" s="590" t="n"/>
      <c r="F213" s="590">
        <f>F135-F75</f>
        <v/>
      </c>
      <c r="G213" s="590">
        <f>G135-G75</f>
        <v/>
      </c>
      <c r="H213" s="590">
        <f>H135-H75</f>
        <v/>
      </c>
      <c r="I213" s="590">
        <f>I135-I75</f>
        <v/>
      </c>
      <c r="J213" s="590">
        <f>J135-J75</f>
        <v/>
      </c>
      <c r="K213" s="590">
        <f>K135-K75</f>
        <v/>
      </c>
      <c r="L213" s="590">
        <f>L135-L75</f>
        <v/>
      </c>
      <c r="M213" s="590">
        <f>M135-M75</f>
        <v/>
      </c>
      <c r="N213" s="590">
        <f>N135-N75</f>
        <v/>
      </c>
      <c r="O213" s="590">
        <f>O135-O75</f>
        <v/>
      </c>
      <c r="P213" s="108" t="n"/>
      <c r="Q213" s="15" t="n"/>
      <c r="R213" s="15" t="n"/>
      <c r="S213" s="15" t="n"/>
      <c r="T213" s="15" t="n"/>
      <c r="U213" s="15" t="n"/>
    </row>
    <row r="214" hidden="1" ht="20.1" customFormat="1" customHeight="1" s="29">
      <c r="A214" s="540" t="n"/>
      <c r="B214" s="586" t="n"/>
      <c r="C214" s="587" t="n"/>
      <c r="D214" s="107" t="n"/>
      <c r="E214" s="107" t="n"/>
      <c r="F214" s="107">
        <f>F213/F135</f>
        <v/>
      </c>
      <c r="G214" s="107">
        <f>G213/G135</f>
        <v/>
      </c>
      <c r="H214" s="107">
        <f>H213/H135</f>
        <v/>
      </c>
      <c r="I214" s="107">
        <f>I213/I135</f>
        <v/>
      </c>
      <c r="J214" s="107">
        <f>J213/J135</f>
        <v/>
      </c>
      <c r="K214" s="107">
        <f>K213/K135</f>
        <v/>
      </c>
      <c r="L214" s="107">
        <f>L213/L135</f>
        <v/>
      </c>
      <c r="M214" s="107">
        <f>M213/M135</f>
        <v/>
      </c>
      <c r="N214" s="107">
        <f>N213/N135</f>
        <v/>
      </c>
      <c r="O214" s="107">
        <f>O213/O135</f>
        <v/>
      </c>
      <c r="P214" s="108" t="n"/>
      <c r="Q214" s="15" t="n"/>
      <c r="R214" s="15" t="n"/>
      <c r="S214" s="15" t="n"/>
      <c r="T214" s="15" t="n"/>
      <c r="U214" s="15" t="n"/>
    </row>
    <row r="215" hidden="1" ht="20.1" customFormat="1" customHeight="1" s="29">
      <c r="A215" s="540" t="n"/>
      <c r="B215" s="593" t="inlineStr">
        <is>
          <t>URESHINO</t>
        </is>
      </c>
      <c r="C215" s="588" t="n"/>
      <c r="D215" s="590" t="n"/>
      <c r="E215" s="590" t="n"/>
      <c r="F215" s="590">
        <f>F136-F77</f>
        <v/>
      </c>
      <c r="G215" s="590">
        <f>G136-G77</f>
        <v/>
      </c>
      <c r="H215" s="590">
        <f>H136-H77</f>
        <v/>
      </c>
      <c r="I215" s="590">
        <f>I136-I77</f>
        <v/>
      </c>
      <c r="J215" s="590">
        <f>J136-J77</f>
        <v/>
      </c>
      <c r="K215" s="590">
        <f>K136-K77</f>
        <v/>
      </c>
      <c r="L215" s="590">
        <f>L136-L77</f>
        <v/>
      </c>
      <c r="M215" s="590">
        <f>M136-M77</f>
        <v/>
      </c>
      <c r="N215" s="590">
        <f>N136-N77</f>
        <v/>
      </c>
      <c r="O215" s="590">
        <f>O136-O77</f>
        <v/>
      </c>
      <c r="P215" s="108" t="n"/>
      <c r="Q215" s="15" t="n"/>
      <c r="R215" s="15" t="n"/>
      <c r="S215" s="15" t="n"/>
      <c r="T215" s="15" t="n"/>
      <c r="U215" s="15" t="n"/>
    </row>
    <row r="216" hidden="1" ht="20.1" customFormat="1" customHeight="1" s="29">
      <c r="A216" s="540" t="n"/>
      <c r="B216" s="586" t="n"/>
      <c r="C216" s="587" t="n"/>
      <c r="D216" s="107" t="n"/>
      <c r="E216" s="107" t="n"/>
      <c r="F216" s="107">
        <f>F215/F136</f>
        <v/>
      </c>
      <c r="G216" s="107">
        <f>G215/G136</f>
        <v/>
      </c>
      <c r="H216" s="107">
        <f>H215/H136</f>
        <v/>
      </c>
      <c r="I216" s="107">
        <f>I215/I136</f>
        <v/>
      </c>
      <c r="J216" s="107">
        <f>J215/J136</f>
        <v/>
      </c>
      <c r="K216" s="107">
        <f>K215/K136</f>
        <v/>
      </c>
      <c r="L216" s="107">
        <f>L215/L136</f>
        <v/>
      </c>
      <c r="M216" s="107">
        <f>M215/M136</f>
        <v/>
      </c>
      <c r="N216" s="107">
        <f>N215/N136</f>
        <v/>
      </c>
      <c r="O216" s="107">
        <f>O215/O136</f>
        <v/>
      </c>
      <c r="P216" s="108" t="n"/>
      <c r="Q216" s="15" t="n"/>
      <c r="R216" s="15" t="n"/>
      <c r="S216" s="15" t="n"/>
      <c r="T216" s="15" t="n"/>
      <c r="U216" s="15" t="n"/>
    </row>
    <row r="217" hidden="1" ht="20.1" customFormat="1" customHeight="1" s="29">
      <c r="A217" s="540" t="n"/>
      <c r="B217" s="593" t="inlineStr">
        <is>
          <t>Luxces</t>
        </is>
      </c>
      <c r="C217" s="588" t="n"/>
      <c r="D217" s="590" t="n"/>
      <c r="E217" s="590" t="n"/>
      <c r="F217" s="590">
        <f>F137-F79</f>
        <v/>
      </c>
      <c r="G217" s="590">
        <f>G137-G79</f>
        <v/>
      </c>
      <c r="H217" s="590">
        <f>H137-H79</f>
        <v/>
      </c>
      <c r="I217" s="590">
        <f>I137-I79</f>
        <v/>
      </c>
      <c r="J217" s="590">
        <f>J137-J79</f>
        <v/>
      </c>
      <c r="K217" s="590">
        <f>K137-K79</f>
        <v/>
      </c>
      <c r="L217" s="590">
        <f>L137-L79</f>
        <v/>
      </c>
      <c r="M217" s="590">
        <f>M137-M79</f>
        <v/>
      </c>
      <c r="N217" s="590">
        <f>N137-N79</f>
        <v/>
      </c>
      <c r="O217" s="590">
        <f>O137-O79</f>
        <v/>
      </c>
      <c r="P217" s="108" t="n"/>
      <c r="Q217" s="15" t="n"/>
      <c r="R217" s="15" t="n"/>
      <c r="S217" s="15" t="n"/>
      <c r="T217" s="15" t="n"/>
      <c r="U217" s="15" t="n"/>
    </row>
    <row r="218" hidden="1" ht="20.1" customFormat="1" customHeight="1" s="29">
      <c r="A218" s="540" t="n"/>
      <c r="B218" s="586" t="n"/>
      <c r="C218" s="587" t="n"/>
      <c r="D218" s="107" t="n"/>
      <c r="E218" s="107" t="n"/>
      <c r="F218" s="107" t="n"/>
      <c r="G218" s="107" t="n"/>
      <c r="H218" s="107" t="n"/>
      <c r="I218" s="107" t="n"/>
      <c r="J218" s="107" t="n"/>
      <c r="K218" s="107" t="n"/>
      <c r="L218" s="107" t="n"/>
      <c r="M218" s="107" t="n"/>
      <c r="N218" s="107" t="n"/>
      <c r="O218" s="107" t="n"/>
      <c r="P218" s="108" t="n"/>
      <c r="Q218" s="15" t="n"/>
      <c r="R218" s="15" t="n"/>
      <c r="S218" s="15" t="n"/>
      <c r="T218" s="15" t="n"/>
      <c r="U218" s="15" t="n"/>
    </row>
    <row r="219" hidden="1" ht="20.1" customFormat="1" customHeight="1" s="29">
      <c r="A219" s="540" t="n"/>
      <c r="B219" s="593" t="inlineStr">
        <is>
          <t>Evliss</t>
        </is>
      </c>
      <c r="C219" s="588" t="n"/>
      <c r="D219" s="107" t="n"/>
      <c r="E219" s="107" t="n"/>
      <c r="F219" s="107" t="n"/>
      <c r="G219" s="107" t="n"/>
      <c r="H219" s="107" t="n"/>
      <c r="I219" s="107" t="n"/>
      <c r="J219" s="107" t="n"/>
      <c r="K219" s="107" t="n"/>
      <c r="L219" s="107" t="n"/>
      <c r="M219" s="107" t="n"/>
      <c r="N219" s="107" t="n"/>
      <c r="O219" s="107" t="n"/>
      <c r="P219" s="108" t="n"/>
      <c r="Q219" s="15" t="n"/>
      <c r="R219" s="15" t="n"/>
      <c r="S219" s="15" t="n"/>
      <c r="T219" s="15" t="n"/>
      <c r="U219" s="15" t="n"/>
    </row>
    <row r="220" hidden="1" ht="20.1" customFormat="1" customHeight="1" s="29">
      <c r="A220" s="540" t="n"/>
      <c r="B220" s="586" t="n"/>
      <c r="C220" s="587" t="n"/>
      <c r="D220" s="107" t="n"/>
      <c r="E220" s="107" t="n"/>
      <c r="F220" s="107" t="n"/>
      <c r="G220" s="107" t="n"/>
      <c r="H220" s="107" t="n"/>
      <c r="I220" s="107" t="n"/>
      <c r="J220" s="107" t="n"/>
      <c r="K220" s="107" t="n"/>
      <c r="L220" s="107" t="n"/>
      <c r="M220" s="107" t="n"/>
      <c r="N220" s="107" t="n"/>
      <c r="O220" s="107" t="n"/>
      <c r="P220" s="108" t="n"/>
      <c r="Q220" s="15" t="n"/>
      <c r="R220" s="15" t="n"/>
      <c r="S220" s="15" t="n"/>
      <c r="T220" s="15" t="n"/>
      <c r="U220" s="15" t="n"/>
    </row>
    <row r="221" hidden="1" ht="20.1" customFormat="1" customHeight="1" s="29">
      <c r="A221" s="540" t="n"/>
      <c r="B221" s="593" t="inlineStr">
        <is>
          <t>Pro Labo</t>
        </is>
      </c>
      <c r="C221" s="588" t="n"/>
      <c r="D221" s="107" t="n"/>
      <c r="E221" s="107" t="n"/>
      <c r="F221" s="107" t="n"/>
      <c r="G221" s="107" t="n"/>
      <c r="H221" s="107" t="n"/>
      <c r="I221" s="107" t="n"/>
      <c r="J221" s="107" t="n"/>
      <c r="K221" s="107" t="n"/>
      <c r="L221" s="107" t="n"/>
      <c r="M221" s="107" t="n"/>
      <c r="N221" s="107" t="n"/>
      <c r="O221" s="107" t="n"/>
      <c r="P221" s="108" t="n"/>
      <c r="Q221" s="15" t="n"/>
      <c r="R221" s="15" t="n"/>
      <c r="S221" s="15" t="n"/>
      <c r="T221" s="15" t="n"/>
      <c r="U221" s="15" t="n"/>
    </row>
    <row r="222" hidden="1" ht="20.1" customFormat="1" customHeight="1" s="29">
      <c r="A222" s="540" t="n"/>
      <c r="B222" s="586" t="n"/>
      <c r="C222" s="587" t="n"/>
      <c r="D222" s="107" t="n"/>
      <c r="E222" s="107" t="n"/>
      <c r="F222" s="107" t="n"/>
      <c r="G222" s="107" t="n"/>
      <c r="H222" s="107" t="n"/>
      <c r="I222" s="107" t="n"/>
      <c r="J222" s="107" t="n"/>
      <c r="K222" s="107" t="n"/>
      <c r="L222" s="107" t="n"/>
      <c r="M222" s="107" t="n"/>
      <c r="N222" s="107" t="n"/>
      <c r="O222" s="107" t="n"/>
      <c r="P222" s="108" t="n"/>
      <c r="Q222" s="15" t="n"/>
      <c r="R222" s="15" t="n"/>
      <c r="S222" s="15" t="n"/>
      <c r="T222" s="15" t="n"/>
      <c r="U222" s="15" t="n"/>
    </row>
    <row r="223" hidden="1" ht="20.1" customFormat="1" customHeight="1" s="29">
      <c r="A223" s="540" t="n"/>
      <c r="B223" s="593" t="inlineStr">
        <is>
          <t>Rey</t>
        </is>
      </c>
      <c r="C223" s="588" t="n"/>
      <c r="D223" s="107" t="n"/>
      <c r="E223" s="107" t="n"/>
      <c r="F223" s="107" t="n"/>
      <c r="G223" s="107" t="n"/>
      <c r="H223" s="107" t="n"/>
      <c r="I223" s="107" t="n"/>
      <c r="J223" s="107" t="n"/>
      <c r="K223" s="107" t="n"/>
      <c r="L223" s="107" t="n"/>
      <c r="M223" s="107" t="n"/>
      <c r="N223" s="107" t="n"/>
      <c r="O223" s="107" t="n"/>
      <c r="P223" s="108" t="n"/>
      <c r="Q223" s="15" t="n"/>
      <c r="R223" s="15" t="n"/>
      <c r="S223" s="15" t="n"/>
      <c r="T223" s="15" t="n"/>
      <c r="U223" s="15" t="n"/>
    </row>
    <row r="224" hidden="1" ht="20.1" customFormat="1" customHeight="1" s="29">
      <c r="A224" s="540" t="n"/>
      <c r="B224" s="586" t="n"/>
      <c r="C224" s="587" t="n"/>
      <c r="D224" s="107" t="n"/>
      <c r="E224" s="107" t="n"/>
      <c r="F224" s="107" t="n"/>
      <c r="G224" s="107" t="n"/>
      <c r="H224" s="107" t="n"/>
      <c r="I224" s="107" t="n"/>
      <c r="J224" s="107" t="n"/>
      <c r="K224" s="107" t="n"/>
      <c r="L224" s="107" t="n"/>
      <c r="M224" s="107" t="n"/>
      <c r="N224" s="107" t="n"/>
      <c r="O224" s="107" t="n"/>
      <c r="P224" s="108" t="n"/>
      <c r="Q224" s="15" t="n"/>
      <c r="R224" s="15" t="n"/>
      <c r="S224" s="15" t="n"/>
      <c r="T224" s="15" t="n"/>
      <c r="U224" s="15" t="n"/>
    </row>
    <row r="225" hidden="1" ht="20.1" customFormat="1" customHeight="1" s="29">
      <c r="A225" s="540" t="n"/>
      <c r="B225" s="592" t="inlineStr">
        <is>
          <t>Diaasjapan</t>
        </is>
      </c>
      <c r="C225" s="115" t="n"/>
      <c r="D225" s="107" t="n"/>
      <c r="E225" s="107" t="n"/>
      <c r="F225" s="107" t="n"/>
      <c r="G225" s="107" t="n"/>
      <c r="H225" s="107" t="n"/>
      <c r="I225" s="107" t="n"/>
      <c r="J225" s="107" t="n"/>
      <c r="K225" s="107" t="n"/>
      <c r="L225" s="107" t="n"/>
      <c r="M225" s="107" t="n"/>
      <c r="N225" s="107" t="n"/>
      <c r="O225" s="107" t="n"/>
      <c r="P225" s="108" t="n"/>
      <c r="Q225" s="15" t="n"/>
      <c r="R225" s="15" t="n"/>
      <c r="S225" s="15" t="n"/>
      <c r="T225" s="15" t="n"/>
      <c r="U225" s="15" t="n"/>
    </row>
    <row r="226" hidden="1" ht="20.1" customFormat="1" customHeight="1" s="29">
      <c r="A226" s="540" t="n"/>
      <c r="B226" s="586" t="n"/>
      <c r="C226" s="115" t="n"/>
      <c r="D226" s="107" t="n"/>
      <c r="E226" s="107" t="n"/>
      <c r="F226" s="107" t="n"/>
      <c r="G226" s="107" t="n"/>
      <c r="H226" s="107" t="n"/>
      <c r="I226" s="107" t="n"/>
      <c r="J226" s="107" t="n"/>
      <c r="K226" s="107" t="n"/>
      <c r="L226" s="107" t="n"/>
      <c r="M226" s="107" t="n"/>
      <c r="N226" s="107" t="n"/>
      <c r="O226" s="107" t="n"/>
      <c r="P226" s="108" t="n"/>
      <c r="Q226" s="15" t="n"/>
      <c r="R226" s="15" t="n"/>
      <c r="S226" s="15" t="n"/>
      <c r="T226" s="15" t="n"/>
      <c r="U226" s="15" t="n"/>
    </row>
    <row r="227" hidden="1" ht="20.1" customFormat="1" customHeight="1" s="29">
      <c r="A227" s="540" t="n"/>
      <c r="B227" s="594" t="inlineStr">
        <is>
          <t>DIAMANTE</t>
        </is>
      </c>
      <c r="C227" s="588" t="n"/>
      <c r="D227" s="590" t="n"/>
      <c r="E227" s="590" t="n"/>
      <c r="F227" s="590">
        <f>F145-F93</f>
        <v/>
      </c>
      <c r="G227" s="590">
        <f>G145-G93</f>
        <v/>
      </c>
      <c r="H227" s="590">
        <f>H145-H93</f>
        <v/>
      </c>
      <c r="I227" s="590">
        <f>I145-I93</f>
        <v/>
      </c>
      <c r="J227" s="590">
        <f>J145-J93</f>
        <v/>
      </c>
      <c r="K227" s="590">
        <f>K145-K93</f>
        <v/>
      </c>
      <c r="L227" s="590">
        <f>L145-L93</f>
        <v/>
      </c>
      <c r="M227" s="590">
        <f>M145-M93</f>
        <v/>
      </c>
      <c r="N227" s="590">
        <f>N145-N93</f>
        <v/>
      </c>
      <c r="O227" s="590">
        <f>O145-O93</f>
        <v/>
      </c>
      <c r="P227" s="542">
        <f>SUM(D227:L227)</f>
        <v/>
      </c>
      <c r="Q227" s="15" t="n"/>
      <c r="R227" s="15" t="n"/>
      <c r="S227" s="15" t="n"/>
      <c r="T227" s="15" t="n"/>
      <c r="U227" s="15" t="n"/>
    </row>
    <row r="228" hidden="1" ht="20.1" customFormat="1" customHeight="1" s="29">
      <c r="A228" s="540" t="n"/>
      <c r="B228" s="586" t="n"/>
      <c r="C228" s="587" t="n"/>
      <c r="D228" s="107" t="n"/>
      <c r="E228" s="107" t="n"/>
      <c r="F228" s="107">
        <f>F227/F145</f>
        <v/>
      </c>
      <c r="G228" s="107">
        <f>G227/G145</f>
        <v/>
      </c>
      <c r="H228" s="107">
        <f>H227/H145</f>
        <v/>
      </c>
      <c r="I228" s="107">
        <f>I227/I145</f>
        <v/>
      </c>
      <c r="J228" s="107">
        <f>J227/J145</f>
        <v/>
      </c>
      <c r="K228" s="107">
        <f>K227/K145</f>
        <v/>
      </c>
      <c r="L228" s="107">
        <f>L227/L145</f>
        <v/>
      </c>
      <c r="M228" s="107">
        <f>M227/M145</f>
        <v/>
      </c>
      <c r="N228" s="107">
        <f>N227/N145</f>
        <v/>
      </c>
      <c r="O228" s="107">
        <f>O227/O145</f>
        <v/>
      </c>
      <c r="P228" s="108">
        <f>P227/P137</f>
        <v/>
      </c>
      <c r="Q228" s="15" t="n"/>
      <c r="R228" s="15" t="n"/>
      <c r="S228" s="15" t="n"/>
      <c r="T228" s="15" t="n"/>
      <c r="U228" s="15" t="n"/>
    </row>
    <row r="229" hidden="1" ht="20.1" customFormat="1" customHeight="1" s="29">
      <c r="A229" s="540" t="n"/>
      <c r="B229" s="595" t="inlineStr">
        <is>
          <t>FAJ</t>
        </is>
      </c>
      <c r="C229" s="588" t="n"/>
      <c r="D229" s="590" t="n"/>
      <c r="E229" s="590" t="n"/>
      <c r="F229" s="590">
        <f>F146-F95</f>
        <v/>
      </c>
      <c r="G229" s="590">
        <f>G146-G95</f>
        <v/>
      </c>
      <c r="H229" s="590">
        <f>H146-H95</f>
        <v/>
      </c>
      <c r="I229" s="590">
        <f>I146-I95</f>
        <v/>
      </c>
      <c r="J229" s="590">
        <f>J146-J95</f>
        <v/>
      </c>
      <c r="K229" s="590">
        <f>K146-K95</f>
        <v/>
      </c>
      <c r="L229" s="590">
        <f>L146-L95</f>
        <v/>
      </c>
      <c r="M229" s="590">
        <f>M146-M95</f>
        <v/>
      </c>
      <c r="N229" s="590">
        <f>N146-N95</f>
        <v/>
      </c>
      <c r="O229" s="590">
        <f>O146-O95</f>
        <v/>
      </c>
      <c r="P229" s="108" t="n"/>
      <c r="Q229" s="15" t="n"/>
      <c r="R229" s="15" t="n"/>
      <c r="S229" s="15" t="n"/>
      <c r="T229" s="15" t="n"/>
      <c r="U229" s="15" t="n"/>
    </row>
    <row r="230" hidden="1" ht="20.1" customFormat="1" customHeight="1" s="29">
      <c r="A230" s="541" t="n"/>
      <c r="B230" s="586" t="n"/>
      <c r="C230" s="587" t="n"/>
      <c r="D230" s="107" t="n"/>
      <c r="E230" s="107" t="n"/>
      <c r="F230" s="107">
        <f>F229/F146</f>
        <v/>
      </c>
      <c r="G230" s="107">
        <f>G229/G146</f>
        <v/>
      </c>
      <c r="H230" s="107">
        <f>H229/H146</f>
        <v/>
      </c>
      <c r="I230" s="107">
        <f>I229/I146</f>
        <v/>
      </c>
      <c r="J230" s="107">
        <f>J229/J146</f>
        <v/>
      </c>
      <c r="K230" s="107">
        <f>K229/K146</f>
        <v/>
      </c>
      <c r="L230" s="107">
        <f>L229/L146</f>
        <v/>
      </c>
      <c r="M230" s="107">
        <f>M229/M146</f>
        <v/>
      </c>
      <c r="N230" s="107">
        <f>N229/N146</f>
        <v/>
      </c>
      <c r="O230" s="107">
        <f>O229/O146</f>
        <v/>
      </c>
      <c r="P230" s="108" t="n"/>
      <c r="Q230" s="15" t="n"/>
      <c r="R230" s="15" t="n"/>
      <c r="S230" s="15" t="n"/>
      <c r="T230" s="15" t="n"/>
      <c r="U230" s="15" t="n"/>
    </row>
    <row r="231" hidden="1" ht="20.1" customFormat="1" customHeight="1" s="29">
      <c r="A231" s="393" t="n"/>
      <c r="B231" s="596" t="inlineStr">
        <is>
          <t>Freight</t>
        </is>
      </c>
      <c r="C231" s="588" t="n"/>
      <c r="D231" s="547" t="n"/>
      <c r="E231" s="547" t="n"/>
      <c r="F231" s="547">
        <f>F148-F99</f>
        <v/>
      </c>
      <c r="G231" s="547">
        <f>G147-G99</f>
        <v/>
      </c>
      <c r="H231" s="547">
        <f>H147-H99</f>
        <v/>
      </c>
      <c r="I231" s="547">
        <f>I147-I99</f>
        <v/>
      </c>
      <c r="J231" s="547">
        <f>J147-J99</f>
        <v/>
      </c>
      <c r="K231" s="547">
        <f>K147-K99</f>
        <v/>
      </c>
      <c r="L231" s="547">
        <f>L147-L99</f>
        <v/>
      </c>
      <c r="M231" s="547">
        <f>M147-M99</f>
        <v/>
      </c>
      <c r="N231" s="547">
        <f>N147-N99</f>
        <v/>
      </c>
      <c r="O231" s="547">
        <f>O147-O99</f>
        <v/>
      </c>
      <c r="P231" s="108" t="n"/>
      <c r="Q231" s="15" t="n"/>
      <c r="R231" s="15" t="n"/>
      <c r="S231" s="15" t="n"/>
      <c r="T231" s="15" t="n"/>
      <c r="U231" s="15" t="n"/>
    </row>
    <row r="232" hidden="1" ht="20.1" customFormat="1" customHeight="1" s="29">
      <c r="A232" s="392" t="n"/>
      <c r="B232" s="597" t="n"/>
      <c r="C232" s="584" t="n"/>
      <c r="D232" s="280" t="n"/>
      <c r="E232" s="280" t="n"/>
      <c r="F232" s="280">
        <f>F231/F148</f>
        <v/>
      </c>
      <c r="G232" s="280">
        <f>G231/G147</f>
        <v/>
      </c>
      <c r="H232" s="280">
        <f>H231/H147</f>
        <v/>
      </c>
      <c r="I232" s="280">
        <f>I231/I147</f>
        <v/>
      </c>
      <c r="J232" s="280">
        <f>J231/J147</f>
        <v/>
      </c>
      <c r="K232" s="280">
        <f>K231/K147</f>
        <v/>
      </c>
      <c r="L232" s="280">
        <f>L231/L147</f>
        <v/>
      </c>
      <c r="M232" s="280">
        <f>M231/M147</f>
        <v/>
      </c>
      <c r="N232" s="280">
        <f>N231/N147</f>
        <v/>
      </c>
      <c r="O232" s="280">
        <f>O231/O147</f>
        <v/>
      </c>
      <c r="P232" s="255" t="n"/>
      <c r="Q232" s="15" t="n"/>
      <c r="R232" s="15" t="n"/>
      <c r="S232" s="15" t="n"/>
      <c r="T232" s="15" t="n"/>
      <c r="U232" s="15" t="n"/>
    </row>
    <row r="233" ht="20.1" customFormat="1" customHeight="1" s="29">
      <c r="A233" s="360" t="inlineStr">
        <is>
          <t>合計</t>
        </is>
      </c>
      <c r="B233" s="362" t="inlineStr">
        <is>
          <t>KS利益（全商品）</t>
        </is>
      </c>
      <c r="C233" s="579" t="n"/>
      <c r="D233" s="598" t="n"/>
      <c r="E233" s="598" t="n"/>
      <c r="F233" s="598">
        <f>F153+F155+F157+F159+F161+F163+F165+F167+F169+F171+F173+F175+F177+F179+F181+F183+F185+F187+F189+F191+F193+F197+F199+F201+F203+F205+F207+F209+F211+F213+F215+F217+F227+F229+F225+F195</f>
        <v/>
      </c>
      <c r="G233" s="598">
        <f>G153+G155+G157+G159+G161+G163+G165+G167+G169+G171+G173+G175+G177+G179+G181+G183+G185+G187+G189+G191+G193+G197+G199+G201+G203+G205+G207+G209+G211+G213+G215+G217+G227+G229+G225+G195</f>
        <v/>
      </c>
      <c r="H233" s="598">
        <f>H153+H155+H157+H159+H161+H163+H165+H167+H169+H171+H173+H175+H177+H179+H181+H183+H185+H187+H189+H191+H193+H197+H199+H201+H203+H205+H207+H209+H211+H213+H215+H217+H227+H229+H225+H195</f>
        <v/>
      </c>
      <c r="I233" s="598">
        <f>I153+I155+I157+I159+I161+I163+I165+I167+I169+I171+I173+I175+I177+I179+I181+I183+I185+I187+I189+I191+I193+I197+I199+I201+I203+I205+I207+I209+I211+I213+I215+I217+I227+I229+I225+I195</f>
        <v/>
      </c>
      <c r="J233" s="598">
        <f>J153+J155+J157+J159+J161+J163+J165+J167+J169+J171+J173+J175+J177+J179+J181+J183+J185+J187+J189+J191+J193+J197+J199+J201+J203+J205+J207+J209+J211+J213+J215+J217+J227+J229+J225+J195</f>
        <v/>
      </c>
      <c r="K233" s="598">
        <f>K153+K155+K157+K159+K161+K163+K165+K167+K169+K171+K173+K175+K177+K179+K181+K183+K185+K187+K189+K191+K193+K197+K199+K201+K203+K205+K207+K209+K211+K213+K215+K217+K227+K229+K225+K195</f>
        <v/>
      </c>
      <c r="L233" s="598">
        <f>L153+L157+L155+L165+L163+L161+L167+L169+L173+L159+(L146-L99)+L227+L185+L187+L175+L179+L183+L193+L191+L181+L197+L201+L203+L199+L189+L177+L171</f>
        <v/>
      </c>
      <c r="M233" s="598">
        <f>M153+M157+M155+M165+M163+M161+M167+M169+M173+M159+(M146-M99)+M227+M185+M187+M175+M179+M183+M193+M191+M181+M197+M201+M203+M199+M189+M177+M171</f>
        <v/>
      </c>
      <c r="N233" s="598">
        <f>N153+N157+N155+N165+N163+N161+N167+N169+N173+N159+(N146-N99)+N227+N185+N187+N175+N179+N183+N193+N191+N181+N197+N201+N203+N199+N189+N177+N171</f>
        <v/>
      </c>
      <c r="O233" s="598">
        <f>O153+O157+O155+O165+O163+O161+O167+O169+O173+O159+(O146-O99)+O227+O185+O187+O175+O179+O183+O193+O191+O181+O197+O201+O203+O199+O189+O177+O171</f>
        <v/>
      </c>
      <c r="P233" s="580">
        <f>SUM(D233:O233)</f>
        <v/>
      </c>
      <c r="Q233" s="552">
        <f>K233+L233</f>
        <v/>
      </c>
      <c r="R233" s="552">
        <f>Q233+144000</f>
        <v/>
      </c>
      <c r="S233" s="15" t="n"/>
      <c r="T233" s="15" t="n"/>
      <c r="U233" s="15" t="n"/>
    </row>
    <row r="234" ht="20.1" customFormat="1" customHeight="1" s="29">
      <c r="A234" s="581" t="n"/>
      <c r="B234" s="364" t="inlineStr">
        <is>
          <t>KS利益率（全商品）</t>
        </is>
      </c>
      <c r="C234" s="559" t="n"/>
      <c r="D234" s="108" t="n"/>
      <c r="E234" s="108" t="n"/>
      <c r="F234" s="108">
        <f>F233/(#REF!-F148)</f>
        <v/>
      </c>
      <c r="G234" s="108">
        <f>G233/(G148-G147)</f>
        <v/>
      </c>
      <c r="H234" s="108">
        <f>H233/(H148-H147)</f>
        <v/>
      </c>
      <c r="I234" s="108">
        <f>I233/(I148-I147)</f>
        <v/>
      </c>
      <c r="J234" s="108">
        <f>J233/(J148-J147)</f>
        <v/>
      </c>
      <c r="K234" s="108">
        <f>K233/(K148-K147)</f>
        <v/>
      </c>
      <c r="L234" s="108">
        <f>L233/L148</f>
        <v/>
      </c>
      <c r="M234" s="108">
        <f>M233/M148</f>
        <v/>
      </c>
      <c r="N234" s="108" t="n"/>
      <c r="O234" s="108" t="n"/>
      <c r="P234" s="282">
        <f>P233/P148</f>
        <v/>
      </c>
      <c r="Q234" s="15" t="n"/>
      <c r="R234" s="15" t="n"/>
      <c r="S234" s="15" t="n"/>
      <c r="T234" s="15" t="n"/>
      <c r="U234" s="15" t="n"/>
    </row>
    <row r="235" ht="20.1" customFormat="1" customHeight="1" s="29">
      <c r="A235" s="283" t="n"/>
      <c r="B235" s="207" t="inlineStr">
        <is>
          <t>KS運賃込み利益</t>
        </is>
      </c>
      <c r="C235" s="206" t="n"/>
      <c r="D235" s="589" t="n"/>
      <c r="E235" s="589" t="n"/>
      <c r="F235" s="589">
        <f>F233+F231</f>
        <v/>
      </c>
      <c r="G235" s="589">
        <f>G233+G231</f>
        <v/>
      </c>
      <c r="H235" s="589">
        <f>H233+H231</f>
        <v/>
      </c>
      <c r="I235" s="589">
        <f>I233+I231</f>
        <v/>
      </c>
      <c r="J235" s="589">
        <f>J233+J231</f>
        <v/>
      </c>
      <c r="K235" s="589">
        <f>K233+K231</f>
        <v/>
      </c>
      <c r="L235" s="255" t="n"/>
      <c r="M235" s="108" t="n"/>
      <c r="N235" s="108" t="n"/>
      <c r="O235" s="108" t="n"/>
      <c r="P235" s="599">
        <f>SUM(D235:K235)</f>
        <v/>
      </c>
      <c r="Q235" s="15" t="n"/>
      <c r="R235" s="15" t="n"/>
      <c r="S235" s="15" t="n"/>
      <c r="T235" s="15" t="n"/>
      <c r="U235" s="15" t="n"/>
    </row>
    <row r="236" ht="20.1" customFormat="1" customHeight="1" s="29" thickBot="1">
      <c r="A236" s="285" t="n"/>
      <c r="B236" s="286" t="inlineStr">
        <is>
          <t>KS運賃込み利益率</t>
        </is>
      </c>
      <c r="C236" s="287" t="n"/>
      <c r="D236" s="276" t="n"/>
      <c r="E236" s="276" t="n"/>
      <c r="F236" s="276">
        <f>F235/#REF!</f>
        <v/>
      </c>
      <c r="G236" s="276">
        <f>G235/G148</f>
        <v/>
      </c>
      <c r="H236" s="276">
        <f>H235/H148</f>
        <v/>
      </c>
      <c r="I236" s="276">
        <f>I235/I148</f>
        <v/>
      </c>
      <c r="J236" s="276">
        <f>J235/J148</f>
        <v/>
      </c>
      <c r="K236" s="276">
        <f>K235/K148</f>
        <v/>
      </c>
      <c r="L236" s="276">
        <f>L235/L148</f>
        <v/>
      </c>
      <c r="M236" s="276">
        <f>M235/M148</f>
        <v/>
      </c>
      <c r="N236" s="276">
        <f>N235/N148</f>
        <v/>
      </c>
      <c r="O236" s="276">
        <f>O235/O148</f>
        <v/>
      </c>
      <c r="P236" s="279">
        <f>P235/P148</f>
        <v/>
      </c>
      <c r="Q236" s="15" t="n"/>
      <c r="R236" s="15" t="n"/>
      <c r="S236" s="15" t="n"/>
      <c r="T236" s="15" t="n"/>
      <c r="U236" s="15" t="n"/>
    </row>
    <row r="237" ht="15" customFormat="1" customHeight="1" s="29">
      <c r="A237" s="346" t="inlineStr">
        <is>
          <t>債権残高</t>
        </is>
      </c>
      <c r="D237" s="600" t="n"/>
      <c r="E237" s="600">
        <f>E148</f>
        <v/>
      </c>
      <c r="F237" s="600">
        <f>F148</f>
        <v/>
      </c>
      <c r="G237" s="600">
        <f>G148</f>
        <v/>
      </c>
      <c r="H237" s="600">
        <f>H148</f>
        <v/>
      </c>
      <c r="I237" s="600">
        <f>I148</f>
        <v/>
      </c>
      <c r="J237" s="600">
        <f>J148</f>
        <v/>
      </c>
      <c r="K237" s="600">
        <f>K148</f>
        <v/>
      </c>
      <c r="L237" s="600">
        <f>L148</f>
        <v/>
      </c>
      <c r="M237" s="600">
        <f>M148</f>
        <v/>
      </c>
      <c r="N237" s="600">
        <f>N148</f>
        <v/>
      </c>
      <c r="O237" s="600">
        <f>O148</f>
        <v/>
      </c>
      <c r="P237" s="601" t="n"/>
      <c r="Q237" s="15" t="n"/>
      <c r="R237" s="15" t="n"/>
      <c r="S237" s="15" t="n"/>
      <c r="T237" s="15" t="n"/>
      <c r="U237" s="15" t="n"/>
    </row>
    <row r="238" ht="15" customFormat="1" customHeight="1" s="29">
      <c r="A238" s="586" t="n"/>
      <c r="B238" s="591" t="n"/>
      <c r="C238" s="591" t="n"/>
      <c r="D238" s="541" t="n"/>
      <c r="E238" s="541" t="n"/>
      <c r="F238" s="541" t="n"/>
      <c r="G238" s="541" t="n"/>
      <c r="H238" s="541" t="n"/>
      <c r="I238" s="541" t="n"/>
      <c r="J238" s="541" t="n"/>
      <c r="K238" s="541" t="n"/>
      <c r="L238" s="541" t="n"/>
      <c r="M238" s="541" t="n"/>
      <c r="N238" s="541" t="n"/>
      <c r="O238" s="541" t="n"/>
      <c r="P238" s="541" t="n"/>
      <c r="Q238" s="15" t="n"/>
      <c r="R238" s="15" t="n"/>
      <c r="S238" s="15" t="n"/>
      <c r="T238" s="15" t="n"/>
      <c r="U238" s="15" t="n"/>
    </row>
    <row r="239" ht="19.5" customFormat="1" customHeight="1" s="29">
      <c r="A239" s="342" t="inlineStr">
        <is>
          <t>回収期限</t>
        </is>
      </c>
      <c r="B239" s="602" t="n"/>
      <c r="C239" s="602" t="n"/>
      <c r="D239" s="319" t="n"/>
      <c r="E239" s="319" t="n"/>
      <c r="F239" s="319" t="n"/>
      <c r="G239" s="319" t="n"/>
      <c r="H239" s="319" t="n"/>
      <c r="I239" s="319" t="n"/>
      <c r="J239" s="319" t="n"/>
      <c r="K239" s="319" t="n"/>
      <c r="L239" s="319" t="n"/>
      <c r="M239" s="319" t="n"/>
      <c r="N239" s="319" t="n"/>
      <c r="O239" s="319" t="n"/>
      <c r="P239" s="585" t="n"/>
      <c r="Q239" s="15" t="n"/>
      <c r="R239" s="15" t="n"/>
      <c r="S239" s="15" t="n"/>
      <c r="T239" s="15" t="n"/>
      <c r="U239" s="15" t="n"/>
    </row>
    <row r="240" ht="14.25" customFormat="1" customHeight="1" s="29">
      <c r="A240" s="329" t="inlineStr">
        <is>
          <t>入金
①</t>
        </is>
      </c>
      <c r="B240" s="323" t="inlineStr">
        <is>
          <t>日付</t>
        </is>
      </c>
      <c r="C240" s="588" t="n"/>
      <c r="D240" s="322" t="n">
        <v>45988</v>
      </c>
      <c r="E240" s="318" t="n"/>
      <c r="F240" s="322" t="n"/>
      <c r="G240" s="322" t="n"/>
      <c r="H240" s="322" t="n"/>
      <c r="I240" s="322" t="n"/>
      <c r="J240" s="322" t="n"/>
      <c r="K240" s="322" t="n"/>
      <c r="L240" s="322" t="n"/>
      <c r="M240" s="322" t="n"/>
      <c r="N240" s="322" t="n"/>
      <c r="O240" s="322" t="n"/>
      <c r="P240" s="322" t="n"/>
      <c r="Q240" s="552" t="n"/>
      <c r="R240" s="15" t="n"/>
      <c r="S240" s="15" t="n"/>
      <c r="T240" s="15" t="n"/>
      <c r="U240" s="15" t="n"/>
    </row>
    <row r="241" ht="14.25" customFormat="1" customHeight="1" s="29">
      <c r="A241" s="540" t="n"/>
      <c r="B241" s="586" t="n"/>
      <c r="C241" s="587" t="n"/>
      <c r="D241" s="541" t="n"/>
      <c r="E241" s="319" t="n"/>
      <c r="F241" s="541" t="n"/>
      <c r="G241" s="541" t="n"/>
      <c r="H241" s="541" t="n"/>
      <c r="I241" s="541" t="n"/>
      <c r="J241" s="541" t="n"/>
      <c r="K241" s="541" t="n"/>
      <c r="L241" s="541" t="n"/>
      <c r="M241" s="541" t="n"/>
      <c r="N241" s="541" t="n"/>
      <c r="O241" s="541" t="n"/>
      <c r="P241" s="541" t="n"/>
      <c r="Q241" s="15" t="n"/>
      <c r="R241" s="15" t="n"/>
      <c r="S241" s="15" t="n"/>
      <c r="T241" s="15" t="n"/>
      <c r="U241" s="15" t="n"/>
    </row>
    <row r="242" ht="14.25" customFormat="1" customHeight="1" s="29">
      <c r="A242" s="540" t="n"/>
      <c r="B242" s="323" t="inlineStr">
        <is>
          <t>金額</t>
        </is>
      </c>
      <c r="C242" s="588" t="n"/>
      <c r="D242" s="603" t="n">
        <v>2900000</v>
      </c>
      <c r="E242" s="604" t="n"/>
      <c r="F242" s="603" t="n"/>
      <c r="G242" s="603" t="n"/>
      <c r="H242" s="603" t="n"/>
      <c r="I242" s="603" t="n"/>
      <c r="J242" s="603" t="n"/>
      <c r="K242" s="605" t="n"/>
      <c r="L242" s="322" t="n"/>
      <c r="M242" s="603" t="n"/>
      <c r="N242" s="603" t="n"/>
      <c r="O242" s="322" t="n"/>
      <c r="P242" s="322" t="n"/>
      <c r="Q242" s="552">
        <f>#REF!+#REF!+#REF!</f>
        <v/>
      </c>
      <c r="R242" s="15" t="n"/>
      <c r="S242" s="15" t="n"/>
      <c r="T242" s="15" t="n"/>
      <c r="U242" s="15" t="n"/>
    </row>
    <row r="243" ht="14.25" customFormat="1" customHeight="1" s="29">
      <c r="A243" s="541" t="n"/>
      <c r="B243" s="586" t="n"/>
      <c r="C243" s="587" t="n"/>
      <c r="D243" s="541" t="n"/>
      <c r="E243" s="606" t="n"/>
      <c r="F243" s="541" t="n"/>
      <c r="G243" s="541" t="n"/>
      <c r="H243" s="541" t="n"/>
      <c r="I243" s="541" t="n"/>
      <c r="J243" s="541" t="n"/>
      <c r="K243" s="541" t="n"/>
      <c r="L243" s="541" t="n"/>
      <c r="M243" s="541" t="n"/>
      <c r="N243" s="541" t="n"/>
      <c r="O243" s="541" t="n"/>
      <c r="P243" s="541" t="n"/>
      <c r="Q243" s="15" t="n"/>
      <c r="R243" s="15" t="n"/>
      <c r="S243" s="15" t="n"/>
      <c r="T243" s="15" t="n"/>
      <c r="U243" s="552">
        <f>D148-D242</f>
        <v/>
      </c>
    </row>
    <row r="244" ht="14.25" customFormat="1" customHeight="1" s="29">
      <c r="A244" s="329" t="inlineStr">
        <is>
          <t>入金
②</t>
        </is>
      </c>
      <c r="B244" s="323" t="inlineStr">
        <is>
          <t>日付</t>
        </is>
      </c>
      <c r="C244" s="588" t="n"/>
      <c r="D244" s="607" t="n">
        <v>45742</v>
      </c>
      <c r="E244" s="322" t="n"/>
      <c r="F244" s="322" t="n"/>
      <c r="G244" s="322" t="n"/>
      <c r="H244" s="322" t="n"/>
      <c r="I244" s="322" t="n"/>
      <c r="J244" s="322" t="n"/>
      <c r="K244" s="322" t="n"/>
      <c r="L244" s="322" t="n"/>
      <c r="M244" s="322" t="n"/>
      <c r="N244" s="608" t="n"/>
      <c r="O244" s="603" t="n"/>
      <c r="P244" s="322" t="n"/>
      <c r="Q244" s="15" t="n"/>
      <c r="R244" s="15" t="n"/>
      <c r="S244" s="15" t="n"/>
      <c r="T244" s="15" t="n"/>
      <c r="U244" s="15" t="n"/>
    </row>
    <row r="245" ht="14.25" customFormat="1" customHeight="1" s="29">
      <c r="A245" s="540" t="n"/>
      <c r="B245" s="586" t="n"/>
      <c r="C245" s="587" t="n"/>
      <c r="D245" s="541" t="n"/>
      <c r="E245" s="541" t="n"/>
      <c r="F245" s="541" t="n"/>
      <c r="G245" s="541" t="n"/>
      <c r="H245" s="541" t="n"/>
      <c r="I245" s="541" t="n"/>
      <c r="J245" s="541" t="n"/>
      <c r="K245" s="541" t="n"/>
      <c r="L245" s="541" t="n"/>
      <c r="M245" s="541" t="n"/>
      <c r="N245" s="541" t="n"/>
      <c r="O245" s="541" t="n"/>
      <c r="P245" s="541" t="n"/>
      <c r="Q245" s="15" t="n"/>
      <c r="R245" s="15" t="n"/>
      <c r="S245" s="15" t="n"/>
      <c r="T245" s="15" t="n"/>
      <c r="U245" s="15" t="n"/>
    </row>
    <row r="246" ht="14.25" customFormat="1" customHeight="1" s="29">
      <c r="A246" s="540" t="n"/>
      <c r="B246" s="323" t="inlineStr">
        <is>
          <t>金額</t>
        </is>
      </c>
      <c r="C246" s="588" t="n"/>
      <c r="D246" s="609" t="n">
        <v>3135933</v>
      </c>
      <c r="E246" s="603" t="n"/>
      <c r="F246" s="603" t="n"/>
      <c r="G246" s="603" t="n"/>
      <c r="H246" s="603" t="n"/>
      <c r="I246" s="603" t="n"/>
      <c r="J246" s="610" t="n"/>
      <c r="K246" s="603" t="n"/>
      <c r="L246" s="322" t="n"/>
      <c r="M246" s="603" t="n"/>
      <c r="N246" s="603" t="n"/>
      <c r="O246" s="603" t="n"/>
      <c r="P246" s="322" t="n"/>
      <c r="Q246" s="15" t="n"/>
      <c r="R246" s="15" t="n"/>
      <c r="S246" s="15" t="n"/>
      <c r="T246" s="15" t="n"/>
      <c r="U246" s="15" t="n"/>
    </row>
    <row r="247" ht="14.25" customFormat="1" customHeight="1" s="29">
      <c r="A247" s="541" t="n"/>
      <c r="B247" s="586" t="n"/>
      <c r="C247" s="587" t="n"/>
      <c r="D247" s="541" t="n"/>
      <c r="E247" s="541" t="n"/>
      <c r="F247" s="541" t="n"/>
      <c r="G247" s="541" t="n"/>
      <c r="H247" s="541" t="n"/>
      <c r="I247" s="541" t="n"/>
      <c r="J247" s="541" t="n"/>
      <c r="K247" s="541" t="n"/>
      <c r="L247" s="541" t="n"/>
      <c r="M247" s="541" t="n"/>
      <c r="N247" s="541" t="n"/>
      <c r="O247" s="541" t="n"/>
      <c r="P247" s="541" t="n"/>
      <c r="Q247" s="15" t="n"/>
      <c r="R247" s="15" t="n"/>
      <c r="S247" s="15" t="n"/>
      <c r="T247" s="15" t="n"/>
      <c r="U247" s="15" t="n"/>
    </row>
    <row r="248" ht="14.25" customFormat="1" customHeight="1" s="29">
      <c r="A248" s="329" t="inlineStr">
        <is>
          <t>入金
③</t>
        </is>
      </c>
      <c r="B248" s="323" t="inlineStr">
        <is>
          <t>日付</t>
        </is>
      </c>
      <c r="C248" s="588" t="n"/>
      <c r="D248" s="322" t="n"/>
      <c r="E248" s="322" t="n"/>
      <c r="F248" s="322" t="n"/>
      <c r="G248" s="322" t="n"/>
      <c r="H248" s="322" t="n"/>
      <c r="I248" s="322" t="n"/>
      <c r="J248" s="603" t="n"/>
      <c r="K248" s="322" t="n"/>
      <c r="L248" s="322" t="n"/>
      <c r="M248" s="322" t="n"/>
      <c r="N248" s="603" t="n"/>
      <c r="O248" s="603" t="n"/>
      <c r="P248" s="322" t="n"/>
      <c r="Q248" s="15" t="n"/>
      <c r="R248" s="15" t="n"/>
      <c r="S248" s="15" t="n"/>
      <c r="T248" s="15" t="n"/>
      <c r="U248" s="15" t="n"/>
    </row>
    <row r="249" ht="14.25" customFormat="1" customHeight="1" s="29">
      <c r="A249" s="540" t="n"/>
      <c r="B249" s="586" t="n"/>
      <c r="C249" s="587" t="n"/>
      <c r="D249" s="541" t="n"/>
      <c r="E249" s="541" t="n"/>
      <c r="F249" s="541" t="n"/>
      <c r="G249" s="541" t="n"/>
      <c r="H249" s="541" t="n"/>
      <c r="I249" s="541" t="n"/>
      <c r="J249" s="541" t="n"/>
      <c r="K249" s="541" t="n"/>
      <c r="L249" s="541" t="n"/>
      <c r="M249" s="541" t="n"/>
      <c r="N249" s="541" t="n"/>
      <c r="O249" s="541" t="n"/>
      <c r="P249" s="541" t="n"/>
      <c r="Q249" s="15" t="n"/>
      <c r="R249" s="15" t="n"/>
      <c r="S249" s="15" t="n"/>
      <c r="T249" s="15" t="n"/>
      <c r="U249" s="15" t="n"/>
    </row>
    <row r="250" ht="14.25" customFormat="1" customHeight="1" s="29">
      <c r="A250" s="540" t="n"/>
      <c r="B250" s="323" t="inlineStr">
        <is>
          <t>金額</t>
        </is>
      </c>
      <c r="C250" s="588" t="n"/>
      <c r="D250" s="603" t="n"/>
      <c r="E250" s="605" t="n"/>
      <c r="F250" s="322" t="n"/>
      <c r="G250" s="603" t="n"/>
      <c r="H250" s="603" t="n"/>
      <c r="I250" s="603" t="n"/>
      <c r="J250" s="322" t="n"/>
      <c r="K250" s="322" t="n"/>
      <c r="L250" s="322" t="n"/>
      <c r="M250" s="603" t="n"/>
      <c r="N250" s="603" t="n"/>
      <c r="O250" s="603" t="n"/>
      <c r="P250" s="322" t="n"/>
      <c r="Q250" s="15" t="n"/>
      <c r="R250" s="15" t="n"/>
      <c r="S250" s="15" t="n"/>
      <c r="T250" s="15" t="n"/>
      <c r="U250" s="15" t="n"/>
    </row>
    <row r="251" ht="14.25" customFormat="1" customHeight="1" s="29">
      <c r="A251" s="541" t="n"/>
      <c r="B251" s="586" t="n"/>
      <c r="C251" s="587" t="n"/>
      <c r="D251" s="541" t="n"/>
      <c r="E251" s="541" t="n"/>
      <c r="F251" s="541" t="n"/>
      <c r="G251" s="541" t="n"/>
      <c r="H251" s="541" t="n"/>
      <c r="I251" s="541" t="n"/>
      <c r="J251" s="541" t="n"/>
      <c r="K251" s="541" t="n"/>
      <c r="L251" s="541" t="n"/>
      <c r="M251" s="541" t="n"/>
      <c r="N251" s="541" t="n"/>
      <c r="O251" s="541" t="n"/>
      <c r="P251" s="541" t="n"/>
      <c r="Q251" s="15" t="n"/>
      <c r="R251" s="15" t="n"/>
      <c r="S251" s="15" t="n"/>
      <c r="T251" s="15" t="n"/>
      <c r="U251" s="15" t="n"/>
    </row>
    <row r="252" ht="13.5" customFormat="1" customHeight="1" s="29">
      <c r="A252" s="329" t="inlineStr">
        <is>
          <t>入金
④</t>
        </is>
      </c>
      <c r="B252" s="323" t="inlineStr">
        <is>
          <t>日付</t>
        </is>
      </c>
      <c r="C252" s="588" t="n"/>
      <c r="D252" s="322" t="n"/>
      <c r="E252" s="322" t="n"/>
      <c r="F252" s="322" t="n"/>
      <c r="G252" s="322" t="n"/>
      <c r="H252" s="322" t="n"/>
      <c r="I252" s="322" t="n"/>
      <c r="J252" s="322" t="n"/>
      <c r="K252" s="322" t="n"/>
      <c r="L252" s="322" t="n"/>
      <c r="M252" s="322" t="n"/>
      <c r="N252" s="603" t="n"/>
      <c r="O252" s="603" t="n"/>
      <c r="P252" s="322" t="n"/>
      <c r="Q252" s="15" t="n"/>
      <c r="R252" s="15" t="n"/>
      <c r="S252" s="15" t="n"/>
      <c r="T252" s="15" t="n"/>
      <c r="U252" s="15" t="n"/>
    </row>
    <row r="253" ht="13.5" customFormat="1" customHeight="1" s="29">
      <c r="A253" s="540" t="n"/>
      <c r="B253" s="586" t="n"/>
      <c r="C253" s="587" t="n"/>
      <c r="D253" s="541" t="n"/>
      <c r="E253" s="541" t="n"/>
      <c r="F253" s="541" t="n"/>
      <c r="G253" s="541" t="n"/>
      <c r="H253" s="541" t="n"/>
      <c r="I253" s="541" t="n"/>
      <c r="J253" s="541" t="n"/>
      <c r="K253" s="541" t="n"/>
      <c r="L253" s="541" t="n"/>
      <c r="M253" s="541" t="n"/>
      <c r="N253" s="541" t="n"/>
      <c r="O253" s="541" t="n"/>
      <c r="P253" s="541" t="n"/>
      <c r="Q253" s="15" t="n"/>
      <c r="R253" s="15" t="n"/>
      <c r="S253" s="15" t="n"/>
      <c r="T253" s="15" t="n"/>
      <c r="U253" s="15" t="n"/>
    </row>
    <row r="254" ht="13.5" customFormat="1" customHeight="1" s="29">
      <c r="A254" s="540" t="n"/>
      <c r="B254" s="323" t="inlineStr">
        <is>
          <t>金額</t>
        </is>
      </c>
      <c r="C254" s="588" t="n"/>
      <c r="D254" s="603" t="n"/>
      <c r="E254" s="603" t="n"/>
      <c r="F254" s="322" t="n"/>
      <c r="G254" s="322" t="n"/>
      <c r="H254" s="322" t="n"/>
      <c r="I254" s="322" t="n"/>
      <c r="J254" s="322" t="n"/>
      <c r="K254" s="322" t="n"/>
      <c r="L254" s="322" t="n"/>
      <c r="M254" s="603" t="n"/>
      <c r="N254" s="603" t="n"/>
      <c r="O254" s="603" t="n"/>
      <c r="P254" s="322" t="n"/>
      <c r="Q254" s="15" t="n"/>
      <c r="R254" s="15" t="n"/>
      <c r="S254" s="15" t="n"/>
      <c r="T254" s="15" t="n"/>
      <c r="U254" s="15" t="n"/>
    </row>
    <row r="255" ht="13.5" customFormat="1" customHeight="1" s="29">
      <c r="A255" s="541" t="n"/>
      <c r="B255" s="586" t="n"/>
      <c r="C255" s="587" t="n"/>
      <c r="D255" s="541" t="n"/>
      <c r="E255" s="541" t="n"/>
      <c r="F255" s="541" t="n"/>
      <c r="G255" s="541" t="n"/>
      <c r="H255" s="541" t="n"/>
      <c r="I255" s="541" t="n"/>
      <c r="J255" s="541" t="n"/>
      <c r="K255" s="541" t="n"/>
      <c r="L255" s="541" t="n"/>
      <c r="M255" s="541" t="n"/>
      <c r="N255" s="541" t="n"/>
      <c r="O255" s="541" t="n"/>
      <c r="P255" s="541" t="n"/>
      <c r="Q255" s="15" t="n"/>
      <c r="R255" s="15" t="n"/>
      <c r="S255" s="15" t="n"/>
      <c r="T255" s="15" t="n"/>
      <c r="U255" s="15" t="n"/>
    </row>
    <row r="256" hidden="1" ht="13.5" customFormat="1" customHeight="1" s="29">
      <c r="A256" s="329" t="inlineStr">
        <is>
          <t>入金
⑤</t>
        </is>
      </c>
      <c r="B256" s="323" t="inlineStr">
        <is>
          <t>日付</t>
        </is>
      </c>
      <c r="C256" s="588" t="n"/>
      <c r="D256" s="322" t="n"/>
      <c r="E256" s="322" t="n"/>
      <c r="F256" s="322" t="n"/>
      <c r="G256" s="322" t="n"/>
      <c r="H256" s="322" t="n"/>
      <c r="I256" s="322" t="n"/>
      <c r="J256" s="322" t="n"/>
      <c r="K256" s="322" t="n"/>
      <c r="L256" s="322" t="n"/>
      <c r="M256" s="322" t="n"/>
      <c r="N256" s="603" t="n"/>
      <c r="O256" s="603" t="n"/>
      <c r="P256" s="322" t="n"/>
      <c r="Q256" s="15" t="n"/>
      <c r="R256" s="15" t="n"/>
      <c r="S256" s="15" t="n"/>
      <c r="T256" s="15" t="n"/>
      <c r="U256" s="15" t="n"/>
    </row>
    <row r="257" hidden="1" ht="13.5" customFormat="1" customHeight="1" s="29">
      <c r="A257" s="540" t="n"/>
      <c r="B257" s="586" t="n"/>
      <c r="C257" s="587" t="n"/>
      <c r="D257" s="541" t="n"/>
      <c r="E257" s="541" t="n"/>
      <c r="F257" s="541" t="n"/>
      <c r="G257" s="541" t="n"/>
      <c r="H257" s="541" t="n"/>
      <c r="I257" s="541" t="n"/>
      <c r="J257" s="541" t="n"/>
      <c r="K257" s="541" t="n"/>
      <c r="L257" s="541" t="n"/>
      <c r="M257" s="541" t="n"/>
      <c r="N257" s="541" t="n"/>
      <c r="O257" s="541" t="n"/>
      <c r="P257" s="541" t="n"/>
      <c r="Q257" s="15" t="n"/>
      <c r="R257" s="15" t="n"/>
      <c r="S257" s="15" t="n"/>
      <c r="T257" s="15" t="n"/>
      <c r="U257" s="15" t="n"/>
    </row>
    <row r="258" hidden="1" ht="13.5" customFormat="1" customHeight="1" s="29">
      <c r="A258" s="540" t="n"/>
      <c r="B258" s="323" t="inlineStr">
        <is>
          <t>金額</t>
        </is>
      </c>
      <c r="C258" s="588" t="n"/>
      <c r="D258" s="322" t="n"/>
      <c r="E258" s="322" t="n"/>
      <c r="F258" s="322" t="n"/>
      <c r="G258" s="322" t="n"/>
      <c r="H258" s="322" t="n"/>
      <c r="I258" s="322" t="n"/>
      <c r="J258" s="322" t="n"/>
      <c r="K258" s="322" t="n"/>
      <c r="L258" s="322" t="n"/>
      <c r="M258" s="322" t="n"/>
      <c r="N258" s="603" t="n"/>
      <c r="O258" s="603" t="n"/>
      <c r="P258" s="322" t="n"/>
      <c r="Q258" s="15" t="n"/>
      <c r="R258" s="15" t="n"/>
      <c r="S258" s="15" t="n"/>
      <c r="T258" s="15" t="n"/>
      <c r="U258" s="15" t="n"/>
    </row>
    <row r="259" hidden="1" ht="13.5" customFormat="1" customHeight="1" s="29">
      <c r="A259" s="541" t="n"/>
      <c r="B259" s="586" t="n"/>
      <c r="C259" s="587" t="n"/>
      <c r="D259" s="541" t="n"/>
      <c r="E259" s="541" t="n"/>
      <c r="F259" s="541" t="n"/>
      <c r="G259" s="541" t="n"/>
      <c r="H259" s="541" t="n"/>
      <c r="I259" s="541" t="n"/>
      <c r="J259" s="541" t="n"/>
      <c r="K259" s="541" t="n"/>
      <c r="L259" s="541" t="n"/>
      <c r="M259" s="541" t="n"/>
      <c r="N259" s="541" t="n"/>
      <c r="O259" s="541" t="n"/>
      <c r="P259" s="541" t="n"/>
      <c r="Q259" s="15" t="n"/>
      <c r="R259" s="15" t="n"/>
      <c r="S259" s="15" t="n"/>
      <c r="T259" s="15" t="n"/>
      <c r="U259" s="15" t="n"/>
    </row>
    <row r="260" hidden="1" ht="13.5" customFormat="1" customHeight="1" s="29">
      <c r="A260" s="329" t="inlineStr">
        <is>
          <t>入金
⑥</t>
        </is>
      </c>
      <c r="B260" s="323" t="inlineStr">
        <is>
          <t>日付</t>
        </is>
      </c>
      <c r="C260" s="588" t="n"/>
      <c r="D260" s="322" t="n"/>
      <c r="E260" s="322" t="n"/>
      <c r="F260" s="322" t="n"/>
      <c r="G260" s="322" t="n"/>
      <c r="H260" s="322" t="n"/>
      <c r="I260" s="322" t="n"/>
      <c r="J260" s="322" t="n"/>
      <c r="K260" s="322" t="n"/>
      <c r="L260" s="322" t="n"/>
      <c r="M260" s="322" t="n"/>
      <c r="N260" s="603" t="n"/>
      <c r="O260" s="603" t="n"/>
      <c r="P260" s="322" t="n"/>
      <c r="Q260" s="15" t="n"/>
      <c r="R260" s="15" t="n"/>
      <c r="S260" s="15" t="n"/>
      <c r="T260" s="15" t="n"/>
      <c r="U260" s="15" t="n"/>
    </row>
    <row r="261" hidden="1" ht="13.5" customFormat="1" customHeight="1" s="29">
      <c r="A261" s="540" t="n"/>
      <c r="B261" s="586" t="n"/>
      <c r="C261" s="587" t="n"/>
      <c r="D261" s="541" t="n"/>
      <c r="E261" s="541" t="n"/>
      <c r="F261" s="541" t="n"/>
      <c r="G261" s="541" t="n"/>
      <c r="H261" s="541" t="n"/>
      <c r="I261" s="541" t="n"/>
      <c r="J261" s="541" t="n"/>
      <c r="K261" s="541" t="n"/>
      <c r="L261" s="541" t="n"/>
      <c r="M261" s="541" t="n"/>
      <c r="N261" s="541" t="n"/>
      <c r="O261" s="541" t="n"/>
      <c r="P261" s="541" t="n"/>
      <c r="Q261" s="15" t="n"/>
      <c r="R261" s="15" t="n"/>
      <c r="S261" s="15" t="n"/>
      <c r="T261" s="15" t="n"/>
      <c r="U261" s="15" t="n"/>
    </row>
    <row r="262" hidden="1" ht="13.5" customFormat="1" customHeight="1" s="29">
      <c r="A262" s="540" t="n"/>
      <c r="B262" s="323" t="inlineStr">
        <is>
          <t>金額</t>
        </is>
      </c>
      <c r="C262" s="588" t="n"/>
      <c r="D262" s="322" t="n"/>
      <c r="E262" s="322" t="n"/>
      <c r="F262" s="322" t="n"/>
      <c r="G262" s="322" t="n"/>
      <c r="H262" s="322" t="n"/>
      <c r="I262" s="322" t="n"/>
      <c r="J262" s="322" t="n"/>
      <c r="K262" s="322" t="n"/>
      <c r="L262" s="322" t="n"/>
      <c r="M262" s="322" t="n"/>
      <c r="N262" s="603" t="n"/>
      <c r="O262" s="603" t="n"/>
      <c r="P262" s="322" t="n"/>
      <c r="Q262" s="15" t="n"/>
      <c r="R262" s="15" t="n"/>
      <c r="S262" s="15" t="n"/>
      <c r="T262" s="15" t="n"/>
      <c r="U262" s="15" t="n"/>
    </row>
    <row r="263" hidden="1" ht="13.5" customFormat="1" customHeight="1" s="29">
      <c r="A263" s="541" t="n"/>
      <c r="B263" s="586" t="n"/>
      <c r="C263" s="587" t="n"/>
      <c r="D263" s="541" t="n"/>
      <c r="E263" s="541" t="n"/>
      <c r="F263" s="541" t="n"/>
      <c r="G263" s="541" t="n"/>
      <c r="H263" s="541" t="n"/>
      <c r="I263" s="541" t="n"/>
      <c r="J263" s="541" t="n"/>
      <c r="K263" s="541" t="n"/>
      <c r="L263" s="541" t="n"/>
      <c r="M263" s="541" t="n"/>
      <c r="N263" s="541" t="n"/>
      <c r="O263" s="541" t="n"/>
      <c r="P263" s="541" t="n"/>
      <c r="Q263" s="15" t="n"/>
      <c r="R263" s="15" t="n"/>
      <c r="S263" s="15" t="n"/>
      <c r="T263" s="15" t="n"/>
      <c r="U263" s="15" t="n"/>
    </row>
    <row r="264" hidden="1" ht="13.5" customFormat="1" customHeight="1" s="29">
      <c r="A264" s="329" t="inlineStr">
        <is>
          <t>入金
⑥</t>
        </is>
      </c>
      <c r="B264" s="323" t="inlineStr">
        <is>
          <t>日付</t>
        </is>
      </c>
      <c r="C264" s="588" t="n"/>
      <c r="D264" s="322" t="n"/>
      <c r="E264" s="322" t="n"/>
      <c r="F264" s="322" t="n"/>
      <c r="G264" s="322" t="n"/>
      <c r="H264" s="322" t="n"/>
      <c r="I264" s="322" t="n"/>
      <c r="J264" s="322" t="n"/>
      <c r="K264" s="322" t="n"/>
      <c r="L264" s="322" t="n"/>
      <c r="M264" s="322" t="n"/>
      <c r="N264" s="603" t="n"/>
      <c r="O264" s="603" t="n"/>
      <c r="P264" s="322" t="n"/>
      <c r="Q264" s="15" t="n"/>
      <c r="R264" s="15" t="n"/>
      <c r="S264" s="15" t="n"/>
      <c r="T264" s="15" t="n"/>
      <c r="U264" s="15" t="n"/>
    </row>
    <row r="265" hidden="1" ht="13.5" customFormat="1" customHeight="1" s="29">
      <c r="A265" s="540" t="n"/>
      <c r="B265" s="586" t="n"/>
      <c r="C265" s="587" t="n"/>
      <c r="D265" s="541" t="n"/>
      <c r="E265" s="541" t="n"/>
      <c r="F265" s="541" t="n"/>
      <c r="G265" s="541" t="n"/>
      <c r="H265" s="541" t="n"/>
      <c r="I265" s="541" t="n"/>
      <c r="J265" s="541" t="n"/>
      <c r="K265" s="541" t="n"/>
      <c r="L265" s="541" t="n"/>
      <c r="M265" s="541" t="n"/>
      <c r="N265" s="541" t="n"/>
      <c r="O265" s="541" t="n"/>
      <c r="P265" s="541" t="n"/>
      <c r="Q265" s="15" t="n"/>
      <c r="R265" s="15" t="n"/>
      <c r="S265" s="15" t="n"/>
      <c r="T265" s="15" t="n"/>
      <c r="U265" s="15" t="n"/>
    </row>
    <row r="266" hidden="1" ht="13.5" customFormat="1" customHeight="1" s="29">
      <c r="A266" s="540" t="n"/>
      <c r="B266" s="323" t="inlineStr">
        <is>
          <t>金額</t>
        </is>
      </c>
      <c r="C266" s="588" t="n"/>
      <c r="D266" s="322" t="n"/>
      <c r="E266" s="322" t="n"/>
      <c r="F266" s="322" t="n"/>
      <c r="G266" s="322" t="n"/>
      <c r="H266" s="322" t="n"/>
      <c r="I266" s="322" t="n"/>
      <c r="J266" s="322" t="n"/>
      <c r="K266" s="322" t="n"/>
      <c r="L266" s="322" t="n"/>
      <c r="M266" s="322" t="n"/>
      <c r="N266" s="603" t="n"/>
      <c r="O266" s="603" t="n"/>
      <c r="P266" s="322" t="n"/>
      <c r="Q266" s="15" t="n"/>
      <c r="R266" s="15" t="n"/>
      <c r="S266" s="15" t="n"/>
      <c r="T266" s="15" t="n"/>
      <c r="U266" s="15" t="n"/>
    </row>
    <row r="267" hidden="1" ht="13.5" customFormat="1" customHeight="1" s="29">
      <c r="A267" s="541" t="n"/>
      <c r="B267" s="586" t="n"/>
      <c r="C267" s="587" t="n"/>
      <c r="D267" s="541" t="n"/>
      <c r="E267" s="541" t="n"/>
      <c r="F267" s="541" t="n"/>
      <c r="G267" s="541" t="n"/>
      <c r="H267" s="541" t="n"/>
      <c r="I267" s="541" t="n"/>
      <c r="J267" s="541" t="n"/>
      <c r="K267" s="541" t="n"/>
      <c r="L267" s="541" t="n"/>
      <c r="M267" s="541" t="n"/>
      <c r="N267" s="541" t="n"/>
      <c r="O267" s="541" t="n"/>
      <c r="P267" s="541" t="n"/>
      <c r="Q267" s="15" t="n"/>
      <c r="R267" s="15" t="n"/>
      <c r="S267" s="15" t="n"/>
      <c r="T267" s="15" t="n"/>
      <c r="U267" s="15" t="n"/>
    </row>
    <row r="268" hidden="1" ht="13.5" customFormat="1" customHeight="1" s="29">
      <c r="A268" s="329" t="inlineStr">
        <is>
          <t>入金
⑦</t>
        </is>
      </c>
      <c r="B268" s="323" t="inlineStr">
        <is>
          <t>日付</t>
        </is>
      </c>
      <c r="C268" s="588" t="n"/>
      <c r="D268" s="322" t="n"/>
      <c r="E268" s="318" t="n"/>
      <c r="F268" s="322" t="n"/>
      <c r="G268" s="322" t="n"/>
      <c r="H268" s="322" t="n"/>
      <c r="I268" s="322" t="n"/>
      <c r="J268" s="322" t="n"/>
      <c r="K268" s="322" t="n"/>
      <c r="L268" s="322" t="n"/>
      <c r="M268" s="322" t="n"/>
      <c r="N268" s="603" t="n"/>
      <c r="O268" s="603" t="n"/>
      <c r="P268" s="322" t="n"/>
      <c r="Q268" s="15" t="n"/>
      <c r="R268" s="15" t="n"/>
      <c r="S268" s="15" t="n"/>
      <c r="T268" s="15" t="n"/>
      <c r="U268" s="15" t="n"/>
    </row>
    <row r="269" hidden="1" ht="13.5" customFormat="1" customHeight="1" s="29">
      <c r="A269" s="540" t="n"/>
      <c r="B269" s="586" t="n"/>
      <c r="C269" s="587" t="n"/>
      <c r="D269" s="541" t="n"/>
      <c r="E269" s="319" t="n"/>
      <c r="F269" s="541" t="n"/>
      <c r="G269" s="541" t="n"/>
      <c r="H269" s="541" t="n"/>
      <c r="I269" s="541" t="n"/>
      <c r="J269" s="541" t="n"/>
      <c r="K269" s="541" t="n"/>
      <c r="L269" s="541" t="n"/>
      <c r="M269" s="541" t="n"/>
      <c r="N269" s="541" t="n"/>
      <c r="O269" s="541" t="n"/>
      <c r="P269" s="541" t="n"/>
      <c r="Q269" s="15" t="n"/>
      <c r="R269" s="15" t="n"/>
      <c r="S269" s="15" t="n"/>
      <c r="T269" s="15" t="n"/>
      <c r="U269" s="15" t="n"/>
    </row>
    <row r="270" hidden="1" ht="13.5" customFormat="1" customHeight="1" s="29">
      <c r="A270" s="540" t="n"/>
      <c r="B270" s="323" t="inlineStr">
        <is>
          <t>金額</t>
        </is>
      </c>
      <c r="C270" s="588" t="n"/>
      <c r="D270" s="322" t="n"/>
      <c r="E270" s="318" t="n"/>
      <c r="F270" s="322" t="n"/>
      <c r="G270" s="322" t="n"/>
      <c r="H270" s="322" t="n"/>
      <c r="I270" s="322" t="n"/>
      <c r="J270" s="322" t="n"/>
      <c r="K270" s="322" t="n"/>
      <c r="L270" s="322" t="n"/>
      <c r="M270" s="322" t="n"/>
      <c r="N270" s="603" t="n"/>
      <c r="O270" s="603" t="n"/>
      <c r="P270" s="322" t="n"/>
      <c r="Q270" s="15" t="n"/>
      <c r="R270" s="15" t="n"/>
      <c r="S270" s="15" t="n"/>
      <c r="T270" s="15" t="n"/>
      <c r="U270" s="15" t="n"/>
    </row>
    <row r="271" hidden="1" ht="13.5" customFormat="1" customHeight="1" s="29">
      <c r="A271" s="541" t="n"/>
      <c r="B271" s="586" t="n"/>
      <c r="C271" s="587" t="n"/>
      <c r="D271" s="541" t="n"/>
      <c r="E271" s="319" t="n"/>
      <c r="F271" s="541" t="n"/>
      <c r="G271" s="541" t="n"/>
      <c r="H271" s="541" t="n"/>
      <c r="I271" s="541" t="n"/>
      <c r="J271" s="541" t="n"/>
      <c r="K271" s="541" t="n"/>
      <c r="L271" s="541" t="n"/>
      <c r="M271" s="541" t="n"/>
      <c r="N271" s="541" t="n"/>
      <c r="O271" s="541" t="n"/>
      <c r="P271" s="541" t="n"/>
      <c r="Q271" s="15" t="n"/>
      <c r="R271" s="15" t="n"/>
      <c r="S271" s="15" t="n"/>
      <c r="T271" s="15" t="n"/>
      <c r="U271" s="15" t="n"/>
    </row>
    <row r="272" hidden="1" ht="13.5" customFormat="1" customHeight="1" s="29">
      <c r="A272" s="329" t="inlineStr">
        <is>
          <t>入金
⑧</t>
        </is>
      </c>
      <c r="B272" s="323" t="inlineStr">
        <is>
          <t>日付</t>
        </is>
      </c>
      <c r="C272" s="588" t="n"/>
      <c r="D272" s="322" t="n"/>
      <c r="E272" s="318" t="n"/>
      <c r="F272" s="322" t="n"/>
      <c r="G272" s="322" t="n"/>
      <c r="H272" s="322" t="n"/>
      <c r="I272" s="322" t="n"/>
      <c r="J272" s="322" t="n"/>
      <c r="K272" s="322" t="n"/>
      <c r="L272" s="322" t="n"/>
      <c r="M272" s="322" t="n"/>
      <c r="N272" s="603" t="n"/>
      <c r="O272" s="603" t="n"/>
      <c r="P272" s="322" t="n"/>
      <c r="Q272" s="15" t="n"/>
      <c r="R272" s="15" t="n"/>
      <c r="S272" s="15" t="n"/>
      <c r="T272" s="15" t="n"/>
      <c r="U272" s="15" t="n"/>
    </row>
    <row r="273" hidden="1" ht="13.5" customFormat="1" customHeight="1" s="29">
      <c r="A273" s="540" t="n"/>
      <c r="B273" s="586" t="n"/>
      <c r="C273" s="587" t="n"/>
      <c r="D273" s="541" t="n"/>
      <c r="E273" s="319" t="n"/>
      <c r="F273" s="541" t="n"/>
      <c r="G273" s="541" t="n"/>
      <c r="H273" s="541" t="n"/>
      <c r="I273" s="541" t="n"/>
      <c r="J273" s="541" t="n"/>
      <c r="K273" s="541" t="n"/>
      <c r="L273" s="541" t="n"/>
      <c r="M273" s="541" t="n"/>
      <c r="N273" s="541" t="n"/>
      <c r="O273" s="541" t="n"/>
      <c r="P273" s="541" t="n"/>
      <c r="Q273" s="15" t="n"/>
      <c r="R273" s="15" t="n"/>
      <c r="S273" s="15" t="n"/>
      <c r="T273" s="15" t="n"/>
      <c r="U273" s="15" t="n"/>
    </row>
    <row r="274" hidden="1" ht="13.5" customFormat="1" customHeight="1" s="29">
      <c r="A274" s="540" t="n"/>
      <c r="B274" s="323" t="inlineStr">
        <is>
          <t>金額</t>
        </is>
      </c>
      <c r="C274" s="588" t="n"/>
      <c r="D274" s="322" t="n"/>
      <c r="E274" s="318" t="n"/>
      <c r="F274" s="322" t="n"/>
      <c r="G274" s="322" t="n"/>
      <c r="H274" s="322" t="n"/>
      <c r="I274" s="322" t="n"/>
      <c r="J274" s="322" t="n"/>
      <c r="K274" s="322" t="n"/>
      <c r="L274" s="322" t="n"/>
      <c r="M274" s="322" t="n"/>
      <c r="N274" s="603" t="n"/>
      <c r="O274" s="603" t="n"/>
      <c r="P274" s="322" t="n"/>
      <c r="Q274" s="15" t="n"/>
      <c r="R274" s="15" t="n"/>
      <c r="S274" s="15" t="n"/>
      <c r="T274" s="15" t="n"/>
      <c r="U274" s="15" t="n"/>
    </row>
    <row r="275" hidden="1" ht="13.5" customFormat="1" customHeight="1" s="29">
      <c r="A275" s="541" t="n"/>
      <c r="B275" s="586" t="n"/>
      <c r="C275" s="587" t="n"/>
      <c r="D275" s="541" t="n"/>
      <c r="E275" s="319" t="n"/>
      <c r="F275" s="541" t="n"/>
      <c r="G275" s="541" t="n"/>
      <c r="H275" s="541" t="n"/>
      <c r="I275" s="541" t="n"/>
      <c r="J275" s="541" t="n"/>
      <c r="K275" s="541" t="n"/>
      <c r="L275" s="541" t="n"/>
      <c r="M275" s="541" t="n"/>
      <c r="N275" s="541" t="n"/>
      <c r="O275" s="541" t="n"/>
      <c r="P275" s="541" t="n"/>
      <c r="Q275" s="15" t="n"/>
      <c r="R275" s="15" t="n"/>
      <c r="S275" s="15" t="n"/>
      <c r="T275" s="15" t="n"/>
      <c r="U275" s="15" t="n"/>
    </row>
    <row r="276" ht="14.25" customFormat="1" customHeight="1" s="29">
      <c r="A276" s="324" t="inlineStr">
        <is>
          <t>債権残高</t>
        </is>
      </c>
      <c r="B276" s="567" t="n"/>
      <c r="C276" s="567" t="n"/>
      <c r="D276" s="562">
        <f>D237-D242-D246-D250-D254-D258-D262-D266</f>
        <v/>
      </c>
      <c r="E276" s="562">
        <f>E237-E242-E246-E250-E254-E258-E262</f>
        <v/>
      </c>
      <c r="F276" s="562">
        <f>F237-F242-F246-F250-F254-F258-F262</f>
        <v/>
      </c>
      <c r="G276" s="562">
        <f>G237-G242-G246-G250-G254-G258-G262</f>
        <v/>
      </c>
      <c r="H276" s="562">
        <f>H237-H242-H246-H250-H254-H258-H262</f>
        <v/>
      </c>
      <c r="I276" s="562">
        <f>I237-I242-I246-I250-I254-I258-I262</f>
        <v/>
      </c>
      <c r="J276" s="562">
        <f>J237-J242-J246-J250-J254-J258-J262</f>
        <v/>
      </c>
      <c r="K276" s="562">
        <f>K237-K242-K246-K250-K254-K258-K262</f>
        <v/>
      </c>
      <c r="L276" s="562">
        <f>L237-L242-L246-L250-L254-L258-L262</f>
        <v/>
      </c>
      <c r="M276" s="562">
        <f>M237-M242-M246-M250-M254-M258-M262</f>
        <v/>
      </c>
      <c r="N276" s="562">
        <f>N237-N242-N246-N250-N254-N258-N262</f>
        <v/>
      </c>
      <c r="O276" s="562">
        <f>O237-O242-O246-O250-O254-O258-O262</f>
        <v/>
      </c>
      <c r="P276" s="605" t="n"/>
      <c r="Q276" s="15" t="n"/>
      <c r="R276" s="15" t="n"/>
      <c r="S276" s="15" t="n"/>
      <c r="T276" s="15" t="n"/>
      <c r="U276" s="15" t="n"/>
    </row>
    <row r="277" ht="14.25" customFormat="1" customHeight="1" s="29">
      <c r="A277" s="586" t="n"/>
      <c r="B277" s="591" t="n"/>
      <c r="C277" s="591" t="n"/>
      <c r="D277" s="541" t="n"/>
      <c r="E277" s="541" t="n"/>
      <c r="F277" s="541" t="n"/>
      <c r="G277" s="541" t="n"/>
      <c r="H277" s="541" t="n"/>
      <c r="I277" s="541" t="n"/>
      <c r="J277" s="541" t="n"/>
      <c r="K277" s="541" t="n"/>
      <c r="L277" s="541" t="n"/>
      <c r="M277" s="541" t="n"/>
      <c r="N277" s="541" t="n"/>
      <c r="O277" s="541" t="n"/>
      <c r="P277" s="541" t="n"/>
      <c r="Q277" s="15" t="n"/>
      <c r="R277" s="15" t="n"/>
      <c r="S277" s="15" t="n"/>
      <c r="T277" s="15" t="n"/>
      <c r="U277" s="15" t="n"/>
    </row>
    <row r="278" ht="14.25" customFormat="1" customHeight="1" s="29">
      <c r="A278" s="611" t="inlineStr">
        <is>
          <t>合計債権残高</t>
        </is>
      </c>
      <c r="B278" s="567" t="n"/>
      <c r="C278" s="567" t="n"/>
      <c r="D278" s="612">
        <f>SUM(D276:D277)</f>
        <v/>
      </c>
      <c r="E278" s="613" t="n"/>
      <c r="F278" s="613" t="n"/>
      <c r="G278" s="613" t="n"/>
      <c r="H278" s="613" t="n"/>
      <c r="I278" s="613" t="n"/>
      <c r="J278" s="613" t="n"/>
      <c r="K278" s="613" t="n"/>
      <c r="L278" s="613" t="n"/>
      <c r="M278" s="613" t="n"/>
      <c r="N278" s="613" t="n"/>
      <c r="O278" s="613" t="n"/>
      <c r="P278" s="614" t="n"/>
      <c r="Q278" s="15" t="n"/>
      <c r="R278" s="15" t="n"/>
      <c r="S278" s="15" t="n"/>
      <c r="T278" s="15" t="n"/>
      <c r="U278" s="15" t="n"/>
    </row>
    <row r="279" ht="14.25" customFormat="1" customHeight="1" s="29">
      <c r="A279" s="586" t="n"/>
      <c r="B279" s="591" t="n"/>
      <c r="C279" s="591" t="n"/>
      <c r="D279" s="586" t="n"/>
      <c r="E279" s="613" t="n"/>
      <c r="F279" s="613" t="n"/>
      <c r="G279" s="613" t="n"/>
      <c r="H279" s="613" t="n"/>
      <c r="I279" s="613" t="n"/>
      <c r="J279" s="613" t="n"/>
      <c r="K279" s="613" t="n"/>
      <c r="L279" s="613" t="n"/>
      <c r="M279" s="613" t="n"/>
      <c r="N279" s="613" t="n"/>
      <c r="O279" s="613" t="n"/>
      <c r="P279" s="615" t="n"/>
      <c r="Q279" s="15" t="n"/>
      <c r="R279" s="15" t="n"/>
      <c r="S279" s="15" t="n"/>
      <c r="T279" s="15" t="n"/>
      <c r="U279" s="15" t="n"/>
    </row>
    <row r="280" ht="38.25" customFormat="1" customHeight="1" s="29">
      <c r="A280" s="15" t="n"/>
      <c r="B280" s="15" t="n"/>
      <c r="C280" s="15" t="n"/>
      <c r="D280" s="258" t="n"/>
      <c r="E280" s="258" t="n"/>
      <c r="F280" s="258" t="n"/>
      <c r="G280" s="258" t="n"/>
      <c r="H280" s="258" t="n"/>
      <c r="I280" s="258" t="n"/>
      <c r="J280" s="258" t="n"/>
      <c r="K280" s="258" t="n"/>
      <c r="L280" s="258" t="n"/>
      <c r="M280" s="258" t="n"/>
      <c r="N280" s="258" t="n"/>
      <c r="O280" s="258" t="n"/>
      <c r="P280" s="258" t="n"/>
      <c r="Q280" s="15" t="n"/>
      <c r="R280" s="15" t="n"/>
      <c r="S280" s="15" t="n"/>
      <c r="T280" s="15" t="n"/>
      <c r="U280" s="15" t="n"/>
    </row>
    <row r="281" ht="27.75" customHeight="1" s="530">
      <c r="E281" s="535" t="n"/>
    </row>
  </sheetData>
  <mergeCells count="387">
    <mergeCell ref="L264:L265"/>
    <mergeCell ref="G268:G269"/>
    <mergeCell ref="I268:I269"/>
    <mergeCell ref="N264:N265"/>
    <mergeCell ref="B29:B30"/>
    <mergeCell ref="D254:D255"/>
    <mergeCell ref="B23:B24"/>
    <mergeCell ref="F272:F273"/>
    <mergeCell ref="O276:O277"/>
    <mergeCell ref="N274:N275"/>
    <mergeCell ref="A151:A152"/>
    <mergeCell ref="B37:B38"/>
    <mergeCell ref="F262:F263"/>
    <mergeCell ref="B199:C200"/>
    <mergeCell ref="J242:J243"/>
    <mergeCell ref="G246:G247"/>
    <mergeCell ref="L242:L243"/>
    <mergeCell ref="H244:H245"/>
    <mergeCell ref="E254:E255"/>
    <mergeCell ref="J244:J245"/>
    <mergeCell ref="E248:E249"/>
    <mergeCell ref="B167:C168"/>
    <mergeCell ref="N252:N253"/>
    <mergeCell ref="B161:C162"/>
    <mergeCell ref="F252:F253"/>
    <mergeCell ref="B97:B98"/>
    <mergeCell ref="P252:P253"/>
    <mergeCell ref="A278:C279"/>
    <mergeCell ref="L237:L238"/>
    <mergeCell ref="P270:P271"/>
    <mergeCell ref="B17:B18"/>
    <mergeCell ref="B77:B78"/>
    <mergeCell ref="B11:B12"/>
    <mergeCell ref="B254:C255"/>
    <mergeCell ref="K240:K241"/>
    <mergeCell ref="I242:I243"/>
    <mergeCell ref="K258:K259"/>
    <mergeCell ref="M258:M259"/>
    <mergeCell ref="A248:A251"/>
    <mergeCell ref="B256:C257"/>
    <mergeCell ref="H262:H263"/>
    <mergeCell ref="I244:I245"/>
    <mergeCell ref="K260:K261"/>
    <mergeCell ref="B95:B96"/>
    <mergeCell ref="B45:B46"/>
    <mergeCell ref="M264:M265"/>
    <mergeCell ref="B272:C273"/>
    <mergeCell ref="B274:C275"/>
    <mergeCell ref="E262:E263"/>
    <mergeCell ref="B157:C158"/>
    <mergeCell ref="G262:G263"/>
    <mergeCell ref="B175:C176"/>
    <mergeCell ref="G237:G238"/>
    <mergeCell ref="I237:I238"/>
    <mergeCell ref="P262:P263"/>
    <mergeCell ref="N276:N277"/>
    <mergeCell ref="H252:H253"/>
    <mergeCell ref="P276:P277"/>
    <mergeCell ref="A276:C277"/>
    <mergeCell ref="M246:M247"/>
    <mergeCell ref="O246:O247"/>
    <mergeCell ref="P278:P279"/>
    <mergeCell ref="B225:B226"/>
    <mergeCell ref="M248:M249"/>
    <mergeCell ref="O248:O249"/>
    <mergeCell ref="B83:B84"/>
    <mergeCell ref="A272:A275"/>
    <mergeCell ref="B234:C234"/>
    <mergeCell ref="B33:B34"/>
    <mergeCell ref="F270:F271"/>
    <mergeCell ref="B155:C156"/>
    <mergeCell ref="B264:C265"/>
    <mergeCell ref="G252:G253"/>
    <mergeCell ref="I252:I253"/>
    <mergeCell ref="D256:D257"/>
    <mergeCell ref="M272:M273"/>
    <mergeCell ref="B262:C263"/>
    <mergeCell ref="K274:K275"/>
    <mergeCell ref="M274:M275"/>
    <mergeCell ref="O274:O275"/>
    <mergeCell ref="P237:P238"/>
    <mergeCell ref="H240:H241"/>
    <mergeCell ref="J240:J241"/>
    <mergeCell ref="B47:B48"/>
    <mergeCell ref="J258:J259"/>
    <mergeCell ref="L258:L259"/>
    <mergeCell ref="B246:C247"/>
    <mergeCell ref="P266:P267"/>
    <mergeCell ref="B211:C212"/>
    <mergeCell ref="H266:H267"/>
    <mergeCell ref="B152:C152"/>
    <mergeCell ref="J260:J261"/>
    <mergeCell ref="L260:L261"/>
    <mergeCell ref="B183:C184"/>
    <mergeCell ref="P268:P269"/>
    <mergeCell ref="B185:C186"/>
    <mergeCell ref="B177:B178"/>
    <mergeCell ref="K254:K255"/>
    <mergeCell ref="M254:M255"/>
    <mergeCell ref="B252:C253"/>
    <mergeCell ref="B227:C228"/>
    <mergeCell ref="I240:I241"/>
    <mergeCell ref="H268:H269"/>
    <mergeCell ref="M256:M257"/>
    <mergeCell ref="H272:H273"/>
    <mergeCell ref="P250:P251"/>
    <mergeCell ref="B41:B42"/>
    <mergeCell ref="B59:B60"/>
    <mergeCell ref="L246:L247"/>
    <mergeCell ref="A101:A147"/>
    <mergeCell ref="N246:N247"/>
    <mergeCell ref="B100:C100"/>
    <mergeCell ref="B43:B44"/>
    <mergeCell ref="J254:J255"/>
    <mergeCell ref="B61:B62"/>
    <mergeCell ref="L254:L255"/>
    <mergeCell ref="G258:G259"/>
    <mergeCell ref="L248:L249"/>
    <mergeCell ref="I258:I259"/>
    <mergeCell ref="N248:N249"/>
    <mergeCell ref="B207:C208"/>
    <mergeCell ref="A233:A234"/>
    <mergeCell ref="E260:E261"/>
    <mergeCell ref="B173:C174"/>
    <mergeCell ref="E276:E277"/>
    <mergeCell ref="A252:A255"/>
    <mergeCell ref="J268:J269"/>
    <mergeCell ref="L274:L275"/>
    <mergeCell ref="J272:J273"/>
    <mergeCell ref="O262:O263"/>
    <mergeCell ref="A148:C148"/>
    <mergeCell ref="O237:O238"/>
    <mergeCell ref="B191:C192"/>
    <mergeCell ref="D270:D271"/>
    <mergeCell ref="N242:N243"/>
    <mergeCell ref="M270:M271"/>
    <mergeCell ref="B3:B4"/>
    <mergeCell ref="A239:C239"/>
    <mergeCell ref="B67:B68"/>
    <mergeCell ref="B217:C218"/>
    <mergeCell ref="B69:B70"/>
    <mergeCell ref="O252:O253"/>
    <mergeCell ref="J256:J257"/>
    <mergeCell ref="L256:L257"/>
    <mergeCell ref="H264:H265"/>
    <mergeCell ref="J264:J265"/>
    <mergeCell ref="I250:I251"/>
    <mergeCell ref="K250:K251"/>
    <mergeCell ref="G274:G275"/>
    <mergeCell ref="B248:C249"/>
    <mergeCell ref="B223:C224"/>
    <mergeCell ref="P244:P245"/>
    <mergeCell ref="M276:M277"/>
    <mergeCell ref="O270:O271"/>
    <mergeCell ref="I256:I257"/>
    <mergeCell ref="K256:K257"/>
    <mergeCell ref="D276:D277"/>
    <mergeCell ref="D242:D243"/>
    <mergeCell ref="F242:F243"/>
    <mergeCell ref="B205:C206"/>
    <mergeCell ref="D278:D279"/>
    <mergeCell ref="B57:B58"/>
    <mergeCell ref="D244:D245"/>
    <mergeCell ref="F244:F245"/>
    <mergeCell ref="N262:N263"/>
    <mergeCell ref="B221:C222"/>
    <mergeCell ref="H237:H238"/>
    <mergeCell ref="B9:B10"/>
    <mergeCell ref="L270:L271"/>
    <mergeCell ref="J237:J238"/>
    <mergeCell ref="I274:I275"/>
    <mergeCell ref="N270:N271"/>
    <mergeCell ref="A153:A230"/>
    <mergeCell ref="B75:B76"/>
    <mergeCell ref="G242:G243"/>
    <mergeCell ref="O258:O259"/>
    <mergeCell ref="D262:D263"/>
    <mergeCell ref="B85:B86"/>
    <mergeCell ref="P240:P241"/>
    <mergeCell ref="O268:O269"/>
    <mergeCell ref="E244:E245"/>
    <mergeCell ref="O260:O261"/>
    <mergeCell ref="G264:G265"/>
    <mergeCell ref="I264:I265"/>
    <mergeCell ref="K264:K265"/>
    <mergeCell ref="F268:F269"/>
    <mergeCell ref="H250:H251"/>
    <mergeCell ref="J250:J251"/>
    <mergeCell ref="N258:N259"/>
    <mergeCell ref="B19:B20"/>
    <mergeCell ref="A149:C150"/>
    <mergeCell ref="B65:B66"/>
    <mergeCell ref="E237:E238"/>
    <mergeCell ref="J276:J277"/>
    <mergeCell ref="L276:L277"/>
    <mergeCell ref="B242:C243"/>
    <mergeCell ref="I246:I247"/>
    <mergeCell ref="P242:P243"/>
    <mergeCell ref="K246:K247"/>
    <mergeCell ref="A3:A100"/>
    <mergeCell ref="B244:C245"/>
    <mergeCell ref="B231:C232"/>
    <mergeCell ref="K248:K249"/>
    <mergeCell ref="G244:G245"/>
    <mergeCell ref="E252:E253"/>
    <mergeCell ref="I272:I273"/>
    <mergeCell ref="B13:B14"/>
    <mergeCell ref="B163:C164"/>
    <mergeCell ref="B15:B16"/>
    <mergeCell ref="F258:F259"/>
    <mergeCell ref="H258:H259"/>
    <mergeCell ref="A244:A247"/>
    <mergeCell ref="L266:L267"/>
    <mergeCell ref="N266:N267"/>
    <mergeCell ref="N260:N261"/>
    <mergeCell ref="F266:F267"/>
    <mergeCell ref="P260:P261"/>
    <mergeCell ref="F260:F261"/>
    <mergeCell ref="H260:H261"/>
    <mergeCell ref="L268:L269"/>
    <mergeCell ref="B91:B92"/>
    <mergeCell ref="B25:B26"/>
    <mergeCell ref="P274:P275"/>
    <mergeCell ref="B35:B36"/>
    <mergeCell ref="B93:B94"/>
    <mergeCell ref="B181:C182"/>
    <mergeCell ref="K272:K273"/>
    <mergeCell ref="G240:G241"/>
    <mergeCell ref="B270:C271"/>
    <mergeCell ref="K262:K263"/>
    <mergeCell ref="K276:K277"/>
    <mergeCell ref="M242:M243"/>
    <mergeCell ref="H246:H247"/>
    <mergeCell ref="O242:O243"/>
    <mergeCell ref="J246:J247"/>
    <mergeCell ref="F254:F255"/>
    <mergeCell ref="M244:M245"/>
    <mergeCell ref="H248:H249"/>
    <mergeCell ref="O244:O245"/>
    <mergeCell ref="J248:J249"/>
    <mergeCell ref="B165:C166"/>
    <mergeCell ref="B79:B80"/>
    <mergeCell ref="B229:C230"/>
    <mergeCell ref="B81:B82"/>
    <mergeCell ref="D252:D253"/>
    <mergeCell ref="B31:B32"/>
    <mergeCell ref="B258:C259"/>
    <mergeCell ref="H274:H275"/>
    <mergeCell ref="J274:J275"/>
    <mergeCell ref="P258:P259"/>
    <mergeCell ref="M262:M263"/>
    <mergeCell ref="B260:C261"/>
    <mergeCell ref="E266:E267"/>
    <mergeCell ref="G266:G267"/>
    <mergeCell ref="G260:G261"/>
    <mergeCell ref="B49:B50"/>
    <mergeCell ref="B171:B172"/>
    <mergeCell ref="P264:P265"/>
    <mergeCell ref="K268:K269"/>
    <mergeCell ref="H254:H255"/>
    <mergeCell ref="B179:C180"/>
    <mergeCell ref="D240:D241"/>
    <mergeCell ref="F256:F257"/>
    <mergeCell ref="M252:M253"/>
    <mergeCell ref="H256:H257"/>
    <mergeCell ref="A260:A263"/>
    <mergeCell ref="P246:P247"/>
    <mergeCell ref="M250:M251"/>
    <mergeCell ref="O250:O251"/>
    <mergeCell ref="H270:H271"/>
    <mergeCell ref="M260:M261"/>
    <mergeCell ref="B39:B40"/>
    <mergeCell ref="B266:C267"/>
    <mergeCell ref="G254:G255"/>
    <mergeCell ref="L244:L245"/>
    <mergeCell ref="G248:G249"/>
    <mergeCell ref="I254:I255"/>
    <mergeCell ref="N244:N245"/>
    <mergeCell ref="I248:I249"/>
    <mergeCell ref="K270:K271"/>
    <mergeCell ref="B197:C198"/>
    <mergeCell ref="B268:C269"/>
    <mergeCell ref="J252:J253"/>
    <mergeCell ref="E256:E257"/>
    <mergeCell ref="G256:G257"/>
    <mergeCell ref="P272:P273"/>
    <mergeCell ref="D260:D261"/>
    <mergeCell ref="B169:C170"/>
    <mergeCell ref="A237:C238"/>
    <mergeCell ref="M240:M241"/>
    <mergeCell ref="O240:O241"/>
    <mergeCell ref="J262:J263"/>
    <mergeCell ref="G272:G273"/>
    <mergeCell ref="L262:L263"/>
    <mergeCell ref="B250:C251"/>
    <mergeCell ref="N237:N238"/>
    <mergeCell ref="D237:D238"/>
    <mergeCell ref="F237:F238"/>
    <mergeCell ref="B187:C188"/>
    <mergeCell ref="D266:D267"/>
    <mergeCell ref="F276:F277"/>
    <mergeCell ref="A268:A271"/>
    <mergeCell ref="B151:C151"/>
    <mergeCell ref="D268:D269"/>
    <mergeCell ref="L240:L241"/>
    <mergeCell ref="M268:M269"/>
    <mergeCell ref="B193:C194"/>
    <mergeCell ref="B213:C214"/>
    <mergeCell ref="L252:L253"/>
    <mergeCell ref="B215:C216"/>
    <mergeCell ref="B63:B64"/>
    <mergeCell ref="E264:E265"/>
    <mergeCell ref="L250:L251"/>
    <mergeCell ref="N250:N251"/>
    <mergeCell ref="D250:D251"/>
    <mergeCell ref="F250:F251"/>
    <mergeCell ref="B27:B28"/>
    <mergeCell ref="H276:H277"/>
    <mergeCell ref="M266:M267"/>
    <mergeCell ref="A256:A259"/>
    <mergeCell ref="O266:O267"/>
    <mergeCell ref="J270:J271"/>
    <mergeCell ref="K252:K253"/>
    <mergeCell ref="B189:C190"/>
    <mergeCell ref="B53:B54"/>
    <mergeCell ref="N240:N241"/>
    <mergeCell ref="F240:F241"/>
    <mergeCell ref="B203:C204"/>
    <mergeCell ref="B55:B56"/>
    <mergeCell ref="G270:G271"/>
    <mergeCell ref="I270:I271"/>
    <mergeCell ref="B219:C220"/>
    <mergeCell ref="B7:B8"/>
    <mergeCell ref="B71:B72"/>
    <mergeCell ref="O254:O255"/>
    <mergeCell ref="D258:D259"/>
    <mergeCell ref="J266:J267"/>
    <mergeCell ref="B73:B74"/>
    <mergeCell ref="B195:B196"/>
    <mergeCell ref="O256:O257"/>
    <mergeCell ref="L272:L273"/>
    <mergeCell ref="B201:C202"/>
    <mergeCell ref="D272:D273"/>
    <mergeCell ref="A264:A267"/>
    <mergeCell ref="D264:D265"/>
    <mergeCell ref="F264:F265"/>
    <mergeCell ref="E250:E251"/>
    <mergeCell ref="O272:O273"/>
    <mergeCell ref="G250:G251"/>
    <mergeCell ref="N254:N255"/>
    <mergeCell ref="P254:P255"/>
    <mergeCell ref="P248:P249"/>
    <mergeCell ref="E258:E259"/>
    <mergeCell ref="I260:I261"/>
    <mergeCell ref="G276:G277"/>
    <mergeCell ref="I276:I277"/>
    <mergeCell ref="B21:B22"/>
    <mergeCell ref="D246:D247"/>
    <mergeCell ref="K242:K243"/>
    <mergeCell ref="F246:F247"/>
    <mergeCell ref="B233:C233"/>
    <mergeCell ref="B240:C241"/>
    <mergeCell ref="N268:N269"/>
    <mergeCell ref="D248:D249"/>
    <mergeCell ref="K244:K245"/>
    <mergeCell ref="F248:F249"/>
    <mergeCell ref="N272:N273"/>
    <mergeCell ref="K237:K238"/>
    <mergeCell ref="M237:M238"/>
    <mergeCell ref="O264:O265"/>
    <mergeCell ref="B87:B88"/>
    <mergeCell ref="H242:H243"/>
    <mergeCell ref="B209:C210"/>
    <mergeCell ref="E246:E247"/>
    <mergeCell ref="D274:D275"/>
    <mergeCell ref="F274:F275"/>
    <mergeCell ref="B159:C160"/>
    <mergeCell ref="B153:C154"/>
    <mergeCell ref="I262:I263"/>
    <mergeCell ref="B89:B90"/>
    <mergeCell ref="B5:B6"/>
    <mergeCell ref="B51:B52"/>
    <mergeCell ref="A240:A243"/>
    <mergeCell ref="I266:I267"/>
    <mergeCell ref="N256:N257"/>
    <mergeCell ref="K266:K267"/>
    <mergeCell ref="P256:P257"/>
  </mergeCells>
  <pageMargins left="0" right="0" top="0" bottom="0" header="0" footer="0"/>
  <pageSetup orientation="portrait" paperSize="9" scale="42"/>
  <rowBreaks count="2" manualBreakCount="2">
    <brk id="80" min="0" max="27" man="1"/>
    <brk id="172" min="0" max="27" man="1"/>
  </rowBreaks>
  <legacyDrawing r:id="anysvml"/>
</worksheet>
</file>

<file path=xl/worksheets/sheet3.xml><?xml version="1.0" encoding="utf-8"?>
<worksheet xmlns="http://schemas.openxmlformats.org/spreadsheetml/2006/main">
  <sheetPr>
    <tabColor rgb="FFFF0066"/>
    <outlinePr summaryBelow="1" summaryRight="1"/>
    <pageSetUpPr/>
  </sheetPr>
  <dimension ref="A1:H202"/>
  <sheetViews>
    <sheetView view="pageBreakPreview" zoomScale="85" zoomScaleNormal="100" zoomScaleSheetLayoutView="85" workbookViewId="0">
      <pane xSplit="2" ySplit="2" topLeftCell="C37" activePane="bottomRight" state="frozen"/>
      <selection pane="topRight" activeCell="L44" sqref="L44"/>
      <selection pane="bottomLeft" activeCell="L44" sqref="L44"/>
      <selection pane="bottomRight" activeCell="B153" sqref="B153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259" min="3" max="3"/>
    <col width="12.875" customWidth="1" style="530" min="4" max="4"/>
    <col width="10.625" bestFit="1" customWidth="1" style="530" min="5" max="6"/>
    <col width="11.125" bestFit="1" customWidth="1" style="530" min="7" max="7"/>
    <col width="15" bestFit="1" customWidth="1" style="530" min="8" max="8"/>
  </cols>
  <sheetData>
    <row r="1" ht="42" customHeight="1" s="530">
      <c r="B1" s="301" t="inlineStr">
        <is>
          <t>ROYAL COOSMETICS社向け
メーカー別仕入一覧（抜粋）2024.07月度～2025念6月度</t>
        </is>
      </c>
      <c r="C1" s="535" t="n"/>
      <c r="D1" s="532" t="n"/>
    </row>
    <row r="2" ht="20.1" customFormat="1" customHeight="1" s="15">
      <c r="A2" s="14" t="n"/>
      <c r="B2" s="446" t="inlineStr">
        <is>
          <t>メーカー名</t>
        </is>
      </c>
      <c r="C2" s="302" t="inlineStr">
        <is>
          <t>合計仕入額</t>
        </is>
      </c>
    </row>
    <row r="3" ht="20.1" customFormat="1" customHeight="1" s="15">
      <c r="A3" s="415" t="n"/>
      <c r="B3" s="297" t="inlineStr">
        <is>
          <t>C'BON</t>
        </is>
      </c>
      <c r="C3" s="233" t="n">
        <v>2017995</v>
      </c>
      <c r="D3" s="552" t="n"/>
    </row>
    <row r="4" ht="20.1" customFormat="1" customHeight="1" s="15">
      <c r="A4" s="540" t="n"/>
      <c r="B4" s="297" t="inlineStr">
        <is>
          <t>BRUNO</t>
        </is>
      </c>
      <c r="C4" s="233" t="n">
        <v>6849789</v>
      </c>
      <c r="D4" s="552" t="n"/>
    </row>
    <row r="5" ht="20.1" customFormat="1" customHeight="1" s="15">
      <c r="A5" s="540" t="n"/>
      <c r="B5" s="298" t="inlineStr">
        <is>
          <t>Quality First</t>
        </is>
      </c>
      <c r="C5" s="233" t="n">
        <v>5258596</v>
      </c>
    </row>
    <row r="6" ht="20.1" customFormat="1" customHeight="1" s="15">
      <c r="A6" s="540" t="n"/>
      <c r="B6" s="298" t="inlineStr">
        <is>
          <t>CHANSON COSMETICS</t>
        </is>
      </c>
      <c r="C6" s="233" t="n">
        <v>2048148</v>
      </c>
    </row>
    <row r="7" ht="20.1" customFormat="1" customHeight="1" s="15">
      <c r="A7" s="540" t="n"/>
      <c r="B7" s="299" t="inlineStr">
        <is>
          <t>LAPIDEM</t>
        </is>
      </c>
      <c r="C7" s="233" t="n">
        <v>5535570</v>
      </c>
    </row>
    <row r="8" ht="20.1" customFormat="1" customHeight="1" s="15">
      <c r="A8" s="540" t="n"/>
      <c r="B8" s="298" t="inlineStr">
        <is>
          <t>ROSY DROP</t>
        </is>
      </c>
      <c r="C8" s="233" t="n">
        <v>8201810</v>
      </c>
    </row>
    <row r="9" ht="19.5" customFormat="1" customHeight="1" s="15">
      <c r="A9" s="540" t="n"/>
      <c r="B9" s="299" t="inlineStr">
        <is>
          <t>CBS(ESTLABO)</t>
        </is>
      </c>
      <c r="C9" s="233" t="n">
        <v>4939717</v>
      </c>
    </row>
    <row r="10" ht="20.1" customFormat="1" customHeight="1" s="15">
      <c r="A10" s="540" t="n"/>
      <c r="B10" s="299" t="inlineStr">
        <is>
          <t>AFURA</t>
        </is>
      </c>
      <c r="C10" s="233" t="n">
        <v>1610075</v>
      </c>
    </row>
    <row r="11" ht="20.1" customFormat="1" customHeight="1" s="15">
      <c r="A11" s="540" t="n"/>
      <c r="B11" s="299" t="inlineStr">
        <is>
          <t>MEDION</t>
        </is>
      </c>
      <c r="C11" s="233" t="n">
        <v>1711640</v>
      </c>
    </row>
    <row r="12" ht="20.1" customFormat="1" customHeight="1" s="15">
      <c r="A12" s="540" t="n"/>
      <c r="B12" s="299" t="inlineStr">
        <is>
          <t>McCoy</t>
        </is>
      </c>
      <c r="C12" s="233" t="n">
        <v>12102320</v>
      </c>
      <c r="E12" s="549" t="n"/>
    </row>
    <row r="13" ht="20.1" customFormat="1" customHeight="1" s="15">
      <c r="A13" s="540" t="n"/>
      <c r="B13" s="299" t="inlineStr">
        <is>
          <t>Luxces</t>
        </is>
      </c>
      <c r="C13" s="233" t="n">
        <v>2468000</v>
      </c>
    </row>
    <row r="14" ht="20.1" customFormat="1" customHeight="1" s="15">
      <c r="A14" s="540" t="n"/>
      <c r="B14" s="298" t="inlineStr">
        <is>
          <t>Evliss</t>
        </is>
      </c>
      <c r="C14" s="233" t="n">
        <v>6329680</v>
      </c>
    </row>
    <row r="15" ht="20.1" customFormat="1" customHeight="1" s="15">
      <c r="A15" s="541" t="n"/>
      <c r="B15" s="300" t="inlineStr">
        <is>
          <t>COCOCHI COSME</t>
        </is>
      </c>
      <c r="C15" s="233" t="n">
        <v>5812746</v>
      </c>
      <c r="E15" s="261" t="inlineStr">
        <is>
          <t>COCOCHI社員購入</t>
        </is>
      </c>
    </row>
    <row r="16" ht="20.1" customFormat="1" customHeight="1" s="15">
      <c r="A16" s="376" t="inlineStr">
        <is>
          <t>売上</t>
        </is>
      </c>
      <c r="B16" s="113" t="inlineStr">
        <is>
          <t>(FLOUVEIL)</t>
        </is>
      </c>
      <c r="C16" s="233">
        <f>SUM(#REF!)</f>
        <v/>
      </c>
    </row>
    <row r="17" ht="20.1" customFormat="1" customHeight="1" s="15">
      <c r="A17" s="540" t="n"/>
      <c r="B17" s="36" t="inlineStr">
        <is>
          <t xml:space="preserve">(RELENT)
</t>
        </is>
      </c>
      <c r="C17" s="233">
        <f>SUM(#REF!)</f>
        <v/>
      </c>
    </row>
    <row r="18" ht="20.1" customFormat="1" customHeight="1" s="15">
      <c r="A18" s="540" t="n"/>
      <c r="B18" s="35" t="inlineStr">
        <is>
          <t>C'BON</t>
        </is>
      </c>
      <c r="C18" s="233">
        <f>SUM(#REF!)</f>
        <v/>
      </c>
    </row>
    <row r="19" ht="20.1" customFormat="1" customHeight="1" s="15">
      <c r="A19" s="540" t="n"/>
      <c r="B19" s="79" t="inlineStr">
        <is>
          <t>Q1st</t>
        </is>
      </c>
      <c r="C19" s="233">
        <f>SUM(#REF!)</f>
        <v/>
      </c>
    </row>
    <row r="20" ht="20.1" customFormat="1" customHeight="1" s="15">
      <c r="A20" s="540" t="n"/>
      <c r="B20" s="96" t="inlineStr">
        <is>
          <t>CHANSON</t>
        </is>
      </c>
      <c r="C20" s="233">
        <f>SUM(#REF!)</f>
        <v/>
      </c>
    </row>
    <row r="21" ht="20.1" customFormat="1" customHeight="1" s="15">
      <c r="A21" s="540" t="n"/>
      <c r="B21" s="96" t="inlineStr">
        <is>
          <t>HIMELABO</t>
        </is>
      </c>
      <c r="C21" s="233">
        <f>SUM(#REF!)</f>
        <v/>
      </c>
    </row>
    <row r="22" ht="20.1" customFormat="1" customHeight="1" s="15">
      <c r="A22" s="540" t="n"/>
      <c r="B22" s="84" t="inlineStr">
        <is>
          <t>SUNSORIT</t>
        </is>
      </c>
      <c r="C22" s="233">
        <f>SUM(#REF!)</f>
        <v/>
      </c>
    </row>
    <row r="23" ht="20.1" customFormat="1" customHeight="1" s="15">
      <c r="A23" s="540" t="n"/>
      <c r="B23" s="34" t="inlineStr">
        <is>
          <t>KYOTOMO</t>
        </is>
      </c>
      <c r="C23" s="233">
        <f>SUM(#REF!)</f>
        <v/>
      </c>
    </row>
    <row r="24" ht="20.1" customFormat="1" customHeight="1" s="15">
      <c r="A24" s="540" t="n"/>
      <c r="B24" s="34" t="inlineStr">
        <is>
          <t>ELEGADOLL</t>
        </is>
      </c>
      <c r="C24" s="233">
        <f>SUM(#REF!)</f>
        <v/>
      </c>
    </row>
    <row r="25" ht="20.1" customFormat="1" customHeight="1" s="15">
      <c r="A25" s="540" t="n"/>
      <c r="B25" s="34" t="inlineStr">
        <is>
          <t>MAYURI</t>
        </is>
      </c>
      <c r="C25" s="233">
        <f>SUM(#REF!)</f>
        <v/>
      </c>
    </row>
    <row r="26" ht="20.1" customFormat="1" customHeight="1" s="15">
      <c r="A26" s="540" t="n"/>
      <c r="B26" s="34" t="inlineStr">
        <is>
          <t>ATMORE</t>
        </is>
      </c>
      <c r="C26" s="233">
        <f>SUM(#REF!)</f>
        <v/>
      </c>
    </row>
    <row r="27" ht="20.1" customFormat="1" customHeight="1" s="15">
      <c r="A27" s="540" t="n"/>
      <c r="B27" s="34" t="inlineStr">
        <is>
          <t>OLUPONO</t>
        </is>
      </c>
      <c r="C27" s="233">
        <f>SUM(#REF!)</f>
        <v/>
      </c>
    </row>
    <row r="28" ht="20.1" customFormat="1" customHeight="1" s="15">
      <c r="A28" s="540" t="n"/>
      <c r="B28" s="34" t="inlineStr">
        <is>
          <t>DIME HEALTH CARE</t>
        </is>
      </c>
      <c r="C28" s="233">
        <f>SUM(#REF!)</f>
        <v/>
      </c>
    </row>
    <row r="29" ht="20.1" customFormat="1" customHeight="1" s="15">
      <c r="A29" s="540" t="n"/>
      <c r="B29" s="35" t="inlineStr">
        <is>
          <t>EMU</t>
        </is>
      </c>
      <c r="C29" s="233">
        <f>SUM(#REF!)</f>
        <v/>
      </c>
    </row>
    <row r="30" ht="20.1" customFormat="1" customHeight="1" s="15">
      <c r="A30" s="540" t="n"/>
      <c r="B30" s="35" t="inlineStr">
        <is>
          <t>CHIKUHODO</t>
        </is>
      </c>
      <c r="C30" s="233">
        <f>SUM(#REF!)</f>
        <v/>
      </c>
    </row>
    <row r="31" ht="20.1" customFormat="1" customHeight="1" s="15">
      <c r="A31" s="540" t="n"/>
      <c r="B31" s="35" t="inlineStr">
        <is>
          <t>LAPIDEM</t>
        </is>
      </c>
      <c r="C31" s="233">
        <f>SUM(#REF!)</f>
        <v/>
      </c>
    </row>
    <row r="32" ht="20.1" customFormat="1" customHeight="1" s="15">
      <c r="A32" s="540" t="n"/>
      <c r="B32" s="35" t="inlineStr">
        <is>
          <t>MARY PLATINUE</t>
        </is>
      </c>
      <c r="C32" s="233">
        <f>SUM(#REF!)</f>
        <v/>
      </c>
    </row>
    <row r="33" ht="20.1" customFormat="1" customHeight="1" s="15">
      <c r="A33" s="540" t="n"/>
      <c r="B33" s="34" t="inlineStr">
        <is>
          <t>POD(ROSY DROP)</t>
        </is>
      </c>
      <c r="C33" s="233">
        <f>SUM(#REF!)</f>
        <v/>
      </c>
    </row>
    <row r="34" ht="20.1" customFormat="1" customHeight="1" s="15">
      <c r="A34" s="540" t="n"/>
      <c r="B34" s="35" t="inlineStr">
        <is>
          <t>CBS(ESTLABO)</t>
        </is>
      </c>
      <c r="C34" s="233">
        <f>SUM(#REF!)</f>
        <v/>
      </c>
    </row>
    <row r="35" ht="20.1" customFormat="1" customHeight="1" s="15">
      <c r="A35" s="540" t="n"/>
      <c r="B35" s="35" t="inlineStr">
        <is>
          <t>DOSHISHA</t>
        </is>
      </c>
      <c r="C35" s="233">
        <f>SUM(#REF!)</f>
        <v/>
      </c>
    </row>
    <row r="36" ht="20.1" customFormat="1" customHeight="1" s="15">
      <c r="A36" s="540" t="n"/>
      <c r="B36" s="209" t="inlineStr">
        <is>
          <t>ISTYLE</t>
        </is>
      </c>
      <c r="C36" s="233">
        <f>SUM(#REF!)</f>
        <v/>
      </c>
    </row>
    <row r="37" ht="20.1" customFormat="1" customHeight="1" s="15">
      <c r="A37" s="540" t="n"/>
      <c r="B37" s="35" t="inlineStr">
        <is>
          <t>MEROS</t>
        </is>
      </c>
      <c r="C37" s="233">
        <f>SUM(#REF!)</f>
        <v/>
      </c>
    </row>
    <row r="38" ht="20.1" customFormat="1" customHeight="1" s="15">
      <c r="A38" s="540" t="n"/>
      <c r="B38" s="35" t="inlineStr">
        <is>
          <t>STAR LAB</t>
        </is>
      </c>
      <c r="C38" s="233">
        <f>SUM(#REF!)</f>
        <v/>
      </c>
    </row>
    <row r="39" ht="20.1" customFormat="1" customHeight="1" s="15">
      <c r="A39" s="540" t="n"/>
      <c r="B39" s="35" t="inlineStr">
        <is>
          <t>Beauty Conexion</t>
        </is>
      </c>
      <c r="C39" s="233">
        <f>SUM(#REF!)</f>
        <v/>
      </c>
    </row>
    <row r="40" ht="20.1" customFormat="1" customHeight="1" s="15">
      <c r="A40" s="540" t="n"/>
      <c r="B40" s="35" t="inlineStr">
        <is>
          <t>COSMEPRO</t>
        </is>
      </c>
      <c r="C40" s="233">
        <f>SUM(#REF!)</f>
        <v/>
      </c>
      <c r="E40" s="552" t="n"/>
    </row>
    <row r="41" ht="20.1" customFormat="1" customHeight="1" s="15">
      <c r="A41" s="540" t="n"/>
      <c r="B41" s="35" t="inlineStr">
        <is>
          <t>AFURA</t>
        </is>
      </c>
      <c r="C41" s="233">
        <f>SUM(#REF!)</f>
        <v/>
      </c>
    </row>
    <row r="42" ht="20.1" customFormat="1" customHeight="1" s="15">
      <c r="A42" s="540" t="n"/>
      <c r="B42" s="35" t="inlineStr">
        <is>
          <t>PECLIA</t>
        </is>
      </c>
      <c r="C42" s="233">
        <f>SUM(#REF!)</f>
        <v/>
      </c>
    </row>
    <row r="43" ht="20.1" customFormat="1" customHeight="1" s="15">
      <c r="A43" s="540" t="n"/>
      <c r="B43" s="35" t="inlineStr">
        <is>
          <t>OSATO</t>
        </is>
      </c>
      <c r="C43" s="233">
        <f>SUM(#REF!)</f>
        <v/>
      </c>
    </row>
    <row r="44" ht="20.1" customFormat="1" customHeight="1" s="15">
      <c r="A44" s="540" t="n"/>
      <c r="B44" s="35" t="inlineStr">
        <is>
          <t>HANAKO</t>
        </is>
      </c>
      <c r="C44" s="233">
        <f>SUM(#REF!)</f>
        <v/>
      </c>
    </row>
    <row r="45" ht="20.1" customFormat="1" customHeight="1" s="15">
      <c r="A45" s="540" t="n"/>
      <c r="B45" s="35" t="inlineStr">
        <is>
          <t>LEJEU</t>
        </is>
      </c>
      <c r="C45" s="233">
        <f>SUM(#REF!)</f>
        <v/>
      </c>
    </row>
    <row r="46" ht="20.1" customFormat="1" customHeight="1" s="15">
      <c r="A46" s="540" t="n"/>
      <c r="B46" s="35" t="inlineStr">
        <is>
          <t>AISHODO</t>
        </is>
      </c>
      <c r="C46" s="233">
        <f>SUM(#REF!)</f>
        <v/>
      </c>
    </row>
    <row r="47" ht="20.1" customFormat="1" customHeight="1" s="15">
      <c r="A47" s="540" t="n"/>
      <c r="B47" s="35" t="inlineStr">
        <is>
          <t>CARING JAPAN (RUHAKU)</t>
        </is>
      </c>
      <c r="C47" s="233">
        <f>SUM(#REF!)</f>
        <v/>
      </c>
    </row>
    <row r="48" ht="19.5" customFormat="1" customHeight="1" s="15">
      <c r="A48" s="540" t="n"/>
      <c r="B48" s="35" t="inlineStr">
        <is>
          <t>MEDION</t>
        </is>
      </c>
      <c r="C48" s="233">
        <f>SUM(#REF!)</f>
        <v/>
      </c>
    </row>
    <row r="49" ht="20.1" customFormat="1" customHeight="1" s="15">
      <c r="A49" s="540" t="n"/>
      <c r="B49" s="35" t="inlineStr">
        <is>
          <t>McCoy</t>
        </is>
      </c>
      <c r="C49" s="233">
        <f>SUM(#REF!)</f>
        <v/>
      </c>
    </row>
    <row r="50" ht="20.1" customFormat="1" customHeight="1" s="15">
      <c r="A50" s="540" t="n"/>
      <c r="B50" s="35" t="inlineStr">
        <is>
          <t>URESHINO</t>
        </is>
      </c>
      <c r="C50" s="233">
        <f>SUM(#REF!)</f>
        <v/>
      </c>
    </row>
    <row r="51" ht="19.5" customFormat="1" customHeight="1" s="15">
      <c r="A51" s="540" t="n"/>
      <c r="B51" s="35" t="inlineStr">
        <is>
          <t>Luxces</t>
        </is>
      </c>
      <c r="C51" s="233">
        <f>SUM(#REF!)</f>
        <v/>
      </c>
    </row>
    <row r="52" ht="20.1" customFormat="1" customHeight="1" s="15">
      <c r="A52" s="540" t="n"/>
      <c r="B52" s="209" t="inlineStr">
        <is>
          <t>Evliss</t>
        </is>
      </c>
      <c r="C52" s="233">
        <f>SUM(#REF!)</f>
        <v/>
      </c>
    </row>
    <row r="53" ht="20.1" customFormat="1" customHeight="1" s="15">
      <c r="A53" s="540" t="n"/>
      <c r="B53" s="209" t="inlineStr">
        <is>
          <t>Pro Labo</t>
        </is>
      </c>
      <c r="C53" s="233">
        <f>SUM(#REF!)</f>
        <v/>
      </c>
    </row>
    <row r="54" ht="20.1" customFormat="1" customHeight="1" s="15">
      <c r="A54" s="540" t="n"/>
      <c r="B54" s="209" t="inlineStr">
        <is>
          <t>Rey Beaty</t>
        </is>
      </c>
      <c r="C54" s="233">
        <f>SUM(#REF!)</f>
        <v/>
      </c>
    </row>
    <row r="55" ht="20.1" customFormat="1" customHeight="1" s="15">
      <c r="A55" s="540" t="n"/>
      <c r="B55" s="209" t="inlineStr">
        <is>
          <t>COCOCHI</t>
        </is>
      </c>
      <c r="C55" s="233">
        <f>SUM(#REF!)</f>
        <v/>
      </c>
    </row>
    <row r="56" ht="20.1" customFormat="1" customHeight="1" s="15">
      <c r="A56" s="540" t="n"/>
      <c r="B56" s="209" t="inlineStr">
        <is>
          <t>Pure Bio</t>
        </is>
      </c>
      <c r="C56" s="233">
        <f>SUM(#REF!)</f>
        <v/>
      </c>
    </row>
    <row r="57" ht="20.1" customFormat="1" customHeight="1" s="15">
      <c r="A57" s="540" t="n"/>
      <c r="B57" s="114" t="inlineStr">
        <is>
          <t>Diaasjapan</t>
        </is>
      </c>
      <c r="C57" s="233">
        <f>SUM(#REF!)</f>
        <v/>
      </c>
    </row>
    <row r="58" ht="20.1" customFormat="1" customHeight="1" s="15">
      <c r="A58" s="540" t="n"/>
      <c r="B58" s="209" t="inlineStr">
        <is>
          <t>SUNTREG</t>
        </is>
      </c>
      <c r="C58" s="233" t="n"/>
    </row>
    <row r="59" ht="20.1" customFormat="1" customHeight="1" s="15">
      <c r="A59" s="540" t="n"/>
      <c r="B59" s="146" t="inlineStr">
        <is>
          <t>Beauty Garage</t>
        </is>
      </c>
      <c r="C59" s="233" t="n"/>
    </row>
    <row r="60" ht="20.1" customFormat="1" customHeight="1" s="15">
      <c r="A60" s="540" t="n"/>
      <c r="B60" s="292" t="inlineStr">
        <is>
          <t>HEALING RELAX</t>
        </is>
      </c>
      <c r="C60" s="233" t="n"/>
    </row>
    <row r="61" ht="20.1" customFormat="1" customHeight="1" s="15">
      <c r="A61" s="540" t="n"/>
      <c r="B61" s="35" t="inlineStr">
        <is>
          <t>DIAMANTE</t>
        </is>
      </c>
      <c r="C61" s="233">
        <f>SUM(#REF!)</f>
        <v/>
      </c>
    </row>
    <row r="62" ht="20.1" customFormat="1" customHeight="1" s="15">
      <c r="A62" s="540" t="n"/>
      <c r="B62" s="95" t="inlineStr">
        <is>
          <t>FAJ</t>
        </is>
      </c>
      <c r="C62" s="233">
        <f>SUM(#REF!)</f>
        <v/>
      </c>
      <c r="D62" s="552" t="n"/>
    </row>
    <row r="63" ht="20.1" customFormat="1" customHeight="1" s="15">
      <c r="A63" s="540" t="n"/>
      <c r="B63" s="146" t="inlineStr">
        <is>
          <t>ALBION/OTHER</t>
        </is>
      </c>
      <c r="C63" s="233" t="n"/>
      <c r="D63" s="552" t="n"/>
    </row>
    <row r="64" ht="20.1" customFormat="1" customHeight="1" s="15">
      <c r="A64" s="541" t="n"/>
      <c r="B64" s="37" t="inlineStr">
        <is>
          <t>Freight</t>
        </is>
      </c>
      <c r="C64" s="233">
        <f>SUM(#REF!)</f>
        <v/>
      </c>
      <c r="D64" s="552" t="n"/>
      <c r="E64" s="39" t="n"/>
      <c r="F64" s="552" t="n"/>
      <c r="G64" s="552" t="n"/>
    </row>
    <row r="65" ht="20.1" customFormat="1" customHeight="1" s="15">
      <c r="A65" s="408" t="inlineStr">
        <is>
          <t>輸送費込み請求金額</t>
        </is>
      </c>
      <c r="B65" s="602" t="n"/>
      <c r="C65" s="233">
        <f>SUM(#REF!)</f>
        <v/>
      </c>
      <c r="D65" s="211" t="n"/>
      <c r="E65" s="39" t="n"/>
      <c r="G65" s="211" t="n"/>
      <c r="H65" s="564" t="n"/>
    </row>
    <row r="66" ht="20.1" customFormat="1" customHeight="1" s="15">
      <c r="A66" s="616" t="inlineStr">
        <is>
          <t>KS/センコン総合利益</t>
        </is>
      </c>
      <c r="B66" s="567" t="n"/>
      <c r="C66" s="233">
        <f>SUM(#REF!)</f>
        <v/>
      </c>
    </row>
    <row r="67" ht="20.1" customFormat="1" customHeight="1" s="15">
      <c r="A67" s="586" t="n"/>
      <c r="B67" s="591" t="n"/>
      <c r="C67" s="250">
        <f>C66/C65</f>
        <v/>
      </c>
    </row>
    <row r="68" ht="20.1" customFormat="1" customHeight="1" s="15">
      <c r="A68" s="414" t="inlineStr">
        <is>
          <t>センコン
利益</t>
        </is>
      </c>
      <c r="B68" s="416" t="inlineStr">
        <is>
          <t>センコン利益(FLOUVEIL,CBON)</t>
        </is>
      </c>
      <c r="C68" s="551">
        <f>SUM(#REF!)</f>
        <v/>
      </c>
    </row>
    <row r="69" ht="20.1" customFormat="1" customHeight="1" s="15">
      <c r="A69" s="541" t="n"/>
      <c r="B69" s="416" t="inlineStr">
        <is>
          <t>センコン利益率(FLOUVEIL,CBON)</t>
        </is>
      </c>
      <c r="C69" s="108">
        <f>C68/(#REF!+#REF!)</f>
        <v/>
      </c>
    </row>
    <row r="70" ht="20.1" customFormat="1" customHeight="1" s="15">
      <c r="A70" s="617" t="inlineStr">
        <is>
          <t>KS商品別利益</t>
        </is>
      </c>
      <c r="B70" s="364" t="inlineStr">
        <is>
          <t>（FLOUVEIL）</t>
        </is>
      </c>
      <c r="C70" s="551">
        <f>SUM(#REF!)</f>
        <v/>
      </c>
    </row>
    <row r="71" ht="20.1" customFormat="1" customHeight="1" s="15">
      <c r="A71" s="540" t="n"/>
      <c r="B71" s="541" t="n"/>
      <c r="C71" s="250">
        <f>C70/C16</f>
        <v/>
      </c>
    </row>
    <row r="72" ht="20.1" customFormat="1" customHeight="1" s="15">
      <c r="A72" s="540" t="n"/>
      <c r="B72" s="364" t="inlineStr">
        <is>
          <t>（RELENT）</t>
        </is>
      </c>
      <c r="C72" s="551">
        <f>SUM(#REF!)</f>
        <v/>
      </c>
    </row>
    <row r="73" ht="20.1" customFormat="1" customHeight="1" s="15">
      <c r="A73" s="540" t="n"/>
      <c r="B73" s="541" t="n"/>
      <c r="C73" s="108">
        <f>C72/C17</f>
        <v/>
      </c>
    </row>
    <row r="74" ht="20.1" customFormat="1" customHeight="1" s="15">
      <c r="A74" s="540" t="n"/>
      <c r="B74" s="364" t="inlineStr">
        <is>
          <t>(CBON)</t>
        </is>
      </c>
      <c r="C74" s="551">
        <f>SUM(#REF!)</f>
        <v/>
      </c>
    </row>
    <row r="75" ht="20.1" customFormat="1" customHeight="1" s="15">
      <c r="A75" s="540" t="n"/>
      <c r="B75" s="541" t="n"/>
      <c r="C75" s="108">
        <f>C74/C18</f>
        <v/>
      </c>
    </row>
    <row r="76" ht="20.1" customFormat="1" customHeight="1" s="15">
      <c r="A76" s="540" t="n"/>
      <c r="B76" s="364" t="inlineStr">
        <is>
          <t>(Q1st)</t>
        </is>
      </c>
      <c r="C76" s="542">
        <f>SUM(#REF!)</f>
        <v/>
      </c>
    </row>
    <row r="77" ht="20.1" customFormat="1" customHeight="1" s="15">
      <c r="A77" s="540" t="n"/>
      <c r="B77" s="541" t="n"/>
      <c r="C77" s="108">
        <f>C76/C19</f>
        <v/>
      </c>
    </row>
    <row r="78" ht="20.1" customFormat="1" customHeight="1" s="15">
      <c r="A78" s="540" t="n"/>
      <c r="B78" s="370" t="inlineStr">
        <is>
          <t>ＣＨＡＮＳＯＮ</t>
        </is>
      </c>
      <c r="C78" s="551">
        <f>SUM(#REF!)</f>
        <v/>
      </c>
    </row>
    <row r="79" ht="20.1" customFormat="1" customHeight="1" s="15">
      <c r="A79" s="540" t="n"/>
      <c r="B79" s="541" t="n"/>
      <c r="C79" s="108">
        <f>C78/C22</f>
        <v/>
      </c>
    </row>
    <row r="80" ht="20.1" customFormat="1" customHeight="1" s="15">
      <c r="A80" s="540" t="n"/>
      <c r="B80" s="370" t="inlineStr">
        <is>
          <t>(姫ラボ）</t>
        </is>
      </c>
      <c r="C80" s="551">
        <f>SUM(#REF!)</f>
        <v/>
      </c>
    </row>
    <row r="81" ht="20.1" customFormat="1" customHeight="1" s="15">
      <c r="A81" s="540" t="n"/>
      <c r="B81" s="541" t="n"/>
      <c r="C81" s="108">
        <f>C80/C23</f>
        <v/>
      </c>
    </row>
    <row r="82" ht="20.1" customFormat="1" customHeight="1" s="15">
      <c r="A82" s="540" t="n"/>
      <c r="B82" s="370" t="inlineStr">
        <is>
          <t>(SUNSORIT)</t>
        </is>
      </c>
      <c r="C82" s="551">
        <f>SUM(#REF!)</f>
        <v/>
      </c>
    </row>
    <row r="83" ht="20.1" customFormat="1" customHeight="1" s="15">
      <c r="A83" s="540" t="n"/>
      <c r="B83" s="541" t="n"/>
      <c r="C83" s="108">
        <f>C82/#REF!</f>
        <v/>
      </c>
    </row>
    <row r="84" ht="20.1" customFormat="1" customHeight="1" s="15">
      <c r="A84" s="540" t="n"/>
      <c r="B84" s="371" t="inlineStr">
        <is>
          <t>Kyo Tomo</t>
        </is>
      </c>
      <c r="C84" s="551">
        <f>SUM(#REF!)</f>
        <v/>
      </c>
    </row>
    <row r="85" ht="20.1" customFormat="1" customHeight="1" s="15">
      <c r="A85" s="540" t="n"/>
      <c r="B85" s="586" t="n"/>
      <c r="C85" s="108">
        <f>C84/C24</f>
        <v/>
      </c>
    </row>
    <row r="86" ht="20.1" customFormat="1" customHeight="1" s="15">
      <c r="A86" s="540" t="n"/>
      <c r="B86" s="371" t="inlineStr">
        <is>
          <t>COREIN</t>
        </is>
      </c>
      <c r="C86" s="551">
        <f>SUM(#REF!)</f>
        <v/>
      </c>
    </row>
    <row r="87" ht="20.1" customFormat="1" customHeight="1" s="15">
      <c r="A87" s="540" t="n"/>
      <c r="B87" s="586" t="n"/>
      <c r="C87" s="108">
        <f>C86/C25</f>
        <v/>
      </c>
    </row>
    <row r="88" ht="20.1" customFormat="1" customHeight="1" s="15">
      <c r="A88" s="540" t="n"/>
      <c r="B88" s="592" t="inlineStr">
        <is>
          <t>ELEGADOLL</t>
        </is>
      </c>
      <c r="C88" s="589">
        <f>SUM(#REF!)</f>
        <v/>
      </c>
    </row>
    <row r="89" ht="20.1" customFormat="1" customHeight="1" s="15">
      <c r="A89" s="540" t="n"/>
      <c r="B89" s="586" t="n"/>
      <c r="C89" s="108">
        <f>C88/C26</f>
        <v/>
      </c>
    </row>
    <row r="90" ht="20.1" customFormat="1" customHeight="1" s="15">
      <c r="A90" s="540" t="n"/>
      <c r="B90" s="371" t="inlineStr">
        <is>
          <t>MAYURI</t>
        </is>
      </c>
      <c r="C90" s="551">
        <f>SUM(#REF!)</f>
        <v/>
      </c>
    </row>
    <row r="91" ht="20.1" customFormat="1" customHeight="1" s="15">
      <c r="A91" s="540" t="n"/>
      <c r="B91" s="586" t="n"/>
      <c r="C91" s="108">
        <f>C90/C27</f>
        <v/>
      </c>
    </row>
    <row r="92" ht="20.1" customFormat="1" customHeight="1" s="15">
      <c r="A92" s="540" t="n"/>
      <c r="B92" s="592" t="inlineStr">
        <is>
          <t>ATMORE</t>
        </is>
      </c>
      <c r="C92" s="542">
        <f>SUM(#REF!)</f>
        <v/>
      </c>
    </row>
    <row r="93" ht="20.1" customFormat="1" customHeight="1" s="15">
      <c r="A93" s="540" t="n"/>
      <c r="B93" s="586" t="n"/>
      <c r="C93" s="108">
        <f>C92/C28</f>
        <v/>
      </c>
    </row>
    <row r="94" ht="20.1" customFormat="1" customHeight="1" s="15">
      <c r="A94" s="540" t="n"/>
      <c r="B94" s="592" t="inlineStr">
        <is>
          <t>DIME HEALTH CARE</t>
        </is>
      </c>
      <c r="C94" s="254">
        <f>SUM(#REF!)</f>
        <v/>
      </c>
    </row>
    <row r="95" ht="20.1" customFormat="1" customHeight="1" s="15">
      <c r="A95" s="540" t="n"/>
      <c r="B95" s="586" t="n"/>
      <c r="C95" s="108">
        <f>C94/C29</f>
        <v/>
      </c>
    </row>
    <row r="96" ht="20.1" customFormat="1" customHeight="1" s="15">
      <c r="A96" s="540" t="n"/>
      <c r="B96" s="592" t="inlineStr">
        <is>
          <t>EMU</t>
        </is>
      </c>
      <c r="C96" s="542">
        <f>SUM(#REF!)</f>
        <v/>
      </c>
    </row>
    <row r="97" ht="20.1" customFormat="1" customHeight="1" s="15">
      <c r="A97" s="540" t="n"/>
      <c r="B97" s="586" t="n"/>
      <c r="C97" s="108">
        <f>C96/C30</f>
        <v/>
      </c>
    </row>
    <row r="98" ht="20.1" customFormat="1" customHeight="1" s="15">
      <c r="A98" s="540" t="n"/>
      <c r="B98" s="592" t="inlineStr">
        <is>
          <t>AISEN</t>
        </is>
      </c>
      <c r="C98" s="589">
        <f>SUM(#REF!)</f>
        <v/>
      </c>
    </row>
    <row r="99" ht="20.1" customFormat="1" customHeight="1" s="15">
      <c r="A99" s="540" t="n"/>
      <c r="B99" s="586" t="n"/>
      <c r="C99" s="108">
        <f>C98/C31</f>
        <v/>
      </c>
    </row>
    <row r="100" ht="20.1" customFormat="1" customHeight="1" s="15">
      <c r="A100" s="540" t="n"/>
      <c r="B100" s="592" t="inlineStr">
        <is>
          <t>LAPIDEM</t>
        </is>
      </c>
      <c r="C100" s="542">
        <f>SUM(#REF!)</f>
        <v/>
      </c>
    </row>
    <row r="101" ht="20.1" customFormat="1" customHeight="1" s="15">
      <c r="A101" s="540" t="n"/>
      <c r="B101" s="586" t="n"/>
      <c r="C101" s="108">
        <f>C100/C32</f>
        <v/>
      </c>
    </row>
    <row r="102" ht="20.1" customFormat="1" customHeight="1" s="15">
      <c r="A102" s="540" t="n"/>
      <c r="B102" s="592" t="inlineStr">
        <is>
          <t>MARY PL.</t>
        </is>
      </c>
      <c r="C102" s="542">
        <f>SUM(#REF!)</f>
        <v/>
      </c>
    </row>
    <row r="103" ht="20.1" customFormat="1" customHeight="1" s="15">
      <c r="A103" s="540" t="n"/>
      <c r="B103" s="586" t="n"/>
      <c r="C103" s="108">
        <f>C102/C33</f>
        <v/>
      </c>
    </row>
    <row r="104" ht="20.1" customFormat="1" customHeight="1" s="15">
      <c r="A104" s="540" t="n"/>
      <c r="B104" s="592" t="inlineStr">
        <is>
          <t>POD(ROSY DROP)</t>
        </is>
      </c>
      <c r="C104" s="542">
        <f>SUM(#REF!)</f>
        <v/>
      </c>
    </row>
    <row r="105" ht="20.1" customFormat="1" customHeight="1" s="15">
      <c r="A105" s="540" t="n"/>
      <c r="B105" s="586" t="n"/>
      <c r="C105" s="108">
        <f>C104/C34</f>
        <v/>
      </c>
    </row>
    <row r="106" ht="20.1" customFormat="1" customHeight="1" s="15">
      <c r="A106" s="540" t="n"/>
      <c r="B106" s="592" t="inlineStr">
        <is>
          <t>CBS(ESTLABO)</t>
        </is>
      </c>
      <c r="C106" s="254">
        <f>SUM(#REF!)</f>
        <v/>
      </c>
    </row>
    <row r="107" ht="20.1" customFormat="1" customHeight="1" s="15">
      <c r="A107" s="540" t="n"/>
      <c r="B107" s="586" t="n"/>
      <c r="C107" s="108">
        <f>C106/C35</f>
        <v/>
      </c>
    </row>
    <row r="108" ht="20.1" customFormat="1" customHeight="1" s="15">
      <c r="A108" s="540" t="n"/>
      <c r="B108" s="592" t="inlineStr">
        <is>
          <t>DOSHISHA</t>
        </is>
      </c>
      <c r="C108" s="589">
        <f>SUM(#REF!)</f>
        <v/>
      </c>
    </row>
    <row r="109" ht="20.1" customFormat="1" customHeight="1" s="29">
      <c r="A109" s="540" t="n"/>
      <c r="B109" s="586" t="n"/>
      <c r="C109" s="108">
        <f>C108/C37</f>
        <v/>
      </c>
      <c r="D109" s="15" t="n"/>
      <c r="E109" s="15" t="n"/>
      <c r="F109" s="15" t="n"/>
      <c r="G109" s="15" t="n"/>
      <c r="H109" s="15" t="n"/>
    </row>
    <row r="110" ht="20.1" customFormat="1" customHeight="1" s="29">
      <c r="A110" s="540" t="n"/>
      <c r="B110" s="592" t="inlineStr">
        <is>
          <t>MEROS</t>
        </is>
      </c>
      <c r="C110" s="542">
        <f>SUM(#REF!)</f>
        <v/>
      </c>
      <c r="D110" s="15" t="n"/>
      <c r="E110" s="15" t="n"/>
      <c r="F110" s="15" t="n"/>
      <c r="G110" s="15" t="n"/>
      <c r="H110" s="15" t="n"/>
    </row>
    <row r="111" ht="20.1" customFormat="1" customHeight="1" s="29">
      <c r="A111" s="540" t="n"/>
      <c r="B111" s="586" t="n"/>
      <c r="C111" s="108">
        <f>C110/C38</f>
        <v/>
      </c>
      <c r="D111" s="15" t="n"/>
      <c r="E111" s="15" t="n"/>
      <c r="F111" s="15" t="n"/>
      <c r="G111" s="15" t="n"/>
      <c r="H111" s="15" t="n"/>
    </row>
    <row r="112" ht="20.1" customFormat="1" customHeight="1" s="29">
      <c r="A112" s="540" t="n"/>
      <c r="B112" s="592" t="inlineStr">
        <is>
          <t>STAR LAB</t>
        </is>
      </c>
      <c r="C112" s="108" t="n"/>
      <c r="D112" s="15" t="n"/>
      <c r="E112" s="15" t="n"/>
      <c r="F112" s="15" t="n"/>
      <c r="G112" s="15" t="n"/>
      <c r="H112" s="15" t="n"/>
    </row>
    <row r="113" ht="20.1" customFormat="1" customHeight="1" s="29">
      <c r="A113" s="540" t="n"/>
      <c r="B113" s="586" t="n"/>
      <c r="C113" s="108" t="n"/>
      <c r="D113" s="15" t="n"/>
      <c r="E113" s="15" t="n"/>
      <c r="F113" s="15" t="n"/>
      <c r="G113" s="15" t="n"/>
      <c r="H113" s="15" t="n"/>
    </row>
    <row r="114" ht="20.1" customFormat="1" customHeight="1" s="29">
      <c r="A114" s="540" t="n"/>
      <c r="B114" s="592" t="inlineStr">
        <is>
          <t>BEAUTY CONEXION</t>
        </is>
      </c>
      <c r="C114" s="589">
        <f>SUM(#REF!)</f>
        <v/>
      </c>
      <c r="D114" s="15" t="n"/>
      <c r="E114" s="15" t="n"/>
      <c r="F114" s="15" t="n"/>
      <c r="G114" s="15" t="n"/>
      <c r="H114" s="15" t="n"/>
    </row>
    <row r="115" ht="20.1" customFormat="1" customHeight="1" s="29">
      <c r="A115" s="540" t="n"/>
      <c r="B115" s="586" t="n"/>
      <c r="C115" s="108">
        <f>C114/C42</f>
        <v/>
      </c>
      <c r="D115" s="15" t="n"/>
      <c r="E115" s="15" t="n"/>
      <c r="F115" s="15" t="n"/>
      <c r="G115" s="15" t="n"/>
      <c r="H115" s="15" t="n"/>
    </row>
    <row r="116" ht="20.1" customFormat="1" customHeight="1" s="29">
      <c r="A116" s="540" t="n"/>
      <c r="B116" s="592" t="inlineStr">
        <is>
          <t>COSMEPRO</t>
        </is>
      </c>
      <c r="C116" s="589">
        <f>SUM(#REF!)</f>
        <v/>
      </c>
      <c r="D116" s="15" t="n"/>
      <c r="E116" s="15" t="n"/>
      <c r="F116" s="15" t="n"/>
      <c r="G116" s="15" t="n"/>
      <c r="H116" s="15" t="n"/>
    </row>
    <row r="117" ht="20.1" customFormat="1" customHeight="1" s="29">
      <c r="A117" s="540" t="n"/>
      <c r="B117" s="586" t="n"/>
      <c r="C117" s="108">
        <f>C116/C47</f>
        <v/>
      </c>
      <c r="D117" s="15" t="n"/>
      <c r="E117" s="15" t="n"/>
      <c r="F117" s="15" t="n"/>
      <c r="G117" s="15" t="n"/>
      <c r="H117" s="15" t="n"/>
    </row>
    <row r="118" ht="20.1" customFormat="1" customHeight="1" s="29">
      <c r="A118" s="540" t="n"/>
      <c r="B118" s="592" t="inlineStr">
        <is>
          <t>AFURA</t>
        </is>
      </c>
      <c r="C118" s="589">
        <f>SUM(#REF!)</f>
        <v/>
      </c>
      <c r="D118" s="15" t="n"/>
      <c r="E118" s="15" t="n"/>
      <c r="F118" s="15" t="n"/>
      <c r="G118" s="15" t="n"/>
      <c r="H118" s="15" t="n"/>
    </row>
    <row r="119" ht="20.1" customFormat="1" customHeight="1" s="29">
      <c r="A119" s="540" t="n"/>
      <c r="B119" s="586" t="n"/>
      <c r="C119" s="108">
        <f>C118/C41</f>
        <v/>
      </c>
      <c r="D119" s="15" t="n"/>
      <c r="E119" s="15" t="n"/>
      <c r="F119" s="15" t="n"/>
      <c r="G119" s="15" t="n"/>
      <c r="H119" s="15" t="n"/>
    </row>
    <row r="120" ht="20.1" customFormat="1" customHeight="1" s="29">
      <c r="A120" s="540" t="n"/>
      <c r="B120" s="592" t="inlineStr">
        <is>
          <t>HANAKO</t>
        </is>
      </c>
      <c r="C120" s="589">
        <f>SUM(#REF!)</f>
        <v/>
      </c>
      <c r="D120" s="15" t="n"/>
      <c r="E120" s="15" t="n"/>
      <c r="F120" s="15" t="n"/>
      <c r="G120" s="15" t="n"/>
      <c r="H120" s="15" t="n"/>
    </row>
    <row r="121" ht="20.1" customFormat="1" customHeight="1" s="29">
      <c r="A121" s="540" t="n"/>
      <c r="B121" s="586" t="n"/>
      <c r="C121" s="108">
        <f>C120/C45</f>
        <v/>
      </c>
      <c r="D121" s="15" t="n"/>
      <c r="E121" s="15" t="n"/>
      <c r="F121" s="15" t="n"/>
      <c r="G121" s="15" t="n"/>
      <c r="H121" s="15" t="n"/>
    </row>
    <row r="122" ht="20.1" customFormat="1" customHeight="1" s="29">
      <c r="A122" s="540" t="n"/>
      <c r="B122" s="592" t="inlineStr">
        <is>
          <t>LEJEU</t>
        </is>
      </c>
      <c r="C122" s="108" t="n"/>
      <c r="D122" s="15" t="n"/>
      <c r="E122" s="15" t="n"/>
      <c r="F122" s="15" t="n"/>
      <c r="G122" s="15" t="n"/>
      <c r="H122" s="15" t="n"/>
    </row>
    <row r="123" ht="20.1" customFormat="1" customHeight="1" s="29">
      <c r="A123" s="540" t="n"/>
      <c r="B123" s="586" t="n"/>
      <c r="C123" s="108" t="n"/>
      <c r="D123" s="15" t="n"/>
      <c r="E123" s="15" t="n"/>
      <c r="F123" s="15" t="n"/>
      <c r="G123" s="15" t="n"/>
      <c r="H123" s="15" t="n"/>
    </row>
    <row r="124" ht="20.1" customFormat="1" customHeight="1" s="29">
      <c r="A124" s="540" t="n"/>
      <c r="B124" s="592" t="inlineStr">
        <is>
          <t>AISHODO</t>
        </is>
      </c>
      <c r="C124" s="108" t="n"/>
      <c r="D124" s="15" t="n"/>
      <c r="E124" s="15" t="n"/>
      <c r="F124" s="15" t="n"/>
      <c r="G124" s="15" t="n"/>
      <c r="H124" s="15" t="n"/>
    </row>
    <row r="125" ht="20.1" customFormat="1" customHeight="1" s="29">
      <c r="A125" s="540" t="n"/>
      <c r="B125" s="586" t="n"/>
      <c r="C125" s="108" t="n"/>
      <c r="D125" s="15" t="n"/>
      <c r="E125" s="15" t="n"/>
      <c r="F125" s="15" t="n"/>
      <c r="G125" s="15" t="n"/>
      <c r="H125" s="15" t="n"/>
    </row>
    <row r="126" ht="20.1" customFormat="1" customHeight="1" s="29">
      <c r="A126" s="540" t="n"/>
      <c r="B126" s="592" t="inlineStr">
        <is>
          <t>CARING JAPAN (RUHAKU)</t>
        </is>
      </c>
      <c r="C126" s="108" t="n"/>
      <c r="D126" s="15" t="n"/>
      <c r="E126" s="15" t="n"/>
      <c r="F126" s="15" t="n"/>
      <c r="G126" s="15" t="n"/>
      <c r="H126" s="15" t="n"/>
    </row>
    <row r="127" ht="20.1" customFormat="1" customHeight="1" s="29">
      <c r="A127" s="540" t="n"/>
      <c r="B127" s="586" t="n"/>
      <c r="C127" s="108" t="n"/>
      <c r="D127" s="15" t="n"/>
      <c r="E127" s="15" t="n"/>
      <c r="F127" s="15" t="n"/>
      <c r="G127" s="15" t="n"/>
      <c r="H127" s="15" t="n"/>
    </row>
    <row r="128" ht="20.1" customFormat="1" customHeight="1" s="29">
      <c r="A128" s="540" t="n"/>
      <c r="B128" s="592" t="inlineStr">
        <is>
          <t>MEDION</t>
        </is>
      </c>
      <c r="C128" s="108" t="n"/>
      <c r="D128" s="15" t="n"/>
      <c r="E128" s="15" t="n"/>
      <c r="F128" s="15" t="n"/>
      <c r="G128" s="15" t="n"/>
      <c r="H128" s="15" t="n"/>
    </row>
    <row r="129" ht="20.1" customFormat="1" customHeight="1" s="29">
      <c r="A129" s="540" t="n"/>
      <c r="B129" s="586" t="n"/>
      <c r="C129" s="108" t="n"/>
      <c r="D129" s="15" t="n"/>
      <c r="E129" s="15" t="n"/>
      <c r="F129" s="15" t="n"/>
      <c r="G129" s="15" t="n"/>
      <c r="H129" s="15" t="n"/>
    </row>
    <row r="130" ht="20.1" customFormat="1" customHeight="1" s="29">
      <c r="A130" s="540" t="n"/>
      <c r="B130" s="592" t="inlineStr">
        <is>
          <t>McCoy</t>
        </is>
      </c>
      <c r="C130" s="108" t="n"/>
      <c r="D130" s="15" t="n"/>
      <c r="E130" s="15" t="n"/>
      <c r="F130" s="15" t="n"/>
      <c r="G130" s="15" t="n"/>
      <c r="H130" s="15" t="n"/>
    </row>
    <row r="131" ht="20.1" customFormat="1" customHeight="1" s="29">
      <c r="A131" s="540" t="n"/>
      <c r="B131" s="586" t="n"/>
      <c r="C131" s="108" t="n"/>
      <c r="D131" s="15" t="n"/>
      <c r="E131" s="15" t="n"/>
      <c r="F131" s="15" t="n"/>
      <c r="G131" s="15" t="n"/>
      <c r="H131" s="15" t="n"/>
    </row>
    <row r="132" ht="20.1" customFormat="1" customHeight="1" s="29">
      <c r="A132" s="540" t="n"/>
      <c r="B132" s="592" t="inlineStr">
        <is>
          <t>URESHINO</t>
        </is>
      </c>
      <c r="C132" s="108" t="n"/>
      <c r="D132" s="15" t="n"/>
      <c r="E132" s="15" t="n"/>
      <c r="F132" s="15" t="n"/>
      <c r="G132" s="15" t="n"/>
      <c r="H132" s="15" t="n"/>
    </row>
    <row r="133" ht="20.1" customFormat="1" customHeight="1" s="29">
      <c r="A133" s="540" t="n"/>
      <c r="B133" s="586" t="n"/>
      <c r="C133" s="108" t="n"/>
      <c r="D133" s="15" t="n"/>
      <c r="E133" s="15" t="n"/>
      <c r="F133" s="15" t="n"/>
      <c r="G133" s="15" t="n"/>
      <c r="H133" s="15" t="n"/>
    </row>
    <row r="134" ht="20.1" customFormat="1" customHeight="1" s="29">
      <c r="A134" s="540" t="n"/>
      <c r="B134" s="592" t="inlineStr">
        <is>
          <t>Luxces</t>
        </is>
      </c>
      <c r="C134" s="108" t="n"/>
      <c r="D134" s="15" t="n"/>
      <c r="E134" s="15" t="n"/>
      <c r="F134" s="15" t="n"/>
      <c r="G134" s="15" t="n"/>
      <c r="H134" s="15" t="n"/>
    </row>
    <row r="135" ht="20.1" customFormat="1" customHeight="1" s="29">
      <c r="A135" s="540" t="n"/>
      <c r="B135" s="586" t="n"/>
      <c r="C135" s="108" t="n"/>
      <c r="D135" s="15" t="n"/>
      <c r="E135" s="15" t="n"/>
      <c r="F135" s="15" t="n"/>
      <c r="G135" s="15" t="n"/>
      <c r="H135" s="15" t="n"/>
    </row>
    <row r="136" ht="20.1" customFormat="1" customHeight="1" s="29">
      <c r="A136" s="540" t="n"/>
      <c r="B136" s="592" t="inlineStr">
        <is>
          <t>Evliss</t>
        </is>
      </c>
      <c r="C136" s="108" t="n"/>
      <c r="D136" s="15" t="n"/>
      <c r="E136" s="15" t="n"/>
      <c r="F136" s="15" t="n"/>
      <c r="G136" s="15" t="n"/>
      <c r="H136" s="15" t="n"/>
    </row>
    <row r="137" ht="20.1" customFormat="1" customHeight="1" s="29">
      <c r="A137" s="540" t="n"/>
      <c r="B137" s="586" t="n"/>
      <c r="C137" s="108" t="n"/>
      <c r="D137" s="15" t="n"/>
      <c r="E137" s="15" t="n"/>
      <c r="F137" s="15" t="n"/>
      <c r="G137" s="15" t="n"/>
      <c r="H137" s="15" t="n"/>
    </row>
    <row r="138" ht="20.1" customFormat="1" customHeight="1" s="29">
      <c r="A138" s="540" t="n"/>
      <c r="B138" s="592" t="inlineStr">
        <is>
          <t>Pro Labo</t>
        </is>
      </c>
      <c r="C138" s="108" t="n"/>
      <c r="D138" s="15" t="n"/>
      <c r="E138" s="15" t="n"/>
      <c r="F138" s="15" t="n"/>
      <c r="G138" s="15" t="n"/>
      <c r="H138" s="15" t="n"/>
    </row>
    <row r="139" ht="20.1" customFormat="1" customHeight="1" s="29">
      <c r="A139" s="540" t="n"/>
      <c r="B139" s="586" t="n"/>
      <c r="C139" s="108" t="n"/>
      <c r="D139" s="15" t="n"/>
      <c r="E139" s="15" t="n"/>
      <c r="F139" s="15" t="n"/>
      <c r="G139" s="15" t="n"/>
      <c r="H139" s="15" t="n"/>
    </row>
    <row r="140" ht="20.1" customFormat="1" customHeight="1" s="29">
      <c r="A140" s="540" t="n"/>
      <c r="B140" s="592" t="inlineStr">
        <is>
          <t>Rey</t>
        </is>
      </c>
      <c r="C140" s="108" t="n"/>
      <c r="D140" s="15" t="n"/>
      <c r="E140" s="15" t="n"/>
      <c r="F140" s="15" t="n"/>
      <c r="G140" s="15" t="n"/>
      <c r="H140" s="15" t="n"/>
    </row>
    <row r="141" ht="20.1" customFormat="1" customHeight="1" s="29">
      <c r="A141" s="540" t="n"/>
      <c r="B141" s="586" t="n"/>
      <c r="C141" s="108" t="n"/>
      <c r="D141" s="15" t="n"/>
      <c r="E141" s="15" t="n"/>
      <c r="F141" s="15" t="n"/>
      <c r="G141" s="15" t="n"/>
      <c r="H141" s="15" t="n"/>
    </row>
    <row r="142" ht="20.1" customFormat="1" customHeight="1" s="29">
      <c r="A142" s="540" t="n"/>
      <c r="B142" s="592" t="inlineStr">
        <is>
          <t>Diaasjapan</t>
        </is>
      </c>
      <c r="C142" s="108" t="n"/>
      <c r="D142" s="15" t="n"/>
      <c r="E142" s="15" t="n"/>
      <c r="F142" s="15" t="n"/>
      <c r="G142" s="15" t="n"/>
      <c r="H142" s="15" t="n"/>
    </row>
    <row r="143" ht="20.1" customFormat="1" customHeight="1" s="29">
      <c r="A143" s="540" t="n"/>
      <c r="B143" s="586" t="n"/>
      <c r="C143" s="108" t="n"/>
      <c r="D143" s="15" t="n"/>
      <c r="E143" s="15" t="n"/>
      <c r="F143" s="15" t="n"/>
      <c r="G143" s="15" t="n"/>
      <c r="H143" s="15" t="n"/>
    </row>
    <row r="144" ht="20.1" customFormat="1" customHeight="1" s="29">
      <c r="A144" s="540" t="n"/>
      <c r="B144" s="592" t="inlineStr">
        <is>
          <t>SUNTREG</t>
        </is>
      </c>
      <c r="C144" s="108" t="n"/>
      <c r="D144" s="15" t="n"/>
      <c r="E144" s="15" t="n"/>
      <c r="F144" s="15" t="n"/>
      <c r="G144" s="15" t="n"/>
      <c r="H144" s="15" t="n"/>
    </row>
    <row r="145" ht="20.1" customFormat="1" customHeight="1" s="29">
      <c r="A145" s="540" t="n"/>
      <c r="B145" s="586" t="n"/>
      <c r="C145" s="108" t="n"/>
      <c r="D145" s="15" t="n"/>
      <c r="E145" s="15" t="n"/>
      <c r="F145" s="15" t="n"/>
      <c r="G145" s="15" t="n"/>
      <c r="H145" s="15" t="n"/>
    </row>
    <row r="146" ht="20.1" customFormat="1" customHeight="1" s="29">
      <c r="A146" s="540" t="n"/>
      <c r="B146" s="371" t="inlineStr">
        <is>
          <t>DIAMANTE</t>
        </is>
      </c>
      <c r="C146" s="542">
        <f>SUM(#REF!)</f>
        <v/>
      </c>
      <c r="D146" s="15" t="n"/>
      <c r="E146" s="15" t="n"/>
      <c r="F146" s="15" t="n"/>
      <c r="G146" s="15" t="n"/>
      <c r="H146" s="15" t="n"/>
    </row>
    <row r="147" ht="20.1" customFormat="1" customHeight="1" s="29">
      <c r="A147" s="540" t="n"/>
      <c r="B147" s="586" t="n"/>
      <c r="C147" s="108">
        <f>C146/C51</f>
        <v/>
      </c>
      <c r="D147" s="15" t="n"/>
      <c r="E147" s="15" t="n"/>
      <c r="F147" s="15" t="n"/>
      <c r="G147" s="15" t="n"/>
      <c r="H147" s="15" t="n"/>
    </row>
    <row r="148" ht="20.1" customFormat="1" customHeight="1" s="29">
      <c r="A148" s="540" t="n"/>
      <c r="B148" s="618" t="inlineStr">
        <is>
          <t>FAJ</t>
        </is>
      </c>
      <c r="C148" s="108" t="n"/>
      <c r="D148" s="15" t="n"/>
      <c r="E148" s="15" t="n"/>
      <c r="F148" s="15" t="n"/>
      <c r="G148" s="15" t="n"/>
      <c r="H148" s="15" t="n"/>
    </row>
    <row r="149" ht="20.1" customFormat="1" customHeight="1" s="29">
      <c r="A149" s="541" t="n"/>
      <c r="B149" s="586" t="n"/>
      <c r="C149" s="108" t="n"/>
      <c r="D149" s="15" t="n"/>
      <c r="E149" s="15" t="n"/>
      <c r="F149" s="15" t="n"/>
      <c r="G149" s="15" t="n"/>
      <c r="H149" s="15" t="n"/>
    </row>
    <row r="150" ht="20.1" customFormat="1" customHeight="1" s="29">
      <c r="A150" s="393" t="n"/>
      <c r="B150" s="618" t="inlineStr">
        <is>
          <t>Freight</t>
        </is>
      </c>
      <c r="C150" s="108" t="n"/>
      <c r="D150" s="15" t="n"/>
      <c r="E150" s="15" t="n"/>
      <c r="F150" s="15" t="n"/>
      <c r="G150" s="15" t="n"/>
      <c r="H150" s="15" t="n"/>
    </row>
    <row r="151" ht="20.1" customFormat="1" customHeight="1" s="29">
      <c r="A151" s="393" t="n"/>
      <c r="B151" s="586" t="n"/>
      <c r="C151" s="108" t="n"/>
      <c r="D151" s="15" t="n"/>
      <c r="E151" s="15" t="n"/>
      <c r="F151" s="15" t="n"/>
      <c r="G151" s="15" t="n"/>
      <c r="H151" s="15" t="n"/>
    </row>
    <row r="152" ht="20.1" customFormat="1" customHeight="1" s="29">
      <c r="A152" s="404" t="inlineStr">
        <is>
          <t>合計</t>
        </is>
      </c>
      <c r="B152" s="364" t="inlineStr">
        <is>
          <t>KS利益（全商品）</t>
        </is>
      </c>
      <c r="C152" s="551">
        <f>SUM(#REF!)</f>
        <v/>
      </c>
      <c r="D152" s="552">
        <f>#REF!+#REF!</f>
        <v/>
      </c>
      <c r="E152" s="552">
        <f>D152+144000</f>
        <v/>
      </c>
      <c r="F152" s="15" t="n"/>
      <c r="G152" s="15" t="n"/>
      <c r="H152" s="15" t="n"/>
    </row>
    <row r="153" ht="20.1" customFormat="1" customHeight="1" s="29">
      <c r="A153" s="541" t="n"/>
      <c r="B153" s="364" t="inlineStr">
        <is>
          <t>KS利益率（全商品）</t>
        </is>
      </c>
      <c r="C153" s="108">
        <f>C152/C65</f>
        <v/>
      </c>
      <c r="D153" s="15" t="n"/>
      <c r="E153" s="15" t="n"/>
      <c r="F153" s="15" t="n"/>
      <c r="G153" s="15" t="n"/>
      <c r="H153" s="15" t="n"/>
    </row>
    <row r="154" ht="20.1" customFormat="1" customHeight="1" s="29">
      <c r="A154" s="205" t="n"/>
      <c r="B154" s="207" t="inlineStr">
        <is>
          <t>KS運賃込み利益</t>
        </is>
      </c>
      <c r="C154" s="589">
        <f>SUM(#REF!)</f>
        <v/>
      </c>
      <c r="D154" s="15" t="n"/>
      <c r="E154" s="15" t="n"/>
      <c r="F154" s="15" t="n"/>
      <c r="G154" s="15" t="n"/>
      <c r="H154" s="15" t="n"/>
    </row>
    <row r="155" ht="20.1" customFormat="1" customHeight="1" s="29">
      <c r="A155" s="205" t="n"/>
      <c r="B155" s="207" t="inlineStr">
        <is>
          <t>KS運賃込み利益率</t>
        </is>
      </c>
      <c r="C155" s="108">
        <f>C154/C65</f>
        <v/>
      </c>
      <c r="D155" s="15" t="n"/>
      <c r="E155" s="15" t="n"/>
      <c r="F155" s="15" t="n"/>
      <c r="G155" s="15" t="n"/>
      <c r="H155" s="15" t="n"/>
    </row>
    <row r="156" ht="15" customFormat="1" customHeight="1" s="29">
      <c r="A156" s="20" t="inlineStr">
        <is>
          <t>債権残高</t>
        </is>
      </c>
      <c r="B156" s="567" t="n"/>
      <c r="C156" s="605" t="n"/>
      <c r="D156" s="15" t="n"/>
      <c r="E156" s="15" t="n"/>
      <c r="F156" s="15" t="n"/>
      <c r="G156" s="15" t="n"/>
      <c r="H156" s="15" t="n"/>
    </row>
    <row r="157" ht="15" customFormat="1" customHeight="1" s="29">
      <c r="A157" s="586" t="n"/>
      <c r="B157" s="591" t="n"/>
      <c r="C157" s="541" t="n"/>
      <c r="D157" s="15" t="n"/>
      <c r="E157" s="15" t="n"/>
      <c r="F157" s="15" t="n"/>
      <c r="G157" s="15" t="n"/>
      <c r="H157" s="15" t="n"/>
    </row>
    <row r="158" ht="19.5" customFormat="1" customHeight="1" s="29">
      <c r="A158" s="342" t="inlineStr">
        <is>
          <t>回収期限</t>
        </is>
      </c>
      <c r="B158" s="602" t="n"/>
      <c r="C158" s="551" t="n"/>
      <c r="D158" s="15" t="n"/>
      <c r="E158" s="15" t="n"/>
      <c r="F158" s="15" t="n"/>
      <c r="G158" s="15" t="n"/>
      <c r="H158" s="15" t="n"/>
    </row>
    <row r="159" ht="14.25" customFormat="1" customHeight="1" s="29">
      <c r="A159" s="329" t="inlineStr">
        <is>
          <t>入金
①</t>
        </is>
      </c>
      <c r="B159" s="323" t="inlineStr">
        <is>
          <t>日付</t>
        </is>
      </c>
      <c r="C159" s="322" t="n"/>
      <c r="D159" s="552" t="n"/>
      <c r="E159" s="15" t="n"/>
      <c r="F159" s="15" t="n"/>
      <c r="G159" s="15" t="n"/>
      <c r="H159" s="15" t="n"/>
    </row>
    <row r="160" ht="14.25" customFormat="1" customHeight="1" s="29">
      <c r="A160" s="540" t="n"/>
      <c r="B160" s="541" t="n"/>
      <c r="C160" s="541" t="n"/>
      <c r="D160" s="15" t="n"/>
      <c r="E160" s="15" t="n"/>
      <c r="F160" s="15" t="n"/>
      <c r="G160" s="15" t="n"/>
      <c r="H160" s="15" t="n"/>
    </row>
    <row r="161" ht="14.25" customFormat="1" customHeight="1" s="29">
      <c r="A161" s="540" t="n"/>
      <c r="B161" s="323" t="inlineStr">
        <is>
          <t>金額</t>
        </is>
      </c>
      <c r="C161" s="322" t="n"/>
      <c r="D161" s="552">
        <f>#REF!+#REF!+#REF!</f>
        <v/>
      </c>
      <c r="E161" s="15" t="n"/>
      <c r="F161" s="15" t="n"/>
      <c r="G161" s="15" t="n"/>
      <c r="H161" s="15" t="n"/>
    </row>
    <row r="162" ht="14.25" customFormat="1" customHeight="1" s="29">
      <c r="A162" s="541" t="n"/>
      <c r="B162" s="541" t="n"/>
      <c r="C162" s="541" t="n"/>
      <c r="D162" s="15" t="n"/>
      <c r="E162" s="15" t="n"/>
      <c r="F162" s="15" t="n"/>
      <c r="G162" s="15" t="n"/>
      <c r="H162" s="15" t="n"/>
    </row>
    <row r="163" ht="14.25" customFormat="1" customHeight="1" s="29">
      <c r="A163" s="329" t="inlineStr">
        <is>
          <t>入金
②</t>
        </is>
      </c>
      <c r="B163" s="323" t="inlineStr">
        <is>
          <t>日付</t>
        </is>
      </c>
      <c r="C163" s="322" t="n"/>
      <c r="D163" s="15" t="n"/>
      <c r="E163" s="15" t="n"/>
      <c r="F163" s="15" t="n"/>
      <c r="G163" s="15" t="n"/>
      <c r="H163" s="15" t="n"/>
    </row>
    <row r="164" ht="14.25" customFormat="1" customHeight="1" s="29">
      <c r="A164" s="540" t="n"/>
      <c r="B164" s="541" t="n"/>
      <c r="C164" s="541" t="n"/>
      <c r="D164" s="15" t="n"/>
      <c r="E164" s="15" t="n"/>
      <c r="F164" s="15" t="n"/>
      <c r="G164" s="15" t="n"/>
      <c r="H164" s="15" t="n"/>
    </row>
    <row r="165" ht="14.25" customFormat="1" customHeight="1" s="29">
      <c r="A165" s="540" t="n"/>
      <c r="B165" s="323" t="inlineStr">
        <is>
          <t>金額</t>
        </is>
      </c>
      <c r="C165" s="322" t="n"/>
      <c r="D165" s="15" t="n"/>
      <c r="E165" s="15" t="n"/>
      <c r="F165" s="15" t="n"/>
      <c r="G165" s="15" t="n"/>
      <c r="H165" s="15" t="n"/>
    </row>
    <row r="166" ht="14.25" customFormat="1" customHeight="1" s="29">
      <c r="A166" s="541" t="n"/>
      <c r="B166" s="541" t="n"/>
      <c r="C166" s="541" t="n"/>
      <c r="D166" s="15" t="n"/>
      <c r="E166" s="15" t="n"/>
      <c r="F166" s="15" t="n"/>
      <c r="G166" s="15" t="n"/>
      <c r="H166" s="15" t="n"/>
    </row>
    <row r="167" ht="14.25" customFormat="1" customHeight="1" s="29">
      <c r="A167" s="329" t="inlineStr">
        <is>
          <t>入金
③</t>
        </is>
      </c>
      <c r="B167" s="323" t="inlineStr">
        <is>
          <t>日付</t>
        </is>
      </c>
      <c r="C167" s="322" t="n"/>
      <c r="D167" s="15" t="n"/>
      <c r="E167" s="15" t="n"/>
      <c r="F167" s="15" t="n"/>
      <c r="G167" s="15" t="n"/>
      <c r="H167" s="15" t="n"/>
    </row>
    <row r="168" ht="14.25" customFormat="1" customHeight="1" s="29">
      <c r="A168" s="540" t="n"/>
      <c r="B168" s="541" t="n"/>
      <c r="C168" s="541" t="n"/>
      <c r="D168" s="15" t="n"/>
      <c r="E168" s="15" t="n"/>
      <c r="F168" s="15" t="n"/>
      <c r="G168" s="15" t="n"/>
      <c r="H168" s="15" t="n"/>
    </row>
    <row r="169" ht="14.25" customFormat="1" customHeight="1" s="29">
      <c r="A169" s="540" t="n"/>
      <c r="B169" s="323" t="inlineStr">
        <is>
          <t>金額</t>
        </is>
      </c>
      <c r="C169" s="322" t="n"/>
      <c r="D169" s="15" t="n"/>
      <c r="E169" s="15" t="n"/>
      <c r="F169" s="15" t="n"/>
      <c r="G169" s="15" t="n"/>
      <c r="H169" s="15" t="n"/>
    </row>
    <row r="170" ht="14.25" customFormat="1" customHeight="1" s="29">
      <c r="A170" s="541" t="n"/>
      <c r="B170" s="541" t="n"/>
      <c r="C170" s="541" t="n"/>
      <c r="D170" s="15" t="n"/>
      <c r="E170" s="15" t="n"/>
      <c r="F170" s="15" t="n"/>
      <c r="G170" s="15" t="n"/>
      <c r="H170" s="15" t="n"/>
    </row>
    <row r="171" ht="13.5" customFormat="1" customHeight="1" s="29">
      <c r="A171" s="329" t="inlineStr">
        <is>
          <t>入金
④</t>
        </is>
      </c>
      <c r="B171" s="323" t="inlineStr">
        <is>
          <t>日付</t>
        </is>
      </c>
      <c r="C171" s="322" t="n"/>
      <c r="D171" s="15" t="n"/>
      <c r="E171" s="15" t="n"/>
      <c r="F171" s="15" t="n"/>
      <c r="G171" s="15" t="n"/>
      <c r="H171" s="15" t="n"/>
    </row>
    <row r="172" ht="13.5" customFormat="1" customHeight="1" s="29">
      <c r="A172" s="540" t="n"/>
      <c r="B172" s="541" t="n"/>
      <c r="C172" s="541" t="n"/>
      <c r="D172" s="15" t="n"/>
      <c r="E172" s="15" t="n"/>
      <c r="F172" s="15" t="n"/>
      <c r="G172" s="15" t="n"/>
      <c r="H172" s="15" t="n"/>
    </row>
    <row r="173" ht="13.5" customFormat="1" customHeight="1" s="29">
      <c r="A173" s="540" t="n"/>
      <c r="B173" s="323" t="inlineStr">
        <is>
          <t>金額</t>
        </is>
      </c>
      <c r="C173" s="322" t="n"/>
      <c r="D173" s="15" t="n"/>
      <c r="E173" s="15" t="n"/>
      <c r="F173" s="15" t="n"/>
      <c r="G173" s="15" t="n"/>
      <c r="H173" s="15" t="n"/>
    </row>
    <row r="174" ht="13.5" customFormat="1" customHeight="1" s="29">
      <c r="A174" s="541" t="n"/>
      <c r="B174" s="541" t="n"/>
      <c r="C174" s="541" t="n"/>
      <c r="D174" s="15" t="n"/>
      <c r="E174" s="15" t="n"/>
      <c r="F174" s="15" t="n"/>
      <c r="G174" s="15" t="n"/>
      <c r="H174" s="15" t="n"/>
    </row>
    <row r="175" ht="13.5" customFormat="1" customHeight="1" s="29">
      <c r="A175" s="329" t="inlineStr">
        <is>
          <t>入金
⑤</t>
        </is>
      </c>
      <c r="B175" s="323" t="inlineStr">
        <is>
          <t>日付</t>
        </is>
      </c>
      <c r="C175" s="322" t="n"/>
      <c r="D175" s="15" t="n"/>
      <c r="E175" s="15" t="n"/>
      <c r="F175" s="15" t="n"/>
      <c r="G175" s="15" t="n"/>
      <c r="H175" s="15" t="n"/>
    </row>
    <row r="176" ht="13.5" customFormat="1" customHeight="1" s="29">
      <c r="A176" s="540" t="n"/>
      <c r="B176" s="541" t="n"/>
      <c r="C176" s="541" t="n"/>
      <c r="D176" s="15" t="n"/>
      <c r="E176" s="15" t="n"/>
      <c r="F176" s="15" t="n"/>
      <c r="G176" s="15" t="n"/>
      <c r="H176" s="15" t="n"/>
    </row>
    <row r="177" ht="13.5" customFormat="1" customHeight="1" s="29">
      <c r="A177" s="540" t="n"/>
      <c r="B177" s="323" t="inlineStr">
        <is>
          <t>金額</t>
        </is>
      </c>
      <c r="C177" s="322" t="n"/>
      <c r="D177" s="15" t="n"/>
      <c r="E177" s="15" t="n"/>
      <c r="F177" s="15" t="n"/>
      <c r="G177" s="15" t="n"/>
      <c r="H177" s="15" t="n"/>
    </row>
    <row r="178" ht="13.5" customFormat="1" customHeight="1" s="29">
      <c r="A178" s="541" t="n"/>
      <c r="B178" s="541" t="n"/>
      <c r="C178" s="541" t="n"/>
      <c r="D178" s="15" t="n"/>
      <c r="E178" s="15" t="n"/>
      <c r="F178" s="15" t="n"/>
      <c r="G178" s="15" t="n"/>
      <c r="H178" s="15" t="n"/>
    </row>
    <row r="179" hidden="1" ht="13.5" customFormat="1" customHeight="1" s="29">
      <c r="A179" s="329" t="inlineStr">
        <is>
          <t>入金
⑥</t>
        </is>
      </c>
      <c r="B179" s="323" t="inlineStr">
        <is>
          <t>日付</t>
        </is>
      </c>
      <c r="C179" s="322" t="n"/>
      <c r="D179" s="15" t="n"/>
      <c r="E179" s="15" t="n"/>
      <c r="F179" s="15" t="n"/>
      <c r="G179" s="15" t="n"/>
      <c r="H179" s="15" t="n"/>
    </row>
    <row r="180" hidden="1" ht="13.5" customFormat="1" customHeight="1" s="29">
      <c r="A180" s="540" t="n"/>
      <c r="B180" s="541" t="n"/>
      <c r="C180" s="541" t="n"/>
      <c r="D180" s="15" t="n"/>
      <c r="E180" s="15" t="n"/>
      <c r="F180" s="15" t="n"/>
      <c r="G180" s="15" t="n"/>
      <c r="H180" s="15" t="n"/>
    </row>
    <row r="181" hidden="1" ht="13.5" customFormat="1" customHeight="1" s="29">
      <c r="A181" s="540" t="n"/>
      <c r="B181" s="323" t="inlineStr">
        <is>
          <t>金額</t>
        </is>
      </c>
      <c r="C181" s="322" t="n"/>
      <c r="D181" s="15" t="n"/>
      <c r="E181" s="15" t="n"/>
      <c r="F181" s="15" t="n"/>
      <c r="G181" s="15" t="n"/>
      <c r="H181" s="15" t="n"/>
    </row>
    <row r="182" hidden="1" ht="13.5" customFormat="1" customHeight="1" s="29">
      <c r="A182" s="541" t="n"/>
      <c r="B182" s="541" t="n"/>
      <c r="C182" s="541" t="n"/>
      <c r="D182" s="15" t="n"/>
      <c r="E182" s="15" t="n"/>
      <c r="F182" s="15" t="n"/>
      <c r="G182" s="15" t="n"/>
      <c r="H182" s="15" t="n"/>
    </row>
    <row r="183" hidden="1" ht="13.5" customFormat="1" customHeight="1" s="29">
      <c r="A183" s="329" t="inlineStr">
        <is>
          <t>入金
⑥</t>
        </is>
      </c>
      <c r="B183" s="323" t="inlineStr">
        <is>
          <t>日付</t>
        </is>
      </c>
      <c r="C183" s="322" t="n"/>
      <c r="D183" s="15" t="n"/>
      <c r="E183" s="15" t="n"/>
      <c r="F183" s="15" t="n"/>
      <c r="G183" s="15" t="n"/>
      <c r="H183" s="15" t="n"/>
    </row>
    <row r="184" hidden="1" ht="13.5" customFormat="1" customHeight="1" s="29">
      <c r="A184" s="540" t="n"/>
      <c r="B184" s="541" t="n"/>
      <c r="C184" s="541" t="n"/>
      <c r="D184" s="15" t="n"/>
      <c r="E184" s="15" t="n"/>
      <c r="F184" s="15" t="n"/>
      <c r="G184" s="15" t="n"/>
      <c r="H184" s="15" t="n"/>
    </row>
    <row r="185" hidden="1" ht="13.5" customFormat="1" customHeight="1" s="29">
      <c r="A185" s="540" t="n"/>
      <c r="B185" s="323" t="inlineStr">
        <is>
          <t>金額</t>
        </is>
      </c>
      <c r="C185" s="322" t="n"/>
      <c r="D185" s="15" t="n"/>
      <c r="E185" s="15" t="n"/>
      <c r="F185" s="15" t="n"/>
      <c r="G185" s="15" t="n"/>
      <c r="H185" s="15" t="n"/>
    </row>
    <row r="186" hidden="1" ht="13.5" customFormat="1" customHeight="1" s="29">
      <c r="A186" s="541" t="n"/>
      <c r="B186" s="541" t="n"/>
      <c r="C186" s="541" t="n"/>
      <c r="D186" s="15" t="n"/>
      <c r="E186" s="15" t="n"/>
      <c r="F186" s="15" t="n"/>
      <c r="G186" s="15" t="n"/>
      <c r="H186" s="15" t="n"/>
    </row>
    <row r="187" hidden="1" ht="13.5" customFormat="1" customHeight="1" s="29">
      <c r="A187" s="329" t="inlineStr">
        <is>
          <t>入金
⑦</t>
        </is>
      </c>
      <c r="B187" s="323" t="inlineStr">
        <is>
          <t>日付</t>
        </is>
      </c>
      <c r="C187" s="322" t="n"/>
      <c r="D187" s="15" t="n"/>
      <c r="E187" s="15" t="n"/>
      <c r="F187" s="15" t="n"/>
      <c r="G187" s="15" t="n"/>
      <c r="H187" s="15" t="n"/>
    </row>
    <row r="188" hidden="1" ht="13.5" customFormat="1" customHeight="1" s="29">
      <c r="A188" s="540" t="n"/>
      <c r="B188" s="541" t="n"/>
      <c r="C188" s="541" t="n"/>
      <c r="D188" s="15" t="n"/>
      <c r="E188" s="15" t="n"/>
      <c r="F188" s="15" t="n"/>
      <c r="G188" s="15" t="n"/>
      <c r="H188" s="15" t="n"/>
    </row>
    <row r="189" hidden="1" ht="13.5" customFormat="1" customHeight="1" s="29">
      <c r="A189" s="540" t="n"/>
      <c r="B189" s="323" t="inlineStr">
        <is>
          <t>金額</t>
        </is>
      </c>
      <c r="C189" s="322" t="n"/>
      <c r="D189" s="15" t="n"/>
      <c r="E189" s="15" t="n"/>
      <c r="F189" s="15" t="n"/>
      <c r="G189" s="15" t="n"/>
      <c r="H189" s="15" t="n"/>
    </row>
    <row r="190" hidden="1" ht="13.5" customFormat="1" customHeight="1" s="29">
      <c r="A190" s="541" t="n"/>
      <c r="B190" s="541" t="n"/>
      <c r="C190" s="541" t="n"/>
      <c r="D190" s="15" t="n"/>
      <c r="E190" s="15" t="n"/>
      <c r="F190" s="15" t="n"/>
      <c r="G190" s="15" t="n"/>
      <c r="H190" s="15" t="n"/>
    </row>
    <row r="191" hidden="1" ht="13.5" customFormat="1" customHeight="1" s="29">
      <c r="A191" s="329" t="inlineStr">
        <is>
          <t>入金
⑧</t>
        </is>
      </c>
      <c r="B191" s="323" t="inlineStr">
        <is>
          <t>日付</t>
        </is>
      </c>
      <c r="C191" s="322" t="n"/>
      <c r="D191" s="15" t="n"/>
      <c r="E191" s="15" t="n"/>
      <c r="F191" s="15" t="n"/>
      <c r="G191" s="15" t="n"/>
      <c r="H191" s="15" t="n"/>
    </row>
    <row r="192" hidden="1" ht="13.5" customFormat="1" customHeight="1" s="29">
      <c r="A192" s="540" t="n"/>
      <c r="B192" s="541" t="n"/>
      <c r="C192" s="541" t="n"/>
      <c r="D192" s="15" t="n"/>
      <c r="E192" s="15" t="n"/>
      <c r="F192" s="15" t="n"/>
      <c r="G192" s="15" t="n"/>
      <c r="H192" s="15" t="n"/>
    </row>
    <row r="193" hidden="1" ht="13.5" customFormat="1" customHeight="1" s="29">
      <c r="A193" s="540" t="n"/>
      <c r="B193" s="323" t="inlineStr">
        <is>
          <t>金額</t>
        </is>
      </c>
      <c r="C193" s="322" t="n"/>
      <c r="D193" s="15" t="n"/>
      <c r="E193" s="15" t="n"/>
      <c r="F193" s="15" t="n"/>
      <c r="G193" s="15" t="n"/>
      <c r="H193" s="15" t="n"/>
    </row>
    <row r="194" hidden="1" ht="13.5" customFormat="1" customHeight="1" s="29">
      <c r="A194" s="541" t="n"/>
      <c r="B194" s="541" t="n"/>
      <c r="C194" s="541" t="n"/>
      <c r="D194" s="15" t="n"/>
      <c r="E194" s="15" t="n"/>
      <c r="F194" s="15" t="n"/>
      <c r="G194" s="15" t="n"/>
      <c r="H194" s="15" t="n"/>
    </row>
    <row r="195" ht="14.25" customFormat="1" customHeight="1" s="29">
      <c r="A195" s="324" t="inlineStr">
        <is>
          <t>債権残高</t>
        </is>
      </c>
      <c r="B195" s="567" t="n"/>
      <c r="C195" s="605" t="n"/>
      <c r="D195" s="15" t="n"/>
      <c r="E195" s="15" t="n"/>
      <c r="F195" s="15" t="n"/>
      <c r="G195" s="15" t="n"/>
      <c r="H195" s="15" t="n"/>
    </row>
    <row r="196" ht="14.25" customFormat="1" customHeight="1" s="29">
      <c r="A196" s="586" t="n"/>
      <c r="B196" s="591" t="n"/>
      <c r="C196" s="541" t="n"/>
      <c r="D196" s="15" t="n"/>
      <c r="E196" s="15" t="n"/>
      <c r="F196" s="15" t="n"/>
      <c r="G196" s="15" t="n"/>
      <c r="H196" s="15" t="n"/>
    </row>
    <row r="197" ht="14.25" customFormat="1" customHeight="1" s="29">
      <c r="A197" s="611" t="inlineStr">
        <is>
          <t>債権残高</t>
        </is>
      </c>
      <c r="B197" s="567" t="n"/>
      <c r="C197" s="614" t="n"/>
      <c r="D197" s="15" t="n"/>
      <c r="E197" s="15" t="n"/>
      <c r="F197" s="15" t="n"/>
      <c r="G197" s="15" t="n"/>
      <c r="H197" s="15" t="n"/>
    </row>
    <row r="198" ht="14.25" customFormat="1" customHeight="1" s="29">
      <c r="A198" s="586" t="n"/>
      <c r="B198" s="591" t="n"/>
      <c r="C198" s="615" t="n"/>
      <c r="D198" s="15" t="n"/>
      <c r="E198" s="15" t="n"/>
      <c r="F198" s="15" t="n"/>
      <c r="G198" s="15" t="n"/>
      <c r="H198" s="15" t="n"/>
    </row>
    <row r="199" ht="18" customFormat="1" customHeight="1" s="29">
      <c r="A199" s="611" t="inlineStr">
        <is>
          <t>債権残高（合計）</t>
        </is>
      </c>
      <c r="B199" s="567" t="n"/>
      <c r="C199" s="619" t="n"/>
      <c r="D199" s="15" t="n"/>
      <c r="E199" s="15" t="n"/>
      <c r="F199" s="15" t="n"/>
      <c r="G199" s="15" t="n"/>
      <c r="H199" s="15" t="n"/>
    </row>
    <row r="200" ht="15" customFormat="1" customHeight="1" s="29" thickBot="1">
      <c r="A200" s="586" t="n"/>
      <c r="B200" s="591" t="n"/>
      <c r="C200" s="620" t="n"/>
      <c r="D200" s="15" t="n"/>
      <c r="E200" s="15" t="n"/>
      <c r="F200" s="15" t="n"/>
      <c r="G200" s="15" t="n"/>
      <c r="H200" s="15" t="n"/>
    </row>
    <row r="201" ht="14.25" customFormat="1" customHeight="1" s="15">
      <c r="C201" s="258" t="n"/>
    </row>
    <row r="202" ht="15.75" customFormat="1" customHeight="1" s="29">
      <c r="A202" s="15" t="n"/>
      <c r="B202" s="15" t="n"/>
      <c r="C202" s="258" t="n"/>
      <c r="D202" s="15" t="n"/>
      <c r="E202" s="15" t="n"/>
      <c r="F202" s="15" t="n"/>
      <c r="G202" s="15" t="n"/>
      <c r="H202" s="15" t="n"/>
    </row>
    <row r="203" ht="27.75" customHeight="1" s="530"/>
  </sheetData>
  <mergeCells count="102">
    <mergeCell ref="B165:B166"/>
    <mergeCell ref="B86:B87"/>
    <mergeCell ref="B179:B180"/>
    <mergeCell ref="C171:C172"/>
    <mergeCell ref="B78:B79"/>
    <mergeCell ref="C173:C174"/>
    <mergeCell ref="B128:B129"/>
    <mergeCell ref="B142:B143"/>
    <mergeCell ref="B80:B81"/>
    <mergeCell ref="B112:B113"/>
    <mergeCell ref="B183:B184"/>
    <mergeCell ref="A179:A182"/>
    <mergeCell ref="A171:A174"/>
    <mergeCell ref="A163:A166"/>
    <mergeCell ref="C199:C200"/>
    <mergeCell ref="B114:B115"/>
    <mergeCell ref="B185:B186"/>
    <mergeCell ref="B104:B105"/>
    <mergeCell ref="B169:B170"/>
    <mergeCell ref="A16:A64"/>
    <mergeCell ref="B159:B160"/>
    <mergeCell ref="C185:C186"/>
    <mergeCell ref="C191:C192"/>
    <mergeCell ref="B106:B107"/>
    <mergeCell ref="B140:B141"/>
    <mergeCell ref="C175:C176"/>
    <mergeCell ref="B90:B91"/>
    <mergeCell ref="B130:B131"/>
    <mergeCell ref="A191:A194"/>
    <mergeCell ref="B148:B149"/>
    <mergeCell ref="C177:C178"/>
    <mergeCell ref="B132:B133"/>
    <mergeCell ref="A183:A186"/>
    <mergeCell ref="B116:B117"/>
    <mergeCell ref="B187:B188"/>
    <mergeCell ref="B84:B85"/>
    <mergeCell ref="B118:B119"/>
    <mergeCell ref="B108:B109"/>
    <mergeCell ref="A197:B198"/>
    <mergeCell ref="C181:C182"/>
    <mergeCell ref="B92:B93"/>
    <mergeCell ref="A68:A69"/>
    <mergeCell ref="C189:C190"/>
    <mergeCell ref="B150:B151"/>
    <mergeCell ref="C179:C180"/>
    <mergeCell ref="B94:B95"/>
    <mergeCell ref="B134:B135"/>
    <mergeCell ref="A66:B67"/>
    <mergeCell ref="B144:B145"/>
    <mergeCell ref="B122:B123"/>
    <mergeCell ref="A187:A190"/>
    <mergeCell ref="B82:B83"/>
    <mergeCell ref="B167:B168"/>
    <mergeCell ref="B161:B162"/>
    <mergeCell ref="C193:C194"/>
    <mergeCell ref="A156:B157"/>
    <mergeCell ref="A65:B65"/>
    <mergeCell ref="A199:B200"/>
    <mergeCell ref="C183:C184"/>
    <mergeCell ref="B98:B99"/>
    <mergeCell ref="C167:C168"/>
    <mergeCell ref="B171:B172"/>
    <mergeCell ref="A70:A149"/>
    <mergeCell ref="A159:A162"/>
    <mergeCell ref="C169:C170"/>
    <mergeCell ref="B146:B147"/>
    <mergeCell ref="B124:B125"/>
    <mergeCell ref="B173:B174"/>
    <mergeCell ref="A175:A178"/>
    <mergeCell ref="B163:B164"/>
    <mergeCell ref="B126:B127"/>
    <mergeCell ref="B193:B194"/>
    <mergeCell ref="C161:C162"/>
    <mergeCell ref="C195:C196"/>
    <mergeCell ref="B110:B111"/>
    <mergeCell ref="B72:B73"/>
    <mergeCell ref="B100:B101"/>
    <mergeCell ref="C197:C198"/>
    <mergeCell ref="B96:B97"/>
    <mergeCell ref="A195:B196"/>
    <mergeCell ref="B136:B137"/>
    <mergeCell ref="B70:B71"/>
    <mergeCell ref="C156:C157"/>
    <mergeCell ref="C187:C188"/>
    <mergeCell ref="B102:B103"/>
    <mergeCell ref="B120:B121"/>
    <mergeCell ref="B191:B192"/>
    <mergeCell ref="B175:B176"/>
    <mergeCell ref="B88:B89"/>
    <mergeCell ref="A3:A15"/>
    <mergeCell ref="B181:B182"/>
    <mergeCell ref="A158:B158"/>
    <mergeCell ref="B177:B178"/>
    <mergeCell ref="C163:C164"/>
    <mergeCell ref="C159:C160"/>
    <mergeCell ref="B74:B75"/>
    <mergeCell ref="C165:C166"/>
    <mergeCell ref="A152:A153"/>
    <mergeCell ref="B138:B139"/>
    <mergeCell ref="B76:B77"/>
    <mergeCell ref="B189:B190"/>
    <mergeCell ref="A167:A170"/>
  </mergeCells>
  <pageMargins left="0" right="0" top="0" bottom="0" header="0" footer="0"/>
  <pageSetup orientation="portrait" paperSize="9" scale="36"/>
  <rowBreaks count="1" manualBreakCount="1">
    <brk id="89" min="1" max="2" man="1"/>
  </rowBreaks>
</worksheet>
</file>

<file path=xl/worksheets/sheet4.xml><?xml version="1.0" encoding="utf-8"?>
<worksheet xmlns="http://schemas.openxmlformats.org/spreadsheetml/2006/main">
  <sheetPr>
    <tabColor rgb="FFFF0066"/>
    <outlinePr summaryBelow="1" summaryRight="1"/>
    <pageSetUpPr/>
  </sheetPr>
  <dimension ref="A1:J183"/>
  <sheetViews>
    <sheetView tabSelected="1" view="pageBreakPreview" zoomScale="85" zoomScaleNormal="100" zoomScaleSheetLayoutView="85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A11" sqref="A11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375" customWidth="1" style="259" min="4" max="4"/>
    <col width="12.875" customWidth="1" style="530" min="5" max="5"/>
    <col width="10.625" bestFit="1" customWidth="1" style="530" min="6" max="7"/>
    <col width="11.125" bestFit="1" customWidth="1" style="530" min="8" max="8"/>
    <col width="15" bestFit="1" customWidth="1" style="530" min="9" max="9"/>
  </cols>
  <sheetData>
    <row r="1" ht="36" customHeight="1" s="530">
      <c r="A1" s="1" t="inlineStr">
        <is>
          <t>ロイヤルコスメチックス社向け　売上表</t>
        </is>
      </c>
      <c r="C1" s="105" t="inlineStr">
        <is>
          <t>2024.08～2025.07</t>
        </is>
      </c>
      <c r="E1" s="535" t="n"/>
      <c r="F1" s="532" t="n"/>
    </row>
    <row r="2" ht="20.1" customFormat="1" customHeight="1" s="15">
      <c r="A2" s="33" t="n"/>
      <c r="B2" s="446" t="inlineStr">
        <is>
          <t>出荷日</t>
        </is>
      </c>
      <c r="C2" s="324" t="n"/>
      <c r="D2" t="inlineStr">
        <is>
          <t>2025-09-07</t>
        </is>
      </c>
      <c r="E2" s="228" t="inlineStr">
        <is>
          <t>合計</t>
        </is>
      </c>
    </row>
    <row r="3" ht="20.1" customFormat="1" customHeight="1" s="15">
      <c r="B3" t="inlineStr">
        <is>
          <t>DIAMANTE</t>
        </is>
      </c>
      <c r="C3" t="inlineStr">
        <is>
          <t>Total</t>
        </is>
      </c>
      <c r="D3" t="n">
        <v>512000</v>
      </c>
    </row>
    <row r="4" ht="20.1" customFormat="1" customHeight="1" s="15">
      <c r="C4" t="inlineStr">
        <is>
          <t>税込</t>
        </is>
      </c>
      <c r="D4" t="n">
        <v>563200</v>
      </c>
    </row>
    <row r="5" ht="20.1" customFormat="1" customHeight="1" s="15">
      <c r="B5" t="inlineStr">
        <is>
          <t>BEAUTY GARAGE</t>
        </is>
      </c>
      <c r="C5" t="inlineStr">
        <is>
          <t>Total</t>
        </is>
      </c>
      <c r="D5" t="n">
        <v>17100</v>
      </c>
    </row>
    <row r="6" ht="20.1" customFormat="1" customHeight="1" s="15">
      <c r="C6" t="inlineStr">
        <is>
          <t>税込</t>
        </is>
      </c>
      <c r="D6" t="n">
        <v>18810</v>
      </c>
    </row>
    <row r="7" ht="20.1" customFormat="1" customHeight="1" s="15">
      <c r="B7" t="inlineStr">
        <is>
          <t>Diaas</t>
        </is>
      </c>
      <c r="C7" t="inlineStr">
        <is>
          <t>Total</t>
        </is>
      </c>
      <c r="D7" t="n">
        <v>145728</v>
      </c>
    </row>
    <row r="8" ht="20.1" customFormat="1" customHeight="1" s="15">
      <c r="C8" t="inlineStr">
        <is>
          <t>税込</t>
        </is>
      </c>
      <c r="D8" t="n">
        <v>160300.8</v>
      </c>
    </row>
    <row r="9" ht="20.1" customFormat="1" customHeight="1" s="15">
      <c r="B9" t="inlineStr">
        <is>
          <t>COCOCHI　発注書</t>
        </is>
      </c>
      <c r="C9" t="inlineStr">
        <is>
          <t>Total</t>
        </is>
      </c>
      <c r="D9" t="n">
        <v>715440</v>
      </c>
    </row>
    <row r="10" ht="20.1" customFormat="1" customHeight="1" s="15">
      <c r="C10" t="inlineStr">
        <is>
          <t>税込</t>
        </is>
      </c>
      <c r="D10" t="n">
        <v>786984.0000000001</v>
      </c>
    </row>
    <row r="11" ht="20.1" customFormat="1" customHeight="1" s="29">
      <c r="B11" t="inlineStr">
        <is>
          <t>Evliss</t>
        </is>
      </c>
      <c r="C11" t="inlineStr">
        <is>
          <t>Total</t>
        </is>
      </c>
      <c r="D11" t="n">
        <v>1069800</v>
      </c>
    </row>
    <row r="12" ht="20.1" customFormat="1" customHeight="1" s="29">
      <c r="C12" t="inlineStr">
        <is>
          <t>税込</t>
        </is>
      </c>
      <c r="D12" t="n">
        <v>1176780</v>
      </c>
    </row>
    <row r="13" ht="20.1" customFormat="1" customHeight="1" s="29">
      <c r="B13" t="inlineStr">
        <is>
          <t>Luxces</t>
        </is>
      </c>
      <c r="C13" t="inlineStr">
        <is>
          <t>Total</t>
        </is>
      </c>
      <c r="D13" t="n">
        <v>441600</v>
      </c>
    </row>
    <row r="14" ht="20.1" customFormat="1" customHeight="1" s="29">
      <c r="C14" t="inlineStr">
        <is>
          <t>税込</t>
        </is>
      </c>
      <c r="D14" t="n">
        <v>485760.0000000001</v>
      </c>
    </row>
    <row r="15" ht="20.1" customFormat="1" customHeight="1" s="29">
      <c r="B15" t="inlineStr">
        <is>
          <t>McCoy</t>
        </is>
      </c>
      <c r="C15" t="inlineStr">
        <is>
          <t>Total</t>
        </is>
      </c>
      <c r="D15" t="n">
        <v>2217270</v>
      </c>
    </row>
    <row r="16" ht="20.1" customFormat="1" customHeight="1" s="29">
      <c r="C16" t="inlineStr">
        <is>
          <t>税込</t>
        </is>
      </c>
      <c r="D16" t="n">
        <v>2438997</v>
      </c>
    </row>
    <row r="17" ht="15" customFormat="1" customHeight="1" s="29">
      <c r="B17" t="inlineStr">
        <is>
          <t>Dr.Medion</t>
        </is>
      </c>
      <c r="C17" t="inlineStr">
        <is>
          <t>Total</t>
        </is>
      </c>
      <c r="D17" t="n">
        <v>307440</v>
      </c>
    </row>
    <row r="18" ht="15" customFormat="1" customHeight="1" s="29">
      <c r="C18" t="inlineStr">
        <is>
          <t>税込</t>
        </is>
      </c>
      <c r="D18" t="n">
        <v>338184</v>
      </c>
    </row>
    <row r="19" ht="19.5" customFormat="1" customHeight="1" s="29">
      <c r="B19" t="inlineStr">
        <is>
          <t>AISHODO</t>
        </is>
      </c>
      <c r="C19" t="inlineStr">
        <is>
          <t>Total</t>
        </is>
      </c>
      <c r="D19" t="n">
        <v>172800</v>
      </c>
    </row>
    <row r="20" ht="14.25" customFormat="1" customHeight="1" s="29">
      <c r="C20" t="inlineStr">
        <is>
          <t>税込</t>
        </is>
      </c>
      <c r="D20" t="n">
        <v>190080</v>
      </c>
    </row>
    <row r="21" ht="14.25" customFormat="1" customHeight="1" s="29">
      <c r="B21" t="inlineStr">
        <is>
          <t>LEJEU</t>
        </is>
      </c>
      <c r="C21" t="inlineStr">
        <is>
          <t>Total</t>
        </is>
      </c>
      <c r="D21" t="n">
        <v>163200</v>
      </c>
    </row>
    <row r="22" ht="14.25" customFormat="1" customHeight="1" s="29">
      <c r="C22" t="inlineStr">
        <is>
          <t>税込</t>
        </is>
      </c>
      <c r="D22" t="n">
        <v>179520</v>
      </c>
    </row>
    <row r="23" ht="14.25" customFormat="1" customHeight="1" s="29">
      <c r="B23" t="inlineStr">
        <is>
          <t>HANAKO</t>
        </is>
      </c>
      <c r="C23" t="inlineStr">
        <is>
          <t>Total</t>
        </is>
      </c>
      <c r="D23" t="n">
        <v>69606</v>
      </c>
    </row>
    <row r="24" ht="14.25" customFormat="1" customHeight="1" s="29">
      <c r="C24" t="inlineStr">
        <is>
          <t>税込</t>
        </is>
      </c>
      <c r="D24" t="n">
        <v>76566.60000000001</v>
      </c>
    </row>
    <row r="25" ht="14.25" customFormat="1" customHeight="1" s="29">
      <c r="B25" t="inlineStr">
        <is>
          <t>AFURA</t>
        </is>
      </c>
      <c r="C25" t="inlineStr">
        <is>
          <t>Total</t>
        </is>
      </c>
      <c r="D25" t="n">
        <v>755025</v>
      </c>
    </row>
    <row r="26" ht="14.25" customFormat="1" customHeight="1" s="29">
      <c r="C26" t="inlineStr">
        <is>
          <t>税込</t>
        </is>
      </c>
      <c r="D26" t="n">
        <v>830527.5000000001</v>
      </c>
    </row>
    <row r="27" ht="14.25" customFormat="1" customHeight="1" s="29">
      <c r="B27" t="inlineStr">
        <is>
          <t>COSMEPRO</t>
        </is>
      </c>
      <c r="C27" t="inlineStr">
        <is>
          <t>Total</t>
        </is>
      </c>
      <c r="D27" t="n">
        <v>288000</v>
      </c>
    </row>
    <row r="28" ht="14.25" customFormat="1" customHeight="1" s="29">
      <c r="C28" t="inlineStr">
        <is>
          <t>税込</t>
        </is>
      </c>
      <c r="D28" t="n">
        <v>316800</v>
      </c>
    </row>
    <row r="29" ht="14.25" customFormat="1" customHeight="1" s="29">
      <c r="B29" t="inlineStr">
        <is>
          <t>Beauty Conexion</t>
        </is>
      </c>
      <c r="C29" t="inlineStr">
        <is>
          <t>Total</t>
        </is>
      </c>
      <c r="D29" t="n">
        <v>990000</v>
      </c>
    </row>
    <row r="30" ht="14.25" customFormat="1" customHeight="1" s="29">
      <c r="C30" t="inlineStr">
        <is>
          <t>税込</t>
        </is>
      </c>
      <c r="D30" t="n">
        <v>1089000</v>
      </c>
    </row>
    <row r="31" ht="14.25" customFormat="1" customHeight="1" s="29">
      <c r="B31" t="inlineStr">
        <is>
          <t>ESTLABO</t>
        </is>
      </c>
      <c r="C31" t="inlineStr">
        <is>
          <t>Total</t>
        </is>
      </c>
      <c r="D31" t="n">
        <v>364000</v>
      </c>
    </row>
    <row r="32" ht="13.5" customFormat="1" customHeight="1" s="29">
      <c r="C32" t="inlineStr">
        <is>
          <t>税込</t>
        </is>
      </c>
      <c r="D32" t="n">
        <v>400400.0000000001</v>
      </c>
    </row>
    <row r="33" ht="13.5" customFormat="1" customHeight="1" s="29">
      <c r="B33" t="inlineStr">
        <is>
          <t>ROSY DROP</t>
        </is>
      </c>
      <c r="C33" t="inlineStr">
        <is>
          <t>Total</t>
        </is>
      </c>
      <c r="D33" t="n">
        <v>920000</v>
      </c>
    </row>
    <row r="34" ht="13.5" customFormat="1" customHeight="1" s="29">
      <c r="C34" t="inlineStr">
        <is>
          <t>税込</t>
        </is>
      </c>
      <c r="D34" t="n">
        <v>1012000</v>
      </c>
    </row>
    <row r="35" ht="13.5" customFormat="1" customHeight="1" s="29">
      <c r="B35" t="inlineStr">
        <is>
          <t>LAPIDEM</t>
        </is>
      </c>
      <c r="C35" t="inlineStr">
        <is>
          <t>Total</t>
        </is>
      </c>
      <c r="D35" t="n">
        <v>885060</v>
      </c>
    </row>
    <row r="36" ht="13.5" customFormat="1" customHeight="1" s="29">
      <c r="C36" t="inlineStr">
        <is>
          <t>税込</t>
        </is>
      </c>
      <c r="D36" t="n">
        <v>973566.0000000001</v>
      </c>
    </row>
    <row r="37" ht="13.5" customFormat="1" customHeight="1" s="29">
      <c r="B37" t="inlineStr">
        <is>
          <t>DIME HEALTH CARE</t>
        </is>
      </c>
      <c r="C37" t="inlineStr">
        <is>
          <t>Total</t>
        </is>
      </c>
      <c r="D37" t="n">
        <v>103584</v>
      </c>
    </row>
    <row r="38" ht="13.5" customFormat="1" customHeight="1" s="29">
      <c r="C38" t="inlineStr">
        <is>
          <t>税込</t>
        </is>
      </c>
      <c r="D38" t="n">
        <v>113942.4</v>
      </c>
    </row>
    <row r="39" ht="13.5" customFormat="1" customHeight="1" s="29">
      <c r="B39" t="inlineStr">
        <is>
          <t>MAYURI</t>
        </is>
      </c>
      <c r="C39" t="inlineStr">
        <is>
          <t>Total</t>
        </is>
      </c>
      <c r="D39" t="n">
        <v>150480</v>
      </c>
    </row>
    <row r="40" hidden="1" ht="13.5" customFormat="1" customHeight="1" s="29">
      <c r="C40" t="inlineStr">
        <is>
          <t>税込</t>
        </is>
      </c>
      <c r="D40" t="n">
        <v>165528</v>
      </c>
    </row>
    <row r="41" hidden="1" ht="13.5" customFormat="1" customHeight="1" s="29">
      <c r="B41" t="inlineStr">
        <is>
          <t>ELEGADOLL</t>
        </is>
      </c>
      <c r="C41" t="inlineStr">
        <is>
          <t>Total</t>
        </is>
      </c>
      <c r="D41" t="n">
        <v>58800</v>
      </c>
    </row>
    <row r="42" hidden="1" ht="13.5" customFormat="1" customHeight="1" s="29">
      <c r="C42" t="inlineStr">
        <is>
          <t>税込</t>
        </is>
      </c>
      <c r="D42" t="n">
        <v>64680.00000000001</v>
      </c>
    </row>
    <row r="43" hidden="1" ht="13.5" customFormat="1" customHeight="1" s="29">
      <c r="B43" t="inlineStr">
        <is>
          <t>HIMELABO</t>
        </is>
      </c>
      <c r="C43" t="inlineStr">
        <is>
          <t>Total</t>
        </is>
      </c>
      <c r="D43" t="n">
        <v>33660</v>
      </c>
    </row>
    <row r="44" hidden="1" ht="13.5" customFormat="1" customHeight="1" s="29">
      <c r="C44" t="inlineStr">
        <is>
          <t>税込</t>
        </is>
      </c>
      <c r="D44" t="n">
        <v>37026</v>
      </c>
    </row>
    <row r="45" hidden="1" ht="13.5" customFormat="1" customHeight="1" s="29">
      <c r="B45" t="inlineStr">
        <is>
          <t>CHANSON</t>
        </is>
      </c>
      <c r="C45" t="inlineStr">
        <is>
          <t>Total</t>
        </is>
      </c>
      <c r="D45" t="n">
        <v>737724</v>
      </c>
    </row>
    <row r="46" hidden="1" ht="13.5" customFormat="1" customHeight="1" s="29">
      <c r="C46" t="inlineStr">
        <is>
          <t>税込</t>
        </is>
      </c>
      <c r="D46" t="n">
        <v>811496.4</v>
      </c>
    </row>
    <row r="47" hidden="1" ht="13.5" customFormat="1" customHeight="1" s="29">
      <c r="B47" t="inlineStr">
        <is>
          <t>C'BON</t>
        </is>
      </c>
      <c r="C47" t="inlineStr">
        <is>
          <t>Total</t>
        </is>
      </c>
      <c r="D47" t="n">
        <v>659848</v>
      </c>
    </row>
    <row r="48" hidden="1" ht="13.5" customFormat="1" customHeight="1" s="29">
      <c r="C48" t="inlineStr">
        <is>
          <t>税込</t>
        </is>
      </c>
      <c r="D48" t="n">
        <v>725832.8</v>
      </c>
    </row>
    <row r="49" hidden="1" ht="13.5" customFormat="1" customHeight="1" s="29">
      <c r="B49" t="inlineStr">
        <is>
          <t>リレント通常注文</t>
        </is>
      </c>
      <c r="C49" t="inlineStr">
        <is>
          <t>Total</t>
        </is>
      </c>
      <c r="D49" t="n">
        <v>71892</v>
      </c>
    </row>
    <row r="50" hidden="1" ht="13.5" customFormat="1" customHeight="1" s="29">
      <c r="C50" t="inlineStr">
        <is>
          <t>税込</t>
        </is>
      </c>
      <c r="D50" t="n">
        <v>79081.20000000001</v>
      </c>
    </row>
    <row r="51" hidden="1" ht="13.5" customFormat="1" customHeight="1" s="29">
      <c r="A51" s="401" t="n"/>
      <c r="B51" s="375" t="inlineStr">
        <is>
          <t>輸送費(FREIGHT)</t>
        </is>
      </c>
      <c r="C51" s="400" t="n"/>
      <c r="E51" s="233">
        <f>SUM(#REF!)</f>
        <v/>
      </c>
    </row>
    <row r="52" hidden="1" ht="13.5" customFormat="1" customHeight="1" s="29">
      <c r="A52" s="541" t="n"/>
      <c r="B52" s="375" t="inlineStr">
        <is>
          <t>輸送費込みTotal</t>
        </is>
      </c>
      <c r="C52" s="559" t="n"/>
      <c r="E52" s="233">
        <f>SUM(#REF!)</f>
        <v/>
      </c>
      <c r="F52" s="552">
        <f>SUM(#REF!)</f>
        <v/>
      </c>
      <c r="H52" s="39">
        <f>D4+F4</f>
        <v/>
      </c>
      <c r="I52" s="552">
        <f>#REF!+#REF!</f>
        <v/>
      </c>
    </row>
    <row r="53" hidden="1" ht="13.5" customFormat="1" customHeight="1" s="29">
      <c r="C53" t="inlineStr">
        <is>
          <t>Total</t>
        </is>
      </c>
    </row>
    <row r="54" hidden="1" ht="13.5" customFormat="1" customHeight="1" s="29">
      <c r="C54" t="inlineStr">
        <is>
          <t>Total</t>
        </is>
      </c>
    </row>
    <row r="55" hidden="1" ht="13.5" customFormat="1" customHeight="1" s="29">
      <c r="C55" t="inlineStr">
        <is>
          <t>Total</t>
        </is>
      </c>
    </row>
    <row r="56" ht="14.25" customFormat="1" customHeight="1" s="29">
      <c r="C56" t="inlineStr">
        <is>
          <t>Total</t>
        </is>
      </c>
    </row>
    <row r="57" ht="14.25" customFormat="1" customHeight="1" s="29">
      <c r="C57" t="inlineStr">
        <is>
          <t>Total</t>
        </is>
      </c>
    </row>
    <row r="58" ht="14.25" customFormat="1" customHeight="1" s="29">
      <c r="C58" t="inlineStr">
        <is>
          <t>Total</t>
        </is>
      </c>
    </row>
    <row r="59" ht="14.25" customFormat="1" customHeight="1" s="29">
      <c r="C59" t="inlineStr">
        <is>
          <t>Total</t>
        </is>
      </c>
    </row>
    <row r="60" ht="18" customFormat="1" customHeight="1" s="29">
      <c r="C60" t="inlineStr">
        <is>
          <t>Total</t>
        </is>
      </c>
    </row>
    <row r="61" ht="15" customFormat="1" customHeight="1" s="29" thickBot="1">
      <c r="C61" t="inlineStr">
        <is>
          <t>Total</t>
        </is>
      </c>
    </row>
    <row r="62" ht="14.25" customFormat="1" customHeight="1" s="15">
      <c r="C62" t="inlineStr">
        <is>
          <t>Total</t>
        </is>
      </c>
    </row>
    <row r="63" ht="15.75" customFormat="1" customHeight="1" s="29">
      <c r="C63" t="inlineStr">
        <is>
          <t>Total</t>
        </is>
      </c>
    </row>
    <row r="64" ht="27.75" customHeight="1" s="530">
      <c r="C64" t="inlineStr">
        <is>
          <t>Total</t>
        </is>
      </c>
    </row>
    <row r="65">
      <c r="C65" t="inlineStr">
        <is>
          <t>Total</t>
        </is>
      </c>
    </row>
    <row r="66">
      <c r="C66" t="inlineStr">
        <is>
          <t>Total</t>
        </is>
      </c>
    </row>
    <row r="67">
      <c r="C67" t="inlineStr">
        <is>
          <t>Total</t>
        </is>
      </c>
    </row>
    <row r="68">
      <c r="C68" t="inlineStr">
        <is>
          <t>Total</t>
        </is>
      </c>
    </row>
    <row r="69">
      <c r="C69" t="inlineStr">
        <is>
          <t>Total</t>
        </is>
      </c>
    </row>
    <row r="70">
      <c r="C70" t="inlineStr">
        <is>
          <t>Total</t>
        </is>
      </c>
    </row>
    <row r="71">
      <c r="C71" t="inlineStr">
        <is>
          <t>Total</t>
        </is>
      </c>
    </row>
    <row r="72">
      <c r="C72" t="inlineStr">
        <is>
          <t>Total</t>
        </is>
      </c>
    </row>
    <row r="73">
      <c r="C73" t="inlineStr">
        <is>
          <t>Total</t>
        </is>
      </c>
    </row>
    <row r="74">
      <c r="C74" t="inlineStr">
        <is>
          <t>Total</t>
        </is>
      </c>
    </row>
    <row r="75">
      <c r="C75" t="inlineStr">
        <is>
          <t>Total</t>
        </is>
      </c>
    </row>
    <row r="76">
      <c r="C76" t="inlineStr">
        <is>
          <t>Total</t>
        </is>
      </c>
    </row>
    <row r="77">
      <c r="A77" s="377" t="n"/>
      <c r="B77" s="37" t="inlineStr">
        <is>
          <t>Freight</t>
        </is>
      </c>
      <c r="C77" s="38" t="n"/>
      <c r="E77" s="233">
        <f>SUM(#REF!)</f>
        <v/>
      </c>
      <c r="F77" s="552" t="n"/>
      <c r="G77" s="39" t="n"/>
      <c r="H77" s="552" t="n"/>
      <c r="I77" s="552" t="n"/>
    </row>
    <row r="78">
      <c r="A78" s="408" t="inlineStr">
        <is>
          <t>輸送費込み請求金額</t>
        </is>
      </c>
      <c r="B78" s="602" t="n"/>
      <c r="C78" s="602" t="n"/>
      <c r="E78" s="233">
        <f>SUM(#REF!)</f>
        <v/>
      </c>
      <c r="F78" s="211" t="n"/>
      <c r="G78" s="39" t="n"/>
      <c r="I78" s="211" t="n"/>
      <c r="J78" s="564" t="n"/>
    </row>
    <row r="79">
      <c r="A79" s="616" t="inlineStr">
        <is>
          <t>KS/センコン総合利益</t>
        </is>
      </c>
      <c r="B79" s="567" t="n"/>
      <c r="C79" s="567" t="n"/>
      <c r="E79" s="233">
        <f>SUM(#REF!)</f>
        <v/>
      </c>
    </row>
    <row r="80">
      <c r="A80" s="586" t="n"/>
      <c r="B80" s="591" t="n"/>
      <c r="C80" s="591" t="n"/>
      <c r="E80" s="250">
        <f>D7/D6</f>
        <v/>
      </c>
    </row>
    <row r="81">
      <c r="A81" s="414" t="inlineStr">
        <is>
          <t>センコン
利益</t>
        </is>
      </c>
      <c r="B81" s="416" t="inlineStr">
        <is>
          <t>センコン利益(FLOUVEIL,CBON)</t>
        </is>
      </c>
      <c r="C81" s="559" t="n"/>
      <c r="E81" s="551">
        <f>SUM(#REF!)</f>
        <v/>
      </c>
    </row>
    <row r="82">
      <c r="A82" s="541" t="n"/>
      <c r="B82" s="416" t="inlineStr">
        <is>
          <t>センコン利益率(FLOUVEIL,CBON)</t>
        </is>
      </c>
      <c r="C82" s="559" t="n"/>
      <c r="E82" s="108">
        <f>D9/(#REF!+#REF!)</f>
        <v/>
      </c>
    </row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>
      <c r="A131" s="393" t="n"/>
      <c r="B131" s="595" t="inlineStr">
        <is>
          <t>Freight</t>
        </is>
      </c>
      <c r="C131" s="588" t="n"/>
      <c r="E131" s="108" t="n"/>
      <c r="F131" s="15" t="n"/>
      <c r="G131" s="15" t="n"/>
      <c r="H131" s="15" t="n"/>
      <c r="I131" s="15" t="n"/>
      <c r="J131" s="15" t="n"/>
    </row>
    <row r="132">
      <c r="A132" s="393" t="n"/>
      <c r="B132" s="586" t="n"/>
      <c r="C132" s="587" t="n"/>
      <c r="E132" s="108" t="n"/>
      <c r="F132" s="15" t="n"/>
      <c r="G132" s="15" t="n"/>
      <c r="H132" s="15" t="n"/>
      <c r="I132" s="15" t="n"/>
      <c r="J132" s="15" t="n"/>
    </row>
    <row r="133">
      <c r="A133" s="404" t="inlineStr">
        <is>
          <t>合計</t>
        </is>
      </c>
      <c r="B133" s="364" t="inlineStr">
        <is>
          <t>KS利益（全商品）</t>
        </is>
      </c>
      <c r="C133" s="559" t="n"/>
      <c r="E133" s="551">
        <f>SUM(#REF!)</f>
        <v/>
      </c>
      <c r="F133" s="552">
        <f>#REF!+#REF!</f>
        <v/>
      </c>
      <c r="G133" s="552">
        <f>E13+144000</f>
        <v/>
      </c>
      <c r="H133" s="15" t="n"/>
      <c r="I133" s="15" t="n"/>
      <c r="J133" s="15" t="n"/>
    </row>
    <row r="134">
      <c r="A134" s="541" t="n"/>
      <c r="B134" s="364" t="inlineStr">
        <is>
          <t>KS利益率（全商品）</t>
        </is>
      </c>
      <c r="C134" s="559" t="n"/>
      <c r="E134" s="108">
        <f>D13/D6</f>
        <v/>
      </c>
      <c r="F134" s="15" t="n"/>
      <c r="G134" s="15" t="n"/>
      <c r="H134" s="15" t="n"/>
      <c r="I134" s="15" t="n"/>
      <c r="J134" s="15" t="n"/>
    </row>
    <row r="135">
      <c r="A135" s="205" t="n"/>
      <c r="B135" s="207" t="inlineStr">
        <is>
          <t>KS運賃込み利益</t>
        </is>
      </c>
      <c r="C135" s="206" t="n"/>
      <c r="E135" s="589">
        <f>SUM(#REF!)</f>
        <v/>
      </c>
      <c r="F135" s="15" t="n"/>
      <c r="G135" s="15" t="n"/>
      <c r="H135" s="15" t="n"/>
      <c r="I135" s="15" t="n"/>
      <c r="J135" s="15" t="n"/>
    </row>
    <row r="136">
      <c r="A136" s="205" t="n"/>
      <c r="B136" s="207" t="inlineStr">
        <is>
          <t>KS運賃込み利益率</t>
        </is>
      </c>
      <c r="C136" s="206" t="n"/>
      <c r="E136" s="108">
        <f>D15/D6</f>
        <v/>
      </c>
      <c r="F136" s="15" t="n"/>
      <c r="G136" s="15" t="n"/>
      <c r="H136" s="15" t="n"/>
      <c r="I136" s="15" t="n"/>
      <c r="J136" s="15" t="n"/>
    </row>
    <row r="137">
      <c r="A137" s="20" t="inlineStr">
        <is>
          <t>債権残高</t>
        </is>
      </c>
      <c r="B137" s="567" t="n"/>
      <c r="C137" s="567" t="n"/>
      <c r="E137" s="605" t="n"/>
      <c r="F137" s="15" t="n"/>
      <c r="G137" s="15" t="n"/>
      <c r="H137" s="15" t="n"/>
      <c r="I137" s="15" t="n"/>
      <c r="J137" s="15" t="n"/>
    </row>
    <row r="138">
      <c r="A138" s="586" t="n"/>
      <c r="B138" s="591" t="n"/>
      <c r="C138" s="591" t="n"/>
      <c r="E138" s="541" t="n"/>
      <c r="F138" s="15" t="n"/>
      <c r="G138" s="15" t="n"/>
      <c r="H138" s="15" t="n"/>
      <c r="I138" s="15" t="n"/>
      <c r="J138" s="15" t="n"/>
    </row>
    <row r="139">
      <c r="A139" s="342" t="inlineStr">
        <is>
          <t>回収期限</t>
        </is>
      </c>
      <c r="B139" s="602" t="n"/>
      <c r="C139" s="602" t="n"/>
      <c r="E139" s="551" t="n"/>
      <c r="F139" s="15" t="n"/>
      <c r="G139" s="15" t="n"/>
      <c r="H139" s="15" t="n"/>
      <c r="I139" s="15" t="n"/>
      <c r="J139" s="15" t="n"/>
    </row>
    <row r="140">
      <c r="A140" s="329" t="inlineStr">
        <is>
          <t>入金
①</t>
        </is>
      </c>
      <c r="B140" s="323" t="inlineStr">
        <is>
          <t>日付</t>
        </is>
      </c>
      <c r="C140" s="588" t="n"/>
      <c r="E140" s="322" t="n"/>
      <c r="F140" s="552" t="n"/>
      <c r="G140" s="15" t="n"/>
      <c r="H140" s="15" t="n"/>
      <c r="I140" s="15" t="n"/>
      <c r="J140" s="15" t="n"/>
    </row>
    <row r="141">
      <c r="A141" s="540" t="n"/>
      <c r="B141" s="586" t="n"/>
      <c r="C141" s="587" t="n"/>
      <c r="E141" s="541" t="n"/>
      <c r="F141" s="15" t="n"/>
      <c r="G141" s="15" t="n"/>
      <c r="H141" s="15" t="n"/>
      <c r="I141" s="15" t="n"/>
      <c r="J141" s="15" t="n"/>
    </row>
    <row r="142">
      <c r="A142" s="540" t="n"/>
      <c r="B142" s="323" t="inlineStr">
        <is>
          <t>金額</t>
        </is>
      </c>
      <c r="C142" s="588" t="n"/>
      <c r="E142" s="322" t="n"/>
      <c r="F142" s="552">
        <f>#REF!+#REF!+#REF!</f>
        <v/>
      </c>
      <c r="G142" s="15" t="n"/>
      <c r="H142" s="15" t="n"/>
      <c r="I142" s="15" t="n"/>
      <c r="J142" s="15" t="n"/>
    </row>
    <row r="143">
      <c r="A143" s="541" t="n"/>
      <c r="B143" s="586" t="n"/>
      <c r="C143" s="587" t="n"/>
      <c r="E143" s="541" t="n"/>
      <c r="F143" s="15" t="n"/>
      <c r="G143" s="15" t="n"/>
      <c r="H143" s="15" t="n"/>
      <c r="I143" s="15" t="n"/>
      <c r="J143" s="15" t="n"/>
    </row>
    <row r="144">
      <c r="A144" s="329" t="inlineStr">
        <is>
          <t>入金
②</t>
        </is>
      </c>
      <c r="B144" s="323" t="inlineStr">
        <is>
          <t>日付</t>
        </is>
      </c>
      <c r="C144" s="588" t="n"/>
      <c r="E144" s="322" t="n"/>
      <c r="F144" s="15" t="n"/>
      <c r="G144" s="15" t="n"/>
      <c r="H144" s="15" t="n"/>
      <c r="I144" s="15" t="n"/>
      <c r="J144" s="15" t="n"/>
    </row>
    <row r="145">
      <c r="A145" s="540" t="n"/>
      <c r="B145" s="586" t="n"/>
      <c r="C145" s="587" t="n"/>
      <c r="E145" s="541" t="n"/>
      <c r="F145" s="15" t="n"/>
      <c r="G145" s="15" t="n"/>
      <c r="H145" s="15" t="n"/>
      <c r="I145" s="15" t="n"/>
      <c r="J145" s="15" t="n"/>
    </row>
    <row r="146">
      <c r="A146" s="540" t="n"/>
      <c r="B146" s="323" t="inlineStr">
        <is>
          <t>金額</t>
        </is>
      </c>
      <c r="C146" s="588" t="n"/>
      <c r="E146" s="322" t="n"/>
      <c r="F146" s="15" t="n"/>
      <c r="G146" s="15" t="n"/>
      <c r="H146" s="15" t="n"/>
      <c r="I146" s="15" t="n"/>
      <c r="J146" s="15" t="n"/>
    </row>
    <row r="147">
      <c r="A147" s="541" t="n"/>
      <c r="B147" s="586" t="n"/>
      <c r="C147" s="587" t="n"/>
      <c r="E147" s="541" t="n"/>
      <c r="F147" s="15" t="n"/>
      <c r="G147" s="15" t="n"/>
      <c r="H147" s="15" t="n"/>
      <c r="I147" s="15" t="n"/>
      <c r="J147" s="15" t="n"/>
    </row>
    <row r="148">
      <c r="A148" s="329" t="inlineStr">
        <is>
          <t>入金
③</t>
        </is>
      </c>
      <c r="B148" s="323" t="inlineStr">
        <is>
          <t>日付</t>
        </is>
      </c>
      <c r="C148" s="588" t="n"/>
      <c r="E148" s="322" t="n"/>
      <c r="F148" s="15" t="n"/>
      <c r="G148" s="15" t="n"/>
      <c r="H148" s="15" t="n"/>
      <c r="I148" s="15" t="n"/>
      <c r="J148" s="15" t="n"/>
    </row>
    <row r="149">
      <c r="A149" s="540" t="n"/>
      <c r="B149" s="586" t="n"/>
      <c r="C149" s="587" t="n"/>
      <c r="E149" s="541" t="n"/>
      <c r="F149" s="15" t="n"/>
      <c r="G149" s="15" t="n"/>
      <c r="H149" s="15" t="n"/>
      <c r="I149" s="15" t="n"/>
      <c r="J149" s="15" t="n"/>
    </row>
    <row r="150">
      <c r="A150" s="540" t="n"/>
      <c r="B150" s="323" t="inlineStr">
        <is>
          <t>金額</t>
        </is>
      </c>
      <c r="C150" s="588" t="n"/>
      <c r="E150" s="322" t="n"/>
      <c r="F150" s="15" t="n"/>
      <c r="G150" s="15" t="n"/>
      <c r="H150" s="15" t="n"/>
      <c r="I150" s="15" t="n"/>
      <c r="J150" s="15" t="n"/>
    </row>
    <row r="151">
      <c r="A151" s="541" t="n"/>
      <c r="B151" s="586" t="n"/>
      <c r="C151" s="587" t="n"/>
      <c r="E151" s="541" t="n"/>
      <c r="F151" s="15" t="n"/>
      <c r="G151" s="15" t="n"/>
      <c r="H151" s="15" t="n"/>
      <c r="I151" s="15" t="n"/>
      <c r="J151" s="15" t="n"/>
    </row>
    <row r="152">
      <c r="A152" s="329" t="inlineStr">
        <is>
          <t>入金
④</t>
        </is>
      </c>
      <c r="B152" s="323" t="inlineStr">
        <is>
          <t>日付</t>
        </is>
      </c>
      <c r="C152" s="588" t="n"/>
      <c r="E152" s="322" t="n"/>
      <c r="F152" s="15" t="n"/>
      <c r="G152" s="15" t="n"/>
      <c r="H152" s="15" t="n"/>
      <c r="I152" s="15" t="n"/>
      <c r="J152" s="15" t="n"/>
    </row>
    <row r="153">
      <c r="A153" s="540" t="n"/>
      <c r="B153" s="586" t="n"/>
      <c r="C153" s="587" t="n"/>
      <c r="E153" s="541" t="n"/>
      <c r="F153" s="15" t="n"/>
      <c r="G153" s="15" t="n"/>
      <c r="H153" s="15" t="n"/>
      <c r="I153" s="15" t="n"/>
      <c r="J153" s="15" t="n"/>
    </row>
    <row r="154">
      <c r="A154" s="540" t="n"/>
      <c r="B154" s="323" t="inlineStr">
        <is>
          <t>金額</t>
        </is>
      </c>
      <c r="C154" s="588" t="n"/>
      <c r="E154" s="322" t="n"/>
      <c r="F154" s="15" t="n"/>
      <c r="G154" s="15" t="n"/>
      <c r="H154" s="15" t="n"/>
      <c r="I154" s="15" t="n"/>
      <c r="J154" s="15" t="n"/>
    </row>
    <row r="155">
      <c r="A155" s="541" t="n"/>
      <c r="B155" s="586" t="n"/>
      <c r="C155" s="587" t="n"/>
      <c r="E155" s="541" t="n"/>
      <c r="F155" s="15" t="n"/>
      <c r="G155" s="15" t="n"/>
      <c r="H155" s="15" t="n"/>
      <c r="I155" s="15" t="n"/>
      <c r="J155" s="15" t="n"/>
    </row>
    <row r="156">
      <c r="A156" s="329" t="inlineStr">
        <is>
          <t>入金
⑤</t>
        </is>
      </c>
      <c r="B156" s="323" t="inlineStr">
        <is>
          <t>日付</t>
        </is>
      </c>
      <c r="C156" s="588" t="n"/>
      <c r="E156" s="322" t="n"/>
      <c r="F156" s="15" t="n"/>
      <c r="G156" s="15" t="n"/>
      <c r="H156" s="15" t="n"/>
      <c r="I156" s="15" t="n"/>
      <c r="J156" s="15" t="n"/>
    </row>
    <row r="157">
      <c r="A157" s="540" t="n"/>
      <c r="B157" s="586" t="n"/>
      <c r="C157" s="587" t="n"/>
      <c r="E157" s="541" t="n"/>
      <c r="F157" s="15" t="n"/>
      <c r="G157" s="15" t="n"/>
      <c r="H157" s="15" t="n"/>
      <c r="I157" s="15" t="n"/>
      <c r="J157" s="15" t="n"/>
    </row>
    <row r="158">
      <c r="A158" s="540" t="n"/>
      <c r="B158" s="323" t="inlineStr">
        <is>
          <t>金額</t>
        </is>
      </c>
      <c r="C158" s="588" t="n"/>
      <c r="E158" s="322" t="n"/>
      <c r="F158" s="15" t="n"/>
      <c r="G158" s="15" t="n"/>
      <c r="H158" s="15" t="n"/>
      <c r="I158" s="15" t="n"/>
      <c r="J158" s="15" t="n"/>
    </row>
    <row r="159">
      <c r="A159" s="541" t="n"/>
      <c r="B159" s="586" t="n"/>
      <c r="C159" s="587" t="n"/>
      <c r="E159" s="541" t="n"/>
      <c r="F159" s="15" t="n"/>
      <c r="G159" s="15" t="n"/>
      <c r="H159" s="15" t="n"/>
      <c r="I159" s="15" t="n"/>
      <c r="J159" s="15" t="n"/>
    </row>
    <row r="160">
      <c r="A160" s="329" t="inlineStr">
        <is>
          <t>入金
⑥</t>
        </is>
      </c>
      <c r="B160" s="323" t="inlineStr">
        <is>
          <t>日付</t>
        </is>
      </c>
      <c r="C160" s="588" t="n"/>
      <c r="E160" s="322" t="n"/>
      <c r="F160" s="15" t="n"/>
      <c r="G160" s="15" t="n"/>
      <c r="H160" s="15" t="n"/>
      <c r="I160" s="15" t="n"/>
      <c r="J160" s="15" t="n"/>
    </row>
    <row r="161">
      <c r="A161" s="540" t="n"/>
      <c r="B161" s="586" t="n"/>
      <c r="C161" s="587" t="n"/>
      <c r="E161" s="541" t="n"/>
      <c r="F161" s="15" t="n"/>
      <c r="G161" s="15" t="n"/>
      <c r="H161" s="15" t="n"/>
      <c r="I161" s="15" t="n"/>
      <c r="J161" s="15" t="n"/>
    </row>
    <row r="162">
      <c r="A162" s="540" t="n"/>
      <c r="B162" s="323" t="inlineStr">
        <is>
          <t>金額</t>
        </is>
      </c>
      <c r="C162" s="588" t="n"/>
      <c r="E162" s="322" t="n"/>
      <c r="F162" s="15" t="n"/>
      <c r="G162" s="15" t="n"/>
      <c r="H162" s="15" t="n"/>
      <c r="I162" s="15" t="n"/>
      <c r="J162" s="15" t="n"/>
    </row>
    <row r="163">
      <c r="A163" s="541" t="n"/>
      <c r="B163" s="586" t="n"/>
      <c r="C163" s="587" t="n"/>
      <c r="E163" s="541" t="n"/>
      <c r="F163" s="15" t="n"/>
      <c r="G163" s="15" t="n"/>
      <c r="H163" s="15" t="n"/>
      <c r="I163" s="15" t="n"/>
      <c r="J163" s="15" t="n"/>
    </row>
    <row r="164">
      <c r="A164" s="329" t="inlineStr">
        <is>
          <t>入金
⑥</t>
        </is>
      </c>
      <c r="B164" s="323" t="inlineStr">
        <is>
          <t>日付</t>
        </is>
      </c>
      <c r="C164" s="588" t="n"/>
      <c r="E164" s="322" t="n"/>
      <c r="F164" s="15" t="n"/>
      <c r="G164" s="15" t="n"/>
      <c r="H164" s="15" t="n"/>
      <c r="I164" s="15" t="n"/>
      <c r="J164" s="15" t="n"/>
    </row>
    <row r="165">
      <c r="A165" s="540" t="n"/>
      <c r="B165" s="586" t="n"/>
      <c r="C165" s="587" t="n"/>
      <c r="E165" s="541" t="n"/>
      <c r="F165" s="15" t="n"/>
      <c r="G165" s="15" t="n"/>
      <c r="H165" s="15" t="n"/>
      <c r="I165" s="15" t="n"/>
      <c r="J165" s="15" t="n"/>
    </row>
    <row r="166">
      <c r="A166" s="540" t="n"/>
      <c r="B166" s="323" t="inlineStr">
        <is>
          <t>金額</t>
        </is>
      </c>
      <c r="C166" s="588" t="n"/>
      <c r="E166" s="322" t="n"/>
      <c r="F166" s="15" t="n"/>
      <c r="G166" s="15" t="n"/>
      <c r="H166" s="15" t="n"/>
      <c r="I166" s="15" t="n"/>
      <c r="J166" s="15" t="n"/>
    </row>
    <row r="167">
      <c r="A167" s="541" t="n"/>
      <c r="B167" s="586" t="n"/>
      <c r="C167" s="587" t="n"/>
      <c r="E167" s="541" t="n"/>
      <c r="F167" s="15" t="n"/>
      <c r="G167" s="15" t="n"/>
      <c r="H167" s="15" t="n"/>
      <c r="I167" s="15" t="n"/>
      <c r="J167" s="15" t="n"/>
    </row>
    <row r="168">
      <c r="A168" s="329" t="inlineStr">
        <is>
          <t>入金
⑦</t>
        </is>
      </c>
      <c r="B168" s="323" t="inlineStr">
        <is>
          <t>日付</t>
        </is>
      </c>
      <c r="C168" s="588" t="n"/>
      <c r="E168" s="322" t="n"/>
      <c r="F168" s="15" t="n"/>
      <c r="G168" s="15" t="n"/>
      <c r="H168" s="15" t="n"/>
      <c r="I168" s="15" t="n"/>
      <c r="J168" s="15" t="n"/>
    </row>
    <row r="169">
      <c r="A169" s="540" t="n"/>
      <c r="B169" s="586" t="n"/>
      <c r="C169" s="587" t="n"/>
      <c r="E169" s="541" t="n"/>
      <c r="F169" s="15" t="n"/>
      <c r="G169" s="15" t="n"/>
      <c r="H169" s="15" t="n"/>
      <c r="I169" s="15" t="n"/>
      <c r="J169" s="15" t="n"/>
    </row>
    <row r="170">
      <c r="A170" s="540" t="n"/>
      <c r="B170" s="323" t="inlineStr">
        <is>
          <t>金額</t>
        </is>
      </c>
      <c r="C170" s="588" t="n"/>
      <c r="E170" s="322" t="n"/>
      <c r="F170" s="15" t="n"/>
      <c r="G170" s="15" t="n"/>
      <c r="H170" s="15" t="n"/>
      <c r="I170" s="15" t="n"/>
      <c r="J170" s="15" t="n"/>
    </row>
    <row r="171">
      <c r="A171" s="541" t="n"/>
      <c r="B171" s="586" t="n"/>
      <c r="C171" s="587" t="n"/>
      <c r="E171" s="541" t="n"/>
      <c r="F171" s="15" t="n"/>
      <c r="G171" s="15" t="n"/>
      <c r="H171" s="15" t="n"/>
      <c r="I171" s="15" t="n"/>
      <c r="J171" s="15" t="n"/>
    </row>
    <row r="172">
      <c r="A172" s="329" t="inlineStr">
        <is>
          <t>入金
⑧</t>
        </is>
      </c>
      <c r="B172" s="323" t="inlineStr">
        <is>
          <t>日付</t>
        </is>
      </c>
      <c r="C172" s="588" t="n"/>
      <c r="E172" s="322" t="n"/>
      <c r="F172" s="15" t="n"/>
      <c r="G172" s="15" t="n"/>
      <c r="H172" s="15" t="n"/>
      <c r="I172" s="15" t="n"/>
      <c r="J172" s="15" t="n"/>
    </row>
    <row r="173">
      <c r="A173" s="540" t="n"/>
      <c r="B173" s="586" t="n"/>
      <c r="C173" s="587" t="n"/>
      <c r="E173" s="541" t="n"/>
      <c r="F173" s="15" t="n"/>
      <c r="G173" s="15" t="n"/>
      <c r="H173" s="15" t="n"/>
      <c r="I173" s="15" t="n"/>
      <c r="J173" s="15" t="n"/>
    </row>
    <row r="174">
      <c r="A174" s="540" t="n"/>
      <c r="B174" s="323" t="inlineStr">
        <is>
          <t>金額</t>
        </is>
      </c>
      <c r="C174" s="588" t="n"/>
      <c r="E174" s="322" t="n"/>
      <c r="F174" s="15" t="n"/>
      <c r="G174" s="15" t="n"/>
      <c r="H174" s="15" t="n"/>
      <c r="I174" s="15" t="n"/>
      <c r="J174" s="15" t="n"/>
    </row>
    <row r="175">
      <c r="A175" s="541" t="n"/>
      <c r="B175" s="586" t="n"/>
      <c r="C175" s="587" t="n"/>
      <c r="E175" s="541" t="n"/>
      <c r="F175" s="15" t="n"/>
      <c r="G175" s="15" t="n"/>
      <c r="H175" s="15" t="n"/>
      <c r="I175" s="15" t="n"/>
      <c r="J175" s="15" t="n"/>
    </row>
    <row r="176">
      <c r="A176" s="324" t="inlineStr">
        <is>
          <t>債権残高</t>
        </is>
      </c>
      <c r="B176" s="567" t="n"/>
      <c r="C176" s="567" t="n"/>
      <c r="E176" s="605" t="n"/>
      <c r="F176" s="15" t="n"/>
      <c r="G176" s="15" t="n"/>
      <c r="H176" s="15" t="n"/>
      <c r="I176" s="15" t="n"/>
      <c r="J176" s="15" t="n"/>
    </row>
    <row r="177">
      <c r="A177" s="586" t="n"/>
      <c r="B177" s="591" t="n"/>
      <c r="C177" s="591" t="n"/>
      <c r="E177" s="541" t="n"/>
      <c r="F177" s="15" t="n"/>
      <c r="G177" s="15" t="n"/>
      <c r="H177" s="15" t="n"/>
      <c r="I177" s="15" t="n"/>
      <c r="J177" s="15" t="n"/>
    </row>
    <row r="178">
      <c r="A178" s="611" t="inlineStr">
        <is>
          <t>債権残高</t>
        </is>
      </c>
      <c r="B178" s="567" t="n"/>
      <c r="C178" s="567" t="n"/>
      <c r="E178" s="614" t="n"/>
      <c r="F178" s="15" t="n"/>
      <c r="G178" s="15" t="n"/>
      <c r="H178" s="15" t="n"/>
      <c r="I178" s="15" t="n"/>
      <c r="J178" s="15" t="n"/>
    </row>
    <row r="179">
      <c r="A179" s="586" t="n"/>
      <c r="B179" s="591" t="n"/>
      <c r="C179" s="591" t="n"/>
      <c r="E179" s="615" t="n"/>
      <c r="F179" s="15" t="n"/>
      <c r="G179" s="15" t="n"/>
      <c r="H179" s="15" t="n"/>
      <c r="I179" s="15" t="n"/>
      <c r="J179" s="15" t="n"/>
    </row>
    <row r="180">
      <c r="A180" s="611" t="inlineStr">
        <is>
          <t>債権残高（合計）</t>
        </is>
      </c>
      <c r="B180" s="567" t="n"/>
      <c r="C180" s="567" t="n"/>
      <c r="E180" s="619" t="n"/>
      <c r="F180" s="15" t="n"/>
      <c r="G180" s="15" t="n"/>
      <c r="H180" s="15" t="n"/>
      <c r="I180" s="15" t="n"/>
      <c r="J180" s="15" t="n"/>
    </row>
    <row r="181">
      <c r="A181" s="586" t="n"/>
      <c r="B181" s="591" t="n"/>
      <c r="C181" s="591" t="n"/>
      <c r="E181" s="620" t="n"/>
      <c r="F181" s="15" t="n"/>
      <c r="G181" s="15" t="n"/>
      <c r="H181" s="15" t="n"/>
      <c r="I181" s="15" t="n"/>
      <c r="J181" s="15" t="n"/>
    </row>
    <row r="182">
      <c r="E182" s="258" t="n"/>
    </row>
    <row r="183">
      <c r="A183" s="15" t="n"/>
      <c r="B183" s="15" t="n"/>
      <c r="C183" s="15" t="n"/>
      <c r="E183" s="258" t="n"/>
      <c r="F183" s="15" t="n"/>
      <c r="G183" s="15" t="n"/>
      <c r="H183" s="15" t="n"/>
      <c r="I183" s="15" t="n"/>
      <c r="J183" s="15" t="n"/>
    </row>
  </sheetData>
  <mergeCells count="65">
    <mergeCell ref="E150:E151"/>
    <mergeCell ref="B134:C134"/>
    <mergeCell ref="B81:C81"/>
    <mergeCell ref="E140:E141"/>
    <mergeCell ref="A51:A52"/>
    <mergeCell ref="E152:E153"/>
    <mergeCell ref="E137:E138"/>
    <mergeCell ref="B52:C52"/>
    <mergeCell ref="A176:C177"/>
    <mergeCell ref="A137:C138"/>
    <mergeCell ref="B150:C151"/>
    <mergeCell ref="B82:C82"/>
    <mergeCell ref="A178:C179"/>
    <mergeCell ref="E176:E177"/>
    <mergeCell ref="E158:E159"/>
    <mergeCell ref="A164:A167"/>
    <mergeCell ref="A144:A147"/>
    <mergeCell ref="E160:E161"/>
    <mergeCell ref="E178:E179"/>
    <mergeCell ref="E154:E155"/>
    <mergeCell ref="B156:C157"/>
    <mergeCell ref="E144:E145"/>
    <mergeCell ref="E162:E163"/>
    <mergeCell ref="B170:C171"/>
    <mergeCell ref="E174:E175"/>
    <mergeCell ref="B133:C133"/>
    <mergeCell ref="E164:E165"/>
    <mergeCell ref="E142:E143"/>
    <mergeCell ref="A148:A151"/>
    <mergeCell ref="A180:C181"/>
    <mergeCell ref="B172:C173"/>
    <mergeCell ref="A139:C139"/>
    <mergeCell ref="E156:E157"/>
    <mergeCell ref="A172:A175"/>
    <mergeCell ref="B162:C163"/>
    <mergeCell ref="B142:C143"/>
    <mergeCell ref="B174:C175"/>
    <mergeCell ref="A133:A134"/>
    <mergeCell ref="B154:C155"/>
    <mergeCell ref="B168:C169"/>
    <mergeCell ref="E180:E181"/>
    <mergeCell ref="B146:C147"/>
    <mergeCell ref="A79:C80"/>
    <mergeCell ref="B164:C165"/>
    <mergeCell ref="B158:C159"/>
    <mergeCell ref="A168:A171"/>
    <mergeCell ref="E170:E171"/>
    <mergeCell ref="E148:E149"/>
    <mergeCell ref="B160:C161"/>
    <mergeCell ref="E172:E173"/>
    <mergeCell ref="E166:E167"/>
    <mergeCell ref="A160:A163"/>
    <mergeCell ref="B144:C145"/>
    <mergeCell ref="A81:A82"/>
    <mergeCell ref="B131:C132"/>
    <mergeCell ref="E168:E169"/>
    <mergeCell ref="A156:A159"/>
    <mergeCell ref="B140:C141"/>
    <mergeCell ref="B152:C153"/>
    <mergeCell ref="A140:A143"/>
    <mergeCell ref="E146:E147"/>
    <mergeCell ref="A152:A155"/>
    <mergeCell ref="B148:C149"/>
    <mergeCell ref="A78:C78"/>
    <mergeCell ref="B166:C167"/>
  </mergeCells>
  <pageMargins left="0" right="0" top="0" bottom="0" header="0" footer="0"/>
  <pageSetup orientation="portrait" paperSize="9" scale="36"/>
</worksheet>
</file>

<file path=xl/worksheets/sheet5.xml><?xml version="1.0" encoding="utf-8"?>
<worksheet xmlns="http://schemas.openxmlformats.org/spreadsheetml/2006/main">
  <sheetPr>
    <tabColor rgb="FFFF0066"/>
    <outlinePr summaryBelow="1" summaryRight="1"/>
    <pageSetUpPr/>
  </sheetPr>
  <dimension ref="A1:G39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D7" sqref="D7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625" customWidth="1" style="530" min="4" max="4"/>
    <col width="10.625" bestFit="1" customWidth="1" style="530" min="5" max="5"/>
    <col width="11.125" bestFit="1" customWidth="1" style="530" min="6" max="6"/>
  </cols>
  <sheetData>
    <row r="1" ht="36" customHeight="1" s="530">
      <c r="A1" s="1" t="inlineStr">
        <is>
          <t>個人向け　売上表</t>
        </is>
      </c>
      <c r="C1" s="105" t="n"/>
      <c r="D1" s="621" t="n"/>
    </row>
    <row r="2" ht="20.1" customFormat="1" customHeight="1" s="15">
      <c r="A2" s="33" t="n"/>
      <c r="B2" s="323" t="inlineStr">
        <is>
          <t>出荷日</t>
        </is>
      </c>
      <c r="C2" s="324" t="n"/>
      <c r="D2" s="13" t="n">
        <v>45464</v>
      </c>
    </row>
    <row r="3" ht="20.1" customFormat="1" customHeight="1" s="15">
      <c r="A3" s="428" t="inlineStr">
        <is>
          <t>仕入</t>
        </is>
      </c>
      <c r="B3" s="374" t="inlineStr">
        <is>
          <t>Luxces</t>
        </is>
      </c>
      <c r="C3" s="329" t="inlineStr">
        <is>
          <t>Total</t>
        </is>
      </c>
      <c r="D3" s="14">
        <f>3200*4</f>
        <v/>
      </c>
    </row>
    <row r="4" ht="20.1" customFormat="1" customHeight="1" s="15">
      <c r="A4" s="540" t="n"/>
      <c r="B4" s="541" t="n"/>
      <c r="C4" s="329" t="inlineStr">
        <is>
          <t>税込</t>
        </is>
      </c>
      <c r="D4" s="14">
        <f>(3200*3*1.1)+(3200*1*1.08)</f>
        <v/>
      </c>
    </row>
    <row r="5" ht="20.1" customFormat="1" customHeight="1" s="15" thickBot="1">
      <c r="A5" s="540" t="n"/>
      <c r="B5" s="499" t="inlineStr">
        <is>
          <t>輸送費 (FREIGHT)</t>
        </is>
      </c>
      <c r="C5" s="559" t="n"/>
      <c r="D5" s="622" t="n"/>
    </row>
    <row r="6" ht="20.1" customFormat="1" customHeight="1" s="15" thickBot="1">
      <c r="A6" s="541" t="n"/>
      <c r="B6" s="499" t="inlineStr">
        <is>
          <t>輸送費込みTotal</t>
        </is>
      </c>
      <c r="C6" s="559" t="n"/>
      <c r="D6" s="623">
        <f>D3+D5</f>
        <v/>
      </c>
      <c r="E6" s="39" t="n"/>
      <c r="F6" s="552" t="n"/>
    </row>
    <row r="7" ht="19.5" customFormat="1" customHeight="1" s="15">
      <c r="A7" s="433" t="inlineStr">
        <is>
          <t>売上</t>
        </is>
      </c>
      <c r="B7" s="624" t="inlineStr">
        <is>
          <t>Luxces</t>
        </is>
      </c>
      <c r="C7" s="20" t="inlineStr">
        <is>
          <t>Total</t>
        </is>
      </c>
      <c r="D7" s="625" t="n">
        <v>18000</v>
      </c>
    </row>
    <row r="8" ht="19.5" customFormat="1" customHeight="1" s="15">
      <c r="A8" s="540" t="n"/>
      <c r="B8" s="587" t="n"/>
      <c r="C8" s="20" t="inlineStr">
        <is>
          <t>税込</t>
        </is>
      </c>
      <c r="D8" s="625">
        <f>(4500*3)*1.1+(4500*1.08)</f>
        <v/>
      </c>
    </row>
    <row r="9" ht="20.1" customFormat="1" customHeight="1" s="15">
      <c r="A9" s="540" t="n"/>
      <c r="B9" s="626" t="inlineStr">
        <is>
          <t>Freight</t>
        </is>
      </c>
      <c r="C9" s="20" t="inlineStr">
        <is>
          <t>Total</t>
        </is>
      </c>
      <c r="D9" s="627" t="n">
        <v>1500</v>
      </c>
      <c r="E9" s="552" t="n"/>
    </row>
    <row r="10" ht="20.1" customFormat="1" customHeight="1" s="15" thickBot="1">
      <c r="A10" s="541" t="n"/>
      <c r="B10" s="591" t="n"/>
      <c r="C10" s="20" t="inlineStr">
        <is>
          <t>税込</t>
        </is>
      </c>
      <c r="D10" s="628">
        <f>D9*1.1</f>
        <v/>
      </c>
      <c r="E10" s="552" t="n"/>
    </row>
    <row r="11" ht="20.1" customFormat="1" customHeight="1" s="15" thickBot="1">
      <c r="A11" s="427" t="inlineStr">
        <is>
          <t>輸送費込み請求金額</t>
        </is>
      </c>
      <c r="B11" s="602" t="n"/>
      <c r="C11" s="602" t="n"/>
      <c r="D11" s="629">
        <f>D8+D10</f>
        <v/>
      </c>
    </row>
    <row r="12" ht="20.1" customFormat="1" customHeight="1" s="29">
      <c r="A12" s="404" t="inlineStr">
        <is>
          <t>合計</t>
        </is>
      </c>
      <c r="B12" s="364" t="inlineStr">
        <is>
          <t>KS利益（全商品）</t>
        </is>
      </c>
      <c r="C12" s="559" t="n"/>
      <c r="D12" s="630">
        <f>D7-D3</f>
        <v/>
      </c>
      <c r="E12" s="15" t="n"/>
      <c r="F12" s="15" t="n"/>
      <c r="G12" s="15" t="n"/>
    </row>
    <row r="13" ht="20.1" customFormat="1" customHeight="1" s="29">
      <c r="A13" s="541" t="n"/>
      <c r="B13" s="364" t="inlineStr">
        <is>
          <t>KS利益率（全商品）</t>
        </is>
      </c>
      <c r="C13" s="559" t="n"/>
      <c r="D13" s="23">
        <f>D12/D7</f>
        <v/>
      </c>
      <c r="E13" s="15" t="n"/>
      <c r="F13" s="15" t="n"/>
      <c r="G13" s="15" t="n"/>
    </row>
    <row r="14" ht="20.1" customFormat="1" customHeight="1" s="29">
      <c r="A14" s="205" t="n"/>
      <c r="B14" s="207" t="inlineStr">
        <is>
          <t>KS運賃込み利益</t>
        </is>
      </c>
      <c r="C14" s="206" t="n"/>
      <c r="D14" s="631">
        <f>D11-D6</f>
        <v/>
      </c>
      <c r="E14" s="15" t="n"/>
      <c r="F14" s="15" t="n"/>
      <c r="G14" s="15" t="n"/>
    </row>
    <row r="15" ht="20.1" customFormat="1" customHeight="1" s="29">
      <c r="A15" s="205" t="n"/>
      <c r="B15" s="207" t="inlineStr">
        <is>
          <t>KS運賃込み利益率</t>
        </is>
      </c>
      <c r="C15" s="206" t="n"/>
      <c r="D15" s="23">
        <f>D14/D11</f>
        <v/>
      </c>
      <c r="E15" s="15" t="n"/>
      <c r="F15" s="15" t="n"/>
      <c r="G15" s="15" t="n"/>
    </row>
    <row r="16" ht="15" customFormat="1" customHeight="1" s="29">
      <c r="A16" s="20" t="inlineStr">
        <is>
          <t>債権残高</t>
        </is>
      </c>
      <c r="B16" s="567" t="n"/>
      <c r="C16" s="567" t="n"/>
      <c r="D16" s="632">
        <f>D11</f>
        <v/>
      </c>
      <c r="E16" s="15" t="n"/>
      <c r="F16" s="15" t="n"/>
      <c r="G16" s="15" t="n"/>
    </row>
    <row r="17" ht="15" customFormat="1" customHeight="1" s="29">
      <c r="A17" s="586" t="n"/>
      <c r="B17" s="591" t="n"/>
      <c r="C17" s="591" t="n"/>
      <c r="D17" s="541" t="n"/>
      <c r="E17" s="15" t="n"/>
      <c r="F17" s="15" t="n"/>
      <c r="G17" s="15" t="n"/>
    </row>
    <row r="18" ht="14.25" customFormat="1" customHeight="1" s="29">
      <c r="A18" s="329" t="inlineStr">
        <is>
          <t>入金
①</t>
        </is>
      </c>
      <c r="B18" s="323" t="inlineStr">
        <is>
          <t>日付</t>
        </is>
      </c>
      <c r="C18" s="588" t="n"/>
      <c r="D18" s="439" t="n"/>
      <c r="E18" s="15" t="n"/>
      <c r="F18" s="15" t="n"/>
      <c r="G18" s="15" t="n"/>
    </row>
    <row r="19" ht="14.25" customFormat="1" customHeight="1" s="29">
      <c r="A19" s="540" t="n"/>
      <c r="B19" s="586" t="n"/>
      <c r="C19" s="587" t="n"/>
      <c r="D19" s="541" t="n"/>
      <c r="E19" s="15" t="n"/>
      <c r="F19" s="15" t="n"/>
      <c r="G19" s="15" t="n"/>
    </row>
    <row r="20" ht="14.25" customFormat="1" customHeight="1" s="29">
      <c r="A20" s="540" t="n"/>
      <c r="B20" s="323" t="inlineStr">
        <is>
          <t>金額</t>
        </is>
      </c>
      <c r="C20" s="588" t="n"/>
      <c r="D20" s="439" t="n"/>
      <c r="E20" s="15" t="n"/>
      <c r="F20" s="15" t="n"/>
      <c r="G20" s="15" t="n"/>
    </row>
    <row r="21" ht="14.25" customFormat="1" customHeight="1" s="29">
      <c r="A21" s="541" t="n"/>
      <c r="B21" s="586" t="n"/>
      <c r="C21" s="587" t="n"/>
      <c r="D21" s="541" t="n"/>
      <c r="E21" s="15" t="n"/>
      <c r="F21" s="15" t="n"/>
      <c r="G21" s="15" t="n"/>
    </row>
    <row r="22" hidden="1" ht="13.5" customFormat="1" customHeight="1" s="29">
      <c r="A22" s="329" t="inlineStr">
        <is>
          <t>入金
⑥</t>
        </is>
      </c>
      <c r="B22" s="323" t="inlineStr">
        <is>
          <t>日付</t>
        </is>
      </c>
      <c r="C22" s="588" t="n"/>
      <c r="D22" s="439" t="n"/>
      <c r="E22" s="15" t="n"/>
      <c r="F22" s="15" t="n"/>
      <c r="G22" s="15" t="n"/>
    </row>
    <row r="23" hidden="1" ht="13.5" customFormat="1" customHeight="1" s="29">
      <c r="A23" s="540" t="n"/>
      <c r="B23" s="586" t="n"/>
      <c r="C23" s="587" t="n"/>
      <c r="D23" s="541" t="n"/>
      <c r="E23" s="15" t="n"/>
      <c r="F23" s="15" t="n"/>
      <c r="G23" s="15" t="n"/>
    </row>
    <row r="24" hidden="1" ht="13.5" customFormat="1" customHeight="1" s="29">
      <c r="A24" s="540" t="n"/>
      <c r="B24" s="323" t="inlineStr">
        <is>
          <t>金額</t>
        </is>
      </c>
      <c r="C24" s="588" t="n"/>
      <c r="D24" s="439" t="n"/>
      <c r="E24" s="15" t="n"/>
      <c r="F24" s="15" t="n"/>
      <c r="G24" s="15" t="n"/>
    </row>
    <row r="25" hidden="1" ht="13.5" customFormat="1" customHeight="1" s="29">
      <c r="A25" s="541" t="n"/>
      <c r="B25" s="586" t="n"/>
      <c r="C25" s="587" t="n"/>
      <c r="D25" s="541" t="n"/>
      <c r="E25" s="15" t="n"/>
      <c r="F25" s="15" t="n"/>
      <c r="G25" s="15" t="n"/>
    </row>
    <row r="26" hidden="1" ht="13.5" customFormat="1" customHeight="1" s="29">
      <c r="A26" s="329" t="inlineStr">
        <is>
          <t>入金
⑥</t>
        </is>
      </c>
      <c r="B26" s="323" t="inlineStr">
        <is>
          <t>日付</t>
        </is>
      </c>
      <c r="C26" s="588" t="n"/>
      <c r="D26" s="439" t="n"/>
      <c r="E26" s="15" t="n"/>
      <c r="F26" s="15" t="n"/>
      <c r="G26" s="15" t="n"/>
    </row>
    <row r="27" hidden="1" ht="13.5" customFormat="1" customHeight="1" s="29">
      <c r="A27" s="540" t="n"/>
      <c r="B27" s="586" t="n"/>
      <c r="C27" s="587" t="n"/>
      <c r="D27" s="541" t="n"/>
      <c r="E27" s="15" t="n"/>
      <c r="F27" s="15" t="n"/>
      <c r="G27" s="15" t="n"/>
    </row>
    <row r="28" hidden="1" ht="13.5" customFormat="1" customHeight="1" s="29">
      <c r="A28" s="540" t="n"/>
      <c r="B28" s="323" t="inlineStr">
        <is>
          <t>金額</t>
        </is>
      </c>
      <c r="C28" s="588" t="n"/>
      <c r="D28" s="439" t="n"/>
      <c r="E28" s="15" t="n"/>
      <c r="F28" s="15" t="n"/>
      <c r="G28" s="15" t="n"/>
    </row>
    <row r="29" hidden="1" ht="13.5" customFormat="1" customHeight="1" s="29">
      <c r="A29" s="541" t="n"/>
      <c r="B29" s="586" t="n"/>
      <c r="C29" s="587" t="n"/>
      <c r="D29" s="541" t="n"/>
      <c r="E29" s="15" t="n"/>
      <c r="F29" s="15" t="n"/>
      <c r="G29" s="15" t="n"/>
    </row>
    <row r="30" hidden="1" ht="13.5" customFormat="1" customHeight="1" s="29">
      <c r="A30" s="329" t="inlineStr">
        <is>
          <t>入金
⑦</t>
        </is>
      </c>
      <c r="B30" s="323" t="inlineStr">
        <is>
          <t>日付</t>
        </is>
      </c>
      <c r="C30" s="588" t="n"/>
      <c r="D30" s="439" t="n"/>
      <c r="E30" s="15" t="n"/>
      <c r="F30" s="15" t="n"/>
      <c r="G30" s="15" t="n"/>
    </row>
    <row r="31" hidden="1" ht="13.5" customFormat="1" customHeight="1" s="29">
      <c r="A31" s="540" t="n"/>
      <c r="B31" s="586" t="n"/>
      <c r="C31" s="587" t="n"/>
      <c r="D31" s="541" t="n"/>
      <c r="E31" s="15" t="n"/>
      <c r="F31" s="15" t="n"/>
      <c r="G31" s="15" t="n"/>
    </row>
    <row r="32" hidden="1" ht="13.5" customFormat="1" customHeight="1" s="29">
      <c r="A32" s="540" t="n"/>
      <c r="B32" s="323" t="inlineStr">
        <is>
          <t>金額</t>
        </is>
      </c>
      <c r="C32" s="588" t="n"/>
      <c r="D32" s="439" t="n"/>
      <c r="E32" s="15" t="n"/>
      <c r="F32" s="15" t="n"/>
      <c r="G32" s="15" t="n"/>
    </row>
    <row r="33" hidden="1" ht="13.5" customFormat="1" customHeight="1" s="29">
      <c r="A33" s="541" t="n"/>
      <c r="B33" s="586" t="n"/>
      <c r="C33" s="587" t="n"/>
      <c r="D33" s="541" t="n"/>
      <c r="E33" s="15" t="n"/>
      <c r="F33" s="15" t="n"/>
      <c r="G33" s="15" t="n"/>
    </row>
    <row r="34" hidden="1" ht="13.5" customFormat="1" customHeight="1" s="29">
      <c r="A34" s="329" t="inlineStr">
        <is>
          <t>入金
⑧</t>
        </is>
      </c>
      <c r="B34" s="323" t="inlineStr">
        <is>
          <t>日付</t>
        </is>
      </c>
      <c r="C34" s="588" t="n"/>
      <c r="D34" s="439" t="n"/>
      <c r="E34" s="15" t="n"/>
      <c r="F34" s="15" t="n"/>
      <c r="G34" s="15" t="n"/>
    </row>
    <row r="35" hidden="1" ht="13.5" customFormat="1" customHeight="1" s="29">
      <c r="A35" s="540" t="n"/>
      <c r="B35" s="586" t="n"/>
      <c r="C35" s="587" t="n"/>
      <c r="D35" s="541" t="n"/>
      <c r="E35" s="15" t="n"/>
      <c r="F35" s="15" t="n"/>
      <c r="G35" s="15" t="n"/>
    </row>
    <row r="36" hidden="1" ht="13.5" customFormat="1" customHeight="1" s="29">
      <c r="A36" s="540" t="n"/>
      <c r="B36" s="323" t="inlineStr">
        <is>
          <t>金額</t>
        </is>
      </c>
      <c r="C36" s="588" t="n"/>
      <c r="D36" s="439" t="n"/>
      <c r="E36" s="15" t="n"/>
      <c r="F36" s="15" t="n"/>
      <c r="G36" s="15" t="n"/>
    </row>
    <row r="37" hidden="1" ht="13.5" customFormat="1" customHeight="1" s="29">
      <c r="A37" s="541" t="n"/>
      <c r="B37" s="586" t="n"/>
      <c r="C37" s="587" t="n"/>
      <c r="D37" s="541" t="n"/>
      <c r="E37" s="15" t="n"/>
      <c r="F37" s="15" t="n"/>
      <c r="G37" s="15" t="n"/>
    </row>
    <row r="38" ht="14.25" customFormat="1" customHeight="1" s="29">
      <c r="A38" s="324" t="inlineStr">
        <is>
          <t>債権残高</t>
        </is>
      </c>
      <c r="B38" s="567" t="n"/>
      <c r="C38" s="567" t="n"/>
      <c r="D38" s="630">
        <f>D16-D20</f>
        <v/>
      </c>
      <c r="E38" s="15" t="n"/>
      <c r="F38" s="15" t="n"/>
      <c r="G38" s="15" t="n"/>
    </row>
    <row r="39" ht="14.25" customFormat="1" customHeight="1" s="29">
      <c r="A39" s="586" t="n"/>
      <c r="B39" s="591" t="n"/>
      <c r="C39" s="591" t="n"/>
      <c r="D39" s="541" t="n"/>
      <c r="E39" s="15" t="n"/>
      <c r="F39" s="15" t="n"/>
      <c r="G39" s="15" t="n"/>
    </row>
  </sheetData>
  <mergeCells count="40">
    <mergeCell ref="B3:B4"/>
    <mergeCell ref="B34:C35"/>
    <mergeCell ref="A38:C39"/>
    <mergeCell ref="B28:C29"/>
    <mergeCell ref="B24:C25"/>
    <mergeCell ref="A30:A33"/>
    <mergeCell ref="D36:D37"/>
    <mergeCell ref="B12:C12"/>
    <mergeCell ref="B36:C37"/>
    <mergeCell ref="D32:D33"/>
    <mergeCell ref="A7:A10"/>
    <mergeCell ref="A12:A13"/>
    <mergeCell ref="B20:C21"/>
    <mergeCell ref="A3:A6"/>
    <mergeCell ref="D16:D17"/>
    <mergeCell ref="B32:C33"/>
    <mergeCell ref="B30:C31"/>
    <mergeCell ref="D28:D29"/>
    <mergeCell ref="D24:D25"/>
    <mergeCell ref="B13:C13"/>
    <mergeCell ref="A16:C17"/>
    <mergeCell ref="B9:B10"/>
    <mergeCell ref="A18:A21"/>
    <mergeCell ref="B22:C23"/>
    <mergeCell ref="D18:D19"/>
    <mergeCell ref="A26:A29"/>
    <mergeCell ref="B26:C27"/>
    <mergeCell ref="D20:D21"/>
    <mergeCell ref="B18:C19"/>
    <mergeCell ref="A22:A25"/>
    <mergeCell ref="D30:D31"/>
    <mergeCell ref="B6:C6"/>
    <mergeCell ref="A11:C11"/>
    <mergeCell ref="B5:C5"/>
    <mergeCell ref="D26:D27"/>
    <mergeCell ref="D38:D39"/>
    <mergeCell ref="A34:A37"/>
    <mergeCell ref="B7:B8"/>
    <mergeCell ref="D34:D35"/>
    <mergeCell ref="D22:D23"/>
  </mergeCells>
  <pageMargins left="0" right="0" top="0" bottom="0" header="0" footer="0"/>
  <pageSetup orientation="portrait" paperSize="9" scale="42"/>
</worksheet>
</file>

<file path=xl/worksheets/sheet6.xml><?xml version="1.0" encoding="utf-8"?>
<worksheet xmlns="http://schemas.openxmlformats.org/spreadsheetml/2006/main">
  <sheetPr>
    <tabColor rgb="FFFF0066"/>
    <outlinePr summaryBelow="1" summaryRight="1"/>
    <pageSetUpPr/>
  </sheetPr>
  <dimension ref="A1:J268"/>
  <sheetViews>
    <sheetView view="pageBreakPreview" zoomScaleNormal="100" zoomScaleSheetLayoutView="100" workbookViewId="0">
      <pane xSplit="2" ySplit="2" topLeftCell="C212" activePane="bottomRight" state="frozen"/>
      <selection pane="topRight" activeCell="L44" sqref="L44"/>
      <selection pane="bottomLeft" activeCell="L44" sqref="L44"/>
      <selection pane="bottomRight" activeCell="D2" sqref="D2:D223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625" customWidth="1" style="530" min="4" max="4"/>
    <col width="15.375" customWidth="1" style="530" min="5" max="5"/>
    <col width="12.875" customWidth="1" style="530" min="6" max="6"/>
    <col width="10.625" bestFit="1" customWidth="1" style="530" min="7" max="8"/>
    <col width="11.125" bestFit="1" customWidth="1" style="530" min="9" max="9"/>
  </cols>
  <sheetData>
    <row r="1" ht="36" customHeight="1" s="530">
      <c r="A1" s="1" t="inlineStr">
        <is>
          <t>USA向け　売上表</t>
        </is>
      </c>
      <c r="C1" s="105" t="inlineStr">
        <is>
          <t>2024.05～2024.07</t>
        </is>
      </c>
      <c r="D1" s="633" t="inlineStr">
        <is>
          <t>有償購入、無償提供サンプル有</t>
        </is>
      </c>
      <c r="E1" s="532" t="n"/>
    </row>
    <row r="2" ht="20.1" customFormat="1" customHeight="1" s="15">
      <c r="A2" s="33" t="n"/>
      <c r="B2" s="323" t="inlineStr">
        <is>
          <t>出荷日</t>
        </is>
      </c>
      <c r="C2" s="324" t="n"/>
      <c r="D2" s="86" t="n"/>
      <c r="E2" s="14" t="inlineStr">
        <is>
          <t>合計</t>
        </is>
      </c>
    </row>
    <row r="3" ht="20.1" customFormat="1" customHeight="1" s="15">
      <c r="A3" s="401" t="inlineStr">
        <is>
          <t>仕入</t>
        </is>
      </c>
      <c r="B3" s="402" t="inlineStr">
        <is>
          <t>FLOUVEIL→
センコン</t>
        </is>
      </c>
      <c r="C3" s="181" t="inlineStr">
        <is>
          <t>Total</t>
        </is>
      </c>
      <c r="D3" s="634" t="n"/>
      <c r="E3" s="16">
        <f>SUM(D3:D3)</f>
        <v/>
      </c>
    </row>
    <row r="4" ht="20.1" customFormat="1" customHeight="1" s="15">
      <c r="A4" s="540" t="n"/>
      <c r="B4" s="541" t="n"/>
      <c r="C4" s="93" t="inlineStr">
        <is>
          <t>税込</t>
        </is>
      </c>
      <c r="D4" s="635" t="n"/>
      <c r="E4" s="16">
        <f>SUM(D4:D4)</f>
        <v/>
      </c>
    </row>
    <row r="5" ht="24.95" customFormat="1" customHeight="1" s="15">
      <c r="A5" s="540" t="n"/>
      <c r="B5" s="374" t="inlineStr">
        <is>
          <t>センコン→
KS
(FLOUVEIL分）</t>
        </is>
      </c>
      <c r="C5" s="93" t="inlineStr">
        <is>
          <t>Total</t>
        </is>
      </c>
      <c r="D5" s="636" t="n"/>
      <c r="E5" s="16">
        <f>SUM(D5:D5)</f>
        <v/>
      </c>
    </row>
    <row r="6" ht="20.1" customFormat="1" customHeight="1" s="15">
      <c r="A6" s="540" t="n"/>
      <c r="B6" s="541" t="n"/>
      <c r="C6" s="93" t="inlineStr">
        <is>
          <t>税込</t>
        </is>
      </c>
      <c r="D6" s="635" t="n"/>
      <c r="E6" s="16">
        <f>SUM(D6:D6)</f>
        <v/>
      </c>
    </row>
    <row r="7" ht="20.1" customFormat="1" customHeight="1" s="15">
      <c r="A7" s="540" t="n"/>
      <c r="B7" s="374" t="inlineStr">
        <is>
          <t>RELENT→
KS</t>
        </is>
      </c>
      <c r="C7" s="329" t="inlineStr">
        <is>
          <t>Total</t>
        </is>
      </c>
      <c r="D7" s="637" t="n"/>
      <c r="E7" s="16">
        <f>SUM(D7:D7)</f>
        <v/>
      </c>
      <c r="F7" s="550">
        <f>#REF!+#REF!</f>
        <v/>
      </c>
    </row>
    <row r="8" ht="20.1" customFormat="1" customHeight="1" s="15">
      <c r="A8" s="540" t="n"/>
      <c r="B8" s="541" t="n"/>
      <c r="C8" s="329" t="inlineStr">
        <is>
          <t>税込</t>
        </is>
      </c>
      <c r="D8" s="638" t="n"/>
      <c r="E8" s="16">
        <f>SUM(D8:D8)</f>
        <v/>
      </c>
    </row>
    <row r="9" ht="20.1" customFormat="1" customHeight="1" s="15">
      <c r="A9" s="540" t="n"/>
      <c r="B9" s="402" t="inlineStr">
        <is>
          <t>CBON→
センコン</t>
        </is>
      </c>
      <c r="C9" s="93" t="inlineStr">
        <is>
          <t>Total</t>
        </is>
      </c>
      <c r="D9" s="639" t="n"/>
      <c r="E9" s="16">
        <f>SUM(D9:D9)</f>
        <v/>
      </c>
      <c r="F9" s="550">
        <f>#REF!+#REF!</f>
        <v/>
      </c>
    </row>
    <row r="10" ht="20.1" customFormat="1" customHeight="1" s="15">
      <c r="A10" s="540" t="n"/>
      <c r="B10" s="541" t="n"/>
      <c r="C10" s="93" t="inlineStr">
        <is>
          <t>税込</t>
        </is>
      </c>
      <c r="D10" s="635" t="n"/>
      <c r="E10" s="16">
        <f>SUM(D10:D10)</f>
        <v/>
      </c>
    </row>
    <row r="11" ht="20.1" customFormat="1" customHeight="1" s="15">
      <c r="A11" s="540" t="n"/>
      <c r="B11" s="374" t="inlineStr">
        <is>
          <t>センコン→
KS
(C'BON分）</t>
        </is>
      </c>
      <c r="C11" s="93" t="inlineStr">
        <is>
          <t>Total</t>
        </is>
      </c>
      <c r="D11" s="640" t="n"/>
      <c r="E11" s="16">
        <f>SUM(D11:D11)</f>
        <v/>
      </c>
    </row>
    <row r="12" ht="20.1" customFormat="1" customHeight="1" s="15">
      <c r="A12" s="540" t="n"/>
      <c r="B12" s="541" t="n"/>
      <c r="C12" s="93" t="inlineStr">
        <is>
          <t>税込</t>
        </is>
      </c>
      <c r="D12" s="641" t="n"/>
      <c r="E12" s="16">
        <f>SUM(D12:D12)</f>
        <v/>
      </c>
    </row>
    <row r="13" ht="20.1" customFormat="1" customHeight="1" s="15">
      <c r="A13" s="540" t="n"/>
      <c r="B13" s="374" t="inlineStr">
        <is>
          <t>Q1st</t>
        </is>
      </c>
      <c r="C13" s="93" t="inlineStr">
        <is>
          <t>Total</t>
        </is>
      </c>
      <c r="D13" s="641" t="n"/>
      <c r="E13" s="16">
        <f>SUM(D13:D13)</f>
        <v/>
      </c>
    </row>
    <row r="14" ht="20.1" customFormat="1" customHeight="1" s="15">
      <c r="A14" s="540" t="n"/>
      <c r="B14" s="541" t="n"/>
      <c r="C14" s="93" t="inlineStr">
        <is>
          <t>税込</t>
        </is>
      </c>
      <c r="D14" s="641" t="n"/>
      <c r="E14" s="16">
        <f>SUM(D14:D14)</f>
        <v/>
      </c>
    </row>
    <row r="15" ht="20.1" customFormat="1" customHeight="1" s="15">
      <c r="A15" s="540" t="n"/>
      <c r="B15" s="374" t="inlineStr">
        <is>
          <t>ＣＨＡＮＳＯＮ</t>
        </is>
      </c>
      <c r="C15" s="329" t="inlineStr">
        <is>
          <t>Total</t>
        </is>
      </c>
      <c r="D15" s="638" t="n"/>
      <c r="E15" s="16">
        <f>SUM(D15:D15)</f>
        <v/>
      </c>
    </row>
    <row r="16" ht="20.1" customFormat="1" customHeight="1" s="15">
      <c r="A16" s="540" t="n"/>
      <c r="B16" s="541" t="n"/>
      <c r="C16" s="329" t="inlineStr">
        <is>
          <t>税込</t>
        </is>
      </c>
      <c r="D16" s="638" t="n"/>
      <c r="E16" s="16">
        <f>SUM(D16:D16)</f>
        <v/>
      </c>
    </row>
    <row r="17" ht="20.1" customFormat="1" customHeight="1" s="15">
      <c r="A17" s="540" t="n"/>
      <c r="B17" s="400" t="inlineStr">
        <is>
          <t>HIMELABO</t>
        </is>
      </c>
      <c r="C17" s="329" t="inlineStr">
        <is>
          <t>Total</t>
        </is>
      </c>
      <c r="D17" s="638" t="n"/>
      <c r="E17" s="16">
        <f>SUM(D17:D17)</f>
        <v/>
      </c>
    </row>
    <row r="18" ht="20.1" customFormat="1" customHeight="1" s="15">
      <c r="A18" s="540" t="n"/>
      <c r="B18" s="541" t="n"/>
      <c r="C18" s="329" t="inlineStr">
        <is>
          <t>税込</t>
        </is>
      </c>
      <c r="D18" s="638" t="n"/>
      <c r="E18" s="16">
        <f>SUM(D18:D18)</f>
        <v/>
      </c>
      <c r="F18" s="552" t="n"/>
    </row>
    <row r="19" ht="20.1" customFormat="1" customHeight="1" s="15">
      <c r="A19" s="540" t="n"/>
      <c r="B19" s="374" t="inlineStr">
        <is>
          <t>SUNSORIT</t>
        </is>
      </c>
      <c r="C19" s="329" t="inlineStr">
        <is>
          <t>Total</t>
        </is>
      </c>
      <c r="D19" s="638" t="n"/>
      <c r="E19" s="16">
        <f>SUM(D19:D19)</f>
        <v/>
      </c>
    </row>
    <row r="20" ht="20.1" customFormat="1" customHeight="1" s="15">
      <c r="A20" s="540" t="n"/>
      <c r="B20" s="541" t="n"/>
      <c r="C20" s="329" t="inlineStr">
        <is>
          <t>税込</t>
        </is>
      </c>
      <c r="D20" s="638" t="n"/>
      <c r="E20" s="16">
        <f>SUM(D20:D20)</f>
        <v/>
      </c>
    </row>
    <row r="21" ht="20.1" customFormat="1" customHeight="1" s="15">
      <c r="A21" s="540" t="n"/>
      <c r="B21" s="400" t="inlineStr">
        <is>
          <t>Kyo Tomo</t>
        </is>
      </c>
      <c r="C21" s="329" t="inlineStr">
        <is>
          <t>Total</t>
        </is>
      </c>
      <c r="D21" s="635" t="n"/>
      <c r="E21" s="16">
        <f>SUM(D21:D21)</f>
        <v/>
      </c>
    </row>
    <row r="22" ht="20.1" customFormat="1" customHeight="1" s="15">
      <c r="A22" s="540" t="n"/>
      <c r="B22" s="541" t="n"/>
      <c r="C22" s="329" t="inlineStr">
        <is>
          <t>税込</t>
        </is>
      </c>
      <c r="D22" s="641" t="n"/>
      <c r="E22" s="16">
        <f>SUM(D22:D22)</f>
        <v/>
      </c>
    </row>
    <row r="23" ht="20.1" customFormat="1" customHeight="1" s="15">
      <c r="A23" s="540" t="n"/>
      <c r="B23" s="374" t="inlineStr">
        <is>
          <t>COREIN</t>
        </is>
      </c>
      <c r="C23" s="329" t="inlineStr">
        <is>
          <t>Total</t>
        </is>
      </c>
      <c r="D23" s="635" t="n"/>
      <c r="E23" s="16">
        <f>SUM(D23:D23)</f>
        <v/>
      </c>
    </row>
    <row r="24" ht="20.1" customFormat="1" customHeight="1" s="15">
      <c r="A24" s="540" t="n"/>
      <c r="B24" s="541" t="n"/>
      <c r="C24" s="329" t="inlineStr">
        <is>
          <t>税込</t>
        </is>
      </c>
      <c r="D24" s="635" t="n"/>
      <c r="E24" s="16">
        <f>SUM(D24:D24)</f>
        <v/>
      </c>
    </row>
    <row r="25" ht="20.1" customFormat="1" customHeight="1" s="15">
      <c r="A25" s="540" t="n"/>
      <c r="B25" s="374" t="inlineStr">
        <is>
          <t>ELEGADOLL</t>
        </is>
      </c>
      <c r="C25" s="329" t="inlineStr">
        <is>
          <t>Total</t>
        </is>
      </c>
      <c r="D25" s="638" t="n"/>
      <c r="E25" s="16">
        <f>SUM(D25:D25)</f>
        <v/>
      </c>
    </row>
    <row r="26" ht="20.1" customFormat="1" customHeight="1" s="15">
      <c r="A26" s="540" t="n"/>
      <c r="B26" s="541" t="n"/>
      <c r="C26" s="329" t="inlineStr">
        <is>
          <t>税込</t>
        </is>
      </c>
      <c r="D26" s="638" t="n"/>
      <c r="E26" s="16">
        <f>SUM(D26:D26)</f>
        <v/>
      </c>
    </row>
    <row r="27" ht="20.1" customFormat="1" customHeight="1" s="15">
      <c r="A27" s="540" t="n"/>
      <c r="B27" s="374" t="inlineStr">
        <is>
          <t>MAYURI</t>
        </is>
      </c>
      <c r="C27" s="329" t="inlineStr">
        <is>
          <t>Total</t>
        </is>
      </c>
      <c r="D27" s="635" t="n"/>
      <c r="E27" s="16">
        <f>SUM(D27:D27)</f>
        <v/>
      </c>
    </row>
    <row r="28" ht="20.1" customFormat="1" customHeight="1" s="15">
      <c r="A28" s="540" t="n"/>
      <c r="B28" s="541" t="n"/>
      <c r="C28" s="329" t="inlineStr">
        <is>
          <t>税込</t>
        </is>
      </c>
      <c r="D28" s="635" t="n"/>
      <c r="E28" s="16">
        <f>SUM(D28:D28)</f>
        <v/>
      </c>
    </row>
    <row r="29" ht="20.1" customFormat="1" customHeight="1" s="15">
      <c r="A29" s="540" t="n"/>
      <c r="B29" s="374" t="inlineStr">
        <is>
          <t>ATMORE</t>
        </is>
      </c>
      <c r="C29" s="329" t="inlineStr">
        <is>
          <t>Total</t>
        </is>
      </c>
      <c r="D29" s="638" t="n"/>
      <c r="E29" s="16">
        <f>SUM(D29:D29)</f>
        <v/>
      </c>
      <c r="F29" s="39" t="n"/>
    </row>
    <row r="30" ht="20.1" customFormat="1" customHeight="1" s="15">
      <c r="A30" s="540" t="n"/>
      <c r="B30" s="541" t="n"/>
      <c r="C30" s="329" t="inlineStr">
        <is>
          <t>税込</t>
        </is>
      </c>
      <c r="D30" s="638" t="n"/>
      <c r="E30" s="16">
        <f>SUM(D30:D30)</f>
        <v/>
      </c>
    </row>
    <row r="31" ht="20.1" customFormat="1" customHeight="1" s="15">
      <c r="A31" s="540" t="n"/>
      <c r="B31" s="374" t="inlineStr">
        <is>
          <t>OLUPONO</t>
        </is>
      </c>
      <c r="C31" s="329" t="inlineStr">
        <is>
          <t>Total</t>
        </is>
      </c>
      <c r="D31" s="635" t="n"/>
      <c r="E31" s="16" t="n"/>
    </row>
    <row r="32" ht="20.1" customFormat="1" customHeight="1" s="15">
      <c r="A32" s="540" t="n"/>
      <c r="B32" s="541" t="n"/>
      <c r="C32" s="329" t="inlineStr">
        <is>
          <t>税込</t>
        </is>
      </c>
      <c r="D32" s="635" t="n"/>
      <c r="E32" s="16" t="n"/>
    </row>
    <row r="33" ht="20.1" customFormat="1" customHeight="1" s="15">
      <c r="A33" s="540" t="n"/>
      <c r="B33" s="374" t="inlineStr">
        <is>
          <t>DIME HEALTH CARE</t>
        </is>
      </c>
      <c r="C33" s="329" t="inlineStr">
        <is>
          <t>Total</t>
        </is>
      </c>
      <c r="D33" s="635" t="n"/>
      <c r="E33" s="16">
        <f>SUM(D33:D33)</f>
        <v/>
      </c>
    </row>
    <row r="34" ht="20.1" customFormat="1" customHeight="1" s="15">
      <c r="A34" s="540" t="n"/>
      <c r="B34" s="541" t="n"/>
      <c r="C34" s="329" t="inlineStr">
        <is>
          <t>税込</t>
        </is>
      </c>
      <c r="D34" s="635" t="n"/>
      <c r="E34" s="16">
        <f>SUM(D34:D34)</f>
        <v/>
      </c>
    </row>
    <row r="35" ht="20.1" customFormat="1" customHeight="1" s="15">
      <c r="A35" s="540" t="n"/>
      <c r="B35" s="374" t="inlineStr">
        <is>
          <t>EMU</t>
        </is>
      </c>
      <c r="C35" s="329" t="inlineStr">
        <is>
          <t>Total</t>
        </is>
      </c>
      <c r="D35" s="635" t="n"/>
      <c r="E35" s="16">
        <f>SUM(D35:D35)</f>
        <v/>
      </c>
    </row>
    <row r="36" ht="20.1" customFormat="1" customHeight="1" s="15">
      <c r="A36" s="540" t="n"/>
      <c r="B36" s="541" t="n"/>
      <c r="C36" s="329" t="inlineStr">
        <is>
          <t>税込</t>
        </is>
      </c>
      <c r="D36" s="635" t="n"/>
      <c r="E36" s="16">
        <f>SUM(D36:D36)</f>
        <v/>
      </c>
    </row>
    <row r="37" ht="20.1" customFormat="1" customHeight="1" s="15">
      <c r="A37" s="540" t="n"/>
      <c r="B37" s="374" t="inlineStr">
        <is>
          <t>CHIKUHODO</t>
        </is>
      </c>
      <c r="C37" s="329" t="inlineStr">
        <is>
          <t>Total</t>
        </is>
      </c>
      <c r="D37" s="635" t="n"/>
      <c r="E37" s="16">
        <f>SUM(D37:D37)</f>
        <v/>
      </c>
    </row>
    <row r="38" ht="20.1" customFormat="1" customHeight="1" s="15">
      <c r="A38" s="540" t="n"/>
      <c r="B38" s="541" t="n"/>
      <c r="C38" s="329" t="inlineStr">
        <is>
          <t>税込</t>
        </is>
      </c>
      <c r="D38" s="635" t="n"/>
      <c r="E38" s="16">
        <f>SUM(D38:D38)</f>
        <v/>
      </c>
    </row>
    <row r="39" ht="20.1" customFormat="1" customHeight="1" s="15">
      <c r="A39" s="540" t="n"/>
      <c r="B39" s="374" t="inlineStr">
        <is>
          <t>LAPIDEM</t>
        </is>
      </c>
      <c r="C39" s="329" t="inlineStr">
        <is>
          <t>Total</t>
        </is>
      </c>
      <c r="D39" s="638" t="n"/>
      <c r="E39" s="16">
        <f>SUM(D39:D39)</f>
        <v/>
      </c>
    </row>
    <row r="40" ht="20.1" customFormat="1" customHeight="1" s="15">
      <c r="A40" s="540" t="n"/>
      <c r="B40" s="541" t="n"/>
      <c r="C40" s="329" t="inlineStr">
        <is>
          <t>税込</t>
        </is>
      </c>
      <c r="D40" s="638" t="n"/>
      <c r="E40" s="16">
        <f>SUM(D40:D40)</f>
        <v/>
      </c>
    </row>
    <row r="41" ht="20.1" customFormat="1" customHeight="1" s="15">
      <c r="A41" s="540" t="n"/>
      <c r="B41" s="374" t="inlineStr">
        <is>
          <t>MARY PLATINUE</t>
        </is>
      </c>
      <c r="C41" s="329" t="inlineStr">
        <is>
          <t>Total</t>
        </is>
      </c>
      <c r="D41" s="638" t="n"/>
      <c r="E41" s="16">
        <f>SUM(D41:D41)</f>
        <v/>
      </c>
    </row>
    <row r="42" ht="20.1" customFormat="1" customHeight="1" s="15">
      <c r="A42" s="540" t="n"/>
      <c r="B42" s="541" t="n"/>
      <c r="C42" s="329" t="inlineStr">
        <is>
          <t>税込</t>
        </is>
      </c>
      <c r="D42" s="638" t="n"/>
      <c r="E42" s="16">
        <f>SUM(D42:D42)</f>
        <v/>
      </c>
    </row>
    <row r="43" ht="20.1" customFormat="1" customHeight="1" s="15">
      <c r="A43" s="540" t="n"/>
      <c r="B43" s="374" t="inlineStr">
        <is>
          <t>POD(ROSY DROP)</t>
        </is>
      </c>
      <c r="C43" s="329" t="inlineStr">
        <is>
          <t>Total</t>
        </is>
      </c>
      <c r="D43" s="638" t="n"/>
      <c r="E43" s="16">
        <f>SUM(D43:D43)</f>
        <v/>
      </c>
    </row>
    <row r="44" ht="20.1" customFormat="1" customHeight="1" s="15">
      <c r="A44" s="540" t="n"/>
      <c r="B44" s="541" t="n"/>
      <c r="C44" s="329" t="inlineStr">
        <is>
          <t>税込</t>
        </is>
      </c>
      <c r="D44" s="638" t="n"/>
      <c r="E44" s="16">
        <f>SUM(D44:D44)</f>
        <v/>
      </c>
    </row>
    <row r="45" ht="20.1" customFormat="1" customHeight="1" s="15">
      <c r="A45" s="540" t="n"/>
      <c r="B45" s="374" t="inlineStr">
        <is>
          <t>CBS(ESTLABO)</t>
        </is>
      </c>
      <c r="C45" s="329" t="inlineStr">
        <is>
          <t>Total</t>
        </is>
      </c>
      <c r="D45" s="638" t="n"/>
      <c r="E45" s="16">
        <f>SUM(D45:D45)</f>
        <v/>
      </c>
    </row>
    <row r="46" ht="20.1" customFormat="1" customHeight="1" s="15">
      <c r="A46" s="540" t="n"/>
      <c r="B46" s="541" t="n"/>
      <c r="C46" s="329" t="inlineStr">
        <is>
          <t>税込</t>
        </is>
      </c>
      <c r="D46" s="638" t="n"/>
      <c r="E46" s="16">
        <f>SUM(D46:D46)</f>
        <v/>
      </c>
    </row>
    <row r="47" ht="20.1" customFormat="1" customHeight="1" s="15">
      <c r="A47" s="540" t="n"/>
      <c r="B47" s="374" t="inlineStr">
        <is>
          <t>DOSHISHA</t>
        </is>
      </c>
      <c r="C47" s="329" t="inlineStr">
        <is>
          <t>Total</t>
        </is>
      </c>
      <c r="D47" s="635" t="n"/>
      <c r="E47" s="16">
        <f>SUM(D47:D47)</f>
        <v/>
      </c>
    </row>
    <row r="48" ht="20.1" customFormat="1" customHeight="1" s="15">
      <c r="A48" s="540" t="n"/>
      <c r="B48" s="541" t="n"/>
      <c r="C48" s="329" t="inlineStr">
        <is>
          <t>税込</t>
        </is>
      </c>
      <c r="D48" s="622" t="n"/>
      <c r="E48" s="16" t="n"/>
    </row>
    <row r="49" ht="20.1" customFormat="1" customHeight="1" s="15">
      <c r="A49" s="540" t="n"/>
      <c r="B49" s="396" t="inlineStr">
        <is>
          <t>ISTYLE</t>
        </is>
      </c>
      <c r="C49" s="329" t="inlineStr">
        <is>
          <t>Total</t>
        </is>
      </c>
      <c r="D49" s="622" t="n"/>
      <c r="E49" s="16" t="n"/>
    </row>
    <row r="50" ht="20.1" customFormat="1" customHeight="1" s="15">
      <c r="A50" s="540" t="n"/>
      <c r="B50" s="541" t="n"/>
      <c r="C50" s="445" t="inlineStr">
        <is>
          <t>税込</t>
        </is>
      </c>
      <c r="D50" s="622" t="n"/>
      <c r="E50" s="16" t="n"/>
    </row>
    <row r="51" ht="20.1" customFormat="1" customHeight="1" s="15">
      <c r="A51" s="540" t="n"/>
      <c r="B51" s="374" t="inlineStr">
        <is>
          <t>MEROS</t>
        </is>
      </c>
      <c r="C51" s="329" t="inlineStr">
        <is>
          <t>Total</t>
        </is>
      </c>
      <c r="D51" s="625" t="n"/>
      <c r="E51" s="16">
        <f>SUM(D51:D51)</f>
        <v/>
      </c>
    </row>
    <row r="52" ht="20.1" customFormat="1" customHeight="1" s="15">
      <c r="A52" s="540" t="n"/>
      <c r="B52" s="541" t="n"/>
      <c r="C52" s="329" t="inlineStr">
        <is>
          <t>税込</t>
        </is>
      </c>
      <c r="D52" s="625" t="n"/>
      <c r="E52" s="16" t="n"/>
    </row>
    <row r="53" ht="20.1" customFormat="1" customHeight="1" s="15">
      <c r="A53" s="540" t="n"/>
      <c r="B53" s="374" t="inlineStr">
        <is>
          <t>STAR LAB</t>
        </is>
      </c>
      <c r="C53" s="329" t="inlineStr">
        <is>
          <t>Total</t>
        </is>
      </c>
      <c r="D53" s="625" t="n"/>
      <c r="E53" s="16">
        <f>SUM(D53:D53)</f>
        <v/>
      </c>
    </row>
    <row r="54" ht="20.1" customFormat="1" customHeight="1" s="15">
      <c r="A54" s="540" t="n"/>
      <c r="B54" s="541" t="n"/>
      <c r="C54" s="329" t="inlineStr">
        <is>
          <t>税込</t>
        </is>
      </c>
      <c r="D54" s="642" t="n"/>
      <c r="E54" s="16" t="n"/>
    </row>
    <row r="55" ht="20.1" customFormat="1" customHeight="1" s="15">
      <c r="A55" s="540" t="n"/>
      <c r="B55" s="374" t="inlineStr">
        <is>
          <t>Beauty Conexion</t>
        </is>
      </c>
      <c r="C55" s="329" t="inlineStr">
        <is>
          <t>Total</t>
        </is>
      </c>
      <c r="D55" s="643" t="n"/>
      <c r="E55" s="16">
        <f>SUM(D55:D55)</f>
        <v/>
      </c>
    </row>
    <row r="56" ht="20.1" customFormat="1" customHeight="1" s="15">
      <c r="A56" s="540" t="n"/>
      <c r="B56" s="541" t="n"/>
      <c r="C56" s="329" t="inlineStr">
        <is>
          <t>税込</t>
        </is>
      </c>
      <c r="D56" s="643" t="n"/>
      <c r="E56" s="16" t="n"/>
    </row>
    <row r="57" ht="20.1" customFormat="1" customHeight="1" s="15">
      <c r="A57" s="540" t="n"/>
      <c r="B57" s="374" t="inlineStr">
        <is>
          <t>COSMEPRO</t>
        </is>
      </c>
      <c r="C57" s="329" t="inlineStr">
        <is>
          <t>Total</t>
        </is>
      </c>
      <c r="D57" s="643" t="n"/>
      <c r="E57" s="16">
        <f>SUM(D57:D57)</f>
        <v/>
      </c>
    </row>
    <row r="58" ht="20.1" customFormat="1" customHeight="1" s="15">
      <c r="A58" s="540" t="n"/>
      <c r="B58" s="541" t="n"/>
      <c r="C58" s="329" t="inlineStr">
        <is>
          <t>税込</t>
        </is>
      </c>
      <c r="D58" s="643" t="n"/>
      <c r="E58" s="16">
        <f>SUM(D58:D58)</f>
        <v/>
      </c>
    </row>
    <row r="59" ht="20.1" customFormat="1" customHeight="1" s="15">
      <c r="A59" s="540" t="n"/>
      <c r="B59" s="374" t="inlineStr">
        <is>
          <t>AFURA</t>
        </is>
      </c>
      <c r="C59" s="329" t="inlineStr">
        <is>
          <t>Total</t>
        </is>
      </c>
      <c r="D59" s="644" t="n"/>
      <c r="E59" s="16">
        <f>SUM(D59:D59)</f>
        <v/>
      </c>
    </row>
    <row r="60" ht="20.1" customFormat="1" customHeight="1" s="15">
      <c r="A60" s="540" t="n"/>
      <c r="B60" s="541" t="n"/>
      <c r="C60" s="329" t="inlineStr">
        <is>
          <t>税込</t>
        </is>
      </c>
      <c r="D60" s="638" t="n"/>
      <c r="E60" s="16">
        <f>SUM(D60:D60)</f>
        <v/>
      </c>
    </row>
    <row r="61" ht="20.1" customFormat="1" customHeight="1" s="15">
      <c r="A61" s="540" t="n"/>
      <c r="B61" s="374" t="inlineStr">
        <is>
          <t>PECLIA</t>
        </is>
      </c>
      <c r="C61" s="329" t="inlineStr">
        <is>
          <t>Total</t>
        </is>
      </c>
      <c r="D61" s="635" t="n"/>
      <c r="E61" s="16">
        <f>SUM(D61:D61)</f>
        <v/>
      </c>
    </row>
    <row r="62" ht="20.1" customFormat="1" customHeight="1" s="15">
      <c r="A62" s="540" t="n"/>
      <c r="B62" s="541" t="n"/>
      <c r="C62" s="329" t="inlineStr">
        <is>
          <t>税込</t>
        </is>
      </c>
      <c r="D62" s="635" t="n"/>
      <c r="E62" s="16">
        <f>SUM(D62:D62)</f>
        <v/>
      </c>
    </row>
    <row r="63" ht="20.1" customFormat="1" customHeight="1" s="15">
      <c r="A63" s="540" t="n"/>
      <c r="B63" s="374" t="inlineStr">
        <is>
          <t>OSATO</t>
        </is>
      </c>
      <c r="C63" s="329" t="inlineStr">
        <is>
          <t>Total</t>
        </is>
      </c>
      <c r="D63" s="635" t="n"/>
      <c r="E63" s="16">
        <f>SUM(D63:D63)</f>
        <v/>
      </c>
    </row>
    <row r="64" ht="20.1" customFormat="1" customHeight="1" s="15">
      <c r="A64" s="540" t="n"/>
      <c r="B64" s="541" t="n"/>
      <c r="C64" s="329" t="inlineStr">
        <is>
          <t>税込</t>
        </is>
      </c>
      <c r="D64" s="635" t="n"/>
      <c r="E64" s="16">
        <f>SUM(D64:D64)</f>
        <v/>
      </c>
    </row>
    <row r="65" ht="20.1" customFormat="1" customHeight="1" s="15">
      <c r="A65" s="540" t="n"/>
      <c r="B65" s="374" t="inlineStr">
        <is>
          <t>HANAKO</t>
        </is>
      </c>
      <c r="C65" s="329" t="inlineStr">
        <is>
          <t>Total</t>
        </is>
      </c>
      <c r="D65" s="635" t="n"/>
      <c r="E65" s="16">
        <f>SUM(D65:D65)</f>
        <v/>
      </c>
    </row>
    <row r="66" ht="20.1" customFormat="1" customHeight="1" s="15">
      <c r="A66" s="540" t="n"/>
      <c r="B66" s="541" t="n"/>
      <c r="C66" s="329" t="inlineStr">
        <is>
          <t>税込</t>
        </is>
      </c>
      <c r="D66" s="635" t="n"/>
      <c r="E66" s="16">
        <f>SUM(D66:D66)</f>
        <v/>
      </c>
    </row>
    <row r="67" ht="20.1" customFormat="1" customHeight="1" s="15">
      <c r="A67" s="540" t="n"/>
      <c r="B67" s="374" t="inlineStr">
        <is>
          <t>LEJEU</t>
        </is>
      </c>
      <c r="C67" s="329" t="inlineStr">
        <is>
          <t>Total</t>
        </is>
      </c>
      <c r="D67" s="635" t="n"/>
      <c r="E67" s="16">
        <f>SUM(D67:D67)</f>
        <v/>
      </c>
    </row>
    <row r="68" ht="20.1" customFormat="1" customHeight="1" s="15">
      <c r="A68" s="540" t="n"/>
      <c r="B68" s="541" t="n"/>
      <c r="C68" s="329" t="inlineStr">
        <is>
          <t>税込</t>
        </is>
      </c>
      <c r="D68" s="635" t="n"/>
      <c r="E68" s="16">
        <f>SUM(D68:D68)</f>
        <v/>
      </c>
    </row>
    <row r="69" ht="20.1" customFormat="1" customHeight="1" s="15">
      <c r="A69" s="540" t="n"/>
      <c r="B69" s="374" t="inlineStr">
        <is>
          <t>AISHODO</t>
        </is>
      </c>
      <c r="C69" s="329" t="inlineStr">
        <is>
          <t>Total</t>
        </is>
      </c>
      <c r="D69" s="635" t="n"/>
      <c r="E69" s="16">
        <f>SUM(D69:D69)</f>
        <v/>
      </c>
    </row>
    <row r="70" ht="20.1" customFormat="1" customHeight="1" s="15">
      <c r="A70" s="540" t="n"/>
      <c r="B70" s="541" t="n"/>
      <c r="C70" s="329" t="inlineStr">
        <is>
          <t>税込</t>
        </is>
      </c>
      <c r="D70" s="635" t="n"/>
      <c r="E70" s="16">
        <f>SUM(D70:D70)</f>
        <v/>
      </c>
    </row>
    <row r="71" ht="20.1" customFormat="1" customHeight="1" s="15">
      <c r="A71" s="540" t="n"/>
      <c r="B71" s="374" t="inlineStr">
        <is>
          <t>CARING JAPAN (RUHAKU)</t>
        </is>
      </c>
      <c r="C71" s="329" t="inlineStr">
        <is>
          <t>Total</t>
        </is>
      </c>
      <c r="D71" s="638" t="n"/>
      <c r="E71" s="16">
        <f>SUM(D71:D71)</f>
        <v/>
      </c>
    </row>
    <row r="72" ht="20.1" customFormat="1" customHeight="1" s="15">
      <c r="A72" s="540" t="n"/>
      <c r="B72" s="541" t="n"/>
      <c r="C72" s="329" t="inlineStr">
        <is>
          <t>税込</t>
        </is>
      </c>
      <c r="D72" s="638" t="n"/>
      <c r="E72" s="16">
        <f>SUM(D72:D72)</f>
        <v/>
      </c>
    </row>
    <row r="73" ht="20.1" customFormat="1" customHeight="1" s="15">
      <c r="A73" s="540" t="n"/>
      <c r="B73" s="374" t="inlineStr">
        <is>
          <t>MEDION</t>
        </is>
      </c>
      <c r="C73" s="329" t="inlineStr">
        <is>
          <t>Total</t>
        </is>
      </c>
      <c r="D73" s="635" t="n"/>
      <c r="E73" s="16">
        <f>SUM(D73:D73)</f>
        <v/>
      </c>
    </row>
    <row r="74" ht="20.1" customFormat="1" customHeight="1" s="15">
      <c r="A74" s="540" t="n"/>
      <c r="B74" s="541" t="n"/>
      <c r="C74" s="329" t="inlineStr">
        <is>
          <t>税込</t>
        </is>
      </c>
      <c r="D74" s="635" t="n"/>
      <c r="E74" s="16">
        <f>SUM(D74:D74)</f>
        <v/>
      </c>
    </row>
    <row r="75" ht="20.1" customFormat="1" customHeight="1" s="15">
      <c r="A75" s="540" t="n"/>
      <c r="B75" s="374" t="inlineStr">
        <is>
          <t>McCoy</t>
        </is>
      </c>
      <c r="C75" s="329" t="inlineStr">
        <is>
          <t>Total</t>
        </is>
      </c>
      <c r="D75" s="635" t="n"/>
      <c r="E75" s="16">
        <f>SUM(D75:D75)</f>
        <v/>
      </c>
    </row>
    <row r="76" ht="20.1" customFormat="1" customHeight="1" s="15">
      <c r="A76" s="540" t="n"/>
      <c r="B76" s="541" t="n"/>
      <c r="C76" s="329" t="inlineStr">
        <is>
          <t>税込</t>
        </is>
      </c>
      <c r="D76" s="635" t="n"/>
      <c r="E76" s="16">
        <f>SUM(D76:D76)</f>
        <v/>
      </c>
    </row>
    <row r="77" ht="20.1" customFormat="1" customHeight="1" s="15">
      <c r="A77" s="540" t="n"/>
      <c r="B77" s="374" t="inlineStr">
        <is>
          <t>URESHINO</t>
        </is>
      </c>
      <c r="C77" s="329" t="inlineStr">
        <is>
          <t>Total</t>
        </is>
      </c>
      <c r="D77" s="638" t="n"/>
      <c r="E77" s="16">
        <f>SUM(D77:D77)</f>
        <v/>
      </c>
    </row>
    <row r="78" ht="20.1" customFormat="1" customHeight="1" s="15">
      <c r="A78" s="540" t="n"/>
      <c r="B78" s="541" t="n"/>
      <c r="C78" s="329" t="inlineStr">
        <is>
          <t>税込</t>
        </is>
      </c>
      <c r="D78" s="638" t="n"/>
      <c r="E78" s="16">
        <f>SUM(D78:D78)</f>
        <v/>
      </c>
    </row>
    <row r="79" ht="20.1" customFormat="1" customHeight="1" s="15">
      <c r="A79" s="540" t="n"/>
      <c r="B79" s="374" t="inlineStr">
        <is>
          <t>Luxces</t>
        </is>
      </c>
      <c r="C79" s="329" t="inlineStr">
        <is>
          <t>Total</t>
        </is>
      </c>
      <c r="D79" s="635" t="n"/>
      <c r="E79" s="16">
        <f>SUM(D79:D79)</f>
        <v/>
      </c>
    </row>
    <row r="80" ht="20.1" customFormat="1" customHeight="1" s="15">
      <c r="A80" s="540" t="n"/>
      <c r="B80" s="541" t="n"/>
      <c r="C80" s="329" t="inlineStr">
        <is>
          <t>税込</t>
        </is>
      </c>
      <c r="D80" s="635" t="n"/>
      <c r="E80" s="16">
        <f>SUM(D80:D80)</f>
        <v/>
      </c>
    </row>
    <row r="81" ht="20.1" customFormat="1" customHeight="1" s="15">
      <c r="A81" s="540" t="n"/>
      <c r="B81" s="396" t="inlineStr">
        <is>
          <t>Evliss</t>
        </is>
      </c>
      <c r="C81" s="329" t="inlineStr">
        <is>
          <t>Total</t>
        </is>
      </c>
      <c r="D81" s="635" t="n"/>
      <c r="E81" s="16" t="n"/>
    </row>
    <row r="82" ht="20.1" customFormat="1" customHeight="1" s="15">
      <c r="A82" s="540" t="n"/>
      <c r="B82" s="541" t="n"/>
      <c r="C82" s="329" t="inlineStr">
        <is>
          <t>税込</t>
        </is>
      </c>
      <c r="D82" s="635" t="n"/>
      <c r="E82" s="16" t="n"/>
    </row>
    <row r="83" ht="20.1" customFormat="1" customHeight="1" s="15">
      <c r="A83" s="540" t="n"/>
      <c r="B83" s="396" t="inlineStr">
        <is>
          <t>Pro Labo</t>
        </is>
      </c>
      <c r="C83" s="329" t="inlineStr">
        <is>
          <t>Total</t>
        </is>
      </c>
      <c r="D83" s="635" t="n"/>
      <c r="E83" s="16" t="n"/>
    </row>
    <row r="84" ht="20.1" customFormat="1" customHeight="1" s="15">
      <c r="A84" s="540" t="n"/>
      <c r="B84" s="541" t="n"/>
      <c r="C84" s="329" t="inlineStr">
        <is>
          <t>税込</t>
        </is>
      </c>
      <c r="D84" s="635" t="n"/>
      <c r="E84" s="16" t="n"/>
    </row>
    <row r="85" ht="20.1" customFormat="1" customHeight="1" s="15">
      <c r="A85" s="540" t="n"/>
      <c r="B85" s="396" t="inlineStr">
        <is>
          <t>Rey.</t>
        </is>
      </c>
      <c r="C85" s="329" t="inlineStr">
        <is>
          <t>Total</t>
        </is>
      </c>
      <c r="D85" s="635" t="n"/>
      <c r="E85" s="16" t="n"/>
    </row>
    <row r="86" ht="20.1" customFormat="1" customHeight="1" s="15">
      <c r="A86" s="540" t="n"/>
      <c r="B86" s="541" t="n"/>
      <c r="C86" s="329" t="inlineStr">
        <is>
          <t>税込</t>
        </is>
      </c>
      <c r="D86" s="635" t="n"/>
      <c r="E86" s="16" t="n"/>
    </row>
    <row r="87" ht="20.1" customFormat="1" customHeight="1" s="15">
      <c r="A87" s="540" t="n"/>
      <c r="B87" s="375" t="inlineStr">
        <is>
          <t>輸送費(FREIGHT)</t>
        </is>
      </c>
      <c r="C87" s="400" t="n"/>
      <c r="D87" s="638" t="n"/>
      <c r="E87" s="16">
        <f>SUM(D87:D87)</f>
        <v/>
      </c>
    </row>
    <row r="88" ht="20.1" customFormat="1" customHeight="1" s="15">
      <c r="A88" s="541" t="n"/>
      <c r="B88" s="375" t="inlineStr">
        <is>
          <t>輸送費込みTotal</t>
        </is>
      </c>
      <c r="C88" s="559" t="n"/>
      <c r="D88" s="645" t="n"/>
      <c r="E88" s="16">
        <f>SUM(D88:D88)</f>
        <v/>
      </c>
      <c r="F88" s="552">
        <f>SUM(D88:D88)</f>
        <v/>
      </c>
      <c r="H88" s="39">
        <f>E88+G88</f>
        <v/>
      </c>
      <c r="I88" s="552">
        <f>#REF!+#REF!</f>
        <v/>
      </c>
    </row>
    <row r="89" ht="20.1" customFormat="1" customHeight="1" s="15">
      <c r="A89" s="376" t="inlineStr">
        <is>
          <t>売上</t>
        </is>
      </c>
      <c r="B89" s="113" t="inlineStr">
        <is>
          <t>(FLOUVEIL)</t>
        </is>
      </c>
      <c r="C89" s="20" t="inlineStr">
        <is>
          <t>Total</t>
        </is>
      </c>
      <c r="D89" s="646" t="n"/>
      <c r="E89" s="16">
        <f>SUM(D89:D89)</f>
        <v/>
      </c>
    </row>
    <row r="90" ht="20.1" customFormat="1" customHeight="1" s="15">
      <c r="A90" s="540" t="n"/>
      <c r="B90" s="36" t="inlineStr">
        <is>
          <t xml:space="preserve">(RELENT)
</t>
        </is>
      </c>
      <c r="C90" s="20" t="inlineStr">
        <is>
          <t>Total</t>
        </is>
      </c>
      <c r="D90" s="625" t="n"/>
      <c r="E90" s="16">
        <f>SUM(D90:D90)</f>
        <v/>
      </c>
    </row>
    <row r="91" ht="20.1" customFormat="1" customHeight="1" s="15">
      <c r="A91" s="540" t="n"/>
      <c r="B91" s="35" t="inlineStr">
        <is>
          <t>C'BON</t>
        </is>
      </c>
      <c r="C91" s="405" t="inlineStr">
        <is>
          <t>Total</t>
        </is>
      </c>
      <c r="D91" s="647" t="n"/>
      <c r="E91" s="83">
        <f>SUM(D91:D91)</f>
        <v/>
      </c>
    </row>
    <row r="92" ht="20.1" customFormat="1" customHeight="1" s="15">
      <c r="A92" s="540" t="n"/>
      <c r="B92" s="79" t="inlineStr">
        <is>
          <t>Q1st</t>
        </is>
      </c>
      <c r="C92" s="80" t="inlineStr">
        <is>
          <t>Total</t>
        </is>
      </c>
      <c r="D92" s="648" t="n"/>
      <c r="E92" s="81">
        <f>SUM(D92:D92)</f>
        <v/>
      </c>
    </row>
    <row r="93" ht="20.1" customFormat="1" customHeight="1" s="15">
      <c r="A93" s="540" t="n"/>
      <c r="B93" s="96" t="inlineStr">
        <is>
          <t>CHANSON</t>
        </is>
      </c>
      <c r="C93" s="80" t="inlineStr">
        <is>
          <t>Total</t>
        </is>
      </c>
      <c r="D93" s="648" t="n"/>
      <c r="E93" s="82" t="n"/>
    </row>
    <row r="94" ht="20.1" customFormat="1" customHeight="1" s="15">
      <c r="A94" s="540" t="n"/>
      <c r="B94" s="96" t="inlineStr">
        <is>
          <t>HIMELABO</t>
        </is>
      </c>
      <c r="C94" s="80" t="inlineStr">
        <is>
          <t>Total</t>
        </is>
      </c>
      <c r="D94" s="648" t="n"/>
      <c r="E94" s="82" t="n"/>
    </row>
    <row r="95" ht="20.1" customFormat="1" customHeight="1" s="15">
      <c r="A95" s="540" t="n"/>
      <c r="B95" s="84" t="inlineStr">
        <is>
          <t>SUNSORIT</t>
        </is>
      </c>
      <c r="C95" s="346" t="inlineStr">
        <is>
          <t>Total</t>
        </is>
      </c>
      <c r="D95" s="649" t="n"/>
      <c r="E95" s="85">
        <f>SUM(D95:D95)</f>
        <v/>
      </c>
    </row>
    <row r="96" ht="20.1" customFormat="1" customHeight="1" s="15">
      <c r="A96" s="540" t="n"/>
      <c r="B96" s="34" t="inlineStr">
        <is>
          <t>KYOTOMO</t>
        </is>
      </c>
      <c r="C96" s="20" t="inlineStr">
        <is>
          <t>Total</t>
        </is>
      </c>
      <c r="D96" s="625" t="n"/>
      <c r="E96" s="16">
        <f>SUM(D96:D96)</f>
        <v/>
      </c>
    </row>
    <row r="97" ht="20.1" customFormat="1" customHeight="1" s="15">
      <c r="A97" s="540" t="n"/>
      <c r="B97" s="34" t="inlineStr">
        <is>
          <t>COREIN</t>
        </is>
      </c>
      <c r="C97" s="20" t="inlineStr">
        <is>
          <t>Total</t>
        </is>
      </c>
      <c r="D97" s="625" t="n"/>
      <c r="E97" s="16">
        <f>SUM(D97:D97)</f>
        <v/>
      </c>
    </row>
    <row r="98" ht="20.1" customFormat="1" customHeight="1" s="15">
      <c r="A98" s="540" t="n"/>
      <c r="B98" s="34" t="inlineStr">
        <is>
          <t>ELEGADOLL</t>
        </is>
      </c>
      <c r="C98" s="20" t="inlineStr">
        <is>
          <t>Total</t>
        </is>
      </c>
      <c r="D98" s="625" t="n"/>
      <c r="E98" s="16">
        <f>SUM(D98:D98)</f>
        <v/>
      </c>
    </row>
    <row r="99" ht="20.1" customFormat="1" customHeight="1" s="15">
      <c r="A99" s="540" t="n"/>
      <c r="B99" s="34" t="inlineStr">
        <is>
          <t>MAYURI</t>
        </is>
      </c>
      <c r="C99" s="20" t="inlineStr">
        <is>
          <t>Total</t>
        </is>
      </c>
      <c r="D99" s="625" t="n"/>
      <c r="E99" s="16">
        <f>SUM(D99:D99)</f>
        <v/>
      </c>
    </row>
    <row r="100" ht="20.1" customFormat="1" customHeight="1" s="15">
      <c r="A100" s="540" t="n"/>
      <c r="B100" s="34" t="inlineStr">
        <is>
          <t>ATMORE</t>
        </is>
      </c>
      <c r="C100" s="20" t="inlineStr">
        <is>
          <t>Total</t>
        </is>
      </c>
      <c r="D100" s="625" t="n"/>
      <c r="E100" s="16">
        <f>SUM(D100:D100)</f>
        <v/>
      </c>
    </row>
    <row r="101" ht="20.1" customFormat="1" customHeight="1" s="15">
      <c r="A101" s="540" t="n"/>
      <c r="B101" s="34" t="inlineStr">
        <is>
          <t>OLUPONO</t>
        </is>
      </c>
      <c r="C101" s="20" t="inlineStr">
        <is>
          <t>Total</t>
        </is>
      </c>
      <c r="D101" s="625" t="n"/>
      <c r="E101" s="16">
        <f>SUM(D101:D101)</f>
        <v/>
      </c>
    </row>
    <row r="102" ht="20.1" customFormat="1" customHeight="1" s="15">
      <c r="A102" s="540" t="n"/>
      <c r="B102" s="34" t="inlineStr">
        <is>
          <t>DIME HEALTH CARE</t>
        </is>
      </c>
      <c r="C102" s="20" t="inlineStr">
        <is>
          <t>Total</t>
        </is>
      </c>
      <c r="D102" s="625" t="n"/>
      <c r="E102" s="16">
        <f>SUM(D102:D102)</f>
        <v/>
      </c>
    </row>
    <row r="103" ht="20.1" customFormat="1" customHeight="1" s="15">
      <c r="A103" s="540" t="n"/>
      <c r="B103" s="35" t="inlineStr">
        <is>
          <t>EMU</t>
        </is>
      </c>
      <c r="C103" s="20" t="inlineStr">
        <is>
          <t>Total</t>
        </is>
      </c>
      <c r="D103" s="625" t="n"/>
      <c r="E103" s="16">
        <f>SUM(D103:D103)</f>
        <v/>
      </c>
    </row>
    <row r="104" ht="20.1" customFormat="1" customHeight="1" s="15">
      <c r="A104" s="540" t="n"/>
      <c r="B104" s="35" t="inlineStr">
        <is>
          <t>CHIKUHODO</t>
        </is>
      </c>
      <c r="C104" s="20" t="inlineStr">
        <is>
          <t>Total</t>
        </is>
      </c>
      <c r="D104" s="625" t="n"/>
      <c r="E104" s="16">
        <f>SUM(D104:D104)</f>
        <v/>
      </c>
    </row>
    <row r="105" ht="20.1" customFormat="1" customHeight="1" s="15">
      <c r="A105" s="540" t="n"/>
      <c r="B105" s="35" t="inlineStr">
        <is>
          <t>LAPIDEM</t>
        </is>
      </c>
      <c r="C105" s="20" t="inlineStr">
        <is>
          <t>Total</t>
        </is>
      </c>
      <c r="D105" s="625" t="n"/>
      <c r="E105" s="16">
        <f>SUM(D105:D105)</f>
        <v/>
      </c>
    </row>
    <row r="106" ht="20.1" customFormat="1" customHeight="1" s="15">
      <c r="A106" s="540" t="n"/>
      <c r="B106" s="35" t="inlineStr">
        <is>
          <t>MARY PLATINUE</t>
        </is>
      </c>
      <c r="C106" s="20" t="inlineStr">
        <is>
          <t>Total</t>
        </is>
      </c>
      <c r="D106" s="625" t="n"/>
      <c r="E106" s="16">
        <f>SUM(D106:D106)</f>
        <v/>
      </c>
    </row>
    <row r="107" ht="20.1" customFormat="1" customHeight="1" s="15">
      <c r="A107" s="540" t="n"/>
      <c r="B107" s="34" t="inlineStr">
        <is>
          <t>POD(ROSY DROP)</t>
        </is>
      </c>
      <c r="C107" s="20" t="inlineStr">
        <is>
          <t>Total</t>
        </is>
      </c>
      <c r="D107" s="625" t="n"/>
      <c r="E107" s="16">
        <f>SUM(D107:D107)</f>
        <v/>
      </c>
    </row>
    <row r="108" ht="20.1" customFormat="1" customHeight="1" s="15">
      <c r="A108" s="540" t="n"/>
      <c r="B108" s="35" t="inlineStr">
        <is>
          <t>CBS(ESTLABO)</t>
        </is>
      </c>
      <c r="C108" s="20" t="inlineStr">
        <is>
          <t>Total</t>
        </is>
      </c>
      <c r="D108" s="625" t="n"/>
      <c r="E108" s="16">
        <f>SUM(D108:D108)</f>
        <v/>
      </c>
    </row>
    <row r="109" ht="20.1" customFormat="1" customHeight="1" s="15">
      <c r="A109" s="540" t="n"/>
      <c r="B109" s="35" t="inlineStr">
        <is>
          <t>DOSHISHA</t>
        </is>
      </c>
      <c r="C109" s="20" t="inlineStr">
        <is>
          <t>Total</t>
        </is>
      </c>
      <c r="D109" s="625" t="n"/>
      <c r="E109" s="16">
        <f>SUM(D109:D109)</f>
        <v/>
      </c>
    </row>
    <row r="110" ht="20.1" customFormat="1" customHeight="1" s="15">
      <c r="A110" s="540" t="n"/>
      <c r="B110" s="209" t="inlineStr">
        <is>
          <t>ISTYLE</t>
        </is>
      </c>
      <c r="C110" s="20" t="n"/>
      <c r="D110" s="625" t="n"/>
      <c r="E110" s="16" t="n"/>
    </row>
    <row r="111" ht="20.1" customFormat="1" customHeight="1" s="15">
      <c r="A111" s="540" t="n"/>
      <c r="B111" s="35" t="inlineStr">
        <is>
          <t>MEROS</t>
        </is>
      </c>
      <c r="C111" s="20" t="inlineStr">
        <is>
          <t>Total</t>
        </is>
      </c>
      <c r="D111" s="625" t="n"/>
      <c r="E111" s="16">
        <f>SUM(D111:D111)</f>
        <v/>
      </c>
    </row>
    <row r="112" ht="20.1" customFormat="1" customHeight="1" s="15">
      <c r="A112" s="540" t="n"/>
      <c r="B112" s="35" t="inlineStr">
        <is>
          <t>STAR LAB</t>
        </is>
      </c>
      <c r="C112" s="20" t="inlineStr">
        <is>
          <t>Total</t>
        </is>
      </c>
      <c r="D112" s="625" t="n"/>
      <c r="E112" s="16">
        <f>SUM(D112:D112)</f>
        <v/>
      </c>
    </row>
    <row r="113" ht="20.1" customFormat="1" customHeight="1" s="15">
      <c r="A113" s="540" t="n"/>
      <c r="B113" s="35" t="inlineStr">
        <is>
          <t>Beauty Conexion</t>
        </is>
      </c>
      <c r="C113" s="20" t="inlineStr">
        <is>
          <t>Total</t>
        </is>
      </c>
      <c r="D113" s="625" t="n"/>
      <c r="E113" s="16">
        <f>SUM(D113:D113)</f>
        <v/>
      </c>
    </row>
    <row r="114" ht="20.1" customFormat="1" customHeight="1" s="15">
      <c r="A114" s="540" t="n"/>
      <c r="B114" s="35" t="inlineStr">
        <is>
          <t>COSMEPRO</t>
        </is>
      </c>
      <c r="C114" s="20" t="inlineStr">
        <is>
          <t>Total</t>
        </is>
      </c>
      <c r="D114" s="625" t="n"/>
      <c r="E114" s="16">
        <f>SUM(D114:D114)</f>
        <v/>
      </c>
    </row>
    <row r="115" ht="20.1" customFormat="1" customHeight="1" s="15">
      <c r="A115" s="540" t="n"/>
      <c r="B115" s="35" t="inlineStr">
        <is>
          <t>AFURA</t>
        </is>
      </c>
      <c r="C115" s="20" t="inlineStr">
        <is>
          <t>Total</t>
        </is>
      </c>
      <c r="D115" s="625" t="n"/>
      <c r="E115" s="16">
        <f>SUM(D115:D115)</f>
        <v/>
      </c>
    </row>
    <row r="116" ht="20.1" customFormat="1" customHeight="1" s="15">
      <c r="A116" s="540" t="n"/>
      <c r="B116" s="35" t="inlineStr">
        <is>
          <t>PECLIA</t>
        </is>
      </c>
      <c r="C116" s="20" t="inlineStr">
        <is>
          <t>Total</t>
        </is>
      </c>
      <c r="D116" s="625" t="n"/>
      <c r="E116" s="16">
        <f>SUM(D116:D116)</f>
        <v/>
      </c>
    </row>
    <row r="117" ht="20.1" customFormat="1" customHeight="1" s="15">
      <c r="A117" s="540" t="n"/>
      <c r="B117" s="35" t="inlineStr">
        <is>
          <t>OSATO</t>
        </is>
      </c>
      <c r="C117" s="20" t="inlineStr">
        <is>
          <t>Total</t>
        </is>
      </c>
      <c r="D117" s="625" t="n"/>
      <c r="E117" s="16">
        <f>SUM(D117:D117)</f>
        <v/>
      </c>
    </row>
    <row r="118" ht="20.1" customFormat="1" customHeight="1" s="15">
      <c r="A118" s="540" t="n"/>
      <c r="B118" s="35" t="inlineStr">
        <is>
          <t>HANAKO</t>
        </is>
      </c>
      <c r="C118" s="20" t="inlineStr">
        <is>
          <t>Total</t>
        </is>
      </c>
      <c r="D118" s="625" t="n"/>
      <c r="E118" s="16">
        <f>SUM(D118:D118)</f>
        <v/>
      </c>
    </row>
    <row r="119" ht="20.1" customFormat="1" customHeight="1" s="15">
      <c r="A119" s="540" t="n"/>
      <c r="B119" s="35" t="inlineStr">
        <is>
          <t>LEJEU</t>
        </is>
      </c>
      <c r="C119" s="20" t="inlineStr">
        <is>
          <t>Total</t>
        </is>
      </c>
      <c r="D119" s="625" t="n"/>
      <c r="E119" s="16">
        <f>SUM(D119:D119)</f>
        <v/>
      </c>
    </row>
    <row r="120" ht="20.1" customFormat="1" customHeight="1" s="15">
      <c r="A120" s="540" t="n"/>
      <c r="B120" s="35" t="inlineStr">
        <is>
          <t>AISHODO</t>
        </is>
      </c>
      <c r="C120" s="20" t="inlineStr">
        <is>
          <t>Total</t>
        </is>
      </c>
      <c r="D120" s="625" t="n"/>
      <c r="E120" s="16">
        <f>SUM(D120:D120)</f>
        <v/>
      </c>
    </row>
    <row r="121" ht="20.1" customFormat="1" customHeight="1" s="15">
      <c r="A121" s="540" t="n"/>
      <c r="B121" s="35" t="inlineStr">
        <is>
          <t>CARING JAPAN (RUHAKU)</t>
        </is>
      </c>
      <c r="C121" s="20" t="inlineStr">
        <is>
          <t>Total</t>
        </is>
      </c>
      <c r="D121" s="625" t="n"/>
      <c r="E121" s="16">
        <f>SUM(D121:D121)</f>
        <v/>
      </c>
    </row>
    <row r="122" ht="19.5" customFormat="1" customHeight="1" s="15">
      <c r="A122" s="540" t="n"/>
      <c r="B122" s="35" t="inlineStr">
        <is>
          <t>MEDION</t>
        </is>
      </c>
      <c r="C122" s="20" t="inlineStr">
        <is>
          <t>Total</t>
        </is>
      </c>
      <c r="D122" s="625" t="n"/>
      <c r="E122" s="16">
        <f>SUM(D122:D122)</f>
        <v/>
      </c>
    </row>
    <row r="123" ht="20.1" customFormat="1" customHeight="1" s="15">
      <c r="A123" s="540" t="n"/>
      <c r="B123" s="35" t="inlineStr">
        <is>
          <t>McCoy</t>
        </is>
      </c>
      <c r="C123" s="20" t="inlineStr">
        <is>
          <t>Total</t>
        </is>
      </c>
      <c r="D123" s="625" t="n"/>
      <c r="E123" s="16">
        <f>SUM(D123:D123)</f>
        <v/>
      </c>
    </row>
    <row r="124" ht="20.1" customFormat="1" customHeight="1" s="15">
      <c r="A124" s="540" t="n"/>
      <c r="B124" s="35" t="inlineStr">
        <is>
          <t>URESHINO</t>
        </is>
      </c>
      <c r="C124" s="20" t="inlineStr">
        <is>
          <t>Total</t>
        </is>
      </c>
      <c r="D124" s="625" t="n"/>
      <c r="E124" s="16">
        <f>SUM(D124:D124)</f>
        <v/>
      </c>
    </row>
    <row r="125" ht="19.5" customFormat="1" customHeight="1" s="15">
      <c r="A125" s="540" t="n"/>
      <c r="B125" s="35" t="inlineStr">
        <is>
          <t>Luxces</t>
        </is>
      </c>
      <c r="C125" s="20" t="inlineStr">
        <is>
          <t>Total</t>
        </is>
      </c>
      <c r="D125" s="625" t="n"/>
      <c r="E125" s="16">
        <f>SUM(D125:D125)</f>
        <v/>
      </c>
    </row>
    <row r="126" ht="20.1" customFormat="1" customHeight="1" s="15">
      <c r="A126" s="540" t="n"/>
      <c r="B126" s="209" t="inlineStr">
        <is>
          <t>Evliss</t>
        </is>
      </c>
      <c r="C126" s="20" t="n"/>
      <c r="D126" s="625" t="n"/>
      <c r="E126" s="16" t="n"/>
    </row>
    <row r="127" ht="20.1" customFormat="1" customHeight="1" s="15">
      <c r="A127" s="540" t="n"/>
      <c r="B127" s="209" t="inlineStr">
        <is>
          <t>Pro Labo</t>
        </is>
      </c>
      <c r="C127" s="20" t="n"/>
      <c r="D127" s="625" t="n"/>
      <c r="E127" s="16" t="n"/>
    </row>
    <row r="128" ht="20.1" customFormat="1" customHeight="1" s="15">
      <c r="A128" s="540" t="n"/>
      <c r="B128" s="209" t="inlineStr">
        <is>
          <t>Rey Beaty</t>
        </is>
      </c>
      <c r="C128" s="20" t="n"/>
      <c r="D128" s="625" t="n"/>
      <c r="E128" s="16" t="n"/>
    </row>
    <row r="129" ht="20.1" customFormat="1" customHeight="1" s="15">
      <c r="A129" s="540" t="n"/>
      <c r="B129" s="114" t="inlineStr">
        <is>
          <t>Diaasjapan</t>
        </is>
      </c>
      <c r="C129" s="20" t="n"/>
      <c r="D129" s="625" t="n"/>
      <c r="E129" s="16" t="n"/>
    </row>
    <row r="130" ht="20.1" customFormat="1" customHeight="1" s="15">
      <c r="A130" s="540" t="n"/>
      <c r="B130" s="35" t="inlineStr">
        <is>
          <t>DIAMANTE</t>
        </is>
      </c>
      <c r="C130" s="20" t="inlineStr">
        <is>
          <t>Total</t>
        </is>
      </c>
      <c r="D130" s="625" t="n"/>
      <c r="E130" s="16">
        <f>SUM(D130:D130)</f>
        <v/>
      </c>
    </row>
    <row r="131" ht="20.1" customFormat="1" customHeight="1" s="15">
      <c r="A131" s="540" t="n"/>
      <c r="B131" s="95" t="inlineStr">
        <is>
          <t>FAJ</t>
        </is>
      </c>
      <c r="C131" s="20" t="inlineStr">
        <is>
          <t>Total</t>
        </is>
      </c>
      <c r="D131" s="646" t="n"/>
      <c r="E131" s="16">
        <f>SUM(D131:D131)</f>
        <v/>
      </c>
      <c r="F131" s="552" t="n"/>
    </row>
    <row r="132" ht="20.1" customFormat="1" customHeight="1" s="15">
      <c r="A132" s="541" t="n"/>
      <c r="B132" s="37" t="inlineStr">
        <is>
          <t>Freight</t>
        </is>
      </c>
      <c r="C132" s="38" t="n"/>
      <c r="D132" s="627" t="n"/>
      <c r="E132" s="16">
        <f>SUM(D132:D132)</f>
        <v/>
      </c>
      <c r="F132" s="552">
        <f>#REF!-#REF!</f>
        <v/>
      </c>
      <c r="G132" s="39">
        <f>E133+F132</f>
        <v/>
      </c>
      <c r="H132" s="552" t="n"/>
    </row>
    <row r="133" ht="20.1" customFormat="1" customHeight="1" s="15">
      <c r="A133" s="408" t="inlineStr">
        <is>
          <t>輸送費込み請求金額</t>
        </is>
      </c>
      <c r="B133" s="602" t="n"/>
      <c r="C133" s="602" t="n"/>
      <c r="D133" s="627" t="n"/>
      <c r="E133" s="16">
        <f>SUM(D133:D133)</f>
        <v/>
      </c>
      <c r="F133" s="211">
        <f>F132/#REF!</f>
        <v/>
      </c>
      <c r="G133" s="39">
        <f>G132-H88</f>
        <v/>
      </c>
    </row>
    <row r="134" ht="20.1" customFormat="1" customHeight="1" s="15">
      <c r="A134" s="616" t="inlineStr">
        <is>
          <t>KS/センコン総合利益</t>
        </is>
      </c>
      <c r="B134" s="567" t="n"/>
      <c r="C134" s="567" t="n"/>
      <c r="D134" s="627" t="n"/>
      <c r="E134" s="16">
        <f>SUM(D134:D134)</f>
        <v/>
      </c>
    </row>
    <row r="135" ht="20.1" customFormat="1" customHeight="1" s="15">
      <c r="A135" s="586" t="n"/>
      <c r="B135" s="591" t="n"/>
      <c r="C135" s="591" t="n"/>
      <c r="D135" s="23" t="n"/>
      <c r="E135" s="24">
        <f>E134/E133</f>
        <v/>
      </c>
    </row>
    <row r="136" ht="20.1" customFormat="1" customHeight="1" s="15">
      <c r="A136" s="414" t="inlineStr">
        <is>
          <t>センコン
利益</t>
        </is>
      </c>
      <c r="B136" s="416" t="inlineStr">
        <is>
          <t>センコン利益(FLOUVEIL,CBON)</t>
        </is>
      </c>
      <c r="C136" s="559" t="n"/>
      <c r="D136" s="627" t="n"/>
      <c r="E136" s="627">
        <f>SUM(D136:D136)</f>
        <v/>
      </c>
    </row>
    <row r="137" ht="20.1" customFormat="1" customHeight="1" s="15">
      <c r="A137" s="541" t="n"/>
      <c r="B137" s="416" t="inlineStr">
        <is>
          <t>センコン利益率(FLOUVEIL,CBON)</t>
        </is>
      </c>
      <c r="C137" s="559" t="n"/>
      <c r="D137" s="23" t="n"/>
      <c r="E137" s="23">
        <f>E136/(E11+E5)</f>
        <v/>
      </c>
    </row>
    <row r="138" ht="20.1" customFormat="1" customHeight="1" s="15">
      <c r="A138" s="617" t="inlineStr">
        <is>
          <t>KS商品別利益</t>
        </is>
      </c>
      <c r="B138" s="364" t="inlineStr">
        <is>
          <t>（FLOUVEIL）</t>
        </is>
      </c>
      <c r="C138" s="588" t="n"/>
      <c r="D138" s="625" t="n"/>
      <c r="E138" s="627">
        <f>SUM(D138:D138)</f>
        <v/>
      </c>
    </row>
    <row r="139" ht="20.1" customFormat="1" customHeight="1" s="15">
      <c r="A139" s="540" t="n"/>
      <c r="B139" s="586" t="n"/>
      <c r="C139" s="587" t="n"/>
      <c r="D139" s="23" t="n"/>
      <c r="E139" s="24">
        <f>E138/E89</f>
        <v/>
      </c>
    </row>
    <row r="140" ht="20.1" customFormat="1" customHeight="1" s="15">
      <c r="A140" s="540" t="n"/>
      <c r="B140" s="364" t="inlineStr">
        <is>
          <t>（RELENT）</t>
        </is>
      </c>
      <c r="C140" s="588" t="n"/>
      <c r="D140" s="28" t="n"/>
      <c r="E140" s="627">
        <f>SUM(D140:D140)</f>
        <v/>
      </c>
    </row>
    <row r="141" ht="20.1" customFormat="1" customHeight="1" s="15">
      <c r="A141" s="540" t="n"/>
      <c r="B141" s="586" t="n"/>
      <c r="C141" s="587" t="n"/>
      <c r="D141" s="23" t="n"/>
      <c r="E141" s="23">
        <f>E140/E90</f>
        <v/>
      </c>
    </row>
    <row r="142" ht="20.1" customFormat="1" customHeight="1" s="15">
      <c r="A142" s="540" t="n"/>
      <c r="B142" s="364" t="inlineStr">
        <is>
          <t>(CBON)</t>
        </is>
      </c>
      <c r="C142" s="588" t="n"/>
      <c r="D142" s="627" t="n"/>
      <c r="E142" s="627">
        <f>SUM(D142:D142)</f>
        <v/>
      </c>
    </row>
    <row r="143" ht="20.1" customFormat="1" customHeight="1" s="15">
      <c r="A143" s="540" t="n"/>
      <c r="B143" s="586" t="n"/>
      <c r="C143" s="587" t="n"/>
      <c r="D143" s="23" t="n"/>
      <c r="E143" s="23">
        <f>E142/E91</f>
        <v/>
      </c>
    </row>
    <row r="144" ht="20.1" customFormat="1" customHeight="1" s="15">
      <c r="A144" s="540" t="n"/>
      <c r="B144" s="364" t="inlineStr">
        <is>
          <t>(Q1st)</t>
        </is>
      </c>
      <c r="C144" s="588" t="n"/>
      <c r="D144" s="650" t="n"/>
      <c r="E144" s="625">
        <f>SUM(D144:D144)</f>
        <v/>
      </c>
    </row>
    <row r="145" ht="20.1" customFormat="1" customHeight="1" s="15">
      <c r="A145" s="540" t="n"/>
      <c r="B145" s="586" t="n"/>
      <c r="C145" s="587" t="n"/>
      <c r="D145" s="23" t="n"/>
      <c r="E145" s="23">
        <f>E144/E92</f>
        <v/>
      </c>
    </row>
    <row r="146" ht="20.1" customFormat="1" customHeight="1" s="15">
      <c r="A146" s="540" t="n"/>
      <c r="B146" s="370" t="inlineStr">
        <is>
          <t>ＣＨＡＮＳＯＮ</t>
        </is>
      </c>
      <c r="C146" s="588" t="n"/>
      <c r="D146" s="590" t="n"/>
      <c r="E146" s="627">
        <f>SUM(D146:D146)</f>
        <v/>
      </c>
    </row>
    <row r="147" ht="20.1" customFormat="1" customHeight="1" s="15">
      <c r="A147" s="540" t="n"/>
      <c r="B147" s="586" t="n"/>
      <c r="C147" s="587" t="n"/>
      <c r="D147" s="107" t="n"/>
      <c r="E147" s="23">
        <f>E146/E95</f>
        <v/>
      </c>
    </row>
    <row r="148" ht="20.1" customFormat="1" customHeight="1" s="15">
      <c r="A148" s="540" t="n"/>
      <c r="B148" s="370" t="inlineStr">
        <is>
          <t>(姫ラボ）</t>
        </is>
      </c>
      <c r="C148" s="588" t="n"/>
      <c r="D148" s="547" t="n"/>
      <c r="E148" s="627">
        <f>SUM(D148:D148)</f>
        <v/>
      </c>
    </row>
    <row r="149" ht="20.1" customFormat="1" customHeight="1" s="15">
      <c r="A149" s="540" t="n"/>
      <c r="B149" s="586" t="n"/>
      <c r="C149" s="587" t="n"/>
      <c r="D149" s="107" t="n"/>
      <c r="E149" s="23">
        <f>E148/E96</f>
        <v/>
      </c>
    </row>
    <row r="150" ht="20.1" customFormat="1" customHeight="1" s="15">
      <c r="A150" s="540" t="n"/>
      <c r="B150" s="370" t="inlineStr">
        <is>
          <t>(SUNSORIT)</t>
        </is>
      </c>
      <c r="C150" s="588" t="n"/>
      <c r="D150" s="551" t="n"/>
      <c r="E150" s="627">
        <f>SUM(D150:D150)</f>
        <v/>
      </c>
    </row>
    <row r="151" ht="20.1" customFormat="1" customHeight="1" s="15">
      <c r="A151" s="540" t="n"/>
      <c r="B151" s="586" t="n"/>
      <c r="C151" s="587" t="n"/>
      <c r="D151" s="108" t="n"/>
      <c r="E151" s="23">
        <f>E150/E97</f>
        <v/>
      </c>
    </row>
    <row r="152" ht="20.1" customFormat="1" customHeight="1" s="15">
      <c r="A152" s="540" t="n"/>
      <c r="B152" s="371" t="inlineStr">
        <is>
          <t>Kyo Tomo</t>
        </is>
      </c>
      <c r="C152" s="567" t="n"/>
      <c r="D152" s="590" t="n"/>
      <c r="E152" s="627">
        <f>SUM(D152:D152)</f>
        <v/>
      </c>
    </row>
    <row r="153" ht="20.1" customFormat="1" customHeight="1" s="15">
      <c r="A153" s="540" t="n"/>
      <c r="B153" s="586" t="n"/>
      <c r="C153" s="591" t="n"/>
      <c r="D153" s="107" t="n"/>
      <c r="E153" s="23">
        <f>E152/E98</f>
        <v/>
      </c>
    </row>
    <row r="154" ht="20.1" customFormat="1" customHeight="1" s="15">
      <c r="A154" s="540" t="n"/>
      <c r="B154" s="371" t="inlineStr">
        <is>
          <t>COREIN</t>
        </is>
      </c>
      <c r="C154" s="567" t="n"/>
      <c r="D154" s="590" t="n"/>
      <c r="E154" s="627">
        <f>SUM(D154:D154)</f>
        <v/>
      </c>
    </row>
    <row r="155" ht="20.1" customFormat="1" customHeight="1" s="15">
      <c r="A155" s="540" t="n"/>
      <c r="B155" s="586" t="n"/>
      <c r="C155" s="591" t="n"/>
      <c r="D155" s="107" t="n"/>
      <c r="E155" s="23">
        <f>E154/E99</f>
        <v/>
      </c>
    </row>
    <row r="156" ht="20.1" customFormat="1" customHeight="1" s="15">
      <c r="A156" s="540" t="n"/>
      <c r="B156" s="592" t="inlineStr">
        <is>
          <t>ELEGADOLL</t>
        </is>
      </c>
      <c r="C156" s="109" t="n"/>
      <c r="D156" s="590" t="n"/>
      <c r="E156" s="650">
        <f>SUM(D156:D156)</f>
        <v/>
      </c>
    </row>
    <row r="157" ht="20.1" customFormat="1" customHeight="1" s="15">
      <c r="A157" s="540" t="n"/>
      <c r="B157" s="586" t="n"/>
      <c r="C157" s="109" t="n"/>
      <c r="D157" s="107" t="n"/>
      <c r="E157" s="23">
        <f>E156/E100</f>
        <v/>
      </c>
    </row>
    <row r="158" ht="20.1" customFormat="1" customHeight="1" s="15">
      <c r="A158" s="540" t="n"/>
      <c r="B158" s="371" t="inlineStr">
        <is>
          <t>MAYURI</t>
        </is>
      </c>
      <c r="C158" s="567" t="n"/>
      <c r="D158" s="590" t="n"/>
      <c r="E158" s="627">
        <f>SUM(D158:D158)</f>
        <v/>
      </c>
    </row>
    <row r="159" ht="20.1" customFormat="1" customHeight="1" s="15">
      <c r="A159" s="540" t="n"/>
      <c r="B159" s="586" t="n"/>
      <c r="C159" s="591" t="n"/>
      <c r="D159" s="107" t="n"/>
      <c r="E159" s="23">
        <f>E158/E101</f>
        <v/>
      </c>
    </row>
    <row r="160" ht="20.1" customFormat="1" customHeight="1" s="15">
      <c r="A160" s="540" t="n"/>
      <c r="B160" s="592" t="inlineStr">
        <is>
          <t>ATMORE</t>
        </is>
      </c>
      <c r="C160" s="567" t="n"/>
      <c r="D160" s="590" t="n"/>
      <c r="E160" s="625">
        <f>SUM(D160:D160)</f>
        <v/>
      </c>
    </row>
    <row r="161" ht="20.1" customFormat="1" customHeight="1" s="15">
      <c r="A161" s="540" t="n"/>
      <c r="B161" s="586" t="n"/>
      <c r="C161" s="591" t="n"/>
      <c r="D161" s="107" t="n"/>
      <c r="E161" s="23">
        <f>E160/E102</f>
        <v/>
      </c>
    </row>
    <row r="162" ht="20.1" customFormat="1" customHeight="1" s="15">
      <c r="A162" s="540" t="n"/>
      <c r="B162" s="592" t="inlineStr">
        <is>
          <t>DIME HEALTH CARE</t>
        </is>
      </c>
      <c r="C162" s="109" t="n"/>
      <c r="D162" s="590" t="n"/>
      <c r="E162" s="49">
        <f>SUM(D162:D162)</f>
        <v/>
      </c>
    </row>
    <row r="163" ht="20.1" customFormat="1" customHeight="1" s="15">
      <c r="A163" s="540" t="n"/>
      <c r="B163" s="586" t="n"/>
      <c r="C163" s="109" t="n"/>
      <c r="D163" s="107" t="n"/>
      <c r="E163" s="23">
        <f>E162/E103</f>
        <v/>
      </c>
    </row>
    <row r="164" ht="20.1" customFormat="1" customHeight="1" s="15">
      <c r="A164" s="540" t="n"/>
      <c r="B164" s="592" t="inlineStr">
        <is>
          <t>EMU</t>
        </is>
      </c>
      <c r="C164" s="567" t="n"/>
      <c r="D164" s="590" t="n"/>
      <c r="E164" s="625">
        <f>SUM(D164:D164)</f>
        <v/>
      </c>
    </row>
    <row r="165" ht="20.1" customFormat="1" customHeight="1" s="15">
      <c r="A165" s="540" t="n"/>
      <c r="B165" s="586" t="n"/>
      <c r="C165" s="591" t="n"/>
      <c r="D165" s="107" t="n"/>
      <c r="E165" s="23">
        <f>E164/E104</f>
        <v/>
      </c>
    </row>
    <row r="166" ht="20.1" customFormat="1" customHeight="1" s="15">
      <c r="A166" s="540" t="n"/>
      <c r="B166" s="593" t="inlineStr">
        <is>
          <t>AISEN</t>
        </is>
      </c>
      <c r="C166" s="588" t="n"/>
      <c r="D166" s="107" t="n"/>
      <c r="E166" s="650">
        <f>SUM(D166:D166)</f>
        <v/>
      </c>
    </row>
    <row r="167" ht="20.1" customFormat="1" customHeight="1" s="15">
      <c r="A167" s="540" t="n"/>
      <c r="B167" s="586" t="n"/>
      <c r="C167" s="587" t="n"/>
      <c r="D167" s="107" t="n"/>
      <c r="E167" s="23">
        <f>E166/E105</f>
        <v/>
      </c>
    </row>
    <row r="168" ht="20.1" customFormat="1" customHeight="1" s="15">
      <c r="A168" s="540" t="n"/>
      <c r="B168" s="592" t="inlineStr">
        <is>
          <t>LAPIDEM</t>
        </is>
      </c>
      <c r="C168" s="567" t="n"/>
      <c r="D168" s="590" t="n"/>
      <c r="E168" s="625">
        <f>SUM(D168:D168)</f>
        <v/>
      </c>
    </row>
    <row r="169" ht="20.1" customFormat="1" customHeight="1" s="15">
      <c r="A169" s="540" t="n"/>
      <c r="B169" s="586" t="n"/>
      <c r="C169" s="591" t="n"/>
      <c r="D169" s="107" t="n"/>
      <c r="E169" s="23">
        <f>E168/E106</f>
        <v/>
      </c>
    </row>
    <row r="170" ht="20.1" customFormat="1" customHeight="1" s="15">
      <c r="A170" s="540" t="n"/>
      <c r="B170" s="592" t="inlineStr">
        <is>
          <t>MARY PL.</t>
        </is>
      </c>
      <c r="C170" s="567" t="n"/>
      <c r="D170" s="590" t="n"/>
      <c r="E170" s="625">
        <f>SUM(D170:D170)</f>
        <v/>
      </c>
    </row>
    <row r="171" ht="20.1" customFormat="1" customHeight="1" s="15">
      <c r="A171" s="540" t="n"/>
      <c r="B171" s="586" t="n"/>
      <c r="C171" s="591" t="n"/>
      <c r="D171" s="107" t="n"/>
      <c r="E171" s="23">
        <f>E170/E107</f>
        <v/>
      </c>
    </row>
    <row r="172" ht="20.1" customFormat="1" customHeight="1" s="15">
      <c r="A172" s="540" t="n"/>
      <c r="B172" s="592" t="inlineStr">
        <is>
          <t>POD(ROSY DROP)</t>
        </is>
      </c>
      <c r="C172" s="567" t="n"/>
      <c r="D172" s="590" t="n"/>
      <c r="E172" s="625">
        <f>SUM(D172:D172)</f>
        <v/>
      </c>
    </row>
    <row r="173" ht="20.1" customFormat="1" customHeight="1" s="15">
      <c r="A173" s="540" t="n"/>
      <c r="B173" s="586" t="n"/>
      <c r="C173" s="591" t="n"/>
      <c r="D173" s="107" t="n"/>
      <c r="E173" s="23">
        <f>E172/E108</f>
        <v/>
      </c>
    </row>
    <row r="174" ht="20.1" customFormat="1" customHeight="1" s="15">
      <c r="A174" s="540" t="n"/>
      <c r="B174" s="592" t="inlineStr">
        <is>
          <t>CBS(ESTLABO)</t>
        </is>
      </c>
      <c r="C174" s="567" t="n"/>
      <c r="D174" s="590" t="n"/>
      <c r="E174" s="49">
        <f>SUM(D174:D174)</f>
        <v/>
      </c>
    </row>
    <row r="175" ht="20.1" customFormat="1" customHeight="1" s="15">
      <c r="A175" s="540" t="n"/>
      <c r="B175" s="586" t="n"/>
      <c r="C175" s="591" t="n"/>
      <c r="D175" s="107" t="n"/>
      <c r="E175" s="23">
        <f>E174/E109</f>
        <v/>
      </c>
    </row>
    <row r="176" ht="20.1" customFormat="1" customHeight="1" s="15">
      <c r="A176" s="540" t="n"/>
      <c r="B176" s="593" t="inlineStr">
        <is>
          <t>DOSHISHA</t>
        </is>
      </c>
      <c r="C176" s="588" t="n"/>
      <c r="D176" s="590" t="n"/>
      <c r="E176" s="650">
        <f>SUM(D176:D176)</f>
        <v/>
      </c>
    </row>
    <row r="177" ht="20.1" customFormat="1" customHeight="1" s="29">
      <c r="A177" s="540" t="n"/>
      <c r="B177" s="586" t="n"/>
      <c r="C177" s="587" t="n"/>
      <c r="D177" s="107" t="n"/>
      <c r="E177" s="23">
        <f>E176/E111</f>
        <v/>
      </c>
      <c r="F177" s="15" t="n"/>
      <c r="G177" s="15" t="n"/>
      <c r="H177" s="15" t="n"/>
      <c r="I177" s="15" t="n"/>
      <c r="J177" s="15" t="n"/>
    </row>
    <row r="178" ht="20.1" customFormat="1" customHeight="1" s="29">
      <c r="A178" s="540" t="n"/>
      <c r="B178" s="592" t="inlineStr">
        <is>
          <t>MEROS</t>
        </is>
      </c>
      <c r="C178" s="567" t="n"/>
      <c r="D178" s="590" t="n"/>
      <c r="E178" s="625">
        <f>SUM(D178:D178)</f>
        <v/>
      </c>
      <c r="F178" s="15" t="n"/>
      <c r="G178" s="15" t="n"/>
      <c r="H178" s="15" t="n"/>
      <c r="I178" s="15" t="n"/>
      <c r="J178" s="15" t="n"/>
    </row>
    <row r="179" ht="20.1" customFormat="1" customHeight="1" s="29">
      <c r="A179" s="540" t="n"/>
      <c r="B179" s="586" t="n"/>
      <c r="C179" s="591" t="n"/>
      <c r="D179" s="107" t="n"/>
      <c r="E179" s="23">
        <f>E178/E112</f>
        <v/>
      </c>
      <c r="F179" s="15" t="n"/>
      <c r="G179" s="15" t="n"/>
      <c r="H179" s="15" t="n"/>
      <c r="I179" s="15" t="n"/>
      <c r="J179" s="15" t="n"/>
    </row>
    <row r="180" ht="20.1" customFormat="1" customHeight="1" s="29">
      <c r="A180" s="540" t="n"/>
      <c r="B180" s="592" t="inlineStr">
        <is>
          <t>STAR LAB</t>
        </is>
      </c>
      <c r="C180" s="109" t="n"/>
      <c r="D180" s="107" t="n"/>
      <c r="E180" s="23" t="n"/>
      <c r="F180" s="15" t="n"/>
      <c r="G180" s="15" t="n"/>
      <c r="H180" s="15" t="n"/>
      <c r="I180" s="15" t="n"/>
      <c r="J180" s="15" t="n"/>
    </row>
    <row r="181" ht="20.1" customFormat="1" customHeight="1" s="29">
      <c r="A181" s="540" t="n"/>
      <c r="B181" s="586" t="n"/>
      <c r="C181" s="109" t="n"/>
      <c r="D181" s="107" t="n"/>
      <c r="E181" s="23" t="n"/>
      <c r="F181" s="15" t="n"/>
      <c r="G181" s="15" t="n"/>
      <c r="H181" s="15" t="n"/>
      <c r="I181" s="15" t="n"/>
      <c r="J181" s="15" t="n"/>
    </row>
    <row r="182" ht="20.1" customFormat="1" customHeight="1" s="29">
      <c r="A182" s="540" t="n"/>
      <c r="B182" s="593" t="inlineStr">
        <is>
          <t>BEAUTY CONEXION</t>
        </is>
      </c>
      <c r="C182" s="588" t="n"/>
      <c r="D182" s="590" t="n"/>
      <c r="E182" s="650">
        <f>SUM(D182:D182)</f>
        <v/>
      </c>
      <c r="F182" s="15" t="n"/>
      <c r="G182" s="15" t="n"/>
      <c r="H182" s="15" t="n"/>
      <c r="I182" s="15" t="n"/>
      <c r="J182" s="15" t="n"/>
    </row>
    <row r="183" ht="20.1" customFormat="1" customHeight="1" s="29">
      <c r="A183" s="540" t="n"/>
      <c r="B183" s="586" t="n"/>
      <c r="C183" s="587" t="n"/>
      <c r="D183" s="107" t="n"/>
      <c r="E183" s="23">
        <f>E182/E116</f>
        <v/>
      </c>
      <c r="F183" s="15" t="n"/>
      <c r="G183" s="15" t="n"/>
      <c r="H183" s="15" t="n"/>
      <c r="I183" s="15" t="n"/>
      <c r="J183" s="15" t="n"/>
    </row>
    <row r="184" ht="20.1" customFormat="1" customHeight="1" s="29">
      <c r="A184" s="540" t="n"/>
      <c r="B184" s="593" t="inlineStr">
        <is>
          <t>COSMEPRO</t>
        </is>
      </c>
      <c r="C184" s="588" t="n"/>
      <c r="D184" s="590" t="n"/>
      <c r="E184" s="650">
        <f>SUM(D184:D184)</f>
        <v/>
      </c>
      <c r="F184" s="15" t="n"/>
      <c r="G184" s="15" t="n"/>
      <c r="H184" s="15" t="n"/>
      <c r="I184" s="15" t="n"/>
      <c r="J184" s="15" t="n"/>
    </row>
    <row r="185" ht="20.1" customFormat="1" customHeight="1" s="29">
      <c r="A185" s="540" t="n"/>
      <c r="B185" s="586" t="n"/>
      <c r="C185" s="587" t="n"/>
      <c r="D185" s="107" t="n"/>
      <c r="E185" s="23">
        <f>E184/E121</f>
        <v/>
      </c>
      <c r="F185" s="15" t="n"/>
      <c r="G185" s="15" t="n"/>
      <c r="H185" s="15" t="n"/>
      <c r="I185" s="15" t="n"/>
      <c r="J185" s="15" t="n"/>
    </row>
    <row r="186" ht="20.1" customFormat="1" customHeight="1" s="29">
      <c r="A186" s="540" t="n"/>
      <c r="B186" s="593" t="inlineStr">
        <is>
          <t>AFURA</t>
        </is>
      </c>
      <c r="C186" s="588" t="n"/>
      <c r="D186" s="590" t="n"/>
      <c r="E186" s="650">
        <f>SUM(D186:D186)</f>
        <v/>
      </c>
      <c r="F186" s="15" t="n"/>
      <c r="G186" s="15" t="n"/>
      <c r="H186" s="15" t="n"/>
      <c r="I186" s="15" t="n"/>
      <c r="J186" s="15" t="n"/>
    </row>
    <row r="187" ht="20.1" customFormat="1" customHeight="1" s="29">
      <c r="A187" s="540" t="n"/>
      <c r="B187" s="586" t="n"/>
      <c r="C187" s="587" t="n"/>
      <c r="D187" s="107" t="n"/>
      <c r="E187" s="23">
        <f>E186/E115</f>
        <v/>
      </c>
      <c r="F187" s="15" t="n"/>
      <c r="G187" s="15" t="n"/>
      <c r="H187" s="15" t="n"/>
      <c r="I187" s="15" t="n"/>
      <c r="J187" s="15" t="n"/>
    </row>
    <row r="188" ht="20.1" customFormat="1" customHeight="1" s="29">
      <c r="A188" s="540" t="n"/>
      <c r="B188" s="593" t="inlineStr">
        <is>
          <t>HANAKO</t>
        </is>
      </c>
      <c r="C188" s="588" t="n"/>
      <c r="D188" s="590" t="n"/>
      <c r="E188" s="650">
        <f>SUM(D188:D188)</f>
        <v/>
      </c>
      <c r="F188" s="15" t="n"/>
      <c r="G188" s="15" t="n"/>
      <c r="H188" s="15" t="n"/>
      <c r="I188" s="15" t="n"/>
      <c r="J188" s="15" t="n"/>
    </row>
    <row r="189" ht="20.1" customFormat="1" customHeight="1" s="29">
      <c r="A189" s="540" t="n"/>
      <c r="B189" s="586" t="n"/>
      <c r="C189" s="587" t="n"/>
      <c r="D189" s="107" t="n"/>
      <c r="E189" s="23">
        <f>E188/E119</f>
        <v/>
      </c>
      <c r="F189" s="15" t="n"/>
      <c r="G189" s="15" t="n"/>
      <c r="H189" s="15" t="n"/>
      <c r="I189" s="15" t="n"/>
      <c r="J189" s="15" t="n"/>
    </row>
    <row r="190" ht="20.1" customFormat="1" customHeight="1" s="29">
      <c r="A190" s="540" t="n"/>
      <c r="B190" s="593" t="inlineStr">
        <is>
          <t>LEJEU</t>
        </is>
      </c>
      <c r="C190" s="588" t="n"/>
      <c r="D190" s="107" t="n"/>
      <c r="E190" s="23" t="n"/>
      <c r="F190" s="15" t="n"/>
      <c r="G190" s="15" t="n"/>
      <c r="H190" s="15" t="n"/>
      <c r="I190" s="15" t="n"/>
      <c r="J190" s="15" t="n"/>
    </row>
    <row r="191" ht="20.1" customFormat="1" customHeight="1" s="29">
      <c r="A191" s="540" t="n"/>
      <c r="B191" s="586" t="n"/>
      <c r="C191" s="587" t="n"/>
      <c r="D191" s="107" t="n"/>
      <c r="E191" s="23" t="n"/>
      <c r="F191" s="15" t="n"/>
      <c r="G191" s="15" t="n"/>
      <c r="H191" s="15" t="n"/>
      <c r="I191" s="15" t="n"/>
      <c r="J191" s="15" t="n"/>
    </row>
    <row r="192" ht="20.1" customFormat="1" customHeight="1" s="29">
      <c r="A192" s="540" t="n"/>
      <c r="B192" s="593" t="inlineStr">
        <is>
          <t>AISHODO</t>
        </is>
      </c>
      <c r="C192" s="588" t="n"/>
      <c r="D192" s="107" t="n"/>
      <c r="E192" s="23" t="n"/>
      <c r="F192" s="15" t="n"/>
      <c r="G192" s="15" t="n"/>
      <c r="H192" s="15" t="n"/>
      <c r="I192" s="15" t="n"/>
      <c r="J192" s="15" t="n"/>
    </row>
    <row r="193" ht="20.1" customFormat="1" customHeight="1" s="29">
      <c r="A193" s="540" t="n"/>
      <c r="B193" s="586" t="n"/>
      <c r="C193" s="587" t="n"/>
      <c r="D193" s="107" t="n"/>
      <c r="E193" s="23" t="n"/>
      <c r="F193" s="15" t="n"/>
      <c r="G193" s="15" t="n"/>
      <c r="H193" s="15" t="n"/>
      <c r="I193" s="15" t="n"/>
      <c r="J193" s="15" t="n"/>
    </row>
    <row r="194" ht="20.1" customFormat="1" customHeight="1" s="29">
      <c r="A194" s="540" t="n"/>
      <c r="B194" s="593" t="inlineStr">
        <is>
          <t>CARING JAPAN (RUHAKU)</t>
        </is>
      </c>
      <c r="C194" s="588" t="n"/>
      <c r="D194" s="590" t="n"/>
      <c r="E194" s="23" t="n"/>
      <c r="F194" s="15" t="n"/>
      <c r="G194" s="15" t="n"/>
      <c r="H194" s="15" t="n"/>
      <c r="I194" s="15" t="n"/>
      <c r="J194" s="15" t="n"/>
    </row>
    <row r="195" ht="20.1" customFormat="1" customHeight="1" s="29">
      <c r="A195" s="540" t="n"/>
      <c r="B195" s="586" t="n"/>
      <c r="C195" s="587" t="n"/>
      <c r="D195" s="107" t="n"/>
      <c r="E195" s="23" t="n"/>
      <c r="F195" s="15" t="n"/>
      <c r="G195" s="15" t="n"/>
      <c r="H195" s="15" t="n"/>
      <c r="I195" s="15" t="n"/>
      <c r="J195" s="15" t="n"/>
    </row>
    <row r="196" ht="20.1" customFormat="1" customHeight="1" s="29">
      <c r="A196" s="540" t="n"/>
      <c r="B196" s="593" t="inlineStr">
        <is>
          <t>MEDION</t>
        </is>
      </c>
      <c r="C196" s="588" t="n"/>
      <c r="D196" s="107" t="n"/>
      <c r="E196" s="23" t="n"/>
      <c r="F196" s="15" t="n"/>
      <c r="G196" s="15" t="n"/>
      <c r="H196" s="15" t="n"/>
      <c r="I196" s="15" t="n"/>
      <c r="J196" s="15" t="n"/>
    </row>
    <row r="197" ht="20.1" customFormat="1" customHeight="1" s="29">
      <c r="A197" s="540" t="n"/>
      <c r="B197" s="586" t="n"/>
      <c r="C197" s="587" t="n"/>
      <c r="D197" s="107" t="n"/>
      <c r="E197" s="23" t="n"/>
      <c r="F197" s="15" t="n"/>
      <c r="G197" s="15" t="n"/>
      <c r="H197" s="15" t="n"/>
      <c r="I197" s="15" t="n"/>
      <c r="J197" s="15" t="n"/>
    </row>
    <row r="198" ht="20.1" customFormat="1" customHeight="1" s="29">
      <c r="A198" s="540" t="n"/>
      <c r="B198" s="593" t="inlineStr">
        <is>
          <t>McCoy</t>
        </is>
      </c>
      <c r="C198" s="588" t="n"/>
      <c r="D198" s="107" t="n"/>
      <c r="E198" s="23" t="n"/>
      <c r="F198" s="15" t="n"/>
      <c r="G198" s="15" t="n"/>
      <c r="H198" s="15" t="n"/>
      <c r="I198" s="15" t="n"/>
      <c r="J198" s="15" t="n"/>
    </row>
    <row r="199" ht="20.1" customFormat="1" customHeight="1" s="29">
      <c r="A199" s="540" t="n"/>
      <c r="B199" s="586" t="n"/>
      <c r="C199" s="587" t="n"/>
      <c r="D199" s="107" t="n"/>
      <c r="E199" s="23" t="n"/>
      <c r="F199" s="15" t="n"/>
      <c r="G199" s="15" t="n"/>
      <c r="H199" s="15" t="n"/>
      <c r="I199" s="15" t="n"/>
      <c r="J199" s="15" t="n"/>
    </row>
    <row r="200" ht="20.1" customFormat="1" customHeight="1" s="29">
      <c r="A200" s="540" t="n"/>
      <c r="B200" s="593" t="inlineStr">
        <is>
          <t>URESHINO</t>
        </is>
      </c>
      <c r="C200" s="588" t="n"/>
      <c r="D200" s="590" t="n"/>
      <c r="E200" s="23" t="n"/>
      <c r="F200" s="15" t="n"/>
      <c r="G200" s="15" t="n"/>
      <c r="H200" s="15" t="n"/>
      <c r="I200" s="15" t="n"/>
      <c r="J200" s="15" t="n"/>
    </row>
    <row r="201" ht="20.1" customFormat="1" customHeight="1" s="29">
      <c r="A201" s="540" t="n"/>
      <c r="B201" s="586" t="n"/>
      <c r="C201" s="587" t="n"/>
      <c r="D201" s="107" t="n"/>
      <c r="E201" s="23" t="n"/>
      <c r="F201" s="15" t="n"/>
      <c r="G201" s="15" t="n"/>
      <c r="H201" s="15" t="n"/>
      <c r="I201" s="15" t="n"/>
      <c r="J201" s="15" t="n"/>
    </row>
    <row r="202" ht="20.1" customFormat="1" customHeight="1" s="29">
      <c r="A202" s="540" t="n"/>
      <c r="B202" s="593" t="inlineStr">
        <is>
          <t>Luxces</t>
        </is>
      </c>
      <c r="C202" s="588" t="n"/>
      <c r="D202" s="590" t="n"/>
      <c r="E202" s="23" t="n"/>
      <c r="F202" s="15" t="n"/>
      <c r="G202" s="15" t="n"/>
      <c r="H202" s="15" t="n"/>
      <c r="I202" s="15" t="n"/>
      <c r="J202" s="15" t="n"/>
    </row>
    <row r="203" ht="20.1" customFormat="1" customHeight="1" s="29">
      <c r="A203" s="540" t="n"/>
      <c r="B203" s="586" t="n"/>
      <c r="C203" s="587" t="n"/>
      <c r="D203" s="107" t="n"/>
      <c r="E203" s="23" t="n"/>
      <c r="F203" s="15" t="n"/>
      <c r="G203" s="15" t="n"/>
      <c r="H203" s="15" t="n"/>
      <c r="I203" s="15" t="n"/>
      <c r="J203" s="15" t="n"/>
    </row>
    <row r="204" ht="20.1" customFormat="1" customHeight="1" s="29">
      <c r="A204" s="540" t="n"/>
      <c r="B204" s="593" t="inlineStr">
        <is>
          <t>Evliss</t>
        </is>
      </c>
      <c r="C204" s="588" t="n"/>
      <c r="D204" s="107" t="n"/>
      <c r="E204" s="23" t="n"/>
      <c r="F204" s="15" t="n"/>
      <c r="G204" s="15" t="n"/>
      <c r="H204" s="15" t="n"/>
      <c r="I204" s="15" t="n"/>
      <c r="J204" s="15" t="n"/>
    </row>
    <row r="205" ht="20.1" customFormat="1" customHeight="1" s="29">
      <c r="A205" s="540" t="n"/>
      <c r="B205" s="586" t="n"/>
      <c r="C205" s="587" t="n"/>
      <c r="D205" s="107" t="n"/>
      <c r="E205" s="23" t="n"/>
      <c r="F205" s="15" t="n"/>
      <c r="G205" s="15" t="n"/>
      <c r="H205" s="15" t="n"/>
      <c r="I205" s="15" t="n"/>
      <c r="J205" s="15" t="n"/>
    </row>
    <row r="206" ht="20.1" customFormat="1" customHeight="1" s="29">
      <c r="A206" s="540" t="n"/>
      <c r="B206" s="593" t="inlineStr">
        <is>
          <t>Pro Labo</t>
        </is>
      </c>
      <c r="C206" s="588" t="n"/>
      <c r="D206" s="107" t="n"/>
      <c r="E206" s="23" t="n"/>
      <c r="F206" s="15" t="n"/>
      <c r="G206" s="15" t="n"/>
      <c r="H206" s="15" t="n"/>
      <c r="I206" s="15" t="n"/>
      <c r="J206" s="15" t="n"/>
    </row>
    <row r="207" ht="20.1" customFormat="1" customHeight="1" s="29">
      <c r="A207" s="540" t="n"/>
      <c r="B207" s="586" t="n"/>
      <c r="C207" s="587" t="n"/>
      <c r="D207" s="107" t="n"/>
      <c r="E207" s="23" t="n"/>
      <c r="F207" s="15" t="n"/>
      <c r="G207" s="15" t="n"/>
      <c r="H207" s="15" t="n"/>
      <c r="I207" s="15" t="n"/>
      <c r="J207" s="15" t="n"/>
    </row>
    <row r="208" ht="20.1" customFormat="1" customHeight="1" s="29">
      <c r="A208" s="540" t="n"/>
      <c r="B208" s="593" t="inlineStr">
        <is>
          <t>Rey</t>
        </is>
      </c>
      <c r="C208" s="588" t="n"/>
      <c r="D208" s="107" t="n"/>
      <c r="E208" s="23" t="n"/>
      <c r="F208" s="15" t="n"/>
      <c r="G208" s="15" t="n"/>
      <c r="H208" s="15" t="n"/>
      <c r="I208" s="15" t="n"/>
      <c r="J208" s="15" t="n"/>
    </row>
    <row r="209" ht="20.1" customFormat="1" customHeight="1" s="29">
      <c r="A209" s="540" t="n"/>
      <c r="B209" s="586" t="n"/>
      <c r="C209" s="587" t="n"/>
      <c r="D209" s="107" t="n"/>
      <c r="E209" s="23" t="n"/>
      <c r="F209" s="15" t="n"/>
      <c r="G209" s="15" t="n"/>
      <c r="H209" s="15" t="n"/>
      <c r="I209" s="15" t="n"/>
      <c r="J209" s="15" t="n"/>
    </row>
    <row r="210" ht="20.1" customFormat="1" customHeight="1" s="29">
      <c r="A210" s="540" t="n"/>
      <c r="B210" s="592" t="inlineStr">
        <is>
          <t>Diaasjapan</t>
        </is>
      </c>
      <c r="C210" s="115" t="n"/>
      <c r="D210" s="107" t="n"/>
      <c r="E210" s="23" t="n"/>
      <c r="F210" s="15" t="n"/>
      <c r="G210" s="15" t="n"/>
      <c r="H210" s="15" t="n"/>
      <c r="I210" s="15" t="n"/>
      <c r="J210" s="15" t="n"/>
    </row>
    <row r="211" ht="20.1" customFormat="1" customHeight="1" s="29">
      <c r="A211" s="540" t="n"/>
      <c r="B211" s="586" t="n"/>
      <c r="C211" s="115" t="n"/>
      <c r="D211" s="107" t="n"/>
      <c r="E211" s="23" t="n"/>
      <c r="F211" s="15" t="n"/>
      <c r="G211" s="15" t="n"/>
      <c r="H211" s="15" t="n"/>
      <c r="I211" s="15" t="n"/>
      <c r="J211" s="15" t="n"/>
    </row>
    <row r="212" ht="20.1" customFormat="1" customHeight="1" s="29">
      <c r="A212" s="540" t="n"/>
      <c r="B212" s="594" t="inlineStr">
        <is>
          <t>DIAMANTE</t>
        </is>
      </c>
      <c r="C212" s="588" t="n"/>
      <c r="D212" s="590" t="n"/>
      <c r="E212" s="625">
        <f>SUM(D212:D212)</f>
        <v/>
      </c>
      <c r="F212" s="15" t="n"/>
      <c r="G212" s="15" t="n"/>
      <c r="H212" s="15" t="n"/>
      <c r="I212" s="15" t="n"/>
      <c r="J212" s="15" t="n"/>
    </row>
    <row r="213" ht="20.1" customFormat="1" customHeight="1" s="29">
      <c r="A213" s="540" t="n"/>
      <c r="B213" s="586" t="n"/>
      <c r="C213" s="587" t="n"/>
      <c r="D213" s="107" t="n"/>
      <c r="E213" s="23">
        <f>E212/E125</f>
        <v/>
      </c>
      <c r="F213" s="15" t="n"/>
      <c r="G213" s="15" t="n"/>
      <c r="H213" s="15" t="n"/>
      <c r="I213" s="15" t="n"/>
      <c r="J213" s="15" t="n"/>
    </row>
    <row r="214" ht="20.1" customFormat="1" customHeight="1" s="29">
      <c r="A214" s="540" t="n"/>
      <c r="B214" s="595" t="inlineStr">
        <is>
          <t>FAJ</t>
        </is>
      </c>
      <c r="C214" s="588" t="n"/>
      <c r="D214" s="590" t="n"/>
      <c r="E214" s="23" t="n"/>
      <c r="F214" s="15" t="n"/>
      <c r="G214" s="15" t="n"/>
      <c r="H214" s="15" t="n"/>
      <c r="I214" s="15" t="n"/>
      <c r="J214" s="15" t="n"/>
    </row>
    <row r="215" ht="20.1" customFormat="1" customHeight="1" s="29">
      <c r="A215" s="541" t="n"/>
      <c r="B215" s="586" t="n"/>
      <c r="C215" s="587" t="n"/>
      <c r="D215" s="107" t="n"/>
      <c r="E215" s="23" t="n"/>
      <c r="F215" s="15" t="n"/>
      <c r="G215" s="15" t="n"/>
      <c r="H215" s="15" t="n"/>
      <c r="I215" s="15" t="n"/>
      <c r="J215" s="15" t="n"/>
    </row>
    <row r="216" ht="20.1" customFormat="1" customHeight="1" s="29">
      <c r="A216" s="393" t="n"/>
      <c r="B216" s="595" t="inlineStr">
        <is>
          <t>Freight</t>
        </is>
      </c>
      <c r="C216" s="588" t="n"/>
      <c r="D216" s="590" t="n"/>
      <c r="E216" s="23" t="n"/>
      <c r="F216" s="15" t="n"/>
      <c r="G216" s="15" t="n"/>
      <c r="H216" s="15" t="n"/>
      <c r="I216" s="15" t="n"/>
      <c r="J216" s="15" t="n"/>
    </row>
    <row r="217" ht="20.1" customFormat="1" customHeight="1" s="29">
      <c r="A217" s="393" t="n"/>
      <c r="B217" s="586" t="n"/>
      <c r="C217" s="587" t="n"/>
      <c r="D217" s="107" t="n"/>
      <c r="E217" s="23" t="n"/>
      <c r="F217" s="15" t="n"/>
      <c r="G217" s="15" t="n"/>
      <c r="H217" s="15" t="n"/>
      <c r="I217" s="15" t="n"/>
      <c r="J217" s="15" t="n"/>
    </row>
    <row r="218" ht="20.1" customFormat="1" customHeight="1" s="29">
      <c r="A218" s="404" t="inlineStr">
        <is>
          <t>合計</t>
        </is>
      </c>
      <c r="B218" s="364" t="inlineStr">
        <is>
          <t>KS利益（全商品）</t>
        </is>
      </c>
      <c r="C218" s="559" t="n"/>
      <c r="D218" s="630" t="n"/>
      <c r="E218" s="627">
        <f>SUM(D218:D218)</f>
        <v/>
      </c>
      <c r="F218" s="552">
        <f>#REF!+#REF!</f>
        <v/>
      </c>
      <c r="G218" s="552">
        <f>F218+144000</f>
        <v/>
      </c>
      <c r="H218" s="15" t="n"/>
      <c r="I218" s="15" t="n"/>
      <c r="J218" s="15" t="n"/>
    </row>
    <row r="219" ht="20.1" customFormat="1" customHeight="1" s="29">
      <c r="A219" s="541" t="n"/>
      <c r="B219" s="364" t="inlineStr">
        <is>
          <t>KS利益率（全商品）</t>
        </is>
      </c>
      <c r="C219" s="559" t="n"/>
      <c r="D219" s="23" t="n"/>
      <c r="E219" s="23">
        <f>E218/E133</f>
        <v/>
      </c>
      <c r="F219" s="15" t="n"/>
      <c r="G219" s="15" t="n"/>
      <c r="H219" s="15" t="n"/>
      <c r="I219" s="15" t="n"/>
      <c r="J219" s="15" t="n"/>
    </row>
    <row r="220" ht="20.1" customFormat="1" customHeight="1" s="29">
      <c r="A220" s="205" t="n"/>
      <c r="B220" s="207" t="inlineStr">
        <is>
          <t>KS運賃込み利益</t>
        </is>
      </c>
      <c r="C220" s="206" t="n"/>
      <c r="D220" s="650" t="n"/>
      <c r="E220" s="651">
        <f>SUM(D220:D220)</f>
        <v/>
      </c>
      <c r="F220" s="15" t="n"/>
      <c r="G220" s="15" t="n"/>
      <c r="H220" s="15" t="n"/>
      <c r="I220" s="15" t="n"/>
      <c r="J220" s="15" t="n"/>
    </row>
    <row r="221" ht="20.1" customFormat="1" customHeight="1" s="29">
      <c r="A221" s="205" t="n"/>
      <c r="B221" s="207" t="inlineStr">
        <is>
          <t>KS運賃込み利益率</t>
        </is>
      </c>
      <c r="C221" s="206" t="n"/>
      <c r="D221" s="23" t="n"/>
      <c r="E221" s="23">
        <f>E220/E133</f>
        <v/>
      </c>
      <c r="F221" s="15" t="n"/>
      <c r="G221" s="15" t="n"/>
      <c r="H221" s="15" t="n"/>
      <c r="I221" s="15" t="n"/>
      <c r="J221" s="15" t="n"/>
    </row>
    <row r="222" ht="15" customFormat="1" customHeight="1" s="29">
      <c r="A222" s="20" t="inlineStr">
        <is>
          <t>債権残高</t>
        </is>
      </c>
      <c r="B222" s="567" t="n"/>
      <c r="C222" s="567" t="n"/>
      <c r="D222" s="632" t="n"/>
      <c r="E222" s="652" t="n"/>
      <c r="F222" s="15" t="n"/>
      <c r="G222" s="15" t="n"/>
      <c r="H222" s="15" t="n"/>
      <c r="I222" s="15" t="n"/>
      <c r="J222" s="15" t="n"/>
    </row>
    <row r="223" ht="15" customFormat="1" customHeight="1" s="29">
      <c r="A223" s="586" t="n"/>
      <c r="B223" s="591" t="n"/>
      <c r="C223" s="591" t="n"/>
      <c r="D223" s="541" t="n"/>
      <c r="E223" s="541" t="n"/>
      <c r="F223" s="15" t="n"/>
      <c r="G223" s="15" t="n"/>
      <c r="H223" s="15" t="n"/>
      <c r="I223" s="15" t="n"/>
      <c r="J223" s="15" t="n"/>
    </row>
    <row r="224" ht="19.5" customFormat="1" customHeight="1" s="29">
      <c r="A224" s="342" t="inlineStr">
        <is>
          <t>回収期限</t>
        </is>
      </c>
      <c r="B224" s="602" t="n"/>
      <c r="C224" s="602" t="n"/>
      <c r="D224" s="439" t="n"/>
      <c r="E224" s="627" t="n"/>
      <c r="F224" s="15" t="n"/>
      <c r="G224" s="15" t="n"/>
      <c r="H224" s="15" t="n"/>
      <c r="I224" s="15" t="n"/>
      <c r="J224" s="15" t="n"/>
    </row>
    <row r="225" ht="14.25" customFormat="1" customHeight="1" s="29">
      <c r="A225" s="329" t="inlineStr">
        <is>
          <t>入金
①</t>
        </is>
      </c>
      <c r="B225" s="323" t="inlineStr">
        <is>
          <t>日付</t>
        </is>
      </c>
      <c r="C225" s="588" t="n"/>
      <c r="D225" s="439" t="n"/>
      <c r="E225" s="439" t="n"/>
      <c r="F225" s="552" t="n"/>
      <c r="G225" s="15" t="n"/>
      <c r="H225" s="15" t="n"/>
      <c r="I225" s="15" t="n"/>
      <c r="J225" s="15" t="n"/>
    </row>
    <row r="226" ht="14.25" customFormat="1" customHeight="1" s="29">
      <c r="A226" s="540" t="n"/>
      <c r="B226" s="586" t="n"/>
      <c r="C226" s="587" t="n"/>
      <c r="D226" s="541" t="n"/>
      <c r="E226" s="541" t="n"/>
      <c r="F226" s="15" t="n"/>
      <c r="G226" s="15" t="n"/>
      <c r="H226" s="15" t="n"/>
      <c r="I226" s="15" t="n"/>
      <c r="J226" s="15" t="n"/>
    </row>
    <row r="227" ht="14.25" customFormat="1" customHeight="1" s="29">
      <c r="A227" s="540" t="n"/>
      <c r="B227" s="323" t="inlineStr">
        <is>
          <t>金額</t>
        </is>
      </c>
      <c r="C227" s="588" t="n"/>
      <c r="D227" s="653" t="n">
        <v>24439</v>
      </c>
      <c r="E227" s="439" t="n"/>
      <c r="F227" s="552">
        <f>#REF!+#REF!+#REF!</f>
        <v/>
      </c>
      <c r="G227" s="15" t="n"/>
      <c r="H227" s="15" t="n"/>
      <c r="I227" s="15" t="n"/>
      <c r="J227" s="15" t="n"/>
    </row>
    <row r="228" ht="14.25" customFormat="1" customHeight="1" s="29">
      <c r="A228" s="541" t="n"/>
      <c r="B228" s="586" t="n"/>
      <c r="C228" s="587" t="n"/>
      <c r="D228" s="541" t="n"/>
      <c r="E228" s="541" t="n"/>
      <c r="F228" s="15" t="n"/>
      <c r="G228" s="15" t="n"/>
      <c r="H228" s="15" t="n"/>
      <c r="I228" s="15" t="n"/>
      <c r="J228" s="15" t="n"/>
    </row>
    <row r="229" ht="14.25" customFormat="1" customHeight="1" s="29">
      <c r="A229" s="329" t="inlineStr">
        <is>
          <t>入金
②</t>
        </is>
      </c>
      <c r="B229" s="323" t="inlineStr">
        <is>
          <t>日付</t>
        </is>
      </c>
      <c r="C229" s="588" t="n"/>
      <c r="D229" s="444" t="n"/>
      <c r="E229" s="439" t="n"/>
      <c r="F229" s="15" t="n"/>
      <c r="G229" s="15" t="n"/>
      <c r="H229" s="15" t="n"/>
      <c r="I229" s="15" t="n"/>
      <c r="J229" s="15" t="n"/>
    </row>
    <row r="230" ht="14.25" customFormat="1" customHeight="1" s="29">
      <c r="A230" s="540" t="n"/>
      <c r="B230" s="586" t="n"/>
      <c r="C230" s="587" t="n"/>
      <c r="D230" s="541" t="n"/>
      <c r="E230" s="541" t="n"/>
      <c r="F230" s="15" t="n"/>
      <c r="G230" s="15" t="n"/>
      <c r="H230" s="15" t="n"/>
      <c r="I230" s="15" t="n"/>
      <c r="J230" s="15" t="n"/>
    </row>
    <row r="231" ht="14.25" customFormat="1" customHeight="1" s="29">
      <c r="A231" s="540" t="n"/>
      <c r="B231" s="323" t="inlineStr">
        <is>
          <t>金額</t>
        </is>
      </c>
      <c r="C231" s="588" t="n"/>
      <c r="D231" s="654" t="n"/>
      <c r="E231" s="439" t="n"/>
      <c r="F231" s="15" t="n"/>
      <c r="G231" s="15" t="n"/>
      <c r="H231" s="15" t="n"/>
      <c r="I231" s="15" t="n"/>
      <c r="J231" s="15" t="n"/>
    </row>
    <row r="232" ht="14.25" customFormat="1" customHeight="1" s="29">
      <c r="A232" s="541" t="n"/>
      <c r="B232" s="586" t="n"/>
      <c r="C232" s="587" t="n"/>
      <c r="D232" s="541" t="n"/>
      <c r="E232" s="541" t="n"/>
      <c r="F232" s="15" t="n"/>
      <c r="G232" s="15" t="n"/>
      <c r="H232" s="15" t="n"/>
      <c r="I232" s="15" t="n"/>
      <c r="J232" s="15" t="n"/>
    </row>
    <row r="233" ht="14.25" customFormat="1" customHeight="1" s="29">
      <c r="A233" s="329" t="inlineStr">
        <is>
          <t>入金
③</t>
        </is>
      </c>
      <c r="B233" s="323" t="inlineStr">
        <is>
          <t>日付</t>
        </is>
      </c>
      <c r="C233" s="588" t="n"/>
      <c r="D233" s="439" t="n"/>
      <c r="E233" s="439" t="n"/>
      <c r="F233" s="15" t="n"/>
      <c r="G233" s="15" t="n"/>
      <c r="H233" s="15" t="n"/>
      <c r="I233" s="15" t="n"/>
      <c r="J233" s="15" t="n"/>
    </row>
    <row r="234" ht="14.25" customFormat="1" customHeight="1" s="29">
      <c r="A234" s="540" t="n"/>
      <c r="B234" s="586" t="n"/>
      <c r="C234" s="587" t="n"/>
      <c r="D234" s="541" t="n"/>
      <c r="E234" s="541" t="n"/>
      <c r="F234" s="15" t="n"/>
      <c r="G234" s="15" t="n"/>
      <c r="H234" s="15" t="n"/>
      <c r="I234" s="15" t="n"/>
      <c r="J234" s="15" t="n"/>
    </row>
    <row r="235" ht="14.25" customFormat="1" customHeight="1" s="29">
      <c r="A235" s="540" t="n"/>
      <c r="B235" s="323" t="inlineStr">
        <is>
          <t>金額</t>
        </is>
      </c>
      <c r="C235" s="588" t="n"/>
      <c r="D235" s="439" t="n"/>
      <c r="E235" s="439" t="n"/>
      <c r="F235" s="15" t="n"/>
      <c r="G235" s="15" t="n"/>
      <c r="H235" s="15" t="n"/>
      <c r="I235" s="15" t="n"/>
      <c r="J235" s="15" t="n"/>
    </row>
    <row r="236" ht="14.25" customFormat="1" customHeight="1" s="29">
      <c r="A236" s="541" t="n"/>
      <c r="B236" s="586" t="n"/>
      <c r="C236" s="587" t="n"/>
      <c r="D236" s="541" t="n"/>
      <c r="E236" s="541" t="n"/>
      <c r="F236" s="15" t="n"/>
      <c r="G236" s="15" t="n"/>
      <c r="H236" s="15" t="n"/>
      <c r="I236" s="15" t="n"/>
      <c r="J236" s="15" t="n"/>
    </row>
    <row r="237" ht="13.5" customFormat="1" customHeight="1" s="29">
      <c r="A237" s="329" t="inlineStr">
        <is>
          <t>入金
④</t>
        </is>
      </c>
      <c r="B237" s="323" t="inlineStr">
        <is>
          <t>日付</t>
        </is>
      </c>
      <c r="C237" s="588" t="n"/>
      <c r="D237" s="439" t="n"/>
      <c r="E237" s="439" t="n"/>
      <c r="F237" s="15" t="n"/>
      <c r="G237" s="15" t="n"/>
      <c r="H237" s="15" t="n"/>
      <c r="I237" s="15" t="n"/>
      <c r="J237" s="15" t="n"/>
    </row>
    <row r="238" ht="13.5" customFormat="1" customHeight="1" s="29">
      <c r="A238" s="540" t="n"/>
      <c r="B238" s="586" t="n"/>
      <c r="C238" s="587" t="n"/>
      <c r="D238" s="541" t="n"/>
      <c r="E238" s="541" t="n"/>
      <c r="F238" s="15" t="n"/>
      <c r="G238" s="15" t="n"/>
      <c r="H238" s="15" t="n"/>
      <c r="I238" s="15" t="n"/>
      <c r="J238" s="15" t="n"/>
    </row>
    <row r="239" ht="13.5" customFormat="1" customHeight="1" s="29">
      <c r="A239" s="540" t="n"/>
      <c r="B239" s="323" t="inlineStr">
        <is>
          <t>金額</t>
        </is>
      </c>
      <c r="C239" s="588" t="n"/>
      <c r="D239" s="439" t="n"/>
      <c r="E239" s="439" t="n"/>
      <c r="F239" s="15" t="n"/>
      <c r="G239" s="15" t="n"/>
      <c r="H239" s="15" t="n"/>
      <c r="I239" s="15" t="n"/>
      <c r="J239" s="15" t="n"/>
    </row>
    <row r="240" ht="13.5" customFormat="1" customHeight="1" s="29">
      <c r="A240" s="541" t="n"/>
      <c r="B240" s="586" t="n"/>
      <c r="C240" s="587" t="n"/>
      <c r="D240" s="541" t="n"/>
      <c r="E240" s="541" t="n"/>
      <c r="F240" s="15" t="n"/>
      <c r="G240" s="15" t="n"/>
      <c r="H240" s="15" t="n"/>
      <c r="I240" s="15" t="n"/>
      <c r="J240" s="15" t="n"/>
    </row>
    <row r="241" ht="13.5" customFormat="1" customHeight="1" s="29">
      <c r="A241" s="329" t="inlineStr">
        <is>
          <t>入金
⑤</t>
        </is>
      </c>
      <c r="B241" s="323" t="inlineStr">
        <is>
          <t>日付</t>
        </is>
      </c>
      <c r="C241" s="588" t="n"/>
      <c r="D241" s="439" t="n"/>
      <c r="E241" s="439" t="n"/>
      <c r="F241" s="15" t="n"/>
      <c r="G241" s="15" t="n"/>
      <c r="H241" s="15" t="n"/>
      <c r="I241" s="15" t="n"/>
      <c r="J241" s="15" t="n"/>
    </row>
    <row r="242" ht="13.5" customFormat="1" customHeight="1" s="29">
      <c r="A242" s="540" t="n"/>
      <c r="B242" s="586" t="n"/>
      <c r="C242" s="587" t="n"/>
      <c r="D242" s="541" t="n"/>
      <c r="E242" s="541" t="n"/>
      <c r="F242" s="15" t="n"/>
      <c r="G242" s="15" t="n"/>
      <c r="H242" s="15" t="n"/>
      <c r="I242" s="15" t="n"/>
      <c r="J242" s="15" t="n"/>
    </row>
    <row r="243" ht="13.5" customFormat="1" customHeight="1" s="29">
      <c r="A243" s="540" t="n"/>
      <c r="B243" s="323" t="inlineStr">
        <is>
          <t>金額</t>
        </is>
      </c>
      <c r="C243" s="588" t="n"/>
      <c r="D243" s="439" t="n"/>
      <c r="E243" s="439" t="n"/>
      <c r="F243" s="15" t="n"/>
      <c r="G243" s="15" t="n"/>
      <c r="H243" s="15" t="n"/>
      <c r="I243" s="15" t="n"/>
      <c r="J243" s="15" t="n"/>
    </row>
    <row r="244" ht="13.5" customFormat="1" customHeight="1" s="29">
      <c r="A244" s="541" t="n"/>
      <c r="B244" s="586" t="n"/>
      <c r="C244" s="587" t="n"/>
      <c r="D244" s="541" t="n"/>
      <c r="E244" s="541" t="n"/>
      <c r="F244" s="15" t="n"/>
      <c r="G244" s="15" t="n"/>
      <c r="H244" s="15" t="n"/>
      <c r="I244" s="15" t="n"/>
      <c r="J244" s="15" t="n"/>
    </row>
    <row r="245" hidden="1" ht="13.5" customFormat="1" customHeight="1" s="29">
      <c r="A245" s="329" t="inlineStr">
        <is>
          <t>入金
⑥</t>
        </is>
      </c>
      <c r="B245" s="323" t="inlineStr">
        <is>
          <t>日付</t>
        </is>
      </c>
      <c r="C245" s="588" t="n"/>
      <c r="D245" s="439" t="n"/>
      <c r="E245" s="439" t="n"/>
      <c r="F245" s="15" t="n"/>
      <c r="G245" s="15" t="n"/>
      <c r="H245" s="15" t="n"/>
      <c r="I245" s="15" t="n"/>
      <c r="J245" s="15" t="n"/>
    </row>
    <row r="246" hidden="1" ht="13.5" customFormat="1" customHeight="1" s="29">
      <c r="A246" s="540" t="n"/>
      <c r="B246" s="586" t="n"/>
      <c r="C246" s="587" t="n"/>
      <c r="D246" s="541" t="n"/>
      <c r="E246" s="541" t="n"/>
      <c r="F246" s="15" t="n"/>
      <c r="G246" s="15" t="n"/>
      <c r="H246" s="15" t="n"/>
      <c r="I246" s="15" t="n"/>
      <c r="J246" s="15" t="n"/>
    </row>
    <row r="247" hidden="1" ht="13.5" customFormat="1" customHeight="1" s="29">
      <c r="A247" s="540" t="n"/>
      <c r="B247" s="323" t="inlineStr">
        <is>
          <t>金額</t>
        </is>
      </c>
      <c r="C247" s="588" t="n"/>
      <c r="D247" s="439" t="n"/>
      <c r="E247" s="439" t="n"/>
      <c r="F247" s="15" t="n"/>
      <c r="G247" s="15" t="n"/>
      <c r="H247" s="15" t="n"/>
      <c r="I247" s="15" t="n"/>
      <c r="J247" s="15" t="n"/>
    </row>
    <row r="248" hidden="1" ht="13.5" customFormat="1" customHeight="1" s="29">
      <c r="A248" s="541" t="n"/>
      <c r="B248" s="586" t="n"/>
      <c r="C248" s="587" t="n"/>
      <c r="D248" s="541" t="n"/>
      <c r="E248" s="541" t="n"/>
      <c r="F248" s="15" t="n"/>
      <c r="G248" s="15" t="n"/>
      <c r="H248" s="15" t="n"/>
      <c r="I248" s="15" t="n"/>
      <c r="J248" s="15" t="n"/>
    </row>
    <row r="249" hidden="1" ht="13.5" customFormat="1" customHeight="1" s="29">
      <c r="A249" s="329" t="inlineStr">
        <is>
          <t>入金
⑥</t>
        </is>
      </c>
      <c r="B249" s="323" t="inlineStr">
        <is>
          <t>日付</t>
        </is>
      </c>
      <c r="C249" s="588" t="n"/>
      <c r="D249" s="439" t="n"/>
      <c r="E249" s="439" t="n"/>
      <c r="F249" s="15" t="n"/>
      <c r="G249" s="15" t="n"/>
      <c r="H249" s="15" t="n"/>
      <c r="I249" s="15" t="n"/>
      <c r="J249" s="15" t="n"/>
    </row>
    <row r="250" hidden="1" ht="13.5" customFormat="1" customHeight="1" s="29">
      <c r="A250" s="540" t="n"/>
      <c r="B250" s="586" t="n"/>
      <c r="C250" s="587" t="n"/>
      <c r="D250" s="541" t="n"/>
      <c r="E250" s="541" t="n"/>
      <c r="F250" s="15" t="n"/>
      <c r="G250" s="15" t="n"/>
      <c r="H250" s="15" t="n"/>
      <c r="I250" s="15" t="n"/>
      <c r="J250" s="15" t="n"/>
    </row>
    <row r="251" hidden="1" ht="13.5" customFormat="1" customHeight="1" s="29">
      <c r="A251" s="540" t="n"/>
      <c r="B251" s="323" t="inlineStr">
        <is>
          <t>金額</t>
        </is>
      </c>
      <c r="C251" s="588" t="n"/>
      <c r="D251" s="653" t="n"/>
      <c r="E251" s="439" t="n"/>
      <c r="F251" s="15" t="n"/>
      <c r="G251" s="15" t="n"/>
      <c r="H251" s="15" t="n"/>
      <c r="I251" s="15" t="n"/>
      <c r="J251" s="15" t="n"/>
    </row>
    <row r="252" hidden="1" ht="13.5" customFormat="1" customHeight="1" s="29">
      <c r="A252" s="541" t="n"/>
      <c r="B252" s="586" t="n"/>
      <c r="C252" s="587" t="n"/>
      <c r="D252" s="541" t="n"/>
      <c r="E252" s="541" t="n"/>
      <c r="F252" s="15" t="n"/>
      <c r="G252" s="15" t="n"/>
      <c r="H252" s="15" t="n"/>
      <c r="I252" s="15" t="n"/>
      <c r="J252" s="15" t="n"/>
    </row>
    <row r="253" hidden="1" ht="13.5" customFormat="1" customHeight="1" s="29">
      <c r="A253" s="329" t="inlineStr">
        <is>
          <t>入金
⑦</t>
        </is>
      </c>
      <c r="B253" s="323" t="inlineStr">
        <is>
          <t>日付</t>
        </is>
      </c>
      <c r="C253" s="588" t="n"/>
      <c r="D253" s="653" t="n"/>
      <c r="E253" s="439" t="n"/>
      <c r="F253" s="15" t="n"/>
      <c r="G253" s="15" t="n"/>
      <c r="H253" s="15" t="n"/>
      <c r="I253" s="15" t="n"/>
      <c r="J253" s="15" t="n"/>
    </row>
    <row r="254" hidden="1" ht="13.5" customFormat="1" customHeight="1" s="29">
      <c r="A254" s="540" t="n"/>
      <c r="B254" s="586" t="n"/>
      <c r="C254" s="587" t="n"/>
      <c r="D254" s="541" t="n"/>
      <c r="E254" s="541" t="n"/>
      <c r="F254" s="15" t="n"/>
      <c r="G254" s="15" t="n"/>
      <c r="H254" s="15" t="n"/>
      <c r="I254" s="15" t="n"/>
      <c r="J254" s="15" t="n"/>
    </row>
    <row r="255" hidden="1" ht="13.5" customFormat="1" customHeight="1" s="29">
      <c r="A255" s="540" t="n"/>
      <c r="B255" s="323" t="inlineStr">
        <is>
          <t>金額</t>
        </is>
      </c>
      <c r="C255" s="588" t="n"/>
      <c r="D255" s="653" t="n"/>
      <c r="E255" s="439" t="n"/>
      <c r="F255" s="15" t="n"/>
      <c r="G255" s="15" t="n"/>
      <c r="H255" s="15" t="n"/>
      <c r="I255" s="15" t="n"/>
      <c r="J255" s="15" t="n"/>
    </row>
    <row r="256" hidden="1" ht="13.5" customFormat="1" customHeight="1" s="29">
      <c r="A256" s="541" t="n"/>
      <c r="B256" s="586" t="n"/>
      <c r="C256" s="587" t="n"/>
      <c r="D256" s="541" t="n"/>
      <c r="E256" s="541" t="n"/>
      <c r="F256" s="15" t="n"/>
      <c r="G256" s="15" t="n"/>
      <c r="H256" s="15" t="n"/>
      <c r="I256" s="15" t="n"/>
      <c r="J256" s="15" t="n"/>
    </row>
    <row r="257" hidden="1" ht="13.5" customFormat="1" customHeight="1" s="29">
      <c r="A257" s="329" t="inlineStr">
        <is>
          <t>入金
⑧</t>
        </is>
      </c>
      <c r="B257" s="323" t="inlineStr">
        <is>
          <t>日付</t>
        </is>
      </c>
      <c r="C257" s="588" t="n"/>
      <c r="D257" s="653" t="n"/>
      <c r="E257" s="439" t="n"/>
      <c r="F257" s="15" t="n"/>
      <c r="G257" s="15" t="n"/>
      <c r="H257" s="15" t="n"/>
      <c r="I257" s="15" t="n"/>
      <c r="J257" s="15" t="n"/>
    </row>
    <row r="258" hidden="1" ht="13.5" customFormat="1" customHeight="1" s="29">
      <c r="A258" s="540" t="n"/>
      <c r="B258" s="586" t="n"/>
      <c r="C258" s="587" t="n"/>
      <c r="D258" s="541" t="n"/>
      <c r="E258" s="541" t="n"/>
      <c r="F258" s="15" t="n"/>
      <c r="G258" s="15" t="n"/>
      <c r="H258" s="15" t="n"/>
      <c r="I258" s="15" t="n"/>
      <c r="J258" s="15" t="n"/>
    </row>
    <row r="259" hidden="1" ht="13.5" customFormat="1" customHeight="1" s="29">
      <c r="A259" s="540" t="n"/>
      <c r="B259" s="323" t="inlineStr">
        <is>
          <t>金額</t>
        </is>
      </c>
      <c r="C259" s="588" t="n"/>
      <c r="D259" s="653" t="n"/>
      <c r="E259" s="439" t="n"/>
      <c r="F259" s="15" t="n"/>
      <c r="G259" s="15" t="n"/>
      <c r="H259" s="15" t="n"/>
      <c r="I259" s="15" t="n"/>
      <c r="J259" s="15" t="n"/>
    </row>
    <row r="260" hidden="1" ht="13.5" customFormat="1" customHeight="1" s="29">
      <c r="A260" s="541" t="n"/>
      <c r="B260" s="586" t="n"/>
      <c r="C260" s="587" t="n"/>
      <c r="D260" s="541" t="n"/>
      <c r="E260" s="541" t="n"/>
      <c r="F260" s="15" t="n"/>
      <c r="G260" s="15" t="n"/>
      <c r="H260" s="15" t="n"/>
      <c r="I260" s="15" t="n"/>
      <c r="J260" s="15" t="n"/>
    </row>
    <row r="261" ht="14.25" customFormat="1" customHeight="1" s="29">
      <c r="A261" s="324" t="inlineStr">
        <is>
          <t>債権残高</t>
        </is>
      </c>
      <c r="B261" s="567" t="n"/>
      <c r="C261" s="567" t="n"/>
      <c r="D261" s="630">
        <f>D222-D227-D231-D235-D239-D243-D247</f>
        <v/>
      </c>
      <c r="E261" s="652" t="n"/>
      <c r="F261" s="15" t="n"/>
      <c r="G261" s="15" t="n"/>
      <c r="H261" s="15" t="n"/>
      <c r="I261" s="15" t="n"/>
      <c r="J261" s="15" t="n"/>
    </row>
    <row r="262" ht="14.25" customFormat="1" customHeight="1" s="29">
      <c r="A262" s="586" t="n"/>
      <c r="B262" s="591" t="n"/>
      <c r="C262" s="591" t="n"/>
      <c r="D262" s="541" t="n"/>
      <c r="E262" s="541" t="n"/>
      <c r="F262" s="15" t="n"/>
      <c r="G262" s="15" t="n"/>
      <c r="H262" s="15" t="n"/>
      <c r="I262" s="15" t="n"/>
      <c r="J262" s="15" t="n"/>
    </row>
    <row r="263" ht="14.25" customFormat="1" customHeight="1" s="29">
      <c r="A263" s="611" t="inlineStr">
        <is>
          <t>債権残高</t>
        </is>
      </c>
      <c r="B263" s="567" t="n"/>
      <c r="C263" s="567" t="n"/>
      <c r="D263" s="632">
        <f>SUM(D261:D262)</f>
        <v/>
      </c>
      <c r="E263" s="655" t="n"/>
      <c r="F263" s="15" t="n"/>
      <c r="G263" s="15" t="n"/>
      <c r="H263" s="15" t="n"/>
      <c r="I263" s="15" t="n"/>
      <c r="J263" s="15" t="n"/>
    </row>
    <row r="264" ht="14.25" customFormat="1" customHeight="1" s="29">
      <c r="A264" s="586" t="n"/>
      <c r="B264" s="591" t="n"/>
      <c r="C264" s="591" t="n"/>
      <c r="D264" s="541" t="n"/>
      <c r="E264" s="615" t="n"/>
      <c r="F264" s="15" t="n"/>
      <c r="G264" s="15" t="n"/>
      <c r="H264" s="15" t="n"/>
      <c r="I264" s="15" t="n"/>
      <c r="J264" s="15" t="n"/>
    </row>
    <row r="265" ht="18" customFormat="1" customHeight="1" s="29">
      <c r="A265" s="611" t="inlineStr">
        <is>
          <t>債権残高（合計）</t>
        </is>
      </c>
      <c r="B265" s="567" t="n"/>
      <c r="C265" s="567" t="n"/>
      <c r="D265" s="632">
        <f>D263</f>
        <v/>
      </c>
      <c r="E265" s="656" t="n"/>
      <c r="F265" s="15" t="n"/>
      <c r="G265" s="15" t="n"/>
      <c r="H265" s="15" t="n"/>
      <c r="I265" s="15" t="n"/>
      <c r="J265" s="15" t="n"/>
    </row>
    <row r="266" ht="15" customFormat="1" customHeight="1" s="29" thickBot="1">
      <c r="A266" s="586" t="n"/>
      <c r="B266" s="591" t="n"/>
      <c r="C266" s="591" t="n"/>
      <c r="D266" s="541" t="n"/>
      <c r="E266" s="620" t="n"/>
      <c r="F266" s="15" t="n"/>
      <c r="G266" s="15" t="n"/>
      <c r="H266" s="15" t="n"/>
      <c r="I266" s="15" t="n"/>
      <c r="J266" s="15" t="n"/>
    </row>
    <row r="267" ht="14.25" customFormat="1" customHeight="1" s="15"/>
    <row r="268" ht="38.25" customFormat="1" customHeight="1" s="29">
      <c r="A268" s="15" t="n"/>
      <c r="B268" s="15" t="n"/>
      <c r="C268" s="15" t="n"/>
      <c r="D268" s="552">
        <f>D218+D136</f>
        <v/>
      </c>
      <c r="E268" s="15" t="n"/>
      <c r="F268" s="15" t="n"/>
      <c r="G268" s="15" t="n"/>
      <c r="H268" s="15" t="n"/>
      <c r="I268" s="15" t="n"/>
      <c r="J268" s="15" t="n"/>
    </row>
  </sheetData>
  <mergeCells count="170">
    <mergeCell ref="A265:C266"/>
    <mergeCell ref="B178:C179"/>
    <mergeCell ref="B156:B157"/>
    <mergeCell ref="E235:E236"/>
    <mergeCell ref="B43:B44"/>
    <mergeCell ref="A257:A260"/>
    <mergeCell ref="B239:C240"/>
    <mergeCell ref="B196:C197"/>
    <mergeCell ref="B61:B62"/>
    <mergeCell ref="D257:D258"/>
    <mergeCell ref="D239:D240"/>
    <mergeCell ref="B29:B30"/>
    <mergeCell ref="B216:C217"/>
    <mergeCell ref="B23:B24"/>
    <mergeCell ref="B198:C199"/>
    <mergeCell ref="D229:D230"/>
    <mergeCell ref="D263:D264"/>
    <mergeCell ref="B13:B14"/>
    <mergeCell ref="B257:C258"/>
    <mergeCell ref="E245:E246"/>
    <mergeCell ref="A233:A236"/>
    <mergeCell ref="B37:B38"/>
    <mergeCell ref="B150:C151"/>
    <mergeCell ref="B15:B16"/>
    <mergeCell ref="E229:E230"/>
    <mergeCell ref="B202:C203"/>
    <mergeCell ref="D255:D256"/>
    <mergeCell ref="E222:E223"/>
    <mergeCell ref="D235:D236"/>
    <mergeCell ref="A253:A256"/>
    <mergeCell ref="B233:C234"/>
    <mergeCell ref="B63:B64"/>
    <mergeCell ref="D241:D242"/>
    <mergeCell ref="B235:C236"/>
    <mergeCell ref="E263:E264"/>
    <mergeCell ref="B25:B26"/>
    <mergeCell ref="B243:C244"/>
    <mergeCell ref="D261:D262"/>
    <mergeCell ref="D243:D244"/>
    <mergeCell ref="B176:C177"/>
    <mergeCell ref="B259:C260"/>
    <mergeCell ref="E247:E248"/>
    <mergeCell ref="B35:B36"/>
    <mergeCell ref="A229:A232"/>
    <mergeCell ref="B27:B28"/>
    <mergeCell ref="E265:E266"/>
    <mergeCell ref="A133:C133"/>
    <mergeCell ref="B225:C226"/>
    <mergeCell ref="B3:B4"/>
    <mergeCell ref="B17:B18"/>
    <mergeCell ref="B172:C173"/>
    <mergeCell ref="B77:B78"/>
    <mergeCell ref="B11:B12"/>
    <mergeCell ref="E249:E250"/>
    <mergeCell ref="B245:C246"/>
    <mergeCell ref="B67:B68"/>
    <mergeCell ref="A89:A132"/>
    <mergeCell ref="B154:C155"/>
    <mergeCell ref="A3:A88"/>
    <mergeCell ref="A218:A219"/>
    <mergeCell ref="B206:C207"/>
    <mergeCell ref="D259:D260"/>
    <mergeCell ref="B146:C147"/>
    <mergeCell ref="B164:C165"/>
    <mergeCell ref="B138:C139"/>
    <mergeCell ref="B251:C252"/>
    <mergeCell ref="B204:C205"/>
    <mergeCell ref="B69:B70"/>
    <mergeCell ref="A224:C224"/>
    <mergeCell ref="B188:C189"/>
    <mergeCell ref="B53:B54"/>
    <mergeCell ref="E225:E226"/>
    <mergeCell ref="B237:C238"/>
    <mergeCell ref="B190:C191"/>
    <mergeCell ref="B55:B56"/>
    <mergeCell ref="B45:B46"/>
    <mergeCell ref="B79:B80"/>
    <mergeCell ref="B152:C153"/>
    <mergeCell ref="E251:E252"/>
    <mergeCell ref="B229:C230"/>
    <mergeCell ref="B7:B8"/>
    <mergeCell ref="B182:C183"/>
    <mergeCell ref="E239:E240"/>
    <mergeCell ref="D247:D248"/>
    <mergeCell ref="B81:B82"/>
    <mergeCell ref="E253:E254"/>
    <mergeCell ref="B166:C167"/>
    <mergeCell ref="B31:B32"/>
    <mergeCell ref="A245:A248"/>
    <mergeCell ref="B71:B72"/>
    <mergeCell ref="D249:D250"/>
    <mergeCell ref="A261:C262"/>
    <mergeCell ref="B186:C187"/>
    <mergeCell ref="E231:E232"/>
    <mergeCell ref="D233:D234"/>
    <mergeCell ref="B73:B74"/>
    <mergeCell ref="B192:C193"/>
    <mergeCell ref="B57:B58"/>
    <mergeCell ref="B241:C242"/>
    <mergeCell ref="B210:B211"/>
    <mergeCell ref="A237:A240"/>
    <mergeCell ref="A136:A137"/>
    <mergeCell ref="D253:D254"/>
    <mergeCell ref="B212:C213"/>
    <mergeCell ref="A222:C223"/>
    <mergeCell ref="B194:C195"/>
    <mergeCell ref="D225:D226"/>
    <mergeCell ref="E257:E258"/>
    <mergeCell ref="B88:C88"/>
    <mergeCell ref="A138:A215"/>
    <mergeCell ref="B162:B163"/>
    <mergeCell ref="B9:B10"/>
    <mergeCell ref="B184:C185"/>
    <mergeCell ref="B49:B50"/>
    <mergeCell ref="E241:E242"/>
    <mergeCell ref="B83:B84"/>
    <mergeCell ref="B214:C215"/>
    <mergeCell ref="D227:D228"/>
    <mergeCell ref="B33:B34"/>
    <mergeCell ref="E243:E244"/>
    <mergeCell ref="A263:C264"/>
    <mergeCell ref="E233:E234"/>
    <mergeCell ref="D265:D266"/>
    <mergeCell ref="B170:C171"/>
    <mergeCell ref="E227:E228"/>
    <mergeCell ref="A249:A252"/>
    <mergeCell ref="B75:B76"/>
    <mergeCell ref="A134:C135"/>
    <mergeCell ref="D222:D223"/>
    <mergeCell ref="B85:B86"/>
    <mergeCell ref="B247:C248"/>
    <mergeCell ref="B21:B22"/>
    <mergeCell ref="B218:C218"/>
    <mergeCell ref="B47:B48"/>
    <mergeCell ref="B180:B181"/>
    <mergeCell ref="A241:A244"/>
    <mergeCell ref="B249:C250"/>
    <mergeCell ref="E259:E260"/>
    <mergeCell ref="A225:A228"/>
    <mergeCell ref="E261:E262"/>
    <mergeCell ref="B142:C143"/>
    <mergeCell ref="B255:C256"/>
    <mergeCell ref="B174:C175"/>
    <mergeCell ref="B39:B40"/>
    <mergeCell ref="B219:C219"/>
    <mergeCell ref="B168:C169"/>
    <mergeCell ref="B136:C136"/>
    <mergeCell ref="B158:C159"/>
    <mergeCell ref="B19:B20"/>
    <mergeCell ref="B160:C161"/>
    <mergeCell ref="B65:B66"/>
    <mergeCell ref="B200:C201"/>
    <mergeCell ref="E237:E238"/>
    <mergeCell ref="B227:C228"/>
    <mergeCell ref="D245:D246"/>
    <mergeCell ref="E255:E256"/>
    <mergeCell ref="B137:C137"/>
    <mergeCell ref="B144:C145"/>
    <mergeCell ref="B140:C141"/>
    <mergeCell ref="B5:B6"/>
    <mergeCell ref="D251:D252"/>
    <mergeCell ref="B208:C209"/>
    <mergeCell ref="B51:B52"/>
    <mergeCell ref="B148:C149"/>
    <mergeCell ref="D231:D232"/>
    <mergeCell ref="B253:C254"/>
    <mergeCell ref="B231:C232"/>
    <mergeCell ref="B41:B42"/>
    <mergeCell ref="B59:B60"/>
    <mergeCell ref="D237:D238"/>
  </mergeCells>
  <pageMargins left="0" right="0" top="0" bottom="0" header="0" footer="0"/>
  <pageSetup orientation="portrait" paperSize="9" scale="42"/>
  <rowBreaks count="2" manualBreakCount="2">
    <brk id="80" min="0" max="27" man="1"/>
    <brk id="157" min="0" max="27" man="1"/>
  </rowBreaks>
</worksheet>
</file>

<file path=xl/worksheets/sheet7.xml><?xml version="1.0" encoding="utf-8"?>
<worksheet xmlns="http://schemas.openxmlformats.org/spreadsheetml/2006/main">
  <sheetPr>
    <tabColor rgb="FFFF0066"/>
    <outlinePr summaryBelow="1" summaryRight="1"/>
    <pageSetUpPr fitToPage="1"/>
  </sheetPr>
  <dimension ref="A1:AE257"/>
  <sheetViews>
    <sheetView view="pageBreakPreview" zoomScaleNormal="100" zoomScaleSheetLayoutView="100" workbookViewId="0">
      <pane xSplit="2" ySplit="2" topLeftCell="C3" activePane="bottomRight" state="frozen"/>
      <selection pane="topRight" activeCell="L44" sqref="L44"/>
      <selection pane="bottomLeft" activeCell="L44" sqref="L44"/>
      <selection pane="bottomRight" activeCell="D3" sqref="D3"/>
    </sheetView>
  </sheetViews>
  <sheetFormatPr baseColWidth="8" defaultColWidth="9" defaultRowHeight="13.5"/>
  <cols>
    <col width="9" customWidth="1" style="530" min="1" max="1"/>
    <col width="25" customWidth="1" style="530" min="2" max="2"/>
    <col width="15.375" customWidth="1" style="530" min="3" max="3"/>
    <col width="15.625" customWidth="1" style="530" min="4" max="4"/>
    <col hidden="1" width="15.625" customWidth="1" style="530" min="5" max="18"/>
    <col hidden="1" width="19.875" customWidth="1" style="530" min="19" max="19"/>
    <col hidden="1" width="15.625" customWidth="1" style="530" min="20" max="25"/>
    <col hidden="1" width="15.375" customWidth="1" style="530" min="26" max="26"/>
    <col width="12.875" customWidth="1" style="530" min="27" max="27"/>
    <col width="10.625" bestFit="1" customWidth="1" style="530" min="28" max="29"/>
    <col width="11.125" bestFit="1" customWidth="1" style="530" min="30" max="30"/>
  </cols>
  <sheetData>
    <row r="1" ht="36" customHeight="1" s="530">
      <c r="A1" s="1" t="inlineStr">
        <is>
          <t>ACES Beteiligunen UG社向け　売上表</t>
        </is>
      </c>
      <c r="C1" s="105" t="inlineStr">
        <is>
          <t>2023.08～2024.07</t>
        </is>
      </c>
      <c r="D1" s="633" t="n"/>
      <c r="E1" s="657" t="n"/>
      <c r="F1" s="657" t="n"/>
      <c r="G1" s="658" t="n"/>
      <c r="H1" s="621" t="n"/>
      <c r="I1" s="621" t="n"/>
      <c r="J1" s="658" t="n"/>
      <c r="K1" s="658" t="n"/>
      <c r="L1" s="621" t="n"/>
      <c r="M1" s="659" t="n"/>
      <c r="N1" s="658" t="n"/>
      <c r="O1" s="659" t="n"/>
      <c r="P1" s="658" t="n"/>
      <c r="Q1" s="658" t="n"/>
      <c r="R1" s="658" t="n"/>
      <c r="S1" s="659" t="n"/>
      <c r="T1" s="658" t="n"/>
      <c r="U1" s="659" t="n"/>
      <c r="V1" s="659" t="n"/>
      <c r="W1" s="659" t="n"/>
      <c r="X1" s="659" t="n"/>
      <c r="Y1" s="659" t="n"/>
      <c r="Z1" s="532" t="n"/>
    </row>
    <row r="2" ht="20.1" customFormat="1" customHeight="1" s="15">
      <c r="A2" s="195" t="n"/>
      <c r="B2" s="446" t="inlineStr">
        <is>
          <t>出荷日</t>
        </is>
      </c>
      <c r="C2" s="447" t="n"/>
      <c r="D2" s="86" t="n"/>
      <c r="E2" s="86" t="n"/>
      <c r="F2" s="50" t="n"/>
      <c r="G2" s="190" t="n"/>
      <c r="H2" s="50" t="n"/>
      <c r="I2" s="190" t="n"/>
      <c r="J2" s="190" t="n"/>
      <c r="K2" s="192" t="n"/>
      <c r="L2" s="190" t="n"/>
      <c r="M2" s="190" t="n"/>
      <c r="N2" s="191" t="n"/>
      <c r="O2" s="65" t="n"/>
      <c r="P2" s="190" t="n"/>
      <c r="Q2" s="190" t="n"/>
      <c r="R2" s="66" t="n"/>
      <c r="S2" s="190" t="n"/>
      <c r="T2" s="192" t="n"/>
      <c r="U2" s="190" t="n"/>
      <c r="V2" s="190" t="n"/>
      <c r="W2" s="191" t="n"/>
      <c r="X2" s="190" t="n"/>
      <c r="Y2" s="190" t="n"/>
      <c r="Z2" s="14" t="inlineStr">
        <is>
          <t>合計</t>
        </is>
      </c>
    </row>
    <row r="3" ht="20.1" customFormat="1" customHeight="1" s="15">
      <c r="A3" s="428" t="inlineStr">
        <is>
          <t>仕入</t>
        </is>
      </c>
      <c r="B3" s="498" t="inlineStr">
        <is>
          <t>FLOUVEIL→
センコン</t>
        </is>
      </c>
      <c r="C3" s="181" t="inlineStr">
        <is>
          <t>Total</t>
        </is>
      </c>
      <c r="D3" s="660" t="n"/>
      <c r="E3" s="661" t="n"/>
      <c r="F3" s="661" t="n"/>
      <c r="G3" s="661" t="n"/>
      <c r="H3" s="661" t="n"/>
      <c r="I3" s="661" t="n"/>
      <c r="J3" s="661" t="n"/>
      <c r="K3" s="661" t="n"/>
      <c r="L3" s="662" t="n"/>
      <c r="M3" s="662" t="n"/>
      <c r="N3" s="662" t="n"/>
      <c r="O3" s="661" t="n"/>
      <c r="P3" s="661" t="n"/>
      <c r="Q3" s="661" t="n"/>
      <c r="R3" s="661" t="n"/>
      <c r="S3" s="661" t="n"/>
      <c r="T3" s="663" t="n"/>
      <c r="U3" s="661" t="n"/>
      <c r="V3" s="661" t="n"/>
      <c r="W3" s="660" t="n"/>
      <c r="X3" s="661" t="n"/>
      <c r="Y3" s="661" t="n"/>
      <c r="Z3" s="201">
        <f>SUM(D3)</f>
        <v/>
      </c>
    </row>
    <row r="4" ht="20.1" customFormat="1" customHeight="1" s="15">
      <c r="A4" s="540" t="n"/>
      <c r="B4" s="541" t="n"/>
      <c r="C4" s="181" t="inlineStr">
        <is>
          <t>税込</t>
        </is>
      </c>
      <c r="D4" s="639">
        <f>D3*1.1</f>
        <v/>
      </c>
      <c r="E4" s="664" t="n"/>
      <c r="F4" s="664" t="n"/>
      <c r="G4" s="664" t="n"/>
      <c r="H4" s="664" t="n"/>
      <c r="I4" s="664" t="n"/>
      <c r="J4" s="664" t="n"/>
      <c r="K4" s="664" t="n"/>
      <c r="L4" s="664" t="n"/>
      <c r="M4" s="664" t="n"/>
      <c r="N4" s="664" t="n"/>
      <c r="O4" s="664" t="n"/>
      <c r="P4" s="664" t="n"/>
      <c r="Q4" s="664" t="n"/>
      <c r="R4" s="664" t="n"/>
      <c r="S4" s="664" t="n"/>
      <c r="T4" s="665" t="n"/>
      <c r="U4" s="664" t="n"/>
      <c r="V4" s="664" t="n"/>
      <c r="W4" s="666">
        <f>W3*1.1</f>
        <v/>
      </c>
      <c r="X4" s="664">
        <f>X3*1.1</f>
        <v/>
      </c>
      <c r="Y4" s="664" t="n"/>
      <c r="Z4" s="16">
        <f>SUM(#REF!)</f>
        <v/>
      </c>
    </row>
    <row r="5" ht="24.95" customFormat="1" customHeight="1" s="15">
      <c r="A5" s="540" t="n"/>
      <c r="B5" s="396" t="inlineStr">
        <is>
          <t>センコン→
KS
(FLOUVEIL分）</t>
        </is>
      </c>
      <c r="C5" s="181" t="inlineStr">
        <is>
          <t>Total</t>
        </is>
      </c>
      <c r="D5" s="667">
        <f>D3/0.95</f>
        <v/>
      </c>
      <c r="E5" s="668" t="n"/>
      <c r="F5" s="668" t="n"/>
      <c r="G5" s="668" t="n"/>
      <c r="H5" s="668" t="n"/>
      <c r="I5" s="668" t="n"/>
      <c r="J5" s="668" t="n"/>
      <c r="K5" s="668" t="n"/>
      <c r="L5" s="668" t="n"/>
      <c r="M5" s="668" t="n"/>
      <c r="N5" s="668" t="n"/>
      <c r="O5" s="668" t="n"/>
      <c r="P5" s="668" t="n"/>
      <c r="Q5" s="668" t="n"/>
      <c r="R5" s="668" t="n"/>
      <c r="S5" s="668" t="n"/>
      <c r="T5" s="668" t="n"/>
      <c r="U5" s="669" t="n"/>
      <c r="V5" s="668" t="n"/>
      <c r="W5" s="668" t="n"/>
      <c r="X5" s="668" t="n"/>
      <c r="Y5" s="668" t="n"/>
      <c r="Z5" s="16">
        <f>SUM(#REF!)</f>
        <v/>
      </c>
    </row>
    <row r="6" ht="20.1" customFormat="1" customHeight="1" s="15">
      <c r="A6" s="540" t="n"/>
      <c r="B6" s="541" t="n"/>
      <c r="C6" s="181" t="inlineStr">
        <is>
          <t>税込</t>
        </is>
      </c>
      <c r="D6" s="639">
        <f>D5*1.1</f>
        <v/>
      </c>
      <c r="E6" s="664" t="n"/>
      <c r="F6" s="664" t="n"/>
      <c r="G6" s="664" t="n"/>
      <c r="H6" s="664" t="n"/>
      <c r="I6" s="664" t="n"/>
      <c r="J6" s="664" t="n"/>
      <c r="K6" s="664" t="n"/>
      <c r="L6" s="664" t="n"/>
      <c r="M6" s="664" t="n"/>
      <c r="N6" s="664" t="n"/>
      <c r="O6" s="664" t="n"/>
      <c r="P6" s="664" t="n"/>
      <c r="Q6" s="664" t="n"/>
      <c r="R6" s="664" t="n"/>
      <c r="S6" s="664" t="n"/>
      <c r="T6" s="664" t="n"/>
      <c r="U6" s="542" t="n"/>
      <c r="V6" s="664" t="n"/>
      <c r="W6" s="664">
        <f>W5*1.1</f>
        <v/>
      </c>
      <c r="X6" s="664">
        <f>X5*1.1</f>
        <v/>
      </c>
      <c r="Y6" s="664" t="n"/>
      <c r="Z6" s="16">
        <f>SUM(#REF!)</f>
        <v/>
      </c>
    </row>
    <row r="7" ht="20.1" customFormat="1" customHeight="1" s="15">
      <c r="A7" s="540" t="n"/>
      <c r="B7" s="396" t="inlineStr">
        <is>
          <t>RELENT→
KS</t>
        </is>
      </c>
      <c r="C7" s="445" t="inlineStr">
        <is>
          <t>Total</t>
        </is>
      </c>
      <c r="D7" s="639" t="n">
        <v>234960</v>
      </c>
      <c r="E7" s="670" t="n"/>
      <c r="F7" s="670" t="n"/>
      <c r="G7" s="670" t="n"/>
      <c r="H7" s="670" t="n"/>
      <c r="I7" s="670" t="n"/>
      <c r="J7" s="670" t="n"/>
      <c r="K7" s="670" t="n"/>
      <c r="L7" s="670" t="n"/>
      <c r="M7" s="670" t="n"/>
      <c r="N7" s="670" t="n"/>
      <c r="O7" s="670" t="n"/>
      <c r="P7" s="670" t="n"/>
      <c r="Q7" s="670" t="n"/>
      <c r="R7" s="670" t="n"/>
      <c r="S7" s="670" t="n"/>
      <c r="T7" s="670" t="n"/>
      <c r="U7" s="547" t="n"/>
      <c r="V7" s="670" t="n"/>
      <c r="W7" s="670" t="n"/>
      <c r="X7" s="670" t="n"/>
      <c r="Y7" s="670" t="n"/>
      <c r="Z7" s="16">
        <f>SUM(#REF!)</f>
        <v/>
      </c>
      <c r="AA7" s="550" t="n"/>
    </row>
    <row r="8" ht="20.1" customFormat="1" customHeight="1" s="15">
      <c r="A8" s="540" t="n"/>
      <c r="B8" s="541" t="n"/>
      <c r="C8" s="445" t="inlineStr">
        <is>
          <t>税込</t>
        </is>
      </c>
      <c r="D8" s="639">
        <f>D7*1.1</f>
        <v/>
      </c>
      <c r="E8" s="664" t="n"/>
      <c r="F8" s="664" t="n"/>
      <c r="G8" s="664" t="n"/>
      <c r="H8" s="664" t="n"/>
      <c r="I8" s="664" t="n"/>
      <c r="J8" s="664" t="n"/>
      <c r="K8" s="664" t="n"/>
      <c r="L8" s="664" t="n"/>
      <c r="M8" s="664" t="n"/>
      <c r="N8" s="664" t="n"/>
      <c r="O8" s="664" t="n"/>
      <c r="P8" s="664" t="n"/>
      <c r="Q8" s="664" t="n"/>
      <c r="R8" s="664" t="n"/>
      <c r="S8" s="664" t="n"/>
      <c r="T8" s="664" t="n"/>
      <c r="U8" s="542" t="n"/>
      <c r="V8" s="671">
        <f>V7*1.1</f>
        <v/>
      </c>
      <c r="W8" s="664">
        <f>W7*1.1</f>
        <v/>
      </c>
      <c r="X8" s="664">
        <f>X7*1.1</f>
        <v/>
      </c>
      <c r="Y8" s="664" t="n"/>
      <c r="Z8" s="16">
        <f>SUM(#REF!)</f>
        <v/>
      </c>
    </row>
    <row r="9" ht="20.1" customFormat="1" customHeight="1" s="15">
      <c r="A9" s="540" t="n"/>
      <c r="B9" s="498" t="inlineStr">
        <is>
          <t>CBON→
センコン</t>
        </is>
      </c>
      <c r="C9" s="181" t="inlineStr">
        <is>
          <t>Total</t>
        </is>
      </c>
      <c r="D9" s="639" t="n">
        <v>91625</v>
      </c>
      <c r="E9" s="670" t="n"/>
      <c r="F9" s="670" t="n"/>
      <c r="G9" s="670" t="n"/>
      <c r="H9" s="670" t="n"/>
      <c r="I9" s="670" t="n"/>
      <c r="J9" s="670" t="n"/>
      <c r="K9" s="670" t="n"/>
      <c r="L9" s="670" t="n"/>
      <c r="M9" s="670" t="n"/>
      <c r="N9" s="670" t="n"/>
      <c r="O9" s="670" t="n"/>
      <c r="P9" s="670" t="n"/>
      <c r="Q9" s="670" t="n"/>
      <c r="R9" s="670" t="n"/>
      <c r="S9" s="670" t="n"/>
      <c r="T9" s="670" t="n"/>
      <c r="U9" s="547" t="n"/>
      <c r="V9" s="670" t="n"/>
      <c r="W9" s="670" t="n"/>
      <c r="X9" s="670" t="n"/>
      <c r="Y9" s="670" t="n"/>
      <c r="Z9" s="16">
        <f>SUM(#REF!)</f>
        <v/>
      </c>
      <c r="AA9" s="550" t="n"/>
    </row>
    <row r="10" ht="20.1" customFormat="1" customHeight="1" s="15">
      <c r="A10" s="540" t="n"/>
      <c r="B10" s="541" t="n"/>
      <c r="C10" s="181" t="inlineStr">
        <is>
          <t>税込</t>
        </is>
      </c>
      <c r="D10" s="639">
        <f>D9*1.1</f>
        <v/>
      </c>
      <c r="E10" s="666" t="n"/>
      <c r="F10" s="666" t="n"/>
      <c r="G10" s="666" t="n"/>
      <c r="H10" s="666" t="n"/>
      <c r="I10" s="666" t="n"/>
      <c r="J10" s="666" t="n"/>
      <c r="K10" s="666" t="n"/>
      <c r="L10" s="666" t="n"/>
      <c r="M10" s="666" t="n"/>
      <c r="N10" s="666" t="n"/>
      <c r="O10" s="666" t="n"/>
      <c r="P10" s="666" t="n"/>
      <c r="Q10" s="666" t="n"/>
      <c r="R10" s="666" t="n"/>
      <c r="S10" s="666" t="n"/>
      <c r="T10" s="664" t="n"/>
      <c r="U10" s="542" t="n"/>
      <c r="V10" s="671">
        <f>V9*1.1</f>
        <v/>
      </c>
      <c r="W10" s="664">
        <f>W9*1.1</f>
        <v/>
      </c>
      <c r="X10" s="664">
        <f>X9*1.1</f>
        <v/>
      </c>
      <c r="Y10" s="664" t="n"/>
      <c r="Z10" s="16">
        <f>SUM(#REF!)</f>
        <v/>
      </c>
    </row>
    <row r="11" ht="20.1" customFormat="1" customHeight="1" s="15">
      <c r="A11" s="540" t="n"/>
      <c r="B11" s="396" t="inlineStr">
        <is>
          <t>センコン→
KS
(C'BON分）</t>
        </is>
      </c>
      <c r="C11" s="181" t="inlineStr">
        <is>
          <t>Total</t>
        </is>
      </c>
      <c r="D11" s="672">
        <f>D9/0.95</f>
        <v/>
      </c>
      <c r="E11" s="670" t="n"/>
      <c r="F11" s="670" t="n"/>
      <c r="G11" s="670" t="n"/>
      <c r="H11" s="670" t="n"/>
      <c r="I11" s="670" t="n"/>
      <c r="J11" s="670" t="n"/>
      <c r="K11" s="670" t="n"/>
      <c r="L11" s="670" t="n"/>
      <c r="M11" s="670" t="n"/>
      <c r="N11" s="670" t="n"/>
      <c r="O11" s="670" t="n"/>
      <c r="P11" s="670" t="n"/>
      <c r="Q11" s="670" t="n"/>
      <c r="R11" s="670" t="n"/>
      <c r="S11" s="670" t="n"/>
      <c r="T11" s="670" t="n"/>
      <c r="U11" s="547" t="n"/>
      <c r="V11" s="673" t="n"/>
      <c r="W11" s="670" t="n"/>
      <c r="X11" s="670" t="n"/>
      <c r="Y11" s="670" t="n"/>
      <c r="Z11" s="16">
        <f>SUM(#REF!)</f>
        <v/>
      </c>
    </row>
    <row r="12" ht="20.1" customFormat="1" customHeight="1" s="15">
      <c r="A12" s="540" t="n"/>
      <c r="B12" s="541" t="n"/>
      <c r="C12" s="181" t="inlineStr">
        <is>
          <t>税込</t>
        </is>
      </c>
      <c r="D12" s="674">
        <f>D11*1.1</f>
        <v/>
      </c>
      <c r="E12" s="675" t="n"/>
      <c r="F12" s="676" t="n"/>
      <c r="G12" s="676" t="n"/>
      <c r="H12" s="676" t="n"/>
      <c r="I12" s="676" t="n"/>
      <c r="J12" s="676" t="n"/>
      <c r="K12" s="676" t="n"/>
      <c r="L12" s="676" t="n"/>
      <c r="M12" s="676" t="n"/>
      <c r="N12" s="676" t="n"/>
      <c r="O12" s="676" t="n"/>
      <c r="P12" s="676" t="n"/>
      <c r="Q12" s="676" t="n"/>
      <c r="R12" s="676" t="n"/>
      <c r="S12" s="676" t="n"/>
      <c r="T12" s="676" t="n"/>
      <c r="U12" s="551" t="n"/>
      <c r="V12" s="677">
        <f>V11*1.1</f>
        <v/>
      </c>
      <c r="W12" s="676">
        <f>W11*1.1</f>
        <v/>
      </c>
      <c r="X12" s="676">
        <f>X11*1.1</f>
        <v/>
      </c>
      <c r="Y12" s="676" t="n"/>
      <c r="Z12" s="16">
        <f>SUM(#REF!)</f>
        <v/>
      </c>
    </row>
    <row r="13" ht="20.1" customFormat="1" customHeight="1" s="15">
      <c r="A13" s="540" t="n"/>
      <c r="B13" s="396" t="inlineStr">
        <is>
          <t>Q1st</t>
        </is>
      </c>
      <c r="C13" s="181" t="inlineStr">
        <is>
          <t>Total</t>
        </is>
      </c>
      <c r="D13" s="675" t="n"/>
      <c r="E13" s="676" t="n"/>
      <c r="F13" s="676" t="n"/>
      <c r="G13" s="676" t="n"/>
      <c r="H13" s="676" t="n"/>
      <c r="I13" s="676" t="n"/>
      <c r="J13" s="676" t="n"/>
      <c r="K13" s="676" t="n"/>
      <c r="L13" s="676" t="n"/>
      <c r="M13" s="676" t="n"/>
      <c r="N13" s="676" t="n"/>
      <c r="O13" s="676" t="n"/>
      <c r="P13" s="676" t="n"/>
      <c r="Q13" s="676" t="n"/>
      <c r="R13" s="676" t="n"/>
      <c r="S13" s="676" t="n"/>
      <c r="T13" s="676" t="n"/>
      <c r="U13" s="551" t="n"/>
      <c r="V13" s="676" t="n"/>
      <c r="W13" s="676" t="n"/>
      <c r="X13" s="676" t="n"/>
      <c r="Y13" s="676" t="n"/>
      <c r="Z13" s="16">
        <f>SUM(#REF!)</f>
        <v/>
      </c>
    </row>
    <row r="14" ht="20.1" customFormat="1" customHeight="1" s="15">
      <c r="A14" s="540" t="n"/>
      <c r="B14" s="541" t="n"/>
      <c r="C14" s="181" t="inlineStr">
        <is>
          <t>税込</t>
        </is>
      </c>
      <c r="D14" s="675">
        <f>D13*1.1</f>
        <v/>
      </c>
      <c r="E14" s="676" t="n"/>
      <c r="F14" s="676" t="n"/>
      <c r="G14" s="676" t="n"/>
      <c r="H14" s="676" t="n"/>
      <c r="I14" s="676" t="n"/>
      <c r="J14" s="676" t="n"/>
      <c r="K14" s="676" t="n"/>
      <c r="L14" s="676" t="n"/>
      <c r="M14" s="676" t="n"/>
      <c r="N14" s="676" t="n"/>
      <c r="O14" s="676" t="n"/>
      <c r="P14" s="676" t="n"/>
      <c r="Q14" s="676" t="n"/>
      <c r="R14" s="676" t="n"/>
      <c r="S14" s="676" t="n"/>
      <c r="T14" s="676" t="n"/>
      <c r="U14" s="676" t="n"/>
      <c r="V14" s="676">
        <f>V13*1.1</f>
        <v/>
      </c>
      <c r="W14" s="676">
        <f>W13*1.1</f>
        <v/>
      </c>
      <c r="X14" s="676">
        <f>X13*1.1</f>
        <v/>
      </c>
      <c r="Y14" s="676" t="n"/>
      <c r="Z14" s="16">
        <f>SUM(#REF!)</f>
        <v/>
      </c>
    </row>
    <row r="15" ht="20.1" customFormat="1" customHeight="1" s="15">
      <c r="A15" s="540" t="n"/>
      <c r="B15" s="396" t="inlineStr">
        <is>
          <t>ＣＨＡＮＳＯＮ</t>
        </is>
      </c>
      <c r="C15" s="445" t="inlineStr">
        <is>
          <t>Total</t>
        </is>
      </c>
      <c r="D15" s="666" t="n"/>
      <c r="E15" s="664" t="n"/>
      <c r="F15" s="664" t="n"/>
      <c r="G15" s="664" t="n"/>
      <c r="H15" s="664" t="n"/>
      <c r="I15" s="664" t="n"/>
      <c r="J15" s="664" t="n"/>
      <c r="K15" s="664" t="n"/>
      <c r="L15" s="664" t="n"/>
      <c r="M15" s="664" t="n"/>
      <c r="N15" s="664" t="n"/>
      <c r="O15" s="664" t="n"/>
      <c r="P15" s="664" t="n"/>
      <c r="Q15" s="664" t="n"/>
      <c r="R15" s="664" t="n"/>
      <c r="S15" s="664" t="n"/>
      <c r="T15" s="664" t="n"/>
      <c r="U15" s="542" t="n"/>
      <c r="V15" s="664" t="n"/>
      <c r="W15" s="664" t="n"/>
      <c r="X15" s="664" t="n"/>
      <c r="Y15" s="664" t="n"/>
      <c r="Z15" s="16">
        <f>SUM(#REF!)</f>
        <v/>
      </c>
    </row>
    <row r="16" ht="20.1" customFormat="1" customHeight="1" s="15">
      <c r="A16" s="540" t="n"/>
      <c r="B16" s="541" t="n"/>
      <c r="C16" s="445" t="inlineStr">
        <is>
          <t>税込</t>
        </is>
      </c>
      <c r="D16" s="666">
        <f>D15*1.1</f>
        <v/>
      </c>
      <c r="E16" s="542" t="n"/>
      <c r="F16" s="664" t="n"/>
      <c r="G16" s="664" t="n"/>
      <c r="H16" s="664" t="n"/>
      <c r="I16" s="664" t="n"/>
      <c r="J16" s="664" t="n"/>
      <c r="K16" s="664" t="n"/>
      <c r="L16" s="664" t="n"/>
      <c r="M16" s="664" t="n"/>
      <c r="N16" s="664" t="n"/>
      <c r="O16" s="664" t="n"/>
      <c r="P16" s="664" t="n"/>
      <c r="Q16" s="664" t="n"/>
      <c r="R16" s="664" t="n"/>
      <c r="S16" s="664" t="n"/>
      <c r="T16" s="664" t="n"/>
      <c r="U16" s="542" t="n"/>
      <c r="V16" s="664" t="n"/>
      <c r="W16" s="664">
        <f>W15*1.1</f>
        <v/>
      </c>
      <c r="X16" s="664" t="n"/>
      <c r="Y16" s="664" t="n"/>
      <c r="Z16" s="16">
        <f>SUM(#REF!)</f>
        <v/>
      </c>
    </row>
    <row r="17" ht="20.1" customFormat="1" customHeight="1" s="15">
      <c r="A17" s="540" t="n"/>
      <c r="B17" s="499" t="inlineStr">
        <is>
          <t>HIMELABO</t>
        </is>
      </c>
      <c r="C17" s="445" t="inlineStr">
        <is>
          <t>Total</t>
        </is>
      </c>
      <c r="D17" s="666" t="n"/>
      <c r="E17" s="111" t="n"/>
      <c r="F17" s="664" t="n"/>
      <c r="G17" s="664" t="n"/>
      <c r="H17" s="664" t="n"/>
      <c r="I17" s="664" t="n"/>
      <c r="J17" s="664" t="n"/>
      <c r="K17" s="664" t="n"/>
      <c r="L17" s="664" t="n"/>
      <c r="M17" s="664" t="n"/>
      <c r="N17" s="664" t="n"/>
      <c r="O17" s="664" t="n"/>
      <c r="P17" s="664" t="n"/>
      <c r="Q17" s="664" t="n"/>
      <c r="R17" s="678" t="n"/>
      <c r="S17" s="664" t="n"/>
      <c r="T17" s="664" t="n"/>
      <c r="U17" s="542" t="n"/>
      <c r="V17" s="664" t="n"/>
      <c r="W17" s="664" t="n"/>
      <c r="X17" s="664" t="n"/>
      <c r="Y17" s="664" t="n"/>
      <c r="Z17" s="16">
        <f>SUM(#REF!)</f>
        <v/>
      </c>
    </row>
    <row r="18" ht="20.1" customFormat="1" customHeight="1" s="15">
      <c r="A18" s="540" t="n"/>
      <c r="B18" s="541" t="n"/>
      <c r="C18" s="445" t="inlineStr">
        <is>
          <t>税込</t>
        </is>
      </c>
      <c r="D18" s="666">
        <f>D17*1.1</f>
        <v/>
      </c>
      <c r="E18" s="542" t="n"/>
      <c r="F18" s="664" t="n"/>
      <c r="G18" s="664" t="n"/>
      <c r="H18" s="664" t="n"/>
      <c r="I18" s="664" t="n"/>
      <c r="J18" s="664" t="n"/>
      <c r="K18" s="664" t="n"/>
      <c r="L18" s="664" t="n"/>
      <c r="M18" s="664" t="n"/>
      <c r="N18" s="664" t="n"/>
      <c r="O18" s="664" t="n"/>
      <c r="P18" s="664" t="n"/>
      <c r="Q18" s="664" t="n"/>
      <c r="R18" s="679" t="n"/>
      <c r="S18" s="664" t="n"/>
      <c r="T18" s="664" t="n"/>
      <c r="U18" s="542" t="n"/>
      <c r="V18" s="664" t="n"/>
      <c r="W18" s="664">
        <f>W17*1.1</f>
        <v/>
      </c>
      <c r="X18" s="664">
        <f>X17*1.1</f>
        <v/>
      </c>
      <c r="Y18" s="664" t="n"/>
      <c r="Z18" s="16">
        <f>SUM(#REF!)</f>
        <v/>
      </c>
      <c r="AA18" s="552" t="n"/>
    </row>
    <row r="19" ht="20.1" customFormat="1" customHeight="1" s="15">
      <c r="A19" s="540" t="n"/>
      <c r="B19" s="396" t="inlineStr">
        <is>
          <t>SUNSORIT</t>
        </is>
      </c>
      <c r="C19" s="445" t="inlineStr">
        <is>
          <t>Total</t>
        </is>
      </c>
      <c r="D19" s="666" t="n"/>
      <c r="E19" s="542" t="n"/>
      <c r="F19" s="664" t="n"/>
      <c r="G19" s="664" t="n"/>
      <c r="H19" s="664" t="n"/>
      <c r="I19" s="664" t="n"/>
      <c r="J19" s="664" t="n"/>
      <c r="K19" s="664" t="n"/>
      <c r="L19" s="664" t="n"/>
      <c r="M19" s="664" t="n"/>
      <c r="N19" s="664" t="n"/>
      <c r="O19" s="664" t="n"/>
      <c r="P19" s="664" t="n"/>
      <c r="Q19" s="664" t="n"/>
      <c r="R19" s="664" t="n"/>
      <c r="S19" s="664" t="n"/>
      <c r="T19" s="664" t="n"/>
      <c r="U19" s="542" t="n"/>
      <c r="V19" s="664" t="n"/>
      <c r="W19" s="664" t="n"/>
      <c r="X19" s="664" t="n"/>
      <c r="Y19" s="664" t="n"/>
      <c r="Z19" s="16">
        <f>SUM(#REF!)</f>
        <v/>
      </c>
    </row>
    <row r="20" ht="20.1" customFormat="1" customHeight="1" s="15">
      <c r="A20" s="540" t="n"/>
      <c r="B20" s="541" t="n"/>
      <c r="C20" s="445" t="inlineStr">
        <is>
          <t>税込</t>
        </is>
      </c>
      <c r="D20" s="666">
        <f>D19*1.1</f>
        <v/>
      </c>
      <c r="E20" s="544" t="n"/>
      <c r="F20" s="664" t="n"/>
      <c r="G20" s="664" t="n"/>
      <c r="H20" s="664" t="n"/>
      <c r="I20" s="664" t="n"/>
      <c r="J20" s="664" t="n"/>
      <c r="K20" s="664" t="n"/>
      <c r="L20" s="664" t="n"/>
      <c r="M20" s="664" t="n"/>
      <c r="N20" s="664" t="n"/>
      <c r="O20" s="664" t="n"/>
      <c r="P20" s="664" t="n"/>
      <c r="Q20" s="664" t="n"/>
      <c r="R20" s="664" t="n"/>
      <c r="S20" s="664" t="n"/>
      <c r="T20" s="664" t="n"/>
      <c r="U20" s="542" t="n"/>
      <c r="V20" s="664" t="n"/>
      <c r="W20" s="664">
        <f>W19*1.1</f>
        <v/>
      </c>
      <c r="X20" s="664">
        <f>X19*1.1</f>
        <v/>
      </c>
      <c r="Y20" s="664" t="n"/>
      <c r="Z20" s="16">
        <f>SUM(#REF!)</f>
        <v/>
      </c>
    </row>
    <row r="21" ht="20.1" customFormat="1" customHeight="1" s="15">
      <c r="A21" s="540" t="n"/>
      <c r="B21" s="499" t="inlineStr">
        <is>
          <t>Kyo Tomo</t>
        </is>
      </c>
      <c r="C21" s="445" t="inlineStr">
        <is>
          <t>Total</t>
        </is>
      </c>
      <c r="D21" s="666" t="n"/>
      <c r="E21" s="542" t="n"/>
      <c r="F21" s="664" t="n"/>
      <c r="G21" s="664" t="n"/>
      <c r="H21" s="664" t="n"/>
      <c r="I21" s="664" t="n"/>
      <c r="J21" s="664" t="n"/>
      <c r="K21" s="664" t="n"/>
      <c r="L21" s="664" t="n"/>
      <c r="M21" s="664" t="n"/>
      <c r="N21" s="664" t="n"/>
      <c r="O21" s="664" t="n"/>
      <c r="P21" s="664" t="n"/>
      <c r="Q21" s="664" t="n"/>
      <c r="R21" s="664" t="n"/>
      <c r="S21" s="664" t="n"/>
      <c r="T21" s="664" t="n"/>
      <c r="U21" s="542" t="n"/>
      <c r="V21" s="664" t="n"/>
      <c r="W21" s="664" t="n"/>
      <c r="X21" s="664" t="n"/>
      <c r="Y21" s="664" t="n"/>
      <c r="Z21" s="16">
        <f>SUM(#REF!)</f>
        <v/>
      </c>
    </row>
    <row r="22" ht="20.1" customFormat="1" customHeight="1" s="15">
      <c r="A22" s="540" t="n"/>
      <c r="B22" s="541" t="n"/>
      <c r="C22" s="445" t="inlineStr">
        <is>
          <t>税込</t>
        </is>
      </c>
      <c r="D22" s="675">
        <f>D21*1.1</f>
        <v/>
      </c>
      <c r="E22" s="551" t="n"/>
      <c r="F22" s="676" t="n"/>
      <c r="G22" s="676" t="n"/>
      <c r="H22" s="676" t="n"/>
      <c r="I22" s="676" t="n"/>
      <c r="J22" s="676" t="n"/>
      <c r="K22" s="676" t="n"/>
      <c r="L22" s="676" t="n"/>
      <c r="M22" s="676" t="n"/>
      <c r="N22" s="676" t="n"/>
      <c r="O22" s="676" t="n"/>
      <c r="P22" s="676" t="n"/>
      <c r="Q22" s="676" t="n"/>
      <c r="R22" s="676" t="n"/>
      <c r="S22" s="676" t="n"/>
      <c r="T22" s="676" t="n"/>
      <c r="U22" s="551" t="n"/>
      <c r="V22" s="676" t="n"/>
      <c r="W22" s="676">
        <f>W21*1.1</f>
        <v/>
      </c>
      <c r="X22" s="676" t="n"/>
      <c r="Y22" s="676" t="n"/>
      <c r="Z22" s="16">
        <f>SUM(#REF!)</f>
        <v/>
      </c>
    </row>
    <row r="23" ht="20.1" customFormat="1" customHeight="1" s="15">
      <c r="A23" s="540" t="n"/>
      <c r="B23" s="396" t="inlineStr">
        <is>
          <t>COREIN</t>
        </is>
      </c>
      <c r="C23" s="445" t="inlineStr">
        <is>
          <t>Total</t>
        </is>
      </c>
      <c r="D23" s="666" t="n"/>
      <c r="E23" s="664" t="n"/>
      <c r="F23" s="664" t="n"/>
      <c r="G23" s="664" t="n"/>
      <c r="H23" s="664" t="n"/>
      <c r="I23" s="664" t="n"/>
      <c r="J23" s="664" t="n"/>
      <c r="K23" s="664" t="n"/>
      <c r="L23" s="664" t="n"/>
      <c r="M23" s="664" t="n"/>
      <c r="N23" s="664" t="n"/>
      <c r="O23" s="664" t="n"/>
      <c r="P23" s="664" t="n"/>
      <c r="Q23" s="664" t="n"/>
      <c r="R23" s="664" t="n"/>
      <c r="S23" s="664" t="n"/>
      <c r="T23" s="664" t="n"/>
      <c r="U23" s="542" t="n"/>
      <c r="V23" s="664" t="n"/>
      <c r="W23" s="664" t="n"/>
      <c r="X23" s="664" t="n"/>
      <c r="Y23" s="664" t="n"/>
      <c r="Z23" s="16">
        <f>SUM(#REF!)</f>
        <v/>
      </c>
    </row>
    <row r="24" ht="20.1" customFormat="1" customHeight="1" s="15">
      <c r="A24" s="540" t="n"/>
      <c r="B24" s="541" t="n"/>
      <c r="C24" s="445" t="inlineStr">
        <is>
          <t>税込</t>
        </is>
      </c>
      <c r="D24" s="666">
        <f>D23*1.1</f>
        <v/>
      </c>
      <c r="E24" s="664" t="n"/>
      <c r="F24" s="664" t="n"/>
      <c r="G24" s="664" t="n"/>
      <c r="H24" s="664" t="n"/>
      <c r="I24" s="664" t="n"/>
      <c r="J24" s="664" t="n"/>
      <c r="K24" s="664" t="n"/>
      <c r="L24" s="664" t="n"/>
      <c r="M24" s="664" t="n"/>
      <c r="N24" s="664" t="n"/>
      <c r="O24" s="664" t="n"/>
      <c r="P24" s="664" t="n"/>
      <c r="Q24" s="664" t="n"/>
      <c r="R24" s="664" t="n"/>
      <c r="S24" s="664" t="n"/>
      <c r="T24" s="664" t="n"/>
      <c r="U24" s="542" t="n"/>
      <c r="V24" s="664">
        <f>V23*1.1</f>
        <v/>
      </c>
      <c r="W24" s="664">
        <f>W23*1.1</f>
        <v/>
      </c>
      <c r="X24" s="664">
        <f>X23*1.1</f>
        <v/>
      </c>
      <c r="Y24" s="664">
        <f>Y23*1.1</f>
        <v/>
      </c>
      <c r="Z24" s="16">
        <f>SUM(#REF!)</f>
        <v/>
      </c>
    </row>
    <row r="25" ht="20.1" customFormat="1" customHeight="1" s="15">
      <c r="A25" s="540" t="n"/>
      <c r="B25" s="396" t="inlineStr">
        <is>
          <t>ELEGADOLL</t>
        </is>
      </c>
      <c r="C25" s="445" t="inlineStr">
        <is>
          <t>Total</t>
        </is>
      </c>
      <c r="D25" s="666" t="n"/>
      <c r="E25" s="664" t="n"/>
      <c r="F25" s="664" t="n"/>
      <c r="G25" s="664" t="n"/>
      <c r="H25" s="664" t="n"/>
      <c r="I25" s="664" t="n"/>
      <c r="J25" s="664" t="n"/>
      <c r="K25" s="664" t="n"/>
      <c r="L25" s="664" t="n"/>
      <c r="M25" s="664" t="n"/>
      <c r="N25" s="664" t="n"/>
      <c r="O25" s="664" t="n"/>
      <c r="P25" s="664" t="n"/>
      <c r="Q25" s="664" t="n"/>
      <c r="R25" s="664" t="n"/>
      <c r="S25" s="664" t="n"/>
      <c r="T25" s="664" t="n"/>
      <c r="U25" s="542" t="n"/>
      <c r="V25" s="664" t="n"/>
      <c r="W25" s="664" t="n"/>
      <c r="X25" s="664" t="n"/>
      <c r="Y25" s="664" t="n"/>
      <c r="Z25" s="16">
        <f>SUM(#REF!)</f>
        <v/>
      </c>
    </row>
    <row r="26" ht="20.1" customFormat="1" customHeight="1" s="15">
      <c r="A26" s="540" t="n"/>
      <c r="B26" s="541" t="n"/>
      <c r="C26" s="445" t="inlineStr">
        <is>
          <t>税込</t>
        </is>
      </c>
      <c r="D26" s="666">
        <f>D25*1.1</f>
        <v/>
      </c>
      <c r="E26" s="664" t="n"/>
      <c r="F26" s="664" t="n"/>
      <c r="G26" s="664" t="n"/>
      <c r="H26" s="664" t="n"/>
      <c r="I26" s="664" t="n"/>
      <c r="J26" s="664" t="n"/>
      <c r="K26" s="664" t="n"/>
      <c r="L26" s="664" t="n"/>
      <c r="M26" s="664" t="n"/>
      <c r="N26" s="664" t="n"/>
      <c r="O26" s="664" t="n"/>
      <c r="P26" s="664" t="n"/>
      <c r="Q26" s="664" t="n"/>
      <c r="R26" s="664" t="n"/>
      <c r="S26" s="664" t="n"/>
      <c r="T26" s="664" t="n"/>
      <c r="U26" s="542" t="n"/>
      <c r="V26" s="664">
        <f>V25*1.1</f>
        <v/>
      </c>
      <c r="W26" s="664">
        <f>W25*1.1</f>
        <v/>
      </c>
      <c r="X26" s="664">
        <f>X25*1.1</f>
        <v/>
      </c>
      <c r="Y26" s="664">
        <f>Y25*1.1</f>
        <v/>
      </c>
      <c r="Z26" s="16">
        <f>SUM(#REF!)</f>
        <v/>
      </c>
    </row>
    <row r="27" ht="20.1" customFormat="1" customHeight="1" s="15">
      <c r="A27" s="540" t="n"/>
      <c r="B27" s="396" t="inlineStr">
        <is>
          <t>MAYURI</t>
        </is>
      </c>
      <c r="C27" s="445" t="inlineStr">
        <is>
          <t>Total</t>
        </is>
      </c>
      <c r="D27" s="666" t="n"/>
      <c r="E27" s="664" t="n"/>
      <c r="F27" s="664" t="n"/>
      <c r="G27" s="664" t="n"/>
      <c r="H27" s="664" t="n"/>
      <c r="I27" s="664" t="n"/>
      <c r="J27" s="664" t="n"/>
      <c r="K27" s="664" t="n"/>
      <c r="L27" s="664" t="n"/>
      <c r="M27" s="664" t="n"/>
      <c r="N27" s="664" t="n"/>
      <c r="O27" s="664" t="n"/>
      <c r="P27" s="664" t="n"/>
      <c r="Q27" s="664" t="n"/>
      <c r="R27" s="664" t="n"/>
      <c r="S27" s="678" t="n"/>
      <c r="T27" s="664" t="n"/>
      <c r="U27" s="542" t="n"/>
      <c r="V27" s="664" t="n"/>
      <c r="W27" s="664" t="n"/>
      <c r="X27" s="664" t="n"/>
      <c r="Y27" s="664" t="n"/>
      <c r="Z27" s="16">
        <f>SUM(#REF!)</f>
        <v/>
      </c>
    </row>
    <row r="28" ht="20.1" customFormat="1" customHeight="1" s="15">
      <c r="A28" s="540" t="n"/>
      <c r="B28" s="541" t="n"/>
      <c r="C28" s="445" t="inlineStr">
        <is>
          <t>税込</t>
        </is>
      </c>
      <c r="D28" s="666">
        <f>D27*1.1</f>
        <v/>
      </c>
      <c r="E28" s="664" t="n"/>
      <c r="F28" s="664" t="n"/>
      <c r="G28" s="664" t="n"/>
      <c r="H28" s="664" t="n"/>
      <c r="I28" s="664" t="n"/>
      <c r="J28" s="664" t="n"/>
      <c r="K28" s="664" t="n"/>
      <c r="L28" s="664" t="n"/>
      <c r="M28" s="664" t="n"/>
      <c r="N28" s="664" t="n"/>
      <c r="O28" s="664" t="n"/>
      <c r="P28" s="664" t="n"/>
      <c r="Q28" s="664" t="n"/>
      <c r="R28" s="664" t="n"/>
      <c r="S28" s="679" t="n"/>
      <c r="T28" s="664" t="n"/>
      <c r="U28" s="542" t="n"/>
      <c r="V28" s="664">
        <f>V27*1.1</f>
        <v/>
      </c>
      <c r="W28" s="664">
        <f>W27*1.1</f>
        <v/>
      </c>
      <c r="X28" s="664">
        <f>X27*1.1</f>
        <v/>
      </c>
      <c r="Y28" s="664">
        <f>Y27*1.1</f>
        <v/>
      </c>
      <c r="Z28" s="16">
        <f>SUM(#REF!)</f>
        <v/>
      </c>
    </row>
    <row r="29" ht="20.1" customFormat="1" customHeight="1" s="15">
      <c r="A29" s="540" t="n"/>
      <c r="B29" s="396" t="inlineStr">
        <is>
          <t>ATMORE</t>
        </is>
      </c>
      <c r="C29" s="445" t="inlineStr">
        <is>
          <t>Total</t>
        </is>
      </c>
      <c r="D29" s="666" t="n">
        <v>55680</v>
      </c>
      <c r="E29" s="664" t="n"/>
      <c r="F29" s="664" t="n"/>
      <c r="G29" s="664" t="n"/>
      <c r="H29" s="664" t="n"/>
      <c r="I29" s="664" t="n"/>
      <c r="J29" s="664" t="n"/>
      <c r="K29" s="664" t="n"/>
      <c r="L29" s="664" t="n"/>
      <c r="M29" s="664" t="n"/>
      <c r="N29" s="664" t="n"/>
      <c r="O29" s="664" t="n"/>
      <c r="P29" s="664" t="n"/>
      <c r="Q29" s="664" t="n"/>
      <c r="R29" s="664" t="n"/>
      <c r="S29" s="664" t="n"/>
      <c r="T29" s="664" t="n"/>
      <c r="U29" s="664" t="n"/>
      <c r="V29" s="664" t="n"/>
      <c r="W29" s="664" t="n"/>
      <c r="X29" s="664" t="n"/>
      <c r="Y29" s="664" t="n"/>
      <c r="Z29" s="16">
        <f>SUM(#REF!)</f>
        <v/>
      </c>
      <c r="AA29" s="39" t="n"/>
    </row>
    <row r="30" ht="20.1" customFormat="1" customHeight="1" s="15">
      <c r="A30" s="540" t="n"/>
      <c r="B30" s="541" t="n"/>
      <c r="C30" s="445" t="inlineStr">
        <is>
          <t>税込</t>
        </is>
      </c>
      <c r="D30" s="666">
        <f>D29*1.1</f>
        <v/>
      </c>
      <c r="E30" s="664" t="n"/>
      <c r="F30" s="664" t="n"/>
      <c r="G30" s="664" t="n"/>
      <c r="H30" s="664" t="n"/>
      <c r="I30" s="664" t="n"/>
      <c r="J30" s="664" t="n"/>
      <c r="K30" s="664" t="n"/>
      <c r="L30" s="664" t="n"/>
      <c r="M30" s="664" t="n"/>
      <c r="N30" s="664" t="n"/>
      <c r="O30" s="664" t="n"/>
      <c r="P30" s="664" t="n"/>
      <c r="Q30" s="664" t="n"/>
      <c r="R30" s="664" t="n"/>
      <c r="S30" s="664" t="n"/>
      <c r="T30" s="664" t="n"/>
      <c r="U30" s="664" t="n"/>
      <c r="V30" s="664">
        <f>V29*1.1</f>
        <v/>
      </c>
      <c r="W30" s="664">
        <f>W29*1.1</f>
        <v/>
      </c>
      <c r="X30" s="664">
        <f>X29*1.1</f>
        <v/>
      </c>
      <c r="Y30" s="664">
        <f>Y29*1.1</f>
        <v/>
      </c>
      <c r="Z30" s="16">
        <f>SUM(#REF!)</f>
        <v/>
      </c>
    </row>
    <row r="31" ht="20.1" customFormat="1" customHeight="1" s="15">
      <c r="A31" s="540" t="n"/>
      <c r="B31" s="396" t="inlineStr">
        <is>
          <t>OLUPONO</t>
        </is>
      </c>
      <c r="C31" s="445" t="inlineStr">
        <is>
          <t>Total</t>
        </is>
      </c>
      <c r="D31" s="666" t="n"/>
      <c r="E31" s="664" t="n"/>
      <c r="F31" s="664" t="n"/>
      <c r="G31" s="664" t="n"/>
      <c r="H31" s="664" t="n"/>
      <c r="I31" s="664" t="n"/>
      <c r="J31" s="664" t="n"/>
      <c r="K31" s="664" t="n"/>
      <c r="L31" s="664" t="n"/>
      <c r="M31" s="664" t="n"/>
      <c r="N31" s="664" t="n"/>
      <c r="O31" s="664" t="n"/>
      <c r="P31" s="664" t="n"/>
      <c r="Q31" s="664" t="n"/>
      <c r="R31" s="664" t="n"/>
      <c r="S31" s="664" t="n"/>
      <c r="T31" s="664" t="n"/>
      <c r="U31" s="664" t="n"/>
      <c r="V31" s="664" t="n"/>
      <c r="W31" s="664" t="n"/>
      <c r="X31" s="664" t="n"/>
      <c r="Y31" s="664" t="n"/>
      <c r="Z31" s="16" t="n"/>
    </row>
    <row r="32" ht="20.1" customFormat="1" customHeight="1" s="15">
      <c r="A32" s="540" t="n"/>
      <c r="B32" s="541" t="n"/>
      <c r="C32" s="445" t="inlineStr">
        <is>
          <t>税込</t>
        </is>
      </c>
      <c r="D32" s="666">
        <f>D31*1.1</f>
        <v/>
      </c>
      <c r="E32" s="664" t="n"/>
      <c r="F32" s="664" t="n"/>
      <c r="G32" s="664" t="n"/>
      <c r="H32" s="664" t="n"/>
      <c r="I32" s="664" t="n"/>
      <c r="J32" s="664" t="n"/>
      <c r="K32" s="664" t="n"/>
      <c r="L32" s="664" t="n"/>
      <c r="M32" s="664" t="n"/>
      <c r="N32" s="664" t="n"/>
      <c r="O32" s="664" t="n"/>
      <c r="P32" s="664" t="n"/>
      <c r="Q32" s="664" t="n"/>
      <c r="R32" s="664" t="n"/>
      <c r="S32" s="664" t="n"/>
      <c r="T32" s="664" t="n"/>
      <c r="U32" s="664" t="n"/>
      <c r="V32" s="664" t="n"/>
      <c r="W32" s="664" t="n"/>
      <c r="X32" s="664" t="n"/>
      <c r="Y32" s="664" t="n"/>
      <c r="Z32" s="16" t="n"/>
    </row>
    <row r="33" ht="20.1" customFormat="1" customHeight="1" s="15">
      <c r="A33" s="540" t="n"/>
      <c r="B33" s="396" t="inlineStr">
        <is>
          <t>DIME HEALTH CARE</t>
        </is>
      </c>
      <c r="C33" s="445" t="inlineStr">
        <is>
          <t>Total</t>
        </is>
      </c>
      <c r="D33" s="666" t="n"/>
      <c r="E33" s="664" t="n"/>
      <c r="F33" s="664" t="n"/>
      <c r="G33" s="664" t="n"/>
      <c r="H33" s="664" t="n"/>
      <c r="I33" s="664" t="n"/>
      <c r="J33" s="664" t="n"/>
      <c r="K33" s="664" t="n"/>
      <c r="L33" s="664" t="n"/>
      <c r="M33" s="664" t="n"/>
      <c r="N33" s="664" t="n"/>
      <c r="O33" s="664" t="n"/>
      <c r="P33" s="664" t="n"/>
      <c r="Q33" s="664" t="n"/>
      <c r="R33" s="664" t="n"/>
      <c r="S33" s="664" t="n"/>
      <c r="T33" s="664" t="n"/>
      <c r="U33" s="542" t="n"/>
      <c r="V33" s="664" t="n"/>
      <c r="W33" s="664" t="n"/>
      <c r="X33" s="664" t="n"/>
      <c r="Y33" s="664" t="n"/>
      <c r="Z33" s="16">
        <f>SUM(#REF!)</f>
        <v/>
      </c>
    </row>
    <row r="34" ht="20.1" customFormat="1" customHeight="1" s="15">
      <c r="A34" s="540" t="n"/>
      <c r="B34" s="541" t="n"/>
      <c r="C34" s="445" t="inlineStr">
        <is>
          <t>税込</t>
        </is>
      </c>
      <c r="D34" s="666">
        <f>D33*1.1</f>
        <v/>
      </c>
      <c r="E34" s="664" t="n"/>
      <c r="F34" s="664" t="n"/>
      <c r="G34" s="664" t="n"/>
      <c r="H34" s="664" t="n"/>
      <c r="I34" s="664" t="n"/>
      <c r="J34" s="664" t="n"/>
      <c r="K34" s="664" t="n"/>
      <c r="L34" s="664" t="n"/>
      <c r="M34" s="664" t="n"/>
      <c r="N34" s="664" t="n"/>
      <c r="O34" s="664" t="n"/>
      <c r="P34" s="664" t="n"/>
      <c r="Q34" s="664" t="n"/>
      <c r="R34" s="664" t="n"/>
      <c r="S34" s="664" t="n"/>
      <c r="T34" s="664" t="n"/>
      <c r="U34" s="542" t="n"/>
      <c r="V34" s="664" t="n"/>
      <c r="W34" s="664" t="n"/>
      <c r="X34" s="664" t="n"/>
      <c r="Y34" s="664" t="n"/>
      <c r="Z34" s="16">
        <f>SUM(#REF!)</f>
        <v/>
      </c>
    </row>
    <row r="35" ht="20.1" customFormat="1" customHeight="1" s="15">
      <c r="A35" s="540" t="n"/>
      <c r="B35" s="396" t="inlineStr">
        <is>
          <t>EMU</t>
        </is>
      </c>
      <c r="C35" s="445" t="inlineStr">
        <is>
          <t>Total</t>
        </is>
      </c>
      <c r="D35" s="666" t="n"/>
      <c r="E35" s="664" t="n"/>
      <c r="F35" s="664" t="n"/>
      <c r="G35" s="664" t="n"/>
      <c r="H35" s="664" t="n"/>
      <c r="I35" s="664" t="n"/>
      <c r="J35" s="664" t="n"/>
      <c r="K35" s="664" t="n"/>
      <c r="L35" s="664" t="n"/>
      <c r="M35" s="664" t="n"/>
      <c r="N35" s="664" t="n"/>
      <c r="O35" s="664" t="n"/>
      <c r="P35" s="664" t="n"/>
      <c r="Q35" s="664" t="n"/>
      <c r="R35" s="664" t="n"/>
      <c r="S35" s="664" t="n"/>
      <c r="T35" s="664" t="n"/>
      <c r="U35" s="542" t="n"/>
      <c r="V35" s="664" t="n"/>
      <c r="W35" s="664" t="n"/>
      <c r="X35" s="664" t="n"/>
      <c r="Y35" s="664" t="n"/>
      <c r="Z35" s="16">
        <f>SUM(#REF!)</f>
        <v/>
      </c>
    </row>
    <row r="36" ht="20.1" customFormat="1" customHeight="1" s="15">
      <c r="A36" s="540" t="n"/>
      <c r="B36" s="541" t="n"/>
      <c r="C36" s="445" t="inlineStr">
        <is>
          <t>税込</t>
        </is>
      </c>
      <c r="D36" s="666">
        <f>D35*1.1</f>
        <v/>
      </c>
      <c r="E36" s="664" t="n"/>
      <c r="F36" s="664" t="n"/>
      <c r="G36" s="664" t="n"/>
      <c r="H36" s="664" t="n"/>
      <c r="I36" s="664" t="n"/>
      <c r="J36" s="664" t="n"/>
      <c r="K36" s="664" t="n"/>
      <c r="L36" s="664" t="n"/>
      <c r="M36" s="664" t="n"/>
      <c r="N36" s="664" t="n"/>
      <c r="O36" s="664" t="n"/>
      <c r="P36" s="664" t="n"/>
      <c r="Q36" s="664" t="n"/>
      <c r="R36" s="664" t="n"/>
      <c r="S36" s="664" t="n"/>
      <c r="T36" s="664" t="n"/>
      <c r="U36" s="542" t="n"/>
      <c r="V36" s="664">
        <f>V35*1.1</f>
        <v/>
      </c>
      <c r="W36" s="664">
        <f>W35*1.1</f>
        <v/>
      </c>
      <c r="X36" s="664">
        <f>X35*1.1</f>
        <v/>
      </c>
      <c r="Y36" s="664">
        <f>Y35*1.1</f>
        <v/>
      </c>
      <c r="Z36" s="16">
        <f>SUM(#REF!)</f>
        <v/>
      </c>
    </row>
    <row r="37" ht="20.1" customFormat="1" customHeight="1" s="15">
      <c r="A37" s="540" t="n"/>
      <c r="B37" s="396" t="inlineStr">
        <is>
          <t>CHIKUHODO</t>
        </is>
      </c>
      <c r="C37" s="445" t="inlineStr">
        <is>
          <t>Total</t>
        </is>
      </c>
      <c r="D37" s="666" t="n"/>
      <c r="E37" s="664" t="n"/>
      <c r="F37" s="664" t="n"/>
      <c r="G37" s="664" t="n"/>
      <c r="H37" s="664" t="n"/>
      <c r="I37" s="664" t="n"/>
      <c r="J37" s="664" t="n"/>
      <c r="K37" s="664" t="n"/>
      <c r="L37" s="664" t="n"/>
      <c r="M37" s="664" t="n"/>
      <c r="N37" s="664" t="n"/>
      <c r="O37" s="664" t="n"/>
      <c r="P37" s="664" t="n"/>
      <c r="Q37" s="664" t="n"/>
      <c r="R37" s="664" t="n"/>
      <c r="S37" s="664" t="n"/>
      <c r="T37" s="664" t="n"/>
      <c r="U37" s="664" t="n"/>
      <c r="V37" s="664" t="n"/>
      <c r="W37" s="664" t="n"/>
      <c r="X37" s="664" t="n"/>
      <c r="Y37" s="664" t="n"/>
      <c r="Z37" s="16">
        <f>SUM(#REF!)</f>
        <v/>
      </c>
    </row>
    <row r="38" ht="20.1" customFormat="1" customHeight="1" s="15">
      <c r="A38" s="540" t="n"/>
      <c r="B38" s="541" t="n"/>
      <c r="C38" s="445" t="inlineStr">
        <is>
          <t>税込</t>
        </is>
      </c>
      <c r="D38" s="666">
        <f>D37*1.1</f>
        <v/>
      </c>
      <c r="E38" s="664" t="n"/>
      <c r="F38" s="664" t="n"/>
      <c r="G38" s="664" t="n"/>
      <c r="H38" s="664" t="n"/>
      <c r="I38" s="664" t="n"/>
      <c r="J38" s="664" t="n"/>
      <c r="K38" s="664" t="n"/>
      <c r="L38" s="664" t="n"/>
      <c r="M38" s="664" t="n"/>
      <c r="N38" s="664" t="n"/>
      <c r="O38" s="664" t="n"/>
      <c r="P38" s="664" t="n"/>
      <c r="Q38" s="664" t="n"/>
      <c r="R38" s="664" t="n"/>
      <c r="S38" s="664" t="n"/>
      <c r="T38" s="664" t="n"/>
      <c r="U38" s="664" t="n"/>
      <c r="V38" s="664" t="n"/>
      <c r="W38" s="664">
        <f>W37*1.1</f>
        <v/>
      </c>
      <c r="X38" s="664">
        <f>X37*1.1</f>
        <v/>
      </c>
      <c r="Y38" s="664" t="n"/>
      <c r="Z38" s="16">
        <f>SUM(#REF!)</f>
        <v/>
      </c>
    </row>
    <row r="39" ht="20.1" customFormat="1" customHeight="1" s="15">
      <c r="A39" s="540" t="n"/>
      <c r="B39" s="396" t="inlineStr">
        <is>
          <t>LAPIDEM</t>
        </is>
      </c>
      <c r="C39" s="445" t="inlineStr">
        <is>
          <t>Total</t>
        </is>
      </c>
      <c r="D39" s="666" t="n"/>
      <c r="E39" s="664" t="n"/>
      <c r="F39" s="664" t="n"/>
      <c r="G39" s="664" t="n"/>
      <c r="H39" s="664" t="n"/>
      <c r="I39" s="664" t="n"/>
      <c r="J39" s="664" t="n"/>
      <c r="K39" s="664" t="n"/>
      <c r="L39" s="664" t="n"/>
      <c r="M39" s="664" t="n"/>
      <c r="N39" s="664" t="n"/>
      <c r="O39" s="664" t="n"/>
      <c r="P39" s="664" t="n"/>
      <c r="Q39" s="664" t="n"/>
      <c r="R39" s="664" t="n"/>
      <c r="S39" s="664" t="n"/>
      <c r="T39" s="664" t="n"/>
      <c r="U39" s="664" t="n"/>
      <c r="V39" s="664" t="n"/>
      <c r="W39" s="664" t="n"/>
      <c r="X39" s="664" t="n"/>
      <c r="Y39" s="664" t="n"/>
      <c r="Z39" s="16">
        <f>SUM(#REF!)</f>
        <v/>
      </c>
    </row>
    <row r="40" ht="20.1" customFormat="1" customHeight="1" s="15">
      <c r="A40" s="540" t="n"/>
      <c r="B40" s="541" t="n"/>
      <c r="C40" s="445" t="inlineStr">
        <is>
          <t>税込</t>
        </is>
      </c>
      <c r="D40" s="666">
        <f>D39*1.1</f>
        <v/>
      </c>
      <c r="E40" s="664" t="n"/>
      <c r="F40" s="664" t="n"/>
      <c r="G40" s="664" t="n"/>
      <c r="H40" s="664" t="n"/>
      <c r="I40" s="664" t="n"/>
      <c r="J40" s="664" t="n"/>
      <c r="K40" s="664" t="n"/>
      <c r="L40" s="664" t="n"/>
      <c r="M40" s="664" t="n"/>
      <c r="N40" s="664" t="n"/>
      <c r="O40" s="664" t="n"/>
      <c r="P40" s="664" t="n"/>
      <c r="Q40" s="664" t="n"/>
      <c r="R40" s="664" t="n"/>
      <c r="S40" s="664" t="n"/>
      <c r="T40" s="664" t="n"/>
      <c r="U40" s="664" t="n"/>
      <c r="V40" s="664">
        <f>V39*1.1</f>
        <v/>
      </c>
      <c r="W40" s="664">
        <f>W39*1.1</f>
        <v/>
      </c>
      <c r="X40" s="664">
        <f>X39*1.1</f>
        <v/>
      </c>
      <c r="Y40" s="664">
        <f>Y39*1.1</f>
        <v/>
      </c>
      <c r="Z40" s="16">
        <f>SUM(#REF!)</f>
        <v/>
      </c>
    </row>
    <row r="41" ht="20.1" customFormat="1" customHeight="1" s="15">
      <c r="A41" s="540" t="n"/>
      <c r="B41" s="396" t="inlineStr">
        <is>
          <t>MARY PLATINUE</t>
        </is>
      </c>
      <c r="C41" s="445" t="inlineStr">
        <is>
          <t>Total</t>
        </is>
      </c>
      <c r="D41" s="666" t="n"/>
      <c r="E41" s="664" t="n"/>
      <c r="F41" s="664" t="n"/>
      <c r="G41" s="664" t="n"/>
      <c r="H41" s="664" t="n"/>
      <c r="I41" s="664" t="n"/>
      <c r="J41" s="664" t="n"/>
      <c r="K41" s="664" t="n"/>
      <c r="L41" s="664" t="n"/>
      <c r="M41" s="664" t="n"/>
      <c r="N41" s="664" t="n"/>
      <c r="O41" s="664" t="n"/>
      <c r="P41" s="664" t="n"/>
      <c r="Q41" s="664" t="n"/>
      <c r="R41" s="678" t="n"/>
      <c r="S41" s="664" t="n"/>
      <c r="T41" s="664" t="n"/>
      <c r="U41" s="664" t="n"/>
      <c r="V41" s="664" t="n"/>
      <c r="W41" s="664" t="n"/>
      <c r="X41" s="664" t="n"/>
      <c r="Y41" s="664" t="n"/>
      <c r="Z41" s="16">
        <f>SUM(#REF!)</f>
        <v/>
      </c>
    </row>
    <row r="42" ht="20.1" customFormat="1" customHeight="1" s="15">
      <c r="A42" s="540" t="n"/>
      <c r="B42" s="541" t="n"/>
      <c r="C42" s="445" t="inlineStr">
        <is>
          <t>税込</t>
        </is>
      </c>
      <c r="D42" s="666">
        <f>D41*1.1</f>
        <v/>
      </c>
      <c r="E42" s="542" t="n"/>
      <c r="F42" s="664" t="n"/>
      <c r="G42" s="664" t="n"/>
      <c r="H42" s="664" t="n"/>
      <c r="I42" s="664" t="n"/>
      <c r="J42" s="664" t="n"/>
      <c r="K42" s="664" t="n"/>
      <c r="L42" s="664" t="n"/>
      <c r="M42" s="664" t="n"/>
      <c r="N42" s="664" t="n"/>
      <c r="O42" s="664" t="n"/>
      <c r="P42" s="664" t="n"/>
      <c r="Q42" s="664" t="n"/>
      <c r="R42" s="664" t="n"/>
      <c r="S42" s="664" t="n"/>
      <c r="T42" s="664" t="n"/>
      <c r="U42" s="664" t="n"/>
      <c r="V42" s="664">
        <f>V41*1.1</f>
        <v/>
      </c>
      <c r="W42" s="664">
        <f>W41*1.1</f>
        <v/>
      </c>
      <c r="X42" s="664">
        <f>X41*1.1</f>
        <v/>
      </c>
      <c r="Y42" s="664">
        <f>Y41*1.1</f>
        <v/>
      </c>
      <c r="Z42" s="16">
        <f>SUM(#REF!)</f>
        <v/>
      </c>
    </row>
    <row r="43" ht="20.1" customFormat="1" customHeight="1" s="15">
      <c r="A43" s="540" t="n"/>
      <c r="B43" s="396" t="inlineStr">
        <is>
          <t>POD(ROSY DROP)</t>
        </is>
      </c>
      <c r="C43" s="445" t="inlineStr">
        <is>
          <t>Total</t>
        </is>
      </c>
      <c r="D43" s="666" t="n"/>
      <c r="E43" s="542" t="n"/>
      <c r="F43" s="664" t="n"/>
      <c r="G43" s="664" t="n"/>
      <c r="H43" s="664" t="n"/>
      <c r="I43" s="664" t="n"/>
      <c r="J43" s="664" t="n"/>
      <c r="K43" s="664" t="n"/>
      <c r="L43" s="664" t="n"/>
      <c r="M43" s="664" t="n"/>
      <c r="N43" s="664" t="n"/>
      <c r="O43" s="664" t="n"/>
      <c r="P43" s="664" t="n"/>
      <c r="Q43" s="664" t="n"/>
      <c r="R43" s="664" t="n"/>
      <c r="S43" s="664" t="n"/>
      <c r="T43" s="664" t="n"/>
      <c r="U43" s="664" t="n"/>
      <c r="V43" s="664" t="n"/>
      <c r="W43" s="664" t="n"/>
      <c r="X43" s="664" t="n"/>
      <c r="Y43" s="664" t="n"/>
      <c r="Z43" s="16">
        <f>SUM(#REF!)</f>
        <v/>
      </c>
    </row>
    <row r="44" ht="20.1" customFormat="1" customHeight="1" s="15">
      <c r="A44" s="540" t="n"/>
      <c r="B44" s="541" t="n"/>
      <c r="C44" s="445" t="inlineStr">
        <is>
          <t>税込</t>
        </is>
      </c>
      <c r="D44" s="666">
        <f>D43*1.1</f>
        <v/>
      </c>
      <c r="E44" s="544" t="n"/>
      <c r="F44" s="664" t="n"/>
      <c r="G44" s="664" t="n"/>
      <c r="H44" s="664" t="n"/>
      <c r="I44" s="664" t="n"/>
      <c r="J44" s="664" t="n"/>
      <c r="K44" s="664" t="n"/>
      <c r="L44" s="664" t="n"/>
      <c r="M44" s="664" t="n"/>
      <c r="N44" s="664" t="n"/>
      <c r="O44" s="664" t="n"/>
      <c r="P44" s="664" t="n"/>
      <c r="Q44" s="664" t="n"/>
      <c r="R44" s="664" t="n"/>
      <c r="S44" s="664" t="n"/>
      <c r="T44" s="664" t="n"/>
      <c r="U44" s="664" t="n"/>
      <c r="V44" s="664" t="n"/>
      <c r="W44" s="664" t="n"/>
      <c r="X44" s="664" t="n"/>
      <c r="Y44" s="664" t="n"/>
      <c r="Z44" s="16">
        <f>SUM(#REF!)</f>
        <v/>
      </c>
    </row>
    <row r="45" ht="20.1" customFormat="1" customHeight="1" s="15">
      <c r="A45" s="540" t="n"/>
      <c r="B45" s="396" t="inlineStr">
        <is>
          <t>CBS(ESTLABO)</t>
        </is>
      </c>
      <c r="C45" s="445" t="inlineStr">
        <is>
          <t>Total</t>
        </is>
      </c>
      <c r="D45" s="666" t="n">
        <v>56880</v>
      </c>
      <c r="E45" s="542" t="n"/>
      <c r="F45" s="664" t="n"/>
      <c r="G45" s="664" t="n"/>
      <c r="H45" s="664" t="n"/>
      <c r="I45" s="664" t="n"/>
      <c r="J45" s="664" t="n"/>
      <c r="K45" s="664" t="n"/>
      <c r="L45" s="680" t="n"/>
      <c r="M45" s="680" t="n"/>
      <c r="N45" s="680" t="n"/>
      <c r="O45" s="664" t="n"/>
      <c r="P45" s="664" t="n"/>
      <c r="Q45" s="664" t="n"/>
      <c r="R45" s="664" t="n"/>
      <c r="S45" s="664" t="n"/>
      <c r="T45" s="664" t="n"/>
      <c r="U45" s="542" t="n"/>
      <c r="V45" s="664" t="n"/>
      <c r="W45" s="664" t="n"/>
      <c r="X45" s="664" t="n"/>
      <c r="Y45" s="664" t="n"/>
      <c r="Z45" s="16">
        <f>SUM(#REF!)</f>
        <v/>
      </c>
    </row>
    <row r="46" ht="20.1" customFormat="1" customHeight="1" s="15">
      <c r="A46" s="540" t="n"/>
      <c r="B46" s="541" t="n"/>
      <c r="C46" s="445" t="inlineStr">
        <is>
          <t>税込</t>
        </is>
      </c>
      <c r="D46" s="666">
        <f>D45*1.1</f>
        <v/>
      </c>
      <c r="E46" s="542" t="n"/>
      <c r="F46" s="664" t="n"/>
      <c r="G46" s="664" t="n"/>
      <c r="H46" s="664" t="n"/>
      <c r="I46" s="664" t="n"/>
      <c r="J46" s="664" t="n"/>
      <c r="K46" s="665" t="n"/>
      <c r="L46" s="664" t="n"/>
      <c r="M46" s="664" t="n"/>
      <c r="N46" s="664" t="n"/>
      <c r="O46" s="664" t="n"/>
      <c r="P46" s="664" t="n"/>
      <c r="Q46" s="664" t="n"/>
      <c r="R46" s="664" t="n"/>
      <c r="S46" s="664" t="n"/>
      <c r="T46" s="664" t="n"/>
      <c r="U46" s="542" t="n"/>
      <c r="V46" s="664">
        <f>V45*1.1</f>
        <v/>
      </c>
      <c r="W46" s="664">
        <f>W45*1.1</f>
        <v/>
      </c>
      <c r="X46" s="664">
        <f>X45*1.1</f>
        <v/>
      </c>
      <c r="Y46" s="664">
        <f>Y45*1.1</f>
        <v/>
      </c>
      <c r="Z46" s="16">
        <f>SUM(#REF!)</f>
        <v/>
      </c>
    </row>
    <row r="47" ht="20.1" customFormat="1" customHeight="1" s="15">
      <c r="A47" s="540" t="n"/>
      <c r="B47" s="396" t="inlineStr">
        <is>
          <t>DOSHISHA</t>
        </is>
      </c>
      <c r="C47" s="445" t="inlineStr">
        <is>
          <t>Total</t>
        </is>
      </c>
      <c r="D47" s="666" t="n"/>
      <c r="E47" s="664" t="n"/>
      <c r="F47" s="664" t="n"/>
      <c r="G47" s="664" t="n"/>
      <c r="H47" s="664" t="n"/>
      <c r="I47" s="664" t="n"/>
      <c r="J47" s="664" t="n"/>
      <c r="K47" s="665" t="n"/>
      <c r="L47" s="664" t="n"/>
      <c r="M47" s="664" t="n"/>
      <c r="N47" s="666" t="n"/>
      <c r="O47" s="666" t="n"/>
      <c r="P47" s="664" t="n"/>
      <c r="Q47" s="664" t="n"/>
      <c r="R47" s="664" t="n"/>
      <c r="S47" s="664" t="n"/>
      <c r="T47" s="664" t="n"/>
      <c r="U47" s="542" t="n"/>
      <c r="V47" s="664" t="n"/>
      <c r="W47" s="664" t="n"/>
      <c r="X47" s="664" t="n"/>
      <c r="Y47" s="664" t="n"/>
      <c r="Z47" s="16">
        <f>SUM(#REF!)</f>
        <v/>
      </c>
    </row>
    <row r="48" ht="20.1" customFormat="1" customHeight="1" s="15">
      <c r="A48" s="540" t="n"/>
      <c r="B48" s="541" t="n"/>
      <c r="C48" s="445" t="inlineStr">
        <is>
          <t>税込</t>
        </is>
      </c>
      <c r="D48" s="681">
        <f>D47*1.1</f>
        <v/>
      </c>
      <c r="E48" s="680" t="n"/>
      <c r="F48" s="664" t="n"/>
      <c r="G48" s="664" t="n"/>
      <c r="H48" s="664" t="n"/>
      <c r="I48" s="664" t="n"/>
      <c r="J48" s="664" t="n"/>
      <c r="K48" s="665" t="n"/>
      <c r="L48" s="664" t="n"/>
      <c r="M48" s="664" t="n"/>
      <c r="N48" s="666" t="n"/>
      <c r="O48" s="666" t="n"/>
      <c r="P48" s="664" t="n"/>
      <c r="Q48" s="664" t="n"/>
      <c r="R48" s="664" t="n"/>
      <c r="S48" s="664" t="n"/>
      <c r="T48" s="664" t="n"/>
      <c r="U48" s="542" t="n"/>
      <c r="V48" s="664" t="n"/>
      <c r="W48" s="664" t="n"/>
      <c r="X48" s="664" t="n"/>
      <c r="Y48" s="664" t="n"/>
      <c r="Z48" s="16" t="n"/>
    </row>
    <row r="49" ht="20.1" customFormat="1" customHeight="1" s="15">
      <c r="A49" s="540" t="n"/>
      <c r="B49" s="396" t="inlineStr">
        <is>
          <t>MEROS</t>
        </is>
      </c>
      <c r="C49" s="445" t="inlineStr">
        <is>
          <t>Total</t>
        </is>
      </c>
      <c r="D49" s="664" t="n"/>
      <c r="E49" s="664" t="n"/>
      <c r="F49" s="666" t="n"/>
      <c r="G49" s="664" t="n"/>
      <c r="H49" s="664" t="n"/>
      <c r="I49" s="664" t="n"/>
      <c r="J49" s="664" t="n"/>
      <c r="K49" s="665" t="n"/>
      <c r="L49" s="664" t="n"/>
      <c r="M49" s="664" t="n"/>
      <c r="N49" s="666" t="n"/>
      <c r="O49" s="666" t="n"/>
      <c r="P49" s="664" t="n"/>
      <c r="Q49" s="664" t="n"/>
      <c r="R49" s="664" t="n"/>
      <c r="S49" s="664" t="n"/>
      <c r="T49" s="664" t="n"/>
      <c r="U49" s="542" t="n"/>
      <c r="V49" s="664">
        <f>V47*1.1</f>
        <v/>
      </c>
      <c r="W49" s="664">
        <f>W47*1.1</f>
        <v/>
      </c>
      <c r="X49" s="664">
        <f>X47*1.1</f>
        <v/>
      </c>
      <c r="Y49" s="664">
        <f>Y47*1.1</f>
        <v/>
      </c>
      <c r="Z49" s="16">
        <f>SUM(#REF!)</f>
        <v/>
      </c>
    </row>
    <row r="50" ht="20.1" customFormat="1" customHeight="1" s="15">
      <c r="A50" s="540" t="n"/>
      <c r="B50" s="541" t="n"/>
      <c r="C50" s="445" t="inlineStr">
        <is>
          <t>税込</t>
        </is>
      </c>
      <c r="D50" s="664">
        <f>D49*1.1</f>
        <v/>
      </c>
      <c r="E50" s="664" t="n"/>
      <c r="F50" s="666" t="n"/>
      <c r="G50" s="664" t="n"/>
      <c r="H50" s="664" t="n"/>
      <c r="I50" s="664" t="n"/>
      <c r="J50" s="664" t="n"/>
      <c r="K50" s="665" t="n"/>
      <c r="L50" s="664" t="n"/>
      <c r="M50" s="664" t="n"/>
      <c r="N50" s="666" t="n"/>
      <c r="O50" s="666" t="n"/>
      <c r="P50" s="664" t="n"/>
      <c r="Q50" s="664" t="n"/>
      <c r="R50" s="664" t="n"/>
      <c r="S50" s="664" t="n"/>
      <c r="T50" s="664" t="n"/>
      <c r="U50" s="542" t="n"/>
      <c r="V50" s="664" t="n"/>
      <c r="W50" s="664" t="n"/>
      <c r="X50" s="664" t="n"/>
      <c r="Y50" s="664" t="n"/>
      <c r="Z50" s="16" t="n"/>
    </row>
    <row r="51" ht="20.1" customFormat="1" customHeight="1" s="15">
      <c r="A51" s="540" t="n"/>
      <c r="B51" s="396" t="inlineStr">
        <is>
          <t>STAR LAB</t>
        </is>
      </c>
      <c r="C51" s="445" t="inlineStr">
        <is>
          <t>Total</t>
        </is>
      </c>
      <c r="D51" s="664" t="n"/>
      <c r="E51" s="664" t="n"/>
      <c r="F51" s="666" t="n"/>
      <c r="G51" s="664" t="n"/>
      <c r="H51" s="664" t="n"/>
      <c r="I51" s="664" t="n"/>
      <c r="J51" s="664" t="n"/>
      <c r="K51" s="664" t="n"/>
      <c r="L51" s="664" t="n"/>
      <c r="M51" s="664" t="n"/>
      <c r="N51" s="664" t="n"/>
      <c r="O51" s="664" t="n"/>
      <c r="P51" s="664" t="n"/>
      <c r="Q51" s="664" t="n"/>
      <c r="R51" s="664" t="n"/>
      <c r="S51" s="664" t="n"/>
      <c r="T51" s="664" t="n"/>
      <c r="U51" s="542" t="n"/>
      <c r="V51" s="664" t="n"/>
      <c r="W51" s="664" t="n"/>
      <c r="X51" s="664" t="n"/>
      <c r="Y51" s="664" t="n"/>
      <c r="Z51" s="16">
        <f>SUM(#REF!)</f>
        <v/>
      </c>
    </row>
    <row r="52" ht="20.1" customFormat="1" customHeight="1" s="15">
      <c r="A52" s="540" t="n"/>
      <c r="B52" s="541" t="n"/>
      <c r="C52" s="445" t="inlineStr">
        <is>
          <t>税込</t>
        </is>
      </c>
      <c r="D52" s="682">
        <f>D51*1.1</f>
        <v/>
      </c>
      <c r="E52" s="683" t="n"/>
      <c r="F52" s="666" t="n"/>
      <c r="G52" s="664" t="n"/>
      <c r="H52" s="664" t="n"/>
      <c r="I52" s="664" t="n"/>
      <c r="J52" s="664" t="n"/>
      <c r="K52" s="664" t="n"/>
      <c r="L52" s="664" t="n"/>
      <c r="M52" s="664" t="n"/>
      <c r="N52" s="664" t="n"/>
      <c r="O52" s="664" t="n"/>
      <c r="P52" s="664" t="n"/>
      <c r="Q52" s="664" t="n"/>
      <c r="R52" s="664" t="n"/>
      <c r="S52" s="664" t="n"/>
      <c r="T52" s="664" t="n"/>
      <c r="U52" s="542" t="n"/>
      <c r="V52" s="664" t="n"/>
      <c r="W52" s="664" t="n"/>
      <c r="X52" s="664" t="n"/>
      <c r="Y52" s="664" t="n"/>
      <c r="Z52" s="16" t="n"/>
    </row>
    <row r="53" ht="20.1" customFormat="1" customHeight="1" s="15">
      <c r="A53" s="540" t="n"/>
      <c r="B53" s="396" t="inlineStr">
        <is>
          <t>Beauty Conexion</t>
        </is>
      </c>
      <c r="C53" s="445" t="inlineStr">
        <is>
          <t>Total</t>
        </is>
      </c>
      <c r="D53" s="684" t="n"/>
      <c r="E53" s="685" t="n"/>
      <c r="F53" s="666" t="n"/>
      <c r="G53" s="664" t="n"/>
      <c r="H53" s="664" t="n"/>
      <c r="I53" s="664" t="n"/>
      <c r="J53" s="664" t="n"/>
      <c r="K53" s="664" t="n"/>
      <c r="L53" s="664" t="n"/>
      <c r="M53" s="664" t="n"/>
      <c r="N53" s="664" t="n"/>
      <c r="O53" s="664" t="n"/>
      <c r="P53" s="664" t="n"/>
      <c r="Q53" s="664" t="n"/>
      <c r="R53" s="664" t="n"/>
      <c r="S53" s="664" t="n"/>
      <c r="T53" s="664" t="n"/>
      <c r="U53" s="664" t="n"/>
      <c r="V53" s="664">
        <f>V51*1.1</f>
        <v/>
      </c>
      <c r="W53" s="664">
        <f>W51*1.1</f>
        <v/>
      </c>
      <c r="X53" s="664">
        <f>X51*1.1</f>
        <v/>
      </c>
      <c r="Y53" s="664">
        <f>Y51*1.1</f>
        <v/>
      </c>
      <c r="Z53" s="16">
        <f>SUM(#REF!)</f>
        <v/>
      </c>
    </row>
    <row r="54" ht="20.1" customFormat="1" customHeight="1" s="15">
      <c r="A54" s="540" t="n"/>
      <c r="B54" s="541" t="n"/>
      <c r="C54" s="445" t="inlineStr">
        <is>
          <t>税込</t>
        </is>
      </c>
      <c r="D54" s="684">
        <f>D53*1.1</f>
        <v/>
      </c>
      <c r="E54" s="685" t="n"/>
      <c r="F54" s="666" t="n"/>
      <c r="G54" s="664" t="n"/>
      <c r="H54" s="664" t="n"/>
      <c r="I54" s="664" t="n"/>
      <c r="J54" s="664" t="n"/>
      <c r="K54" s="664" t="n"/>
      <c r="L54" s="664" t="n"/>
      <c r="M54" s="664" t="n"/>
      <c r="N54" s="664" t="n"/>
      <c r="O54" s="664" t="n"/>
      <c r="P54" s="664" t="n"/>
      <c r="Q54" s="664" t="n"/>
      <c r="R54" s="664" t="n"/>
      <c r="S54" s="664" t="n"/>
      <c r="T54" s="664" t="n"/>
      <c r="U54" s="664" t="n"/>
      <c r="V54" s="664" t="n"/>
      <c r="W54" s="664" t="n"/>
      <c r="X54" s="664" t="n"/>
      <c r="Y54" s="664" t="n"/>
      <c r="Z54" s="16" t="n"/>
    </row>
    <row r="55" ht="20.1" customFormat="1" customHeight="1" s="15">
      <c r="A55" s="540" t="n"/>
      <c r="B55" s="396" t="inlineStr">
        <is>
          <t>COSMEPRO</t>
        </is>
      </c>
      <c r="C55" s="445" t="inlineStr">
        <is>
          <t>Total</t>
        </is>
      </c>
      <c r="D55" s="686" t="n">
        <v>18000</v>
      </c>
      <c r="E55" s="685" t="n"/>
      <c r="F55" s="666" t="n"/>
      <c r="G55" s="664" t="n"/>
      <c r="H55" s="664" t="n"/>
      <c r="I55" s="664" t="n"/>
      <c r="J55" s="664" t="n"/>
      <c r="K55" s="664" t="n"/>
      <c r="L55" s="664" t="n"/>
      <c r="M55" s="664" t="n"/>
      <c r="N55" s="664" t="n"/>
      <c r="O55" s="664" t="n"/>
      <c r="P55" s="664" t="n"/>
      <c r="Q55" s="664" t="n"/>
      <c r="R55" s="664" t="n"/>
      <c r="S55" s="664" t="n"/>
      <c r="T55" s="664" t="n"/>
      <c r="U55" s="678" t="n"/>
      <c r="V55" s="664" t="n"/>
      <c r="W55" s="664" t="n"/>
      <c r="X55" s="664" t="n"/>
      <c r="Y55" s="664" t="n"/>
      <c r="Z55" s="16">
        <f>SUM(#REF!)</f>
        <v/>
      </c>
    </row>
    <row r="56" ht="20.1" customFormat="1" customHeight="1" s="15">
      <c r="A56" s="540" t="n"/>
      <c r="B56" s="541" t="n"/>
      <c r="C56" s="445" t="inlineStr">
        <is>
          <t>税込</t>
        </is>
      </c>
      <c r="D56" s="686">
        <f>D55*1.1</f>
        <v/>
      </c>
      <c r="E56" s="685" t="n"/>
      <c r="F56" s="666" t="n"/>
      <c r="G56" s="666" t="n"/>
      <c r="H56" s="664" t="n"/>
      <c r="I56" s="664" t="n"/>
      <c r="J56" s="664" t="n"/>
      <c r="K56" s="664" t="n"/>
      <c r="L56" s="664" t="n"/>
      <c r="M56" s="664" t="n"/>
      <c r="N56" s="664" t="n"/>
      <c r="O56" s="664" t="n"/>
      <c r="P56" s="664" t="n"/>
      <c r="Q56" s="664" t="n"/>
      <c r="R56" s="664" t="n"/>
      <c r="S56" s="664" t="n"/>
      <c r="T56" s="664" t="n"/>
      <c r="U56" s="664" t="n"/>
      <c r="V56" s="664">
        <f>V55*1.1</f>
        <v/>
      </c>
      <c r="W56" s="664">
        <f>W55*1.1</f>
        <v/>
      </c>
      <c r="X56" s="664">
        <f>X55*1.1</f>
        <v/>
      </c>
      <c r="Y56" s="664">
        <f>Y55*1.1</f>
        <v/>
      </c>
      <c r="Z56" s="16">
        <f>SUM(#REF!)</f>
        <v/>
      </c>
    </row>
    <row r="57" ht="20.1" customFormat="1" customHeight="1" s="15">
      <c r="A57" s="540" t="n"/>
      <c r="B57" s="396" t="inlineStr">
        <is>
          <t>AFURA</t>
        </is>
      </c>
      <c r="C57" s="445" t="inlineStr">
        <is>
          <t>Total</t>
        </is>
      </c>
      <c r="D57" s="687" t="n">
        <v>7000</v>
      </c>
      <c r="E57" s="688" t="n"/>
      <c r="F57" s="664" t="n"/>
      <c r="G57" s="664" t="n"/>
      <c r="H57" s="664" t="n"/>
      <c r="I57" s="664" t="n"/>
      <c r="J57" s="664" t="n"/>
      <c r="K57" s="664" t="n"/>
      <c r="L57" s="664" t="n"/>
      <c r="M57" s="664" t="n"/>
      <c r="N57" s="664" t="n"/>
      <c r="O57" s="664" t="n"/>
      <c r="P57" s="664" t="n"/>
      <c r="Q57" s="664" t="n"/>
      <c r="R57" s="664" t="n"/>
      <c r="S57" s="664" t="n"/>
      <c r="T57" s="664" t="n"/>
      <c r="U57" s="664" t="n"/>
      <c r="V57" s="664" t="n"/>
      <c r="W57" s="664" t="n"/>
      <c r="X57" s="664" t="n"/>
      <c r="Y57" s="664" t="n"/>
      <c r="Z57" s="16">
        <f>SUM(#REF!)</f>
        <v/>
      </c>
    </row>
    <row r="58" ht="20.1" customFormat="1" customHeight="1" s="15">
      <c r="A58" s="540" t="n"/>
      <c r="B58" s="541" t="n"/>
      <c r="C58" s="445" t="inlineStr">
        <is>
          <t>税込</t>
        </is>
      </c>
      <c r="D58" s="689">
        <f>D57*1.1</f>
        <v/>
      </c>
      <c r="E58" s="664" t="n"/>
      <c r="F58" s="664" t="n"/>
      <c r="G58" s="664" t="n"/>
      <c r="H58" s="664" t="n"/>
      <c r="I58" s="664" t="n"/>
      <c r="J58" s="664" t="n"/>
      <c r="K58" s="664" t="n"/>
      <c r="L58" s="664" t="n"/>
      <c r="M58" s="664" t="n"/>
      <c r="N58" s="664" t="n"/>
      <c r="O58" s="664" t="n"/>
      <c r="P58" s="664" t="n"/>
      <c r="Q58" s="664" t="n"/>
      <c r="R58" s="664" t="n"/>
      <c r="S58" s="664" t="n"/>
      <c r="T58" s="664" t="n"/>
      <c r="U58" s="664" t="n"/>
      <c r="V58" s="664">
        <f>V57*1.1</f>
        <v/>
      </c>
      <c r="W58" s="664">
        <f>W57*1.1</f>
        <v/>
      </c>
      <c r="X58" s="664">
        <f>X57*1.1</f>
        <v/>
      </c>
      <c r="Y58" s="664">
        <f>Y57*1.1</f>
        <v/>
      </c>
      <c r="Z58" s="16">
        <f>SUM(#REF!)</f>
        <v/>
      </c>
    </row>
    <row r="59" ht="20.1" customFormat="1" customHeight="1" s="15">
      <c r="A59" s="540" t="n"/>
      <c r="B59" s="396" t="inlineStr">
        <is>
          <t>PECLIA</t>
        </is>
      </c>
      <c r="C59" s="445" t="inlineStr">
        <is>
          <t>Total</t>
        </is>
      </c>
      <c r="D59" s="666" t="n"/>
      <c r="E59" s="664" t="n"/>
      <c r="F59" s="664" t="n"/>
      <c r="G59" s="664" t="n"/>
      <c r="H59" s="664" t="n"/>
      <c r="I59" s="664" t="n"/>
      <c r="J59" s="664" t="n"/>
      <c r="K59" s="664" t="n"/>
      <c r="L59" s="664" t="n"/>
      <c r="M59" s="664" t="n"/>
      <c r="N59" s="664" t="n"/>
      <c r="O59" s="664" t="n"/>
      <c r="P59" s="664" t="n"/>
      <c r="Q59" s="664" t="n"/>
      <c r="R59" s="664" t="n"/>
      <c r="S59" s="664" t="n"/>
      <c r="T59" s="664" t="n"/>
      <c r="U59" s="680" t="n"/>
      <c r="V59" s="680" t="n"/>
      <c r="W59" s="664" t="n"/>
      <c r="X59" s="664" t="n"/>
      <c r="Y59" s="664" t="n"/>
      <c r="Z59" s="16">
        <f>SUM(#REF!)</f>
        <v/>
      </c>
    </row>
    <row r="60" ht="20.1" customFormat="1" customHeight="1" s="15">
      <c r="A60" s="540" t="n"/>
      <c r="B60" s="541" t="n"/>
      <c r="C60" s="445" t="inlineStr">
        <is>
          <t>税込</t>
        </is>
      </c>
      <c r="D60" s="666">
        <f>D59*1.1</f>
        <v/>
      </c>
      <c r="E60" s="664" t="n"/>
      <c r="F60" s="664" t="n"/>
      <c r="G60" s="664" t="n"/>
      <c r="H60" s="664" t="n"/>
      <c r="I60" s="664" t="n"/>
      <c r="J60" s="664" t="n"/>
      <c r="K60" s="664" t="n"/>
      <c r="L60" s="664" t="n"/>
      <c r="M60" s="664" t="n"/>
      <c r="N60" s="664" t="n"/>
      <c r="O60" s="664" t="n"/>
      <c r="P60" s="664" t="n"/>
      <c r="Q60" s="664" t="n"/>
      <c r="R60" s="664" t="n"/>
      <c r="S60" s="664" t="n"/>
      <c r="T60" s="664" t="n"/>
      <c r="U60" s="680" t="n"/>
      <c r="V60" s="680" t="n"/>
      <c r="W60" s="664" t="n"/>
      <c r="X60" s="664" t="n"/>
      <c r="Y60" s="664" t="n"/>
      <c r="Z60" s="16">
        <f>SUM(#REF!)</f>
        <v/>
      </c>
    </row>
    <row r="61" ht="20.1" customFormat="1" customHeight="1" s="15">
      <c r="A61" s="540" t="n"/>
      <c r="B61" s="396" t="inlineStr">
        <is>
          <t>OSATO</t>
        </is>
      </c>
      <c r="C61" s="445" t="inlineStr">
        <is>
          <t>Total</t>
        </is>
      </c>
      <c r="D61" s="666" t="n"/>
      <c r="E61" s="664" t="n"/>
      <c r="F61" s="664" t="n"/>
      <c r="G61" s="664" t="n"/>
      <c r="H61" s="664" t="n"/>
      <c r="I61" s="664" t="n"/>
      <c r="J61" s="664" t="n"/>
      <c r="K61" s="664" t="n"/>
      <c r="L61" s="664" t="n"/>
      <c r="M61" s="664" t="n"/>
      <c r="N61" s="664" t="n"/>
      <c r="O61" s="664" t="n"/>
      <c r="P61" s="664" t="n"/>
      <c r="Q61" s="664" t="n"/>
      <c r="R61" s="664" t="n"/>
      <c r="S61" s="664" t="n"/>
      <c r="T61" s="664" t="n"/>
      <c r="U61" s="680" t="n"/>
      <c r="V61" s="680" t="n"/>
      <c r="W61" s="664" t="n"/>
      <c r="X61" s="664" t="n"/>
      <c r="Y61" s="664" t="n"/>
      <c r="Z61" s="16">
        <f>SUM(#REF!)</f>
        <v/>
      </c>
    </row>
    <row r="62" ht="20.1" customFormat="1" customHeight="1" s="15">
      <c r="A62" s="540" t="n"/>
      <c r="B62" s="541" t="n"/>
      <c r="C62" s="445" t="inlineStr">
        <is>
          <t>税込</t>
        </is>
      </c>
      <c r="D62" s="666">
        <f>D61*1.1</f>
        <v/>
      </c>
      <c r="E62" s="664" t="n"/>
      <c r="F62" s="664" t="n"/>
      <c r="G62" s="664" t="n"/>
      <c r="H62" s="664" t="n"/>
      <c r="I62" s="664" t="n"/>
      <c r="J62" s="664" t="n"/>
      <c r="K62" s="664" t="n"/>
      <c r="L62" s="664" t="n"/>
      <c r="M62" s="664" t="n"/>
      <c r="N62" s="664" t="n"/>
      <c r="O62" s="664" t="n"/>
      <c r="P62" s="664" t="n"/>
      <c r="Q62" s="664" t="n"/>
      <c r="R62" s="664" t="n"/>
      <c r="S62" s="664" t="n"/>
      <c r="T62" s="664" t="n"/>
      <c r="U62" s="664" t="n"/>
      <c r="V62" s="664">
        <f>V61*1.1</f>
        <v/>
      </c>
      <c r="W62" s="664">
        <f>W61*1.1</f>
        <v/>
      </c>
      <c r="X62" s="664">
        <f>X61*1.1</f>
        <v/>
      </c>
      <c r="Y62" s="664">
        <f>Y61*1.1</f>
        <v/>
      </c>
      <c r="Z62" s="16">
        <f>SUM(#REF!)</f>
        <v/>
      </c>
    </row>
    <row r="63" ht="20.1" customFormat="1" customHeight="1" s="15">
      <c r="A63" s="540" t="n"/>
      <c r="B63" s="396" t="inlineStr">
        <is>
          <t>HANAKO</t>
        </is>
      </c>
      <c r="C63" s="445" t="inlineStr">
        <is>
          <t>Total</t>
        </is>
      </c>
      <c r="D63" s="666" t="n"/>
      <c r="E63" s="664" t="n"/>
      <c r="F63" s="664" t="n"/>
      <c r="G63" s="664" t="n"/>
      <c r="H63" s="664" t="n"/>
      <c r="I63" s="664" t="n"/>
      <c r="J63" s="664" t="n"/>
      <c r="K63" s="664" t="n"/>
      <c r="L63" s="664" t="n"/>
      <c r="M63" s="664" t="n"/>
      <c r="N63" s="664" t="n"/>
      <c r="O63" s="664" t="n"/>
      <c r="P63" s="664" t="n"/>
      <c r="Q63" s="664" t="n"/>
      <c r="R63" s="664" t="n"/>
      <c r="S63" s="664" t="n"/>
      <c r="T63" s="664" t="n"/>
      <c r="U63" s="680" t="n"/>
      <c r="V63" s="680" t="n"/>
      <c r="W63" s="664" t="n"/>
      <c r="X63" s="664" t="n"/>
      <c r="Y63" s="664" t="n"/>
      <c r="Z63" s="16">
        <f>SUM(#REF!)</f>
        <v/>
      </c>
    </row>
    <row r="64" ht="20.1" customFormat="1" customHeight="1" s="15">
      <c r="A64" s="540" t="n"/>
      <c r="B64" s="541" t="n"/>
      <c r="C64" s="445" t="inlineStr">
        <is>
          <t>税込</t>
        </is>
      </c>
      <c r="D64" s="666" t="n"/>
      <c r="E64" s="664" t="n"/>
      <c r="F64" s="664" t="n"/>
      <c r="G64" s="664" t="n"/>
      <c r="H64" s="664" t="n"/>
      <c r="I64" s="664" t="n"/>
      <c r="J64" s="664" t="n"/>
      <c r="K64" s="664" t="n"/>
      <c r="L64" s="664" t="n"/>
      <c r="M64" s="664" t="n"/>
      <c r="N64" s="664" t="n"/>
      <c r="O64" s="664" t="n"/>
      <c r="P64" s="664" t="n"/>
      <c r="Q64" s="664" t="n"/>
      <c r="R64" s="664" t="n"/>
      <c r="S64" s="664" t="n"/>
      <c r="T64" s="664" t="n"/>
      <c r="U64" s="680" t="n"/>
      <c r="V64" s="680" t="n"/>
      <c r="W64" s="664" t="n"/>
      <c r="X64" s="664" t="n"/>
      <c r="Y64" s="664" t="n"/>
      <c r="Z64" s="16">
        <f>SUM(#REF!)</f>
        <v/>
      </c>
    </row>
    <row r="65" ht="20.1" customFormat="1" customHeight="1" s="15">
      <c r="A65" s="540" t="n"/>
      <c r="B65" s="396" t="inlineStr">
        <is>
          <t>LEJEU</t>
        </is>
      </c>
      <c r="C65" s="445" t="inlineStr">
        <is>
          <t>Total</t>
        </is>
      </c>
      <c r="D65" s="666" t="n">
        <v>0</v>
      </c>
      <c r="E65" s="664" t="n"/>
      <c r="F65" s="664" t="n"/>
      <c r="G65" s="664" t="n"/>
      <c r="H65" s="664" t="n"/>
      <c r="I65" s="664" t="n"/>
      <c r="J65" s="664" t="n"/>
      <c r="K65" s="664" t="n"/>
      <c r="L65" s="664" t="n"/>
      <c r="M65" s="664" t="n"/>
      <c r="N65" s="664" t="n"/>
      <c r="O65" s="664" t="n"/>
      <c r="P65" s="664" t="n"/>
      <c r="Q65" s="664" t="n"/>
      <c r="R65" s="664" t="n"/>
      <c r="S65" s="152" t="n"/>
      <c r="T65" s="664" t="n"/>
      <c r="U65" s="680" t="n"/>
      <c r="V65" s="680" t="n"/>
      <c r="W65" s="664" t="n"/>
      <c r="X65" s="664" t="n"/>
      <c r="Y65" s="664" t="n"/>
      <c r="Z65" s="16">
        <f>SUM(#REF!)</f>
        <v/>
      </c>
    </row>
    <row r="66" ht="20.1" customFormat="1" customHeight="1" s="15">
      <c r="A66" s="540" t="n"/>
      <c r="B66" s="541" t="n"/>
      <c r="C66" s="445" t="inlineStr">
        <is>
          <t>税込</t>
        </is>
      </c>
      <c r="D66" s="666">
        <f>D65*1.1</f>
        <v/>
      </c>
      <c r="E66" s="664" t="n"/>
      <c r="F66" s="664" t="n"/>
      <c r="G66" s="664" t="n"/>
      <c r="H66" s="664" t="n"/>
      <c r="I66" s="664" t="n"/>
      <c r="J66" s="664" t="n"/>
      <c r="K66" s="664" t="n"/>
      <c r="L66" s="664" t="n"/>
      <c r="M66" s="664" t="n"/>
      <c r="N66" s="664" t="n"/>
      <c r="O66" s="664" t="n"/>
      <c r="P66" s="664" t="n"/>
      <c r="Q66" s="664" t="n"/>
      <c r="R66" s="664" t="n"/>
      <c r="S66" s="152" t="n"/>
      <c r="T66" s="664" t="n"/>
      <c r="U66" s="680" t="n"/>
      <c r="V66" s="680" t="n"/>
      <c r="W66" s="664" t="n"/>
      <c r="X66" s="664" t="n"/>
      <c r="Y66" s="664" t="n"/>
      <c r="Z66" s="16">
        <f>SUM(#REF!)</f>
        <v/>
      </c>
    </row>
    <row r="67" ht="20.1" customFormat="1" customHeight="1" s="15">
      <c r="A67" s="540" t="n"/>
      <c r="B67" s="396" t="inlineStr">
        <is>
          <t>AISHODO</t>
        </is>
      </c>
      <c r="C67" s="445" t="inlineStr">
        <is>
          <t>Total</t>
        </is>
      </c>
      <c r="D67" s="689" t="n">
        <v>108060</v>
      </c>
      <c r="E67" s="664" t="n"/>
      <c r="F67" s="664" t="n"/>
      <c r="G67" s="664" t="n"/>
      <c r="H67" s="664" t="n"/>
      <c r="I67" s="664" t="n"/>
      <c r="J67" s="664" t="n"/>
      <c r="K67" s="664" t="n"/>
      <c r="L67" s="664" t="n"/>
      <c r="M67" s="664" t="n"/>
      <c r="N67" s="664" t="n"/>
      <c r="O67" s="664" t="n"/>
      <c r="P67" s="664" t="n"/>
      <c r="Q67" s="664" t="n"/>
      <c r="R67" s="664" t="n"/>
      <c r="S67" s="664" t="n"/>
      <c r="T67" s="664" t="n"/>
      <c r="U67" s="680" t="n"/>
      <c r="V67" s="680" t="n"/>
      <c r="W67" s="664" t="n"/>
      <c r="X67" s="664" t="n"/>
      <c r="Y67" s="664" t="n"/>
      <c r="Z67" s="16">
        <f>SUM(#REF!)</f>
        <v/>
      </c>
    </row>
    <row r="68" ht="20.1" customFormat="1" customHeight="1" s="15">
      <c r="A68" s="540" t="n"/>
      <c r="B68" s="541" t="n"/>
      <c r="C68" s="445" t="inlineStr">
        <is>
          <t>税込</t>
        </is>
      </c>
      <c r="D68" s="689">
        <f>D67*1.1</f>
        <v/>
      </c>
      <c r="E68" s="664" t="n"/>
      <c r="F68" s="664" t="n"/>
      <c r="G68" s="664" t="n"/>
      <c r="H68" s="664" t="n"/>
      <c r="I68" s="664" t="n"/>
      <c r="J68" s="664" t="n"/>
      <c r="K68" s="664" t="n"/>
      <c r="L68" s="664" t="n"/>
      <c r="M68" s="664" t="n"/>
      <c r="N68" s="664" t="n"/>
      <c r="O68" s="664" t="n"/>
      <c r="P68" s="664" t="n"/>
      <c r="Q68" s="664" t="n"/>
      <c r="R68" s="664" t="n"/>
      <c r="S68" s="664" t="n"/>
      <c r="T68" s="664" t="n"/>
      <c r="U68" s="664" t="n"/>
      <c r="V68" s="680" t="n"/>
      <c r="W68" s="664" t="n"/>
      <c r="X68" s="664" t="n"/>
      <c r="Y68" s="664" t="n"/>
      <c r="Z68" s="16">
        <f>SUM(#REF!)</f>
        <v/>
      </c>
    </row>
    <row r="69" ht="20.1" customFormat="1" customHeight="1" s="15">
      <c r="A69" s="540" t="n"/>
      <c r="B69" s="396" t="inlineStr">
        <is>
          <t>CARING JAPAN (RUHAKU)</t>
        </is>
      </c>
      <c r="C69" s="445" t="inlineStr">
        <is>
          <t>Total</t>
        </is>
      </c>
      <c r="D69" s="666" t="n"/>
      <c r="E69" s="664" t="n"/>
      <c r="F69" s="664" t="n"/>
      <c r="G69" s="664" t="n"/>
      <c r="H69" s="664" t="n"/>
      <c r="I69" s="664" t="n"/>
      <c r="J69" s="664" t="n"/>
      <c r="K69" s="664" t="n"/>
      <c r="L69" s="664" t="n"/>
      <c r="M69" s="664" t="n"/>
      <c r="N69" s="664" t="n"/>
      <c r="O69" s="664" t="n"/>
      <c r="P69" s="664" t="n"/>
      <c r="Q69" s="664" t="n"/>
      <c r="R69" s="664" t="n"/>
      <c r="S69" s="664" t="n"/>
      <c r="T69" s="664" t="n"/>
      <c r="U69" s="680" t="n"/>
      <c r="V69" s="680" t="n"/>
      <c r="W69" s="664" t="n"/>
      <c r="X69" s="664" t="n"/>
      <c r="Y69" s="664" t="n"/>
      <c r="Z69" s="16">
        <f>SUM(#REF!)</f>
        <v/>
      </c>
    </row>
    <row r="70" ht="20.1" customFormat="1" customHeight="1" s="15">
      <c r="A70" s="540" t="n"/>
      <c r="B70" s="541" t="n"/>
      <c r="C70" s="445" t="inlineStr">
        <is>
          <t>税込</t>
        </is>
      </c>
      <c r="D70" s="666">
        <f>D69*1.1</f>
        <v/>
      </c>
      <c r="E70" s="664" t="n"/>
      <c r="F70" s="664" t="n"/>
      <c r="G70" s="664" t="n"/>
      <c r="H70" s="664" t="n"/>
      <c r="I70" s="664" t="n"/>
      <c r="J70" s="664" t="n"/>
      <c r="K70" s="664" t="n"/>
      <c r="L70" s="664" t="n"/>
      <c r="M70" s="664" t="n"/>
      <c r="N70" s="664" t="n"/>
      <c r="O70" s="664" t="n"/>
      <c r="P70" s="664" t="n"/>
      <c r="Q70" s="664" t="n"/>
      <c r="R70" s="664" t="n"/>
      <c r="S70" s="664" t="n"/>
      <c r="T70" s="664" t="n"/>
      <c r="U70" s="680" t="n"/>
      <c r="V70" s="680" t="n"/>
      <c r="W70" s="664" t="n"/>
      <c r="X70" s="664" t="n"/>
      <c r="Y70" s="664" t="n"/>
      <c r="Z70" s="16">
        <f>SUM(#REF!)</f>
        <v/>
      </c>
    </row>
    <row r="71" ht="20.1" customFormat="1" customHeight="1" s="15">
      <c r="A71" s="540" t="n"/>
      <c r="B71" s="396" t="inlineStr">
        <is>
          <t>MEDION</t>
        </is>
      </c>
      <c r="C71" s="445" t="inlineStr">
        <is>
          <t>Total</t>
        </is>
      </c>
      <c r="D71" s="666" t="n"/>
      <c r="E71" s="664" t="n"/>
      <c r="F71" s="664" t="n"/>
      <c r="G71" s="664" t="n"/>
      <c r="H71" s="664" t="n"/>
      <c r="I71" s="664" t="n"/>
      <c r="J71" s="664" t="n"/>
      <c r="K71" s="664" t="n"/>
      <c r="L71" s="664" t="n"/>
      <c r="M71" s="664" t="n"/>
      <c r="N71" s="664" t="n"/>
      <c r="O71" s="664" t="n"/>
      <c r="P71" s="664" t="n"/>
      <c r="Q71" s="664" t="n"/>
      <c r="R71" s="664" t="n"/>
      <c r="S71" s="664" t="n"/>
      <c r="T71" s="664" t="n"/>
      <c r="U71" s="680" t="n"/>
      <c r="V71" s="680" t="n"/>
      <c r="W71" s="664" t="n"/>
      <c r="X71" s="664" t="n"/>
      <c r="Y71" s="664" t="n"/>
      <c r="Z71" s="16">
        <f>SUM(#REF!)</f>
        <v/>
      </c>
    </row>
    <row r="72" ht="20.1" customFormat="1" customHeight="1" s="15">
      <c r="A72" s="540" t="n"/>
      <c r="B72" s="541" t="n"/>
      <c r="C72" s="445" t="inlineStr">
        <is>
          <t>税込</t>
        </is>
      </c>
      <c r="D72" s="666">
        <f>D71*1.1</f>
        <v/>
      </c>
      <c r="E72" s="664" t="n"/>
      <c r="F72" s="664" t="n"/>
      <c r="G72" s="664" t="n"/>
      <c r="H72" s="664" t="n"/>
      <c r="I72" s="664" t="n"/>
      <c r="J72" s="664" t="n"/>
      <c r="K72" s="664" t="n"/>
      <c r="L72" s="664" t="n"/>
      <c r="M72" s="664" t="n"/>
      <c r="N72" s="664" t="n"/>
      <c r="O72" s="664" t="n"/>
      <c r="P72" s="664" t="n"/>
      <c r="Q72" s="664" t="n"/>
      <c r="R72" s="664" t="n"/>
      <c r="S72" s="664" t="n"/>
      <c r="T72" s="664" t="n"/>
      <c r="U72" s="680" t="n"/>
      <c r="V72" s="680" t="n"/>
      <c r="W72" s="664" t="n"/>
      <c r="X72" s="664" t="n"/>
      <c r="Y72" s="664" t="n"/>
      <c r="Z72" s="16">
        <f>SUM(#REF!)</f>
        <v/>
      </c>
    </row>
    <row r="73" ht="20.1" customFormat="1" customHeight="1" s="15">
      <c r="A73" s="540" t="n"/>
      <c r="B73" s="396" t="inlineStr">
        <is>
          <t>McCoy</t>
        </is>
      </c>
      <c r="C73" s="445" t="inlineStr">
        <is>
          <t>Total</t>
        </is>
      </c>
      <c r="D73" s="666" t="n"/>
      <c r="E73" s="664" t="n"/>
      <c r="F73" s="664" t="n"/>
      <c r="G73" s="664" t="n"/>
      <c r="H73" s="664" t="n"/>
      <c r="I73" s="664" t="n"/>
      <c r="J73" s="664" t="n"/>
      <c r="K73" s="664" t="n"/>
      <c r="L73" s="664" t="n"/>
      <c r="M73" s="664" t="n"/>
      <c r="N73" s="664" t="n"/>
      <c r="O73" s="664" t="n"/>
      <c r="P73" s="664" t="n"/>
      <c r="Q73" s="664" t="n"/>
      <c r="R73" s="664" t="n"/>
      <c r="S73" s="664" t="n"/>
      <c r="T73" s="664" t="n"/>
      <c r="U73" s="680" t="n"/>
      <c r="V73" s="680" t="n"/>
      <c r="W73" s="664" t="n"/>
      <c r="X73" s="664" t="n"/>
      <c r="Y73" s="664" t="n"/>
      <c r="Z73" s="16">
        <f>SUM(#REF!)</f>
        <v/>
      </c>
    </row>
    <row r="74" ht="20.1" customFormat="1" customHeight="1" s="15">
      <c r="A74" s="540" t="n"/>
      <c r="B74" s="541" t="n"/>
      <c r="C74" s="445" t="inlineStr">
        <is>
          <t>税込</t>
        </is>
      </c>
      <c r="D74" s="666">
        <f>D73*1.1</f>
        <v/>
      </c>
      <c r="E74" s="664" t="n"/>
      <c r="F74" s="664" t="n"/>
      <c r="G74" s="664" t="n"/>
      <c r="H74" s="664" t="n"/>
      <c r="I74" s="664" t="n"/>
      <c r="J74" s="664" t="n"/>
      <c r="K74" s="664" t="n"/>
      <c r="L74" s="664" t="n"/>
      <c r="M74" s="664" t="n"/>
      <c r="N74" s="664" t="n"/>
      <c r="O74" s="664" t="n"/>
      <c r="P74" s="664" t="n"/>
      <c r="Q74" s="664" t="n"/>
      <c r="R74" s="664" t="n"/>
      <c r="S74" s="664" t="n"/>
      <c r="T74" s="664" t="n"/>
      <c r="U74" s="680" t="n"/>
      <c r="V74" s="680" t="n"/>
      <c r="W74" s="664" t="n"/>
      <c r="X74" s="664" t="n"/>
      <c r="Y74" s="664" t="n"/>
      <c r="Z74" s="16">
        <f>SUM(#REF!)</f>
        <v/>
      </c>
    </row>
    <row r="75" ht="20.1" customFormat="1" customHeight="1" s="15">
      <c r="A75" s="540" t="n"/>
      <c r="B75" s="396" t="inlineStr">
        <is>
          <t>URESHINO</t>
        </is>
      </c>
      <c r="C75" s="445" t="inlineStr">
        <is>
          <t>Total</t>
        </is>
      </c>
      <c r="D75" s="666" t="n"/>
      <c r="E75" s="664" t="n"/>
      <c r="F75" s="664" t="n"/>
      <c r="G75" s="664" t="n"/>
      <c r="H75" s="664" t="n"/>
      <c r="I75" s="664" t="n"/>
      <c r="J75" s="664" t="n"/>
      <c r="K75" s="664" t="n"/>
      <c r="L75" s="664" t="n"/>
      <c r="M75" s="664" t="n"/>
      <c r="N75" s="664" t="n"/>
      <c r="O75" s="664" t="n"/>
      <c r="P75" s="664" t="n"/>
      <c r="Q75" s="664" t="n"/>
      <c r="R75" s="664" t="n"/>
      <c r="S75" s="664" t="n"/>
      <c r="T75" s="664" t="n"/>
      <c r="U75" s="680" t="n"/>
      <c r="V75" s="680" t="n"/>
      <c r="W75" s="664" t="n"/>
      <c r="X75" s="664" t="n"/>
      <c r="Y75" s="664" t="n"/>
      <c r="Z75" s="16">
        <f>SUM(#REF!)</f>
        <v/>
      </c>
    </row>
    <row r="76" ht="20.1" customFormat="1" customHeight="1" s="15">
      <c r="A76" s="540" t="n"/>
      <c r="B76" s="541" t="n"/>
      <c r="C76" s="445" t="inlineStr">
        <is>
          <t>税込</t>
        </is>
      </c>
      <c r="D76" s="666">
        <f>D75*1.1</f>
        <v/>
      </c>
      <c r="E76" s="664" t="n"/>
      <c r="F76" s="664" t="n"/>
      <c r="G76" s="664" t="n"/>
      <c r="H76" s="664" t="n"/>
      <c r="I76" s="664" t="n"/>
      <c r="J76" s="664" t="n"/>
      <c r="K76" s="664" t="n"/>
      <c r="L76" s="664" t="n"/>
      <c r="M76" s="664" t="n"/>
      <c r="N76" s="664" t="n"/>
      <c r="O76" s="664" t="n"/>
      <c r="P76" s="664" t="n"/>
      <c r="Q76" s="664" t="n"/>
      <c r="R76" s="664" t="n"/>
      <c r="S76" s="664" t="n"/>
      <c r="T76" s="664" t="n"/>
      <c r="U76" s="680" t="n"/>
      <c r="V76" s="680" t="n"/>
      <c r="W76" s="664" t="n"/>
      <c r="X76" s="664" t="n"/>
      <c r="Y76" s="664" t="n"/>
      <c r="Z76" s="16">
        <f>SUM(#REF!)</f>
        <v/>
      </c>
    </row>
    <row r="77" ht="20.1" customFormat="1" customHeight="1" s="15">
      <c r="A77" s="540" t="n"/>
      <c r="B77" s="396" t="inlineStr">
        <is>
          <t>Luxces</t>
        </is>
      </c>
      <c r="C77" s="445" t="inlineStr">
        <is>
          <t>Total</t>
        </is>
      </c>
      <c r="D77" s="666" t="n"/>
      <c r="E77" s="664" t="n"/>
      <c r="F77" s="664" t="n"/>
      <c r="G77" s="664" t="n"/>
      <c r="H77" s="664" t="n"/>
      <c r="I77" s="664" t="n"/>
      <c r="J77" s="664" t="n"/>
      <c r="K77" s="664" t="n"/>
      <c r="L77" s="664" t="n"/>
      <c r="M77" s="664" t="n"/>
      <c r="N77" s="664" t="n"/>
      <c r="O77" s="664" t="n"/>
      <c r="P77" s="664" t="n"/>
      <c r="Q77" s="664" t="n"/>
      <c r="R77" s="664" t="n"/>
      <c r="S77" s="664" t="n"/>
      <c r="T77" s="664" t="n"/>
      <c r="U77" s="680" t="n"/>
      <c r="V77" s="680" t="n"/>
      <c r="W77" s="664" t="n"/>
      <c r="X77" s="664" t="n"/>
      <c r="Y77" s="664" t="n"/>
      <c r="Z77" s="16">
        <f>SUM(#REF!)</f>
        <v/>
      </c>
    </row>
    <row r="78" ht="20.1" customFormat="1" customHeight="1" s="15">
      <c r="A78" s="540" t="n"/>
      <c r="B78" s="541" t="n"/>
      <c r="C78" s="445" t="inlineStr">
        <is>
          <t>税込</t>
        </is>
      </c>
      <c r="D78" s="666">
        <f>D77*1.1</f>
        <v/>
      </c>
      <c r="E78" s="666" t="n"/>
      <c r="F78" s="666" t="n"/>
      <c r="G78" s="666" t="n"/>
      <c r="H78" s="666" t="n"/>
      <c r="I78" s="666" t="n"/>
      <c r="J78" s="666" t="n"/>
      <c r="K78" s="666" t="n"/>
      <c r="L78" s="666" t="n"/>
      <c r="M78" s="666" t="n"/>
      <c r="N78" s="666" t="n"/>
      <c r="O78" s="666" t="n"/>
      <c r="P78" s="666" t="n"/>
      <c r="Q78" s="666" t="n"/>
      <c r="R78" s="666" t="n"/>
      <c r="S78" s="666" t="n"/>
      <c r="T78" s="666" t="n"/>
      <c r="U78" s="666" t="n"/>
      <c r="V78" s="680" t="n"/>
      <c r="W78" s="664" t="n"/>
      <c r="X78" s="664" t="n"/>
      <c r="Y78" s="664" t="n"/>
      <c r="Z78" s="16">
        <f>SUM(#REF!)</f>
        <v/>
      </c>
    </row>
    <row r="79" ht="20.1" customFormat="1" customHeight="1" s="15">
      <c r="A79" s="540" t="n"/>
      <c r="B79" s="396" t="inlineStr">
        <is>
          <t>Diaasjapan</t>
        </is>
      </c>
      <c r="C79" s="445" t="n"/>
      <c r="D79" s="666" t="n"/>
      <c r="E79" s="666" t="n"/>
      <c r="F79" s="666" t="n"/>
      <c r="G79" s="666" t="n"/>
      <c r="H79" s="666" t="n"/>
      <c r="I79" s="666" t="n"/>
      <c r="J79" s="666" t="n"/>
      <c r="K79" s="666" t="n"/>
      <c r="L79" s="666" t="n"/>
      <c r="M79" s="666" t="n"/>
      <c r="N79" s="666" t="n"/>
      <c r="O79" s="666" t="n"/>
      <c r="P79" s="666" t="n"/>
      <c r="Q79" s="666" t="n"/>
      <c r="R79" s="666" t="n"/>
      <c r="S79" s="666" t="n"/>
      <c r="T79" s="666" t="n"/>
      <c r="U79" s="681" t="n"/>
      <c r="V79" s="680" t="n"/>
      <c r="W79" s="664" t="n"/>
      <c r="X79" s="664" t="n"/>
      <c r="Y79" s="664" t="n"/>
      <c r="Z79" s="16" t="n"/>
    </row>
    <row r="80" ht="20.1" customFormat="1" customHeight="1" s="15">
      <c r="A80" s="540" t="n"/>
      <c r="B80" s="541" t="n"/>
      <c r="C80" s="445" t="n"/>
      <c r="D80" s="666">
        <f>D79*1.1</f>
        <v/>
      </c>
      <c r="E80" s="666" t="n"/>
      <c r="F80" s="666" t="n"/>
      <c r="G80" s="666" t="n"/>
      <c r="H80" s="666" t="n"/>
      <c r="I80" s="666" t="n"/>
      <c r="J80" s="666" t="n"/>
      <c r="K80" s="666" t="n"/>
      <c r="L80" s="666" t="n"/>
      <c r="M80" s="666" t="n"/>
      <c r="N80" s="666" t="n"/>
      <c r="O80" s="666" t="n"/>
      <c r="P80" s="666" t="n"/>
      <c r="Q80" s="666" t="n"/>
      <c r="R80" s="666" t="n"/>
      <c r="S80" s="666" t="n"/>
      <c r="T80" s="666" t="n"/>
      <c r="U80" s="681" t="n"/>
      <c r="V80" s="680" t="n"/>
      <c r="W80" s="664" t="n"/>
      <c r="X80" s="664" t="n"/>
      <c r="Y80" s="664" t="n"/>
      <c r="Z80" s="16" t="n"/>
    </row>
    <row r="81" ht="20.1" customFormat="1" customHeight="1" s="15">
      <c r="A81" s="540" t="n"/>
      <c r="B81" s="396" t="inlineStr">
        <is>
          <t>DIAMANTE</t>
        </is>
      </c>
      <c r="C81" s="445" t="inlineStr">
        <is>
          <t>Total</t>
        </is>
      </c>
      <c r="D81" s="666" t="n"/>
      <c r="E81" s="664" t="n"/>
      <c r="F81" s="664" t="n"/>
      <c r="G81" s="664" t="n"/>
      <c r="H81" s="664" t="n"/>
      <c r="I81" s="664" t="n"/>
      <c r="J81" s="664" t="n"/>
      <c r="K81" s="664" t="n"/>
      <c r="L81" s="664" t="n"/>
      <c r="M81" s="664" t="n"/>
      <c r="N81" s="664" t="n"/>
      <c r="O81" s="664" t="n"/>
      <c r="P81" s="664" t="n"/>
      <c r="Q81" s="664" t="n"/>
      <c r="R81" s="664" t="n"/>
      <c r="S81" s="664" t="n"/>
      <c r="T81" s="664" t="n"/>
      <c r="U81" s="680" t="n"/>
      <c r="V81" s="680" t="n"/>
      <c r="W81" s="664" t="n"/>
      <c r="X81" s="664" t="n"/>
      <c r="Y81" s="664" t="n"/>
      <c r="Z81" s="16">
        <f>SUM(#REF!)</f>
        <v/>
      </c>
    </row>
    <row r="82" ht="20.1" customFormat="1" customHeight="1" s="15">
      <c r="A82" s="540" t="n"/>
      <c r="B82" s="541" t="n"/>
      <c r="C82" s="445" t="inlineStr">
        <is>
          <t>税込</t>
        </is>
      </c>
      <c r="D82" s="666">
        <f>D81*1.1</f>
        <v/>
      </c>
      <c r="E82" s="544" t="n"/>
      <c r="F82" s="544" t="n"/>
      <c r="G82" s="544" t="n"/>
      <c r="H82" s="664" t="n"/>
      <c r="I82" s="664" t="n"/>
      <c r="J82" s="664" t="n"/>
      <c r="K82" s="664" t="n"/>
      <c r="L82" s="664" t="n"/>
      <c r="M82" s="664" t="n"/>
      <c r="N82" s="664" t="n"/>
      <c r="O82" s="664" t="n"/>
      <c r="P82" s="664" t="n"/>
      <c r="Q82" s="664" t="n"/>
      <c r="R82" s="664" t="n"/>
      <c r="S82" s="664" t="n"/>
      <c r="T82" s="664" t="n"/>
      <c r="U82" s="680" t="n"/>
      <c r="V82" s="680" t="n"/>
      <c r="W82" s="664" t="n"/>
      <c r="X82" s="664" t="n"/>
      <c r="Y82" s="664" t="n"/>
      <c r="Z82" s="16">
        <f>SUM(#REF!)</f>
        <v/>
      </c>
    </row>
    <row r="83" ht="20.1" customFormat="1" customHeight="1" s="15">
      <c r="A83" s="540" t="n"/>
      <c r="B83" s="396" t="inlineStr">
        <is>
          <t>FAJ</t>
        </is>
      </c>
      <c r="C83" s="445" t="inlineStr">
        <is>
          <t>Total</t>
        </is>
      </c>
      <c r="D83" s="666" t="n"/>
      <c r="E83" s="664" t="n"/>
      <c r="F83" s="664" t="n"/>
      <c r="G83" s="664" t="n"/>
      <c r="H83" s="664" t="n"/>
      <c r="I83" s="664" t="n"/>
      <c r="J83" s="664" t="n"/>
      <c r="K83" s="664" t="n"/>
      <c r="L83" s="688" t="n"/>
      <c r="M83" s="688" t="n"/>
      <c r="N83" s="688" t="n"/>
      <c r="O83" s="664" t="n"/>
      <c r="P83" s="664" t="n"/>
      <c r="Q83" s="664" t="n"/>
      <c r="R83" s="664" t="n"/>
      <c r="S83" s="664" t="n"/>
      <c r="T83" s="664" t="n"/>
      <c r="U83" s="690" t="n"/>
      <c r="V83" s="664" t="n"/>
      <c r="W83" s="664" t="n"/>
      <c r="X83" s="664" t="n"/>
      <c r="Y83" s="664" t="n"/>
      <c r="Z83" s="16">
        <f>SUM(#REF!)</f>
        <v/>
      </c>
    </row>
    <row r="84" ht="20.1" customFormat="1" customHeight="1" s="15">
      <c r="A84" s="540" t="n"/>
      <c r="B84" s="541" t="n"/>
      <c r="C84" s="445" t="inlineStr">
        <is>
          <t>税込</t>
        </is>
      </c>
      <c r="D84" s="666">
        <f>D83*1.1</f>
        <v/>
      </c>
      <c r="E84" s="664" t="n"/>
      <c r="F84" s="664" t="n"/>
      <c r="G84" s="664" t="n"/>
      <c r="H84" s="664" t="n"/>
      <c r="I84" s="664" t="n"/>
      <c r="J84" s="664" t="n"/>
      <c r="K84" s="664" t="n"/>
      <c r="L84" s="664" t="n"/>
      <c r="M84" s="664" t="n"/>
      <c r="N84" s="664" t="n"/>
      <c r="O84" s="664" t="n"/>
      <c r="P84" s="664" t="n"/>
      <c r="Q84" s="664" t="n"/>
      <c r="R84" s="664" t="n"/>
      <c r="S84" s="664" t="n"/>
      <c r="T84" s="665" t="n"/>
      <c r="U84" s="691" t="n"/>
      <c r="V84" s="666" t="n"/>
      <c r="W84" s="664" t="n"/>
      <c r="X84" s="664" t="n"/>
      <c r="Y84" s="664" t="n"/>
      <c r="Z84" s="16">
        <f>SUM(#REF!)</f>
        <v/>
      </c>
    </row>
    <row r="85" ht="20.1" customFormat="1" customHeight="1" s="15" thickBot="1">
      <c r="A85" s="540" t="n"/>
      <c r="B85" s="492" t="inlineStr">
        <is>
          <t>輸送費(FREIGHT)</t>
        </is>
      </c>
      <c r="C85" s="499" t="n"/>
      <c r="D85" s="666" t="n">
        <v>106200</v>
      </c>
      <c r="E85" s="664" t="n"/>
      <c r="F85" s="664" t="n"/>
      <c r="G85" s="664" t="n"/>
      <c r="H85" s="664" t="n"/>
      <c r="I85" s="664" t="n"/>
      <c r="J85" s="664" t="n"/>
      <c r="K85" s="664" t="n"/>
      <c r="L85" s="664" t="n"/>
      <c r="M85" s="664" t="n"/>
      <c r="N85" s="664" t="n"/>
      <c r="O85" s="664" t="n"/>
      <c r="P85" s="664" t="n"/>
      <c r="Q85" s="664" t="n"/>
      <c r="R85" s="664" t="n"/>
      <c r="S85" s="664" t="n"/>
      <c r="T85" s="665" t="n"/>
      <c r="U85" s="685" t="n"/>
      <c r="V85" s="681" t="n"/>
      <c r="W85" s="664" t="n"/>
      <c r="X85" s="664" t="n"/>
      <c r="Y85" s="664" t="n"/>
      <c r="Z85" s="16">
        <f>SUM(#REF!)</f>
        <v/>
      </c>
    </row>
    <row r="86" ht="20.1" customFormat="1" customHeight="1" s="15" thickBot="1">
      <c r="A86" s="541" t="n"/>
      <c r="B86" s="492" t="inlineStr">
        <is>
          <t>輸送費込みTotal</t>
        </is>
      </c>
      <c r="C86" s="559" t="n"/>
      <c r="D86" s="692">
        <f>D3+D7+D9+D13+D15+D17+D19+D21+D23+D25+D27+D29+D31+D33+D35+D37+D39+D41+D43+D45+D47+D49+D51+D53+D55+D57+D59+D61+D63+D65+D67+D69+D71+D73+D75+D77+D81+D83+D85</f>
        <v/>
      </c>
      <c r="E86" s="693" t="n"/>
      <c r="F86" s="693" t="n"/>
      <c r="G86" s="693" t="n"/>
      <c r="H86" s="693" t="n"/>
      <c r="I86" s="693" t="n"/>
      <c r="J86" s="693" t="n"/>
      <c r="K86" s="693" t="n"/>
      <c r="L86" s="693" t="n"/>
      <c r="M86" s="693" t="n"/>
      <c r="N86" s="693" t="n"/>
      <c r="O86" s="693" t="n"/>
      <c r="P86" s="693" t="n"/>
      <c r="Q86" s="693" t="n"/>
      <c r="R86" s="693" t="n"/>
      <c r="S86" s="693" t="n"/>
      <c r="T86" s="694" t="n"/>
      <c r="U86" s="695" t="n"/>
      <c r="V86" s="696">
        <f>V3+V9+V13+V7+V17+V15+V21+V19+V23+V27+V85+V25+V33+V35+V29+V39+V41+V45+V47+V83+V55+V51+V43+V57+V61+V65+V59+V37+V63+V67+V69+V71+V73+V75+V77+V81</f>
        <v/>
      </c>
      <c r="W86" s="692">
        <f>W3+W9+W13+W7+W17+W15+W21+W19+W23+W27+W85+W25+W33+W35+W29+W39+W41+W45+W47+W83+W55+W51+W43+W57+W61+W65+W59+W37+W63+W67+W69+W71+W73+W75+W77+W81</f>
        <v/>
      </c>
      <c r="X86" s="693">
        <f>X3+X9+X13+X7+X17+X15+X21+X19+X23+X27+X85+X25+X33+X35+X29+X39+X41+X45+X47+X83+X55+X51+X43+X57+X61+X65+X59+X37+X63+X67+X69+X71+X73+X75+X77+X81</f>
        <v/>
      </c>
      <c r="Y86" s="693">
        <f>Y3+Y9+Y13+Y7+Y17+Y15+Y21+Y19+Y23+Y27+Y85+Y25+Y33+Y35+Y29+Y39+Y41+Y45+Y47+Y83+Y55+Y51+Y43+Y57+Y61+Y65+Y59+Y37+Y63+Y67+Y69+Y71+Y73+Y75+Y77+Y81</f>
        <v/>
      </c>
      <c r="Z86" s="16">
        <f>SUM(#REF!)</f>
        <v/>
      </c>
      <c r="AA86" s="552">
        <f>SUM(#REF!)</f>
        <v/>
      </c>
      <c r="AC86" s="39">
        <f>Z86+AB86</f>
        <v/>
      </c>
      <c r="AD86" s="552">
        <f>#REF!+#REF!</f>
        <v/>
      </c>
    </row>
    <row r="87" ht="20.1" customFormat="1" customHeight="1" s="15">
      <c r="A87" s="433" t="inlineStr">
        <is>
          <t>売上</t>
        </is>
      </c>
      <c r="B87" s="150" t="inlineStr">
        <is>
          <t>(FLOUVEIL)</t>
        </is>
      </c>
      <c r="C87" s="145" t="inlineStr">
        <is>
          <t>Total</t>
        </is>
      </c>
      <c r="D87" s="670" t="n"/>
      <c r="E87" s="670" t="n"/>
      <c r="F87" s="670" t="n"/>
      <c r="G87" s="670" t="n"/>
      <c r="H87" s="670" t="n"/>
      <c r="I87" s="670" t="n"/>
      <c r="J87" s="670" t="n"/>
      <c r="K87" s="670" t="n"/>
      <c r="L87" s="670" t="n"/>
      <c r="M87" s="670" t="n"/>
      <c r="N87" s="670" t="n"/>
      <c r="O87" s="670" t="n"/>
      <c r="P87" s="670" t="n"/>
      <c r="Q87" s="670" t="n"/>
      <c r="R87" s="670" t="n"/>
      <c r="S87" s="670" t="n"/>
      <c r="T87" s="697" t="n"/>
      <c r="U87" s="698" t="n"/>
      <c r="V87" s="699" t="n"/>
      <c r="W87" s="670" t="n"/>
      <c r="X87" s="670" t="n"/>
      <c r="Y87" s="670" t="n"/>
      <c r="Z87" s="16">
        <f>SUM(#REF!)</f>
        <v/>
      </c>
    </row>
    <row r="88" ht="20.1" customFormat="1" customHeight="1" s="15">
      <c r="A88" s="540" t="n"/>
      <c r="B88" s="166" t="inlineStr">
        <is>
          <t xml:space="preserve">(RELENT)
</t>
        </is>
      </c>
      <c r="C88" s="145" t="inlineStr">
        <is>
          <t>Total</t>
        </is>
      </c>
      <c r="D88" s="664" t="n">
        <v>317408</v>
      </c>
      <c r="E88" s="664" t="n"/>
      <c r="F88" s="664" t="n"/>
      <c r="G88" s="664" t="n"/>
      <c r="H88" s="664" t="n"/>
      <c r="I88" s="664" t="n"/>
      <c r="J88" s="664" t="n"/>
      <c r="K88" s="664" t="n"/>
      <c r="L88" s="664" t="n"/>
      <c r="M88" s="664" t="n"/>
      <c r="N88" s="664" t="n"/>
      <c r="O88" s="664" t="n"/>
      <c r="P88" s="664" t="n"/>
      <c r="Q88" s="664" t="n"/>
      <c r="R88" s="664" t="n"/>
      <c r="S88" s="664" t="n"/>
      <c r="T88" s="664" t="n"/>
      <c r="U88" s="688" t="n"/>
      <c r="V88" s="664" t="n"/>
      <c r="W88" s="664" t="n"/>
      <c r="X88" s="664" t="n"/>
      <c r="Y88" s="664" t="n"/>
      <c r="Z88" s="16">
        <f>SUM(#REF!)</f>
        <v/>
      </c>
    </row>
    <row r="89" ht="20.1" customFormat="1" customHeight="1" s="15">
      <c r="A89" s="540" t="n"/>
      <c r="B89" s="150" t="inlineStr">
        <is>
          <t>C'BON</t>
        </is>
      </c>
      <c r="C89" s="485" t="inlineStr">
        <is>
          <t>Total</t>
        </is>
      </c>
      <c r="D89" s="680" t="n">
        <v>127265</v>
      </c>
      <c r="E89" s="680" t="n"/>
      <c r="F89" s="680" t="n"/>
      <c r="G89" s="680" t="n"/>
      <c r="H89" s="680" t="n"/>
      <c r="I89" s="680" t="n"/>
      <c r="J89" s="680" t="n"/>
      <c r="K89" s="680" t="n"/>
      <c r="L89" s="680" t="n"/>
      <c r="M89" s="680" t="n"/>
      <c r="N89" s="680" t="n"/>
      <c r="O89" s="680" t="n"/>
      <c r="P89" s="680" t="n"/>
      <c r="Q89" s="680" t="n"/>
      <c r="R89" s="680" t="n"/>
      <c r="S89" s="680" t="n"/>
      <c r="T89" s="680" t="n"/>
      <c r="U89" s="680" t="n"/>
      <c r="V89" s="680" t="n"/>
      <c r="W89" s="680" t="n"/>
      <c r="X89" s="680" t="n"/>
      <c r="Y89" s="680" t="n"/>
      <c r="Z89" s="83">
        <f>SUM(#REF!)</f>
        <v/>
      </c>
    </row>
    <row r="90" ht="20.1" customFormat="1" customHeight="1" s="15">
      <c r="A90" s="540" t="n"/>
      <c r="B90" s="150" t="inlineStr">
        <is>
          <t>Q1st</t>
        </is>
      </c>
      <c r="C90" s="160" t="inlineStr">
        <is>
          <t>Total</t>
        </is>
      </c>
      <c r="D90" s="685" t="n"/>
      <c r="E90" s="685" t="n"/>
      <c r="F90" s="700" t="n"/>
      <c r="G90" s="664" t="n"/>
      <c r="H90" s="684" t="n"/>
      <c r="I90" s="684" t="n"/>
      <c r="J90" s="685" t="n"/>
      <c r="K90" s="685" t="n"/>
      <c r="L90" s="685" t="n"/>
      <c r="M90" s="685" t="n"/>
      <c r="N90" s="685" t="n"/>
      <c r="O90" s="685" t="n"/>
      <c r="P90" s="685" t="n"/>
      <c r="Q90" s="685" t="n"/>
      <c r="R90" s="685" t="n"/>
      <c r="S90" s="685" t="n"/>
      <c r="T90" s="685" t="n"/>
      <c r="U90" s="685" t="n"/>
      <c r="V90" s="685" t="n"/>
      <c r="W90" s="685" t="n"/>
      <c r="X90" s="685" t="n"/>
      <c r="Y90" s="685" t="n"/>
      <c r="Z90" s="81">
        <f>SUM(#REF!)</f>
        <v/>
      </c>
    </row>
    <row r="91" ht="20.1" customFormat="1" customHeight="1" s="15">
      <c r="A91" s="540" t="n"/>
      <c r="B91" s="161" t="inlineStr">
        <is>
          <t>CHANSON</t>
        </is>
      </c>
      <c r="C91" s="160" t="inlineStr">
        <is>
          <t>Total</t>
        </is>
      </c>
      <c r="D91" s="685" t="n"/>
      <c r="E91" s="156" t="n"/>
      <c r="F91" s="158" t="n"/>
      <c r="G91" s="664" t="n"/>
      <c r="H91" s="157" t="n"/>
      <c r="I91" s="157" t="n"/>
      <c r="J91" s="685" t="n"/>
      <c r="K91" s="156" t="n"/>
      <c r="L91" s="156" t="n"/>
      <c r="M91" s="156" t="n"/>
      <c r="N91" s="156" t="n"/>
      <c r="O91" s="156" t="n"/>
      <c r="P91" s="156" t="n"/>
      <c r="Q91" s="156" t="n"/>
      <c r="R91" s="156" t="n"/>
      <c r="S91" s="156" t="n"/>
      <c r="T91" s="156" t="n"/>
      <c r="U91" s="156" t="n"/>
      <c r="V91" s="156" t="n"/>
      <c r="W91" s="156" t="n"/>
      <c r="X91" s="156" t="n"/>
      <c r="Y91" s="156" t="n"/>
      <c r="Z91" s="82" t="n"/>
    </row>
    <row r="92" ht="20.1" customFormat="1" customHeight="1" s="15">
      <c r="A92" s="540" t="n"/>
      <c r="B92" s="161" t="inlineStr">
        <is>
          <t>HIMELABO</t>
        </is>
      </c>
      <c r="C92" s="160" t="inlineStr">
        <is>
          <t>Total</t>
        </is>
      </c>
      <c r="D92" s="685" t="n"/>
      <c r="E92" s="156" t="n"/>
      <c r="F92" s="158" t="n"/>
      <c r="G92" s="664" t="n"/>
      <c r="H92" s="157" t="n"/>
      <c r="I92" s="157" t="n"/>
      <c r="J92" s="156" t="n"/>
      <c r="K92" s="156" t="n"/>
      <c r="L92" s="156" t="n"/>
      <c r="M92" s="156" t="n"/>
      <c r="N92" s="156" t="n"/>
      <c r="O92" s="156" t="n"/>
      <c r="P92" s="156" t="n"/>
      <c r="Q92" s="156" t="n"/>
      <c r="R92" s="156" t="n"/>
      <c r="S92" s="156" t="n"/>
      <c r="T92" s="156" t="n"/>
      <c r="U92" s="156" t="n"/>
      <c r="V92" s="156" t="n"/>
      <c r="W92" s="156" t="n"/>
      <c r="X92" s="156" t="n"/>
      <c r="Y92" s="156" t="n"/>
      <c r="Z92" s="82" t="n"/>
    </row>
    <row r="93" ht="20.1" customFormat="1" customHeight="1" s="15">
      <c r="A93" s="540" t="n"/>
      <c r="B93" s="150" t="inlineStr">
        <is>
          <t>SUNSORIT</t>
        </is>
      </c>
      <c r="C93" s="487" t="inlineStr">
        <is>
          <t>Total</t>
        </is>
      </c>
      <c r="D93" s="688" t="n"/>
      <c r="E93" s="688" t="n"/>
      <c r="F93" s="701" t="n"/>
      <c r="G93" s="664" t="n"/>
      <c r="H93" s="702" t="n"/>
      <c r="I93" s="702" t="n"/>
      <c r="J93" s="688" t="n"/>
      <c r="K93" s="688" t="n"/>
      <c r="L93" s="688" t="n"/>
      <c r="M93" s="688" t="n"/>
      <c r="N93" s="688" t="n"/>
      <c r="O93" s="688" t="n"/>
      <c r="P93" s="688" t="n"/>
      <c r="Q93" s="688" t="n"/>
      <c r="R93" s="688" t="n"/>
      <c r="S93" s="688" t="n"/>
      <c r="T93" s="688" t="n"/>
      <c r="U93" s="688" t="n"/>
      <c r="V93" s="688" t="n"/>
      <c r="W93" s="688" t="n"/>
      <c r="X93" s="688" t="n"/>
      <c r="Y93" s="688" t="n"/>
      <c r="Z93" s="85">
        <f>SUM(#REF!)</f>
        <v/>
      </c>
    </row>
    <row r="94" ht="20.1" customFormat="1" customHeight="1" s="15">
      <c r="A94" s="540" t="n"/>
      <c r="B94" s="150" t="inlineStr">
        <is>
          <t>KYOTOMO</t>
        </is>
      </c>
      <c r="C94" s="145" t="inlineStr">
        <is>
          <t>Total</t>
        </is>
      </c>
      <c r="D94" s="664" t="n"/>
      <c r="E94" s="664" t="n"/>
      <c r="F94" s="665" t="n"/>
      <c r="G94" s="664" t="n"/>
      <c r="H94" s="666" t="n"/>
      <c r="I94" s="666" t="n"/>
      <c r="J94" s="664" t="n"/>
      <c r="K94" s="664" t="n"/>
      <c r="L94" s="664" t="n"/>
      <c r="M94" s="664" t="n"/>
      <c r="N94" s="664" t="n"/>
      <c r="O94" s="664" t="n"/>
      <c r="P94" s="664" t="n"/>
      <c r="Q94" s="664" t="n"/>
      <c r="R94" s="664" t="n"/>
      <c r="S94" s="664" t="n"/>
      <c r="T94" s="664" t="n"/>
      <c r="U94" s="664" t="n"/>
      <c r="V94" s="664" t="n"/>
      <c r="W94" s="664" t="n"/>
      <c r="X94" s="664" t="n"/>
      <c r="Y94" s="664" t="n"/>
      <c r="Z94" s="16">
        <f>SUM(#REF!)</f>
        <v/>
      </c>
    </row>
    <row r="95" ht="20.1" customFormat="1" customHeight="1" s="15">
      <c r="A95" s="540" t="n"/>
      <c r="B95" s="150" t="inlineStr">
        <is>
          <t>COREIN</t>
        </is>
      </c>
      <c r="C95" s="145" t="inlineStr">
        <is>
          <t>Total</t>
        </is>
      </c>
      <c r="D95" s="664" t="n"/>
      <c r="E95" s="664" t="n"/>
      <c r="F95" s="665" t="n"/>
      <c r="G95" s="664" t="n"/>
      <c r="H95" s="666" t="n"/>
      <c r="I95" s="666" t="n"/>
      <c r="J95" s="664" t="n"/>
      <c r="K95" s="664" t="n"/>
      <c r="L95" s="664" t="n"/>
      <c r="M95" s="664" t="n"/>
      <c r="N95" s="664" t="n"/>
      <c r="O95" s="664" t="n"/>
      <c r="P95" s="664" t="n"/>
      <c r="Q95" s="664" t="n"/>
      <c r="R95" s="664" t="n"/>
      <c r="S95" s="664" t="n"/>
      <c r="T95" s="664" t="n"/>
      <c r="U95" s="664" t="n"/>
      <c r="V95" s="664" t="n"/>
      <c r="W95" s="664" t="n"/>
      <c r="X95" s="664" t="n"/>
      <c r="Y95" s="664" t="n"/>
      <c r="Z95" s="16">
        <f>SUM(#REF!)</f>
        <v/>
      </c>
    </row>
    <row r="96" ht="20.1" customFormat="1" customHeight="1" s="15">
      <c r="A96" s="540" t="n"/>
      <c r="B96" s="150" t="inlineStr">
        <is>
          <t>ELEGADOLL</t>
        </is>
      </c>
      <c r="C96" s="145" t="inlineStr">
        <is>
          <t>Total</t>
        </is>
      </c>
      <c r="D96" s="664" t="n"/>
      <c r="E96" s="664" t="n"/>
      <c r="F96" s="665" t="n"/>
      <c r="G96" s="664" t="n"/>
      <c r="H96" s="666" t="n"/>
      <c r="I96" s="666" t="n"/>
      <c r="J96" s="664" t="n"/>
      <c r="K96" s="664" t="n"/>
      <c r="L96" s="664" t="n"/>
      <c r="M96" s="664" t="n"/>
      <c r="N96" s="664" t="n"/>
      <c r="O96" s="664" t="n"/>
      <c r="P96" s="664" t="n"/>
      <c r="Q96" s="664" t="n"/>
      <c r="R96" s="664" t="n"/>
      <c r="S96" s="664" t="n"/>
      <c r="T96" s="664" t="n"/>
      <c r="U96" s="664" t="n"/>
      <c r="V96" s="664" t="n"/>
      <c r="W96" s="664" t="n"/>
      <c r="X96" s="664" t="n"/>
      <c r="Y96" s="664" t="n"/>
      <c r="Z96" s="16">
        <f>SUM(#REF!)</f>
        <v/>
      </c>
    </row>
    <row r="97" ht="20.1" customFormat="1" customHeight="1" s="15">
      <c r="A97" s="540" t="n"/>
      <c r="B97" s="150" t="inlineStr">
        <is>
          <t>MAYURI</t>
        </is>
      </c>
      <c r="C97" s="145" t="inlineStr">
        <is>
          <t>Total</t>
        </is>
      </c>
      <c r="D97" s="664" t="n"/>
      <c r="E97" s="664" t="n"/>
      <c r="F97" s="665" t="n"/>
      <c r="G97" s="152" t="n"/>
      <c r="H97" s="666" t="n"/>
      <c r="I97" s="666" t="n"/>
      <c r="J97" s="664" t="n"/>
      <c r="K97" s="664" t="n"/>
      <c r="L97" s="664" t="n"/>
      <c r="M97" s="664" t="n"/>
      <c r="N97" s="664" t="n"/>
      <c r="O97" s="664" t="n"/>
      <c r="P97" s="664" t="n"/>
      <c r="Q97" s="664" t="n"/>
      <c r="R97" s="664" t="n"/>
      <c r="S97" s="664" t="n"/>
      <c r="T97" s="664" t="n"/>
      <c r="U97" s="664" t="n"/>
      <c r="V97" s="664" t="n"/>
      <c r="W97" s="664" t="n"/>
      <c r="X97" s="664" t="n"/>
      <c r="Y97" s="664" t="n"/>
      <c r="Z97" s="16">
        <f>SUM(#REF!)</f>
        <v/>
      </c>
    </row>
    <row r="98" ht="20.1" customFormat="1" customHeight="1" s="15">
      <c r="A98" s="540" t="n"/>
      <c r="B98" s="150" t="inlineStr">
        <is>
          <t>ATMORE</t>
        </is>
      </c>
      <c r="C98" s="145" t="inlineStr">
        <is>
          <t>Total</t>
        </is>
      </c>
      <c r="D98" s="664" t="n">
        <v>77336</v>
      </c>
      <c r="E98" s="664" t="n"/>
      <c r="F98" s="665" t="n"/>
      <c r="G98" s="664" t="n"/>
      <c r="H98" s="666" t="n"/>
      <c r="I98" s="666" t="n"/>
      <c r="J98" s="664" t="n"/>
      <c r="K98" s="664" t="n"/>
      <c r="L98" s="664" t="n"/>
      <c r="M98" s="664" t="n"/>
      <c r="N98" s="664" t="n"/>
      <c r="O98" s="664" t="n"/>
      <c r="P98" s="664" t="n"/>
      <c r="Q98" s="664" t="n"/>
      <c r="R98" s="664" t="n"/>
      <c r="S98" s="664" t="n"/>
      <c r="T98" s="664" t="n"/>
      <c r="U98" s="664" t="n"/>
      <c r="V98" s="664" t="n"/>
      <c r="W98" s="664" t="n"/>
      <c r="X98" s="664" t="n"/>
      <c r="Y98" s="664" t="n"/>
      <c r="Z98" s="16">
        <f>SUM(#REF!)</f>
        <v/>
      </c>
    </row>
    <row r="99" ht="20.1" customFormat="1" customHeight="1" s="15">
      <c r="A99" s="540" t="n"/>
      <c r="B99" s="150" t="inlineStr">
        <is>
          <t>OLUPONO</t>
        </is>
      </c>
      <c r="C99" s="145" t="inlineStr">
        <is>
          <t>Total</t>
        </is>
      </c>
      <c r="D99" s="664" t="n"/>
      <c r="E99" s="664" t="n"/>
      <c r="F99" s="665" t="n"/>
      <c r="G99" s="152" t="n"/>
      <c r="H99" s="666" t="n"/>
      <c r="I99" s="666" t="n"/>
      <c r="J99" s="664" t="n"/>
      <c r="K99" s="664" t="n"/>
      <c r="L99" s="664" t="n"/>
      <c r="M99" s="664" t="n"/>
      <c r="N99" s="664" t="n"/>
      <c r="O99" s="664" t="n"/>
      <c r="P99" s="664" t="n"/>
      <c r="Q99" s="664" t="n"/>
      <c r="R99" s="664" t="n"/>
      <c r="S99" s="664" t="n"/>
      <c r="T99" s="664" t="n"/>
      <c r="U99" s="664" t="n"/>
      <c r="V99" s="664" t="n"/>
      <c r="W99" s="664" t="n"/>
      <c r="X99" s="664" t="n"/>
      <c r="Y99" s="664" t="n"/>
      <c r="Z99" s="16">
        <f>SUM(#REF!)</f>
        <v/>
      </c>
    </row>
    <row r="100" ht="20.1" customFormat="1" customHeight="1" s="15">
      <c r="A100" s="540" t="n"/>
      <c r="B100" s="150" t="inlineStr">
        <is>
          <t>DIME HEALTH CARE</t>
        </is>
      </c>
      <c r="C100" s="145" t="inlineStr">
        <is>
          <t>Total</t>
        </is>
      </c>
      <c r="D100" s="664" t="n"/>
      <c r="E100" s="664" t="n"/>
      <c r="F100" s="665" t="n"/>
      <c r="G100" s="152" t="n"/>
      <c r="H100" s="666" t="n"/>
      <c r="I100" s="666" t="n"/>
      <c r="J100" s="664" t="n"/>
      <c r="K100" s="664" t="n"/>
      <c r="L100" s="664" t="n"/>
      <c r="M100" s="664" t="n"/>
      <c r="N100" s="664" t="n"/>
      <c r="O100" s="664" t="n"/>
      <c r="P100" s="664" t="n"/>
      <c r="Q100" s="664" t="n"/>
      <c r="R100" s="664" t="n"/>
      <c r="S100" s="664" t="n"/>
      <c r="T100" s="664" t="n"/>
      <c r="U100" s="664" t="n"/>
      <c r="V100" s="664" t="n"/>
      <c r="W100" s="664" t="n"/>
      <c r="X100" s="664" t="n"/>
      <c r="Y100" s="664" t="n"/>
      <c r="Z100" s="16">
        <f>SUM(#REF!)</f>
        <v/>
      </c>
    </row>
    <row r="101" ht="20.1" customFormat="1" customHeight="1" s="15">
      <c r="A101" s="540" t="n"/>
      <c r="B101" s="150" t="inlineStr">
        <is>
          <t>EMU</t>
        </is>
      </c>
      <c r="C101" s="145" t="inlineStr">
        <is>
          <t>Total</t>
        </is>
      </c>
      <c r="D101" s="664" t="n"/>
      <c r="E101" s="664" t="n"/>
      <c r="F101" s="665" t="n"/>
      <c r="G101" s="152" t="n"/>
      <c r="H101" s="666" t="n"/>
      <c r="I101" s="666" t="n"/>
      <c r="J101" s="664" t="n"/>
      <c r="K101" s="664" t="n"/>
      <c r="L101" s="680" t="n"/>
      <c r="M101" s="680" t="n"/>
      <c r="N101" s="680" t="n"/>
      <c r="O101" s="664" t="n"/>
      <c r="P101" s="664" t="n"/>
      <c r="Q101" s="664" t="n"/>
      <c r="R101" s="664" t="n"/>
      <c r="S101" s="664" t="n"/>
      <c r="T101" s="664" t="n"/>
      <c r="U101" s="664" t="n"/>
      <c r="V101" s="664" t="n"/>
      <c r="W101" s="664" t="n"/>
      <c r="X101" s="664" t="n"/>
      <c r="Y101" s="664" t="n"/>
      <c r="Z101" s="16">
        <f>SUM(#REF!)</f>
        <v/>
      </c>
    </row>
    <row r="102" ht="20.1" customFormat="1" customHeight="1" s="15">
      <c r="A102" s="540" t="n"/>
      <c r="B102" s="150" t="inlineStr">
        <is>
          <t>CHIKUHODO</t>
        </is>
      </c>
      <c r="C102" s="145" t="inlineStr">
        <is>
          <t>Total</t>
        </is>
      </c>
      <c r="D102" s="664" t="n"/>
      <c r="E102" s="664" t="n"/>
      <c r="F102" s="665" t="n"/>
      <c r="G102" s="152" t="n"/>
      <c r="H102" s="666" t="n"/>
      <c r="I102" s="666" t="n"/>
      <c r="J102" s="664" t="n"/>
      <c r="K102" s="664" t="n"/>
      <c r="L102" s="664" t="n"/>
      <c r="M102" s="664" t="n"/>
      <c r="N102" s="664" t="n"/>
      <c r="O102" s="664" t="n"/>
      <c r="P102" s="664" t="n"/>
      <c r="Q102" s="664" t="n"/>
      <c r="R102" s="664" t="n"/>
      <c r="S102" s="664" t="n"/>
      <c r="T102" s="664" t="n"/>
      <c r="U102" s="664" t="n"/>
      <c r="V102" s="664" t="n"/>
      <c r="W102" s="664" t="n"/>
      <c r="X102" s="664" t="n"/>
      <c r="Y102" s="664" t="n"/>
      <c r="Z102" s="16">
        <f>SUM(#REF!)</f>
        <v/>
      </c>
    </row>
    <row r="103" ht="20.1" customFormat="1" customHeight="1" s="15">
      <c r="A103" s="540" t="n"/>
      <c r="B103" s="150" t="inlineStr">
        <is>
          <t>LAPIDEM</t>
        </is>
      </c>
      <c r="C103" s="145" t="inlineStr">
        <is>
          <t>Total</t>
        </is>
      </c>
      <c r="D103" s="664" t="n"/>
      <c r="E103" s="664" t="n"/>
      <c r="F103" s="665" t="n"/>
      <c r="G103" s="664" t="n"/>
      <c r="H103" s="666" t="n"/>
      <c r="I103" s="666" t="n"/>
      <c r="J103" s="664" t="n"/>
      <c r="K103" s="664" t="n"/>
      <c r="L103" s="664" t="n"/>
      <c r="M103" s="664" t="n"/>
      <c r="N103" s="664" t="n"/>
      <c r="O103" s="664" t="n"/>
      <c r="P103" s="664" t="n"/>
      <c r="Q103" s="664" t="n"/>
      <c r="R103" s="664" t="n"/>
      <c r="S103" s="664" t="n"/>
      <c r="T103" s="664" t="n"/>
      <c r="U103" s="664" t="n"/>
      <c r="V103" s="664" t="n"/>
      <c r="W103" s="664" t="n"/>
      <c r="X103" s="664" t="n"/>
      <c r="Y103" s="664" t="n"/>
      <c r="Z103" s="16">
        <f>SUM(#REF!)</f>
        <v/>
      </c>
    </row>
    <row r="104" ht="20.1" customFormat="1" customHeight="1" s="15">
      <c r="A104" s="540" t="n"/>
      <c r="B104" s="150" t="inlineStr">
        <is>
          <t>MARY PLATINUE</t>
        </is>
      </c>
      <c r="C104" s="145" t="inlineStr">
        <is>
          <t>Total</t>
        </is>
      </c>
      <c r="D104" s="664" t="n"/>
      <c r="E104" s="664" t="n"/>
      <c r="F104" s="665" t="n"/>
      <c r="G104" s="664" t="n"/>
      <c r="H104" s="666" t="n"/>
      <c r="I104" s="666" t="n"/>
      <c r="J104" s="664" t="n"/>
      <c r="K104" s="665" t="n"/>
      <c r="L104" s="664" t="n"/>
      <c r="M104" s="664" t="n"/>
      <c r="N104" s="666" t="n"/>
      <c r="O104" s="666" t="n"/>
      <c r="P104" s="664" t="n"/>
      <c r="Q104" s="664" t="n"/>
      <c r="R104" s="664" t="n"/>
      <c r="S104" s="664" t="n"/>
      <c r="T104" s="664" t="n"/>
      <c r="U104" s="664" t="n"/>
      <c r="V104" s="664" t="n"/>
      <c r="W104" s="664" t="n"/>
      <c r="X104" s="664" t="n"/>
      <c r="Y104" s="664" t="n"/>
      <c r="Z104" s="16">
        <f>SUM(#REF!)</f>
        <v/>
      </c>
    </row>
    <row r="105" ht="20.1" customFormat="1" customHeight="1" s="15">
      <c r="A105" s="540" t="n"/>
      <c r="B105" s="150" t="inlineStr">
        <is>
          <t>POD(ROSY DROP)</t>
        </is>
      </c>
      <c r="C105" s="145" t="inlineStr">
        <is>
          <t>Total</t>
        </is>
      </c>
      <c r="D105" s="664" t="n"/>
      <c r="E105" s="664" t="n"/>
      <c r="F105" s="665" t="n"/>
      <c r="G105" s="664" t="n"/>
      <c r="H105" s="666" t="n"/>
      <c r="I105" s="666" t="n"/>
      <c r="J105" s="664" t="n"/>
      <c r="K105" s="664" t="n"/>
      <c r="L105" s="664" t="n"/>
      <c r="M105" s="664" t="n"/>
      <c r="N105" s="664" t="n"/>
      <c r="O105" s="664" t="n"/>
      <c r="P105" s="664" t="n"/>
      <c r="Q105" s="664" t="n"/>
      <c r="R105" s="664" t="n"/>
      <c r="S105" s="664" t="n"/>
      <c r="T105" s="664" t="n"/>
      <c r="U105" s="664" t="n"/>
      <c r="V105" s="664" t="n"/>
      <c r="W105" s="664" t="n"/>
      <c r="X105" s="664" t="n"/>
      <c r="Y105" s="664" t="n"/>
      <c r="Z105" s="16">
        <f>SUM(#REF!)</f>
        <v/>
      </c>
    </row>
    <row r="106" ht="20.1" customFormat="1" customHeight="1" s="15">
      <c r="A106" s="540" t="n"/>
      <c r="B106" s="150" t="inlineStr">
        <is>
          <t>CBS(ESTLABO)</t>
        </is>
      </c>
      <c r="C106" s="145" t="inlineStr">
        <is>
          <t>Total</t>
        </is>
      </c>
      <c r="D106" s="664" t="n">
        <v>77060</v>
      </c>
      <c r="E106" s="664" t="n"/>
      <c r="F106" s="665" t="n"/>
      <c r="G106" s="664" t="n"/>
      <c r="H106" s="666" t="n"/>
      <c r="I106" s="666" t="n"/>
      <c r="J106" s="664" t="n"/>
      <c r="K106" s="665" t="n"/>
      <c r="L106" s="664" t="n"/>
      <c r="M106" s="664" t="n"/>
      <c r="N106" s="666" t="n"/>
      <c r="O106" s="666" t="n"/>
      <c r="P106" s="664" t="n"/>
      <c r="Q106" s="664" t="n"/>
      <c r="R106" s="664" t="n"/>
      <c r="S106" s="664" t="n"/>
      <c r="T106" s="664" t="n"/>
      <c r="U106" s="664" t="n"/>
      <c r="V106" s="664" t="n"/>
      <c r="W106" s="664" t="n"/>
      <c r="X106" s="664" t="n"/>
      <c r="Y106" s="664" t="n"/>
      <c r="Z106" s="16">
        <f>SUM(#REF!)</f>
        <v/>
      </c>
    </row>
    <row r="107" ht="20.1" customFormat="1" customHeight="1" s="15">
      <c r="A107" s="540" t="n"/>
      <c r="B107" s="150" t="inlineStr">
        <is>
          <t>DOSHISHA</t>
        </is>
      </c>
      <c r="C107" s="145" t="inlineStr">
        <is>
          <t>Total</t>
        </is>
      </c>
      <c r="D107" s="664" t="n"/>
      <c r="E107" s="664" t="n"/>
      <c r="F107" s="665" t="n"/>
      <c r="G107" s="664" t="n"/>
      <c r="H107" s="666" t="n"/>
      <c r="I107" s="666" t="n"/>
      <c r="J107" s="664" t="n"/>
      <c r="K107" s="664" t="n"/>
      <c r="L107" s="664" t="n"/>
      <c r="M107" s="664" t="n"/>
      <c r="N107" s="664" t="n"/>
      <c r="O107" s="664" t="n"/>
      <c r="P107" s="664" t="n"/>
      <c r="Q107" s="664" t="n"/>
      <c r="R107" s="664" t="n"/>
      <c r="S107" s="664" t="n"/>
      <c r="T107" s="664" t="n"/>
      <c r="U107" s="664" t="n"/>
      <c r="V107" s="664" t="n"/>
      <c r="W107" s="664" t="n"/>
      <c r="X107" s="664" t="n"/>
      <c r="Y107" s="664" t="n"/>
      <c r="Z107" s="16">
        <f>SUM(#REF!)</f>
        <v/>
      </c>
    </row>
    <row r="108" ht="20.1" customFormat="1" customHeight="1" s="15">
      <c r="A108" s="540" t="n"/>
      <c r="B108" s="150" t="inlineStr">
        <is>
          <t>MEROS</t>
        </is>
      </c>
      <c r="C108" s="145" t="inlineStr">
        <is>
          <t>Total</t>
        </is>
      </c>
      <c r="D108" s="664" t="n"/>
      <c r="E108" s="664" t="n"/>
      <c r="F108" s="665" t="n"/>
      <c r="G108" s="152" t="n"/>
      <c r="H108" s="666" t="n"/>
      <c r="I108" s="666" t="n"/>
      <c r="J108" s="664" t="n"/>
      <c r="K108" s="664" t="n"/>
      <c r="L108" s="664" t="n"/>
      <c r="M108" s="664" t="n"/>
      <c r="N108" s="664" t="n"/>
      <c r="O108" s="664" t="n"/>
      <c r="P108" s="664" t="n"/>
      <c r="Q108" s="664" t="n"/>
      <c r="R108" s="664" t="n"/>
      <c r="S108" s="664" t="n"/>
      <c r="T108" s="664" t="n"/>
      <c r="U108" s="664" t="n"/>
      <c r="V108" s="664" t="n"/>
      <c r="W108" s="664" t="n"/>
      <c r="X108" s="664" t="n"/>
      <c r="Y108" s="664" t="n"/>
      <c r="Z108" s="16">
        <f>SUM(#REF!)</f>
        <v/>
      </c>
    </row>
    <row r="109" ht="20.1" customFormat="1" customHeight="1" s="15">
      <c r="A109" s="540" t="n"/>
      <c r="B109" s="150" t="inlineStr">
        <is>
          <t>STAR LAB</t>
        </is>
      </c>
      <c r="C109" s="145" t="inlineStr">
        <is>
          <t>Total</t>
        </is>
      </c>
      <c r="D109" s="664" t="n"/>
      <c r="E109" s="664" t="n"/>
      <c r="F109" s="665" t="n"/>
      <c r="G109" s="152" t="n"/>
      <c r="H109" s="666" t="n"/>
      <c r="I109" s="666" t="n"/>
      <c r="J109" s="664" t="n"/>
      <c r="K109" s="664" t="n"/>
      <c r="L109" s="664" t="n"/>
      <c r="M109" s="664" t="n"/>
      <c r="N109" s="664" t="n"/>
      <c r="O109" s="664" t="n"/>
      <c r="P109" s="664" t="n"/>
      <c r="Q109" s="664" t="n"/>
      <c r="R109" s="664" t="n"/>
      <c r="S109" s="664" t="n"/>
      <c r="T109" s="664" t="n"/>
      <c r="U109" s="664" t="n"/>
      <c r="V109" s="664" t="n"/>
      <c r="W109" s="664" t="n"/>
      <c r="X109" s="664" t="n"/>
      <c r="Y109" s="664" t="n"/>
      <c r="Z109" s="16">
        <f>SUM(#REF!)</f>
        <v/>
      </c>
    </row>
    <row r="110" ht="20.1" customFormat="1" customHeight="1" s="15">
      <c r="A110" s="540" t="n"/>
      <c r="B110" s="150" t="inlineStr">
        <is>
          <t>Beauty Conexion</t>
        </is>
      </c>
      <c r="C110" s="145" t="inlineStr">
        <is>
          <t>Total</t>
        </is>
      </c>
      <c r="D110" s="664" t="n"/>
      <c r="E110" s="664" t="n"/>
      <c r="F110" s="665" t="n"/>
      <c r="G110" s="152" t="n"/>
      <c r="H110" s="666" t="n"/>
      <c r="I110" s="666" t="n"/>
      <c r="J110" s="664" t="n"/>
      <c r="K110" s="664" t="n"/>
      <c r="L110" s="664" t="n"/>
      <c r="M110" s="664" t="n"/>
      <c r="N110" s="664" t="n"/>
      <c r="O110" s="664" t="n"/>
      <c r="P110" s="664" t="n"/>
      <c r="Q110" s="664" t="n"/>
      <c r="R110" s="664" t="n"/>
      <c r="S110" s="664" t="n"/>
      <c r="T110" s="664" t="n"/>
      <c r="U110" s="664" t="n"/>
      <c r="V110" s="664" t="n"/>
      <c r="W110" s="664" t="n"/>
      <c r="X110" s="664" t="n"/>
      <c r="Y110" s="664" t="n"/>
      <c r="Z110" s="16">
        <f>SUM(#REF!)</f>
        <v/>
      </c>
    </row>
    <row r="111" ht="20.1" customFormat="1" customHeight="1" s="15">
      <c r="A111" s="540" t="n"/>
      <c r="B111" s="150" t="inlineStr">
        <is>
          <t>COSMEPRO</t>
        </is>
      </c>
      <c r="C111" s="145" t="inlineStr">
        <is>
          <t>Total</t>
        </is>
      </c>
      <c r="D111" s="664" t="n">
        <v>24390</v>
      </c>
      <c r="E111" s="664" t="n"/>
      <c r="F111" s="665" t="n"/>
      <c r="G111" s="664" t="n"/>
      <c r="H111" s="666" t="n"/>
      <c r="I111" s="666" t="n"/>
      <c r="J111" s="664" t="n"/>
      <c r="K111" s="664" t="n"/>
      <c r="L111" s="680" t="n"/>
      <c r="M111" s="680" t="n"/>
      <c r="N111" s="680" t="n"/>
      <c r="O111" s="680" t="n"/>
      <c r="P111" s="664" t="n"/>
      <c r="Q111" s="664" t="n"/>
      <c r="R111" s="664" t="n"/>
      <c r="S111" s="664" t="n"/>
      <c r="T111" s="664" t="n"/>
      <c r="U111" s="664" t="n"/>
      <c r="V111" s="664" t="n"/>
      <c r="W111" s="664" t="n"/>
      <c r="X111" s="664" t="n"/>
      <c r="Y111" s="664" t="n"/>
      <c r="Z111" s="16">
        <f>SUM(#REF!)</f>
        <v/>
      </c>
    </row>
    <row r="112" ht="20.1" customFormat="1" customHeight="1" s="15">
      <c r="A112" s="540" t="n"/>
      <c r="B112" s="150" t="inlineStr">
        <is>
          <t>AFURA</t>
        </is>
      </c>
      <c r="C112" s="145" t="inlineStr">
        <is>
          <t>Total</t>
        </is>
      </c>
      <c r="D112" s="664" t="n">
        <v>9720</v>
      </c>
      <c r="E112" s="664" t="n"/>
      <c r="F112" s="665" t="n"/>
      <c r="G112" s="664" t="n"/>
      <c r="H112" s="666" t="n"/>
      <c r="I112" s="666" t="n"/>
      <c r="J112" s="664" t="n"/>
      <c r="K112" s="664" t="n"/>
      <c r="L112" s="680" t="n"/>
      <c r="M112" s="680" t="n"/>
      <c r="N112" s="680" t="n"/>
      <c r="O112" s="680" t="n"/>
      <c r="P112" s="664" t="n"/>
      <c r="Q112" s="664" t="n"/>
      <c r="R112" s="664" t="n"/>
      <c r="S112" s="664" t="n"/>
      <c r="T112" s="664" t="n"/>
      <c r="U112" s="664" t="n"/>
      <c r="V112" s="664" t="n"/>
      <c r="W112" s="664" t="n"/>
      <c r="X112" s="664" t="n"/>
      <c r="Y112" s="664" t="n"/>
      <c r="Z112" s="16">
        <f>SUM(#REF!)</f>
        <v/>
      </c>
    </row>
    <row r="113" ht="20.1" customFormat="1" customHeight="1" s="15">
      <c r="A113" s="540" t="n"/>
      <c r="B113" s="150" t="inlineStr">
        <is>
          <t>PECLIA</t>
        </is>
      </c>
      <c r="C113" s="145" t="inlineStr">
        <is>
          <t>Total</t>
        </is>
      </c>
      <c r="D113" s="664" t="n"/>
      <c r="E113" s="664" t="n"/>
      <c r="F113" s="665" t="n"/>
      <c r="G113" s="152" t="n"/>
      <c r="H113" s="666" t="n"/>
      <c r="I113" s="666" t="n"/>
      <c r="J113" s="664" t="n"/>
      <c r="K113" s="664" t="n"/>
      <c r="L113" s="680" t="n"/>
      <c r="M113" s="680" t="n"/>
      <c r="N113" s="680" t="n"/>
      <c r="O113" s="680" t="n"/>
      <c r="P113" s="664" t="n"/>
      <c r="Q113" s="664" t="n"/>
      <c r="R113" s="664" t="n"/>
      <c r="S113" s="664" t="n"/>
      <c r="T113" s="664" t="n"/>
      <c r="U113" s="664" t="n"/>
      <c r="V113" s="664" t="n"/>
      <c r="W113" s="664" t="n"/>
      <c r="X113" s="664" t="n"/>
      <c r="Y113" s="664" t="n"/>
      <c r="Z113" s="16">
        <f>SUM(#REF!)</f>
        <v/>
      </c>
    </row>
    <row r="114" ht="20.1" customFormat="1" customHeight="1" s="15">
      <c r="A114" s="540" t="n"/>
      <c r="B114" s="150" t="inlineStr">
        <is>
          <t>OSATO</t>
        </is>
      </c>
      <c r="C114" s="145" t="inlineStr">
        <is>
          <t>Total</t>
        </is>
      </c>
      <c r="D114" s="664" t="n"/>
      <c r="E114" s="664" t="n"/>
      <c r="F114" s="665" t="n"/>
      <c r="G114" s="152" t="n"/>
      <c r="H114" s="666" t="n"/>
      <c r="I114" s="666" t="n"/>
      <c r="J114" s="664" t="n"/>
      <c r="K114" s="664" t="n"/>
      <c r="L114" s="680" t="n"/>
      <c r="M114" s="680" t="n"/>
      <c r="N114" s="680" t="n"/>
      <c r="O114" s="680" t="n"/>
      <c r="P114" s="664" t="n"/>
      <c r="Q114" s="664" t="n"/>
      <c r="R114" s="664" t="n"/>
      <c r="S114" s="664" t="n"/>
      <c r="T114" s="664" t="n"/>
      <c r="U114" s="664" t="n"/>
      <c r="V114" s="664" t="n"/>
      <c r="W114" s="664" t="n"/>
      <c r="X114" s="664" t="n"/>
      <c r="Y114" s="664" t="n"/>
      <c r="Z114" s="16">
        <f>SUM(#REF!)</f>
        <v/>
      </c>
    </row>
    <row r="115" ht="20.1" customFormat="1" customHeight="1" s="15">
      <c r="A115" s="540" t="n"/>
      <c r="B115" s="150" t="inlineStr">
        <is>
          <t>HANAKO</t>
        </is>
      </c>
      <c r="C115" s="145" t="inlineStr">
        <is>
          <t>Total</t>
        </is>
      </c>
      <c r="D115" s="664" t="n"/>
      <c r="E115" s="664" t="n"/>
      <c r="F115" s="665" t="n"/>
      <c r="G115" s="152" t="n"/>
      <c r="H115" s="666" t="n"/>
      <c r="I115" s="666" t="n"/>
      <c r="J115" s="664" t="n"/>
      <c r="K115" s="664" t="n"/>
      <c r="L115" s="680" t="n"/>
      <c r="M115" s="680" t="n"/>
      <c r="N115" s="680" t="n"/>
      <c r="O115" s="680" t="n"/>
      <c r="P115" s="664" t="n"/>
      <c r="Q115" s="664" t="n"/>
      <c r="R115" s="664" t="n"/>
      <c r="S115" s="664" t="n"/>
      <c r="T115" s="664" t="n"/>
      <c r="U115" s="664" t="n"/>
      <c r="V115" s="664" t="n"/>
      <c r="W115" s="664" t="n"/>
      <c r="X115" s="664" t="n"/>
      <c r="Y115" s="664" t="n"/>
      <c r="Z115" s="16">
        <f>SUM(#REF!)</f>
        <v/>
      </c>
    </row>
    <row r="116" ht="20.1" customFormat="1" customHeight="1" s="15">
      <c r="A116" s="540" t="n"/>
      <c r="B116" s="150" t="inlineStr">
        <is>
          <t>LEJEU</t>
        </is>
      </c>
      <c r="C116" s="145" t="inlineStr">
        <is>
          <t>Total</t>
        </is>
      </c>
      <c r="D116" s="664" t="n">
        <v>102035</v>
      </c>
      <c r="E116" s="664" t="n"/>
      <c r="F116" s="665" t="n"/>
      <c r="G116" s="152" t="n"/>
      <c r="H116" s="666" t="n"/>
      <c r="I116" s="666" t="n"/>
      <c r="J116" s="664" t="n"/>
      <c r="K116" s="664" t="n"/>
      <c r="L116" s="680" t="n"/>
      <c r="M116" s="680" t="n"/>
      <c r="N116" s="680" t="n"/>
      <c r="O116" s="680" t="n"/>
      <c r="P116" s="664" t="n"/>
      <c r="Q116" s="664" t="n"/>
      <c r="R116" s="664" t="n"/>
      <c r="S116" s="664" t="n"/>
      <c r="T116" s="664" t="n"/>
      <c r="U116" s="664" t="n"/>
      <c r="V116" s="664" t="n"/>
      <c r="W116" s="664" t="n"/>
      <c r="X116" s="664" t="n"/>
      <c r="Y116" s="664" t="n"/>
      <c r="Z116" s="16">
        <f>SUM(#REF!)</f>
        <v/>
      </c>
    </row>
    <row r="117" ht="20.1" customFormat="1" customHeight="1" s="15">
      <c r="A117" s="540" t="n"/>
      <c r="B117" s="150" t="inlineStr">
        <is>
          <t>AISHODO</t>
        </is>
      </c>
      <c r="C117" s="145" t="inlineStr">
        <is>
          <t>Total</t>
        </is>
      </c>
      <c r="D117" s="664" t="n">
        <v>141253</v>
      </c>
      <c r="E117" s="664" t="n"/>
      <c r="F117" s="665" t="n"/>
      <c r="G117" s="664" t="n"/>
      <c r="H117" s="666" t="n"/>
      <c r="I117" s="666" t="n"/>
      <c r="J117" s="664" t="n"/>
      <c r="K117" s="664" t="n"/>
      <c r="L117" s="680" t="n"/>
      <c r="M117" s="680" t="n"/>
      <c r="N117" s="680" t="n"/>
      <c r="O117" s="680" t="n"/>
      <c r="P117" s="664" t="n"/>
      <c r="Q117" s="664" t="n"/>
      <c r="R117" s="664" t="n"/>
      <c r="S117" s="664" t="n"/>
      <c r="T117" s="664" t="n"/>
      <c r="U117" s="664" t="n"/>
      <c r="V117" s="664" t="n"/>
      <c r="W117" s="664" t="n"/>
      <c r="X117" s="664" t="n"/>
      <c r="Y117" s="664" t="n"/>
      <c r="Z117" s="16">
        <f>SUM(#REF!)</f>
        <v/>
      </c>
    </row>
    <row r="118" ht="20.1" customFormat="1" customHeight="1" s="15">
      <c r="A118" s="540" t="n"/>
      <c r="B118" s="150" t="inlineStr">
        <is>
          <t>CARING JAPAN (RUHAKU)</t>
        </is>
      </c>
      <c r="C118" s="145" t="inlineStr">
        <is>
          <t>Total</t>
        </is>
      </c>
      <c r="D118" s="664" t="n"/>
      <c r="E118" s="664" t="n"/>
      <c r="F118" s="665" t="n"/>
      <c r="G118" s="664" t="n"/>
      <c r="H118" s="666" t="n"/>
      <c r="I118" s="666" t="n"/>
      <c r="J118" s="664" t="n"/>
      <c r="K118" s="664" t="n"/>
      <c r="L118" s="680" t="n"/>
      <c r="M118" s="680" t="n"/>
      <c r="N118" s="680" t="n"/>
      <c r="O118" s="680" t="n"/>
      <c r="P118" s="664" t="n"/>
      <c r="Q118" s="664" t="n"/>
      <c r="R118" s="664" t="n"/>
      <c r="S118" s="664" t="n"/>
      <c r="T118" s="664" t="n"/>
      <c r="U118" s="664" t="n"/>
      <c r="V118" s="664" t="n"/>
      <c r="W118" s="664" t="n"/>
      <c r="X118" s="664" t="n"/>
      <c r="Y118" s="664" t="n"/>
      <c r="Z118" s="16">
        <f>SUM(#REF!)</f>
        <v/>
      </c>
    </row>
    <row r="119" ht="19.5" customFormat="1" customHeight="1" s="15">
      <c r="A119" s="540" t="n"/>
      <c r="B119" s="150" t="inlineStr">
        <is>
          <t>MEDION</t>
        </is>
      </c>
      <c r="C119" s="145" t="inlineStr">
        <is>
          <t>Total</t>
        </is>
      </c>
      <c r="D119" s="664" t="n"/>
      <c r="E119" s="664" t="n"/>
      <c r="F119" s="665" t="n"/>
      <c r="G119" s="664" t="n"/>
      <c r="H119" s="666" t="n"/>
      <c r="I119" s="666" t="n"/>
      <c r="J119" s="664" t="n"/>
      <c r="K119" s="664" t="n"/>
      <c r="L119" s="680" t="n"/>
      <c r="M119" s="680" t="n"/>
      <c r="N119" s="680" t="n"/>
      <c r="O119" s="680" t="n"/>
      <c r="P119" s="664" t="n"/>
      <c r="Q119" s="664" t="n"/>
      <c r="R119" s="664" t="n"/>
      <c r="S119" s="664" t="n"/>
      <c r="T119" s="664" t="n"/>
      <c r="U119" s="664" t="n"/>
      <c r="V119" s="664" t="n"/>
      <c r="W119" s="664" t="n"/>
      <c r="X119" s="664" t="n"/>
      <c r="Y119" s="664" t="n"/>
      <c r="Z119" s="16">
        <f>SUM(#REF!)</f>
        <v/>
      </c>
    </row>
    <row r="120" ht="20.1" customFormat="1" customHeight="1" s="15">
      <c r="A120" s="540" t="n"/>
      <c r="B120" s="150" t="inlineStr">
        <is>
          <t>McCoy</t>
        </is>
      </c>
      <c r="C120" s="145" t="inlineStr">
        <is>
          <t>Total</t>
        </is>
      </c>
      <c r="D120" s="664" t="n"/>
      <c r="E120" s="664" t="n"/>
      <c r="F120" s="665" t="n"/>
      <c r="G120" s="664" t="n"/>
      <c r="H120" s="666" t="n"/>
      <c r="I120" s="666" t="n"/>
      <c r="J120" s="664" t="n"/>
      <c r="K120" s="664" t="n"/>
      <c r="L120" s="680" t="n"/>
      <c r="M120" s="680" t="n"/>
      <c r="N120" s="680" t="n"/>
      <c r="O120" s="680" t="n"/>
      <c r="P120" s="664" t="n"/>
      <c r="Q120" s="664" t="n"/>
      <c r="R120" s="664" t="n"/>
      <c r="S120" s="664" t="n"/>
      <c r="T120" s="664" t="n"/>
      <c r="U120" s="664" t="n"/>
      <c r="V120" s="664" t="n"/>
      <c r="W120" s="664" t="n"/>
      <c r="X120" s="664" t="n"/>
      <c r="Y120" s="664" t="n"/>
      <c r="Z120" s="16">
        <f>SUM(#REF!)</f>
        <v/>
      </c>
    </row>
    <row r="121" ht="20.1" customFormat="1" customHeight="1" s="15">
      <c r="A121" s="540" t="n"/>
      <c r="B121" s="150" t="inlineStr">
        <is>
          <t>URESHINO</t>
        </is>
      </c>
      <c r="C121" s="145" t="inlineStr">
        <is>
          <t>Total</t>
        </is>
      </c>
      <c r="D121" s="664" t="n"/>
      <c r="E121" s="664" t="n"/>
      <c r="F121" s="665" t="n"/>
      <c r="G121" s="664" t="n"/>
      <c r="H121" s="666" t="n"/>
      <c r="I121" s="666" t="n"/>
      <c r="J121" s="664" t="n"/>
      <c r="K121" s="664" t="n"/>
      <c r="L121" s="680" t="n"/>
      <c r="M121" s="680" t="n"/>
      <c r="N121" s="680" t="n"/>
      <c r="O121" s="680" t="n"/>
      <c r="P121" s="664" t="n"/>
      <c r="Q121" s="664" t="n"/>
      <c r="R121" s="664" t="n"/>
      <c r="S121" s="664" t="n"/>
      <c r="T121" s="664" t="n"/>
      <c r="U121" s="664" t="n"/>
      <c r="V121" s="664" t="n"/>
      <c r="W121" s="664" t="n"/>
      <c r="X121" s="664" t="n"/>
      <c r="Y121" s="664" t="n"/>
      <c r="Z121" s="16">
        <f>SUM(#REF!)</f>
        <v/>
      </c>
    </row>
    <row r="122" ht="20.1" customFormat="1" customHeight="1" s="15">
      <c r="A122" s="540" t="n"/>
      <c r="B122" s="150" t="inlineStr">
        <is>
          <t>Luxces</t>
        </is>
      </c>
      <c r="C122" s="145" t="inlineStr">
        <is>
          <t>Total</t>
        </is>
      </c>
      <c r="D122" s="664" t="n"/>
      <c r="E122" s="664" t="n"/>
      <c r="F122" s="665" t="n"/>
      <c r="G122" s="664" t="n"/>
      <c r="H122" s="666" t="n"/>
      <c r="I122" s="666" t="n"/>
      <c r="J122" s="664" t="n"/>
      <c r="K122" s="664" t="n"/>
      <c r="L122" s="664" t="n"/>
      <c r="M122" s="664" t="n"/>
      <c r="N122" s="664" t="n"/>
      <c r="O122" s="664" t="n"/>
      <c r="P122" s="664" t="n"/>
      <c r="Q122" s="664" t="n"/>
      <c r="R122" s="664" t="n"/>
      <c r="S122" s="664" t="n"/>
      <c r="T122" s="664" t="n"/>
      <c r="U122" s="664" t="n"/>
      <c r="V122" s="664" t="n"/>
      <c r="W122" s="664" t="n"/>
      <c r="X122" s="664" t="n"/>
      <c r="Y122" s="664" t="n"/>
      <c r="Z122" s="16">
        <f>SUM(#REF!)</f>
        <v/>
      </c>
    </row>
    <row r="123" ht="20.1" customFormat="1" customHeight="1" s="15">
      <c r="A123" s="540" t="n"/>
      <c r="B123" s="150" t="inlineStr">
        <is>
          <t>Diaasjapan</t>
        </is>
      </c>
      <c r="C123" s="145" t="inlineStr">
        <is>
          <t>Total</t>
        </is>
      </c>
      <c r="D123" s="664" t="n"/>
      <c r="E123" s="664" t="n"/>
      <c r="F123" s="665" t="n"/>
      <c r="G123" s="664" t="n"/>
      <c r="H123" s="666" t="n"/>
      <c r="I123" s="666" t="n"/>
      <c r="J123" s="664" t="n"/>
      <c r="K123" s="664" t="n"/>
      <c r="L123" s="688" t="n"/>
      <c r="M123" s="688" t="n"/>
      <c r="N123" s="688" t="n"/>
      <c r="O123" s="664" t="n"/>
      <c r="P123" s="664" t="n"/>
      <c r="Q123" s="664" t="n"/>
      <c r="R123" s="664" t="n"/>
      <c r="S123" s="664" t="n"/>
      <c r="T123" s="664" t="n"/>
      <c r="U123" s="664" t="n"/>
      <c r="V123" s="664" t="n"/>
      <c r="W123" s="664" t="n"/>
      <c r="X123" s="664" t="n"/>
      <c r="Y123" s="664" t="n"/>
      <c r="Z123" s="16" t="n"/>
    </row>
    <row r="124" ht="20.1" customFormat="1" customHeight="1" s="15">
      <c r="A124" s="540" t="n"/>
      <c r="B124" s="150" t="inlineStr">
        <is>
          <t>DIAMANTE</t>
        </is>
      </c>
      <c r="C124" s="145" t="inlineStr">
        <is>
          <t>Total</t>
        </is>
      </c>
      <c r="D124" s="664" t="n"/>
      <c r="E124" s="664" t="n"/>
      <c r="F124" s="665" t="n"/>
      <c r="G124" s="664" t="n"/>
      <c r="H124" s="666" t="n"/>
      <c r="I124" s="666" t="n"/>
      <c r="J124" s="664" t="n"/>
      <c r="K124" s="664" t="n"/>
      <c r="L124" s="688" t="n"/>
      <c r="M124" s="688" t="n"/>
      <c r="N124" s="688" t="n"/>
      <c r="O124" s="664" t="n"/>
      <c r="P124" s="664" t="n"/>
      <c r="Q124" s="664" t="n"/>
      <c r="R124" s="664" t="n"/>
      <c r="S124" s="664" t="n"/>
      <c r="T124" s="664" t="n"/>
      <c r="U124" s="664" t="n"/>
      <c r="V124" s="664" t="n"/>
      <c r="W124" s="664" t="n"/>
      <c r="X124" s="664" t="n"/>
      <c r="Y124" s="664" t="n"/>
      <c r="Z124" s="16">
        <f>SUM(#REF!)</f>
        <v/>
      </c>
    </row>
    <row r="125" ht="20.1" customFormat="1" customHeight="1" s="15">
      <c r="A125" s="540" t="n"/>
      <c r="B125" s="146" t="inlineStr">
        <is>
          <t>FAJ</t>
        </is>
      </c>
      <c r="C125" s="145" t="inlineStr">
        <is>
          <t>Total</t>
        </is>
      </c>
      <c r="D125" s="670" t="n"/>
      <c r="E125" s="670" t="n"/>
      <c r="F125" s="670" t="n"/>
      <c r="G125" s="670" t="n"/>
      <c r="H125" s="670" t="n"/>
      <c r="I125" s="670" t="n"/>
      <c r="J125" s="670" t="n"/>
      <c r="K125" s="670" t="n"/>
      <c r="L125" s="703" t="n"/>
      <c r="M125" s="703" t="n"/>
      <c r="N125" s="703" t="n"/>
      <c r="O125" s="703" t="n"/>
      <c r="P125" s="670" t="n"/>
      <c r="Q125" s="670" t="n"/>
      <c r="R125" s="670" t="n"/>
      <c r="S125" s="670" t="n"/>
      <c r="T125" s="670" t="n"/>
      <c r="U125" s="670" t="n"/>
      <c r="V125" s="670" t="n"/>
      <c r="W125" s="670" t="n"/>
      <c r="X125" s="670" t="n"/>
      <c r="Y125" s="670" t="n"/>
      <c r="Z125" s="16">
        <f>SUM(#REF!)</f>
        <v/>
      </c>
      <c r="AA125" s="552" t="n"/>
    </row>
    <row r="126" ht="20.1" customFormat="1" customHeight="1" s="15">
      <c r="A126" s="540" t="n"/>
      <c r="B126" s="143" t="inlineStr">
        <is>
          <t>Freight</t>
        </is>
      </c>
      <c r="C126" s="141" t="n"/>
      <c r="D126" s="676" t="n"/>
      <c r="E126" s="676" t="n"/>
      <c r="F126" s="676" t="n"/>
      <c r="G126" s="676" t="n"/>
      <c r="H126" s="676" t="n"/>
      <c r="I126" s="676" t="n"/>
      <c r="J126" s="676" t="n"/>
      <c r="K126" s="704" t="n"/>
      <c r="L126" s="705" t="n"/>
      <c r="M126" s="705" t="n"/>
      <c r="N126" s="705" t="n"/>
      <c r="O126" s="675" t="n"/>
      <c r="P126" s="676" t="n"/>
      <c r="Q126" s="676" t="n"/>
      <c r="R126" s="676" t="n"/>
      <c r="S126" s="676" t="n"/>
      <c r="T126" s="676" t="n"/>
      <c r="U126" s="676" t="n"/>
      <c r="V126" s="676">
        <f>V87+V89+V88+V94+V93+V96+V95+V97+V90+V99+V122+V105+V98+V100+V110+V102+V109+V104+V106+V124+V108+V107+V103+V111+V113+V115+V112</f>
        <v/>
      </c>
      <c r="W126" s="676">
        <f>W87+W89+W88+W94+W93+W96+W95+W97+W90+W99+W122+W105+W98+W100+W110+W102+W109+W104+W106+W124+W108+W107+W103+W111+W113+W115+W112</f>
        <v/>
      </c>
      <c r="X126" s="676">
        <f>X87+X89+X88+X94+X93+X96+X95+X97+X90+X99+X122+X105+X98+X100+X110+X102+X109+X104+X106+X124+X108+X107+X103+X111+X113+X115+X112</f>
        <v/>
      </c>
      <c r="Y126" s="676">
        <f>Y87+Y89+Y88+Y94+Y93+Y96+Y95+Y97+Y90+Y99+Y122+Y105+Y98+Y100+Y110+Y102+Y109+Y104+Y106+Y124+Y108+Y107+Y103+Y111+Y113+Y115+Y112</f>
        <v/>
      </c>
      <c r="Z126" s="16">
        <f>SUM(#REF!)</f>
        <v/>
      </c>
      <c r="AB126" s="39">
        <f>Z127+AA126</f>
        <v/>
      </c>
      <c r="AC126" s="552" t="n"/>
    </row>
    <row r="127" ht="20.1" customFormat="1" customHeight="1" s="15" thickBot="1">
      <c r="A127" s="541" t="n"/>
      <c r="B127" s="142" t="inlineStr">
        <is>
          <t>ROYAL COSMETICSのマージン</t>
        </is>
      </c>
      <c r="C127" s="141" t="n"/>
      <c r="D127" s="676" t="n">
        <v>106200</v>
      </c>
      <c r="E127" s="676" t="n"/>
      <c r="F127" s="676" t="n"/>
      <c r="G127" s="676" t="n"/>
      <c r="H127" s="676" t="n"/>
      <c r="I127" s="676" t="n"/>
      <c r="J127" s="676" t="n"/>
      <c r="K127" s="704" t="n"/>
      <c r="L127" s="705" t="n"/>
      <c r="M127" s="705" t="n"/>
      <c r="N127" s="705" t="n"/>
      <c r="O127" s="675" t="n"/>
      <c r="P127" s="675" t="n"/>
      <c r="Q127" s="676" t="n"/>
      <c r="R127" s="676" t="n"/>
      <c r="S127" s="676" t="n"/>
      <c r="T127" s="704" t="n"/>
      <c r="U127" s="706" t="n"/>
      <c r="V127" s="707" t="n"/>
      <c r="W127" s="675" t="n"/>
      <c r="X127" s="676" t="n"/>
      <c r="Y127" s="676" t="n"/>
      <c r="Z127" s="16">
        <f>SUM(#REF!)</f>
        <v/>
      </c>
      <c r="AB127" s="39">
        <f>AB126-AC86</f>
        <v/>
      </c>
    </row>
    <row r="128" ht="20.1" customFormat="1" customHeight="1" s="15" thickBot="1">
      <c r="A128" s="427" t="inlineStr">
        <is>
          <t>輸送費込み請求金額</t>
        </is>
      </c>
      <c r="B128" s="602" t="n"/>
      <c r="C128" s="602" t="n"/>
      <c r="D128" s="676">
        <f>SUM(D87:D127)</f>
        <v/>
      </c>
      <c r="E128" s="676" t="n"/>
      <c r="F128" s="676" t="n"/>
      <c r="G128" s="676" t="n"/>
      <c r="H128" s="676" t="n"/>
      <c r="I128" s="676" t="n"/>
      <c r="J128" s="676" t="n"/>
      <c r="K128" s="704" t="n"/>
      <c r="L128" s="705" t="n"/>
      <c r="M128" s="705" t="n"/>
      <c r="N128" s="705" t="n"/>
      <c r="O128" s="675" t="n"/>
      <c r="P128" s="675" t="n"/>
      <c r="Q128" s="676" t="n"/>
      <c r="R128" s="676" t="n"/>
      <c r="S128" s="676" t="n"/>
      <c r="T128" s="704" t="n"/>
      <c r="U128" s="708" t="n"/>
      <c r="V128" s="709">
        <f>V125+V126</f>
        <v/>
      </c>
      <c r="W128" s="675">
        <f>W125+W126</f>
        <v/>
      </c>
      <c r="X128" s="676">
        <f>X125+X126</f>
        <v/>
      </c>
      <c r="Y128" s="676">
        <f>Y125+Y126</f>
        <v/>
      </c>
      <c r="Z128" s="16">
        <f>SUM(#REF!)</f>
        <v/>
      </c>
    </row>
    <row r="129" ht="20.1" customFormat="1" customHeight="1" s="15">
      <c r="A129" s="710" t="inlineStr">
        <is>
          <t>RC社手数料</t>
        </is>
      </c>
      <c r="B129" s="602" t="n"/>
      <c r="C129" s="559" t="n"/>
      <c r="D129" s="676" t="n">
        <v>87645</v>
      </c>
      <c r="E129" s="676" t="n"/>
      <c r="F129" s="676" t="n"/>
      <c r="G129" s="676" t="n"/>
      <c r="H129" s="676" t="n"/>
      <c r="I129" s="676" t="n"/>
      <c r="J129" s="676" t="n"/>
      <c r="K129" s="704" t="n"/>
      <c r="L129" s="705" t="n"/>
      <c r="M129" s="705" t="n"/>
      <c r="N129" s="705" t="n"/>
      <c r="O129" s="711" t="n"/>
      <c r="P129" s="675" t="n"/>
      <c r="Q129" s="676" t="n"/>
      <c r="R129" s="676" t="n"/>
      <c r="S129" s="676" t="n"/>
      <c r="T129" s="704" t="n"/>
      <c r="U129" s="706" t="n"/>
      <c r="V129" s="707" t="n"/>
      <c r="W129" s="675" t="n"/>
      <c r="X129" s="676" t="n"/>
      <c r="Y129" s="676" t="n"/>
      <c r="Z129" s="16" t="n"/>
    </row>
    <row r="130" ht="20.1" customFormat="1" customHeight="1" s="15">
      <c r="A130" s="712" t="inlineStr">
        <is>
          <t>KS/センコン総合利益</t>
        </is>
      </c>
      <c r="B130" s="567" t="n"/>
      <c r="C130" s="567" t="n"/>
      <c r="D130" s="676">
        <f>(D128-D86)-D129</f>
        <v/>
      </c>
      <c r="E130" s="676" t="n"/>
      <c r="F130" s="676" t="n"/>
      <c r="G130" s="676" t="n"/>
      <c r="H130" s="676" t="n"/>
      <c r="I130" s="676" t="n"/>
      <c r="J130" s="676" t="n"/>
      <c r="K130" s="704" t="n"/>
      <c r="L130" s="705" t="n"/>
      <c r="M130" s="705" t="n"/>
      <c r="N130" s="705" t="n"/>
      <c r="O130" s="711" t="n"/>
      <c r="P130" s="676" t="n"/>
      <c r="Q130" s="676" t="n"/>
      <c r="R130" s="676" t="n"/>
      <c r="S130" s="676" t="n"/>
      <c r="T130" s="676" t="n"/>
      <c r="U130" s="713" t="n"/>
      <c r="V130" s="713">
        <f>V128-V86</f>
        <v/>
      </c>
      <c r="W130" s="676">
        <f>W128-W86</f>
        <v/>
      </c>
      <c r="X130" s="676">
        <f>X128-X86</f>
        <v/>
      </c>
      <c r="Y130" s="676">
        <f>Y128-Y86</f>
        <v/>
      </c>
      <c r="Z130" s="24">
        <f>Z128/Z127</f>
        <v/>
      </c>
    </row>
    <row r="131" ht="20.1" customFormat="1" customHeight="1" s="15">
      <c r="A131" s="586" t="n"/>
      <c r="B131" s="591" t="n"/>
      <c r="C131" s="591" t="n"/>
      <c r="D131" s="202">
        <f>D130/D128</f>
        <v/>
      </c>
      <c r="E131" s="202" t="n"/>
      <c r="F131" s="202" t="n"/>
      <c r="G131" s="202" t="n"/>
      <c r="H131" s="202" t="n"/>
      <c r="I131" s="202" t="n"/>
      <c r="J131" s="202" t="n"/>
      <c r="K131" s="202" t="n"/>
      <c r="L131" s="131" t="n"/>
      <c r="M131" s="131" t="n"/>
      <c r="N131" s="131" t="n"/>
      <c r="O131" s="202" t="n"/>
      <c r="P131" s="202" t="n"/>
      <c r="Q131" s="202" t="n"/>
      <c r="R131" s="202" t="n"/>
      <c r="S131" s="202" t="n"/>
      <c r="T131" s="202" t="n"/>
      <c r="U131" s="202" t="n"/>
      <c r="V131" s="202">
        <f>V130/V128</f>
        <v/>
      </c>
      <c r="W131" s="202">
        <f>W130/W128</f>
        <v/>
      </c>
      <c r="X131" s="202">
        <f>X130/X128</f>
        <v/>
      </c>
      <c r="Y131" s="202">
        <f>Y130/Y128</f>
        <v/>
      </c>
      <c r="Z131" s="627">
        <f>SUM(#REF!)</f>
        <v/>
      </c>
    </row>
    <row r="132" ht="20.1" customFormat="1" customHeight="1" s="15">
      <c r="A132" s="465" t="inlineStr">
        <is>
          <t>センコン
利益</t>
        </is>
      </c>
      <c r="B132" s="466" t="inlineStr">
        <is>
          <t>センコン利益(FLOUVEIL,CBON)</t>
        </is>
      </c>
      <c r="C132" s="559" t="n"/>
      <c r="D132" s="676">
        <f>D11-D9</f>
        <v/>
      </c>
      <c r="E132" s="676" t="n"/>
      <c r="F132" s="676" t="n"/>
      <c r="G132" s="676" t="n"/>
      <c r="H132" s="676" t="n"/>
      <c r="I132" s="676" t="n"/>
      <c r="J132" s="676" t="n"/>
      <c r="K132" s="676" t="n"/>
      <c r="L132" s="676" t="n"/>
      <c r="M132" s="676" t="n"/>
      <c r="N132" s="676" t="n"/>
      <c r="O132" s="676" t="n"/>
      <c r="P132" s="676" t="n"/>
      <c r="Q132" s="676" t="n"/>
      <c r="R132" s="676" t="n"/>
      <c r="S132" s="676" t="n"/>
      <c r="T132" s="676" t="n"/>
      <c r="U132" s="676" t="n"/>
      <c r="V132" s="676">
        <f>(V5-V3)+(V11-V9)</f>
        <v/>
      </c>
      <c r="W132" s="676">
        <f>(W5-W3)+(W11-W9)</f>
        <v/>
      </c>
      <c r="X132" s="676" t="n"/>
      <c r="Y132" s="676" t="n"/>
      <c r="Z132" s="23">
        <f>Z131/(Z11+Z5)</f>
        <v/>
      </c>
    </row>
    <row r="133" ht="20.1" customFormat="1" customHeight="1" s="15">
      <c r="A133" s="541" t="n"/>
      <c r="B133" s="466" t="inlineStr">
        <is>
          <t>センコン利益率(FLOUVEIL,CBON)</t>
        </is>
      </c>
      <c r="C133" s="559" t="n"/>
      <c r="D133" s="202">
        <f>D132/D11</f>
        <v/>
      </c>
      <c r="E133" s="202" t="n"/>
      <c r="F133" s="202" t="n"/>
      <c r="G133" s="202" t="n"/>
      <c r="H133" s="202" t="n"/>
      <c r="I133" s="202" t="n"/>
      <c r="J133" s="202" t="n"/>
      <c r="K133" s="202" t="n"/>
      <c r="L133" s="202" t="n"/>
      <c r="M133" s="202" t="n"/>
      <c r="N133" s="202" t="n"/>
      <c r="O133" s="202" t="n"/>
      <c r="P133" s="202" t="n"/>
      <c r="Q133" s="202" t="n"/>
      <c r="R133" s="202" t="n"/>
      <c r="S133" s="202" t="n"/>
      <c r="T133" s="202" t="n"/>
      <c r="U133" s="202" t="n"/>
      <c r="V133" s="202">
        <f>V132/(V11+V5)</f>
        <v/>
      </c>
      <c r="W133" s="202">
        <f>W132/(W11+W5)</f>
        <v/>
      </c>
      <c r="X133" s="202" t="n"/>
      <c r="Y133" s="202" t="n"/>
      <c r="Z133" s="627">
        <f>SUM(#REF!)</f>
        <v/>
      </c>
    </row>
    <row r="134" ht="20.1" customFormat="1" customHeight="1" s="15">
      <c r="A134" s="483" t="inlineStr">
        <is>
          <t>KS商品別利益</t>
        </is>
      </c>
      <c r="B134" s="463" t="inlineStr">
        <is>
          <t>（FLOUVEIL）</t>
        </is>
      </c>
      <c r="C134" s="588" t="n"/>
      <c r="D134" s="664">
        <f>D87-D5</f>
        <v/>
      </c>
      <c r="E134" s="664" t="n"/>
      <c r="F134" s="664" t="n"/>
      <c r="G134" s="664" t="n"/>
      <c r="H134" s="664" t="n"/>
      <c r="I134" s="664" t="n"/>
      <c r="J134" s="664" t="n"/>
      <c r="K134" s="664" t="n"/>
      <c r="L134" s="664" t="n"/>
      <c r="M134" s="664" t="n"/>
      <c r="N134" s="664" t="n"/>
      <c r="O134" s="664" t="n"/>
      <c r="P134" s="664" t="n"/>
      <c r="Q134" s="664" t="n"/>
      <c r="R134" s="664" t="n"/>
      <c r="S134" s="664" t="n"/>
      <c r="T134" s="664" t="n"/>
      <c r="U134" s="664" t="n"/>
      <c r="V134" s="664" t="n"/>
      <c r="W134" s="664">
        <f>W87-W5</f>
        <v/>
      </c>
      <c r="X134" s="664" t="n"/>
      <c r="Y134" s="664" t="n"/>
      <c r="Z134" s="24">
        <f>Z133/Z87</f>
        <v/>
      </c>
    </row>
    <row r="135" ht="20.1" customFormat="1" customHeight="1" s="15">
      <c r="A135" s="540" t="n"/>
      <c r="B135" s="586" t="n"/>
      <c r="C135" s="587" t="n"/>
      <c r="D135" s="202">
        <f>D134/D87</f>
        <v/>
      </c>
      <c r="E135" s="202" t="n"/>
      <c r="F135" s="202" t="n"/>
      <c r="G135" s="202" t="n"/>
      <c r="H135" s="202" t="n"/>
      <c r="I135" s="202" t="n"/>
      <c r="J135" s="202" t="n"/>
      <c r="K135" s="202" t="n"/>
      <c r="L135" s="202" t="n"/>
      <c r="M135" s="202" t="n"/>
      <c r="N135" s="202" t="n"/>
      <c r="O135" s="202" t="n"/>
      <c r="P135" s="202" t="n"/>
      <c r="Q135" s="202" t="n"/>
      <c r="R135" s="202" t="n"/>
      <c r="S135" s="202" t="n"/>
      <c r="T135" s="202" t="n"/>
      <c r="U135" s="202" t="n"/>
      <c r="V135" s="202" t="n"/>
      <c r="W135" s="202" t="n"/>
      <c r="X135" s="202" t="n"/>
      <c r="Y135" s="202" t="n"/>
      <c r="Z135" s="627">
        <f>SUM(#REF!)</f>
        <v/>
      </c>
    </row>
    <row r="136" ht="20.1" customFormat="1" customHeight="1" s="15">
      <c r="A136" s="540" t="n"/>
      <c r="B136" s="463" t="inlineStr">
        <is>
          <t>（RELENT）</t>
        </is>
      </c>
      <c r="C136" s="588" t="n"/>
      <c r="D136" s="129">
        <f>D88-D7</f>
        <v/>
      </c>
      <c r="E136" s="129" t="n"/>
      <c r="F136" s="129" t="n"/>
      <c r="G136" s="129" t="n"/>
      <c r="H136" s="129" t="n"/>
      <c r="I136" s="129" t="n"/>
      <c r="J136" s="129" t="n"/>
      <c r="K136" s="129" t="n"/>
      <c r="L136" s="129" t="n"/>
      <c r="M136" s="129" t="n"/>
      <c r="N136" s="129" t="n"/>
      <c r="O136" s="129" t="n"/>
      <c r="P136" s="129" t="n"/>
      <c r="Q136" s="129" t="n"/>
      <c r="R136" s="129" t="n"/>
      <c r="S136" s="129" t="n"/>
      <c r="T136" s="129" t="n"/>
      <c r="U136" s="129" t="n"/>
      <c r="V136" s="129">
        <f>V88-V7</f>
        <v/>
      </c>
      <c r="W136" s="129">
        <f>W88-W7</f>
        <v/>
      </c>
      <c r="X136" s="129" t="n"/>
      <c r="Y136" s="129" t="n"/>
      <c r="Z136" s="23">
        <f>Z135/Z88</f>
        <v/>
      </c>
    </row>
    <row r="137" ht="20.1" customFormat="1" customHeight="1" s="15">
      <c r="A137" s="540" t="n"/>
      <c r="B137" s="586" t="n"/>
      <c r="C137" s="587" t="n"/>
      <c r="D137" s="202">
        <f>D136/D88</f>
        <v/>
      </c>
      <c r="E137" s="202" t="n"/>
      <c r="F137" s="202" t="n"/>
      <c r="G137" s="202" t="n"/>
      <c r="H137" s="202" t="n"/>
      <c r="I137" s="202" t="n"/>
      <c r="J137" s="202" t="n"/>
      <c r="K137" s="202" t="n"/>
      <c r="L137" s="202" t="n"/>
      <c r="M137" s="202" t="n"/>
      <c r="N137" s="202" t="n"/>
      <c r="O137" s="202" t="n"/>
      <c r="P137" s="202" t="n"/>
      <c r="Q137" s="202" t="n"/>
      <c r="R137" s="202" t="n"/>
      <c r="S137" s="202" t="n"/>
      <c r="T137" s="202" t="n"/>
      <c r="U137" s="202" t="n"/>
      <c r="V137" s="202">
        <f>V136/V88</f>
        <v/>
      </c>
      <c r="W137" s="202">
        <f>W136/W88</f>
        <v/>
      </c>
      <c r="X137" s="202" t="n"/>
      <c r="Y137" s="202" t="n"/>
      <c r="Z137" s="627">
        <f>SUM(#REF!)</f>
        <v/>
      </c>
    </row>
    <row r="138" ht="20.1" customFormat="1" customHeight="1" s="15">
      <c r="A138" s="540" t="n"/>
      <c r="B138" s="463" t="inlineStr">
        <is>
          <t>(CBON)</t>
        </is>
      </c>
      <c r="C138" s="588" t="n"/>
      <c r="D138" s="676">
        <f>D89-D9</f>
        <v/>
      </c>
      <c r="E138" s="676" t="n"/>
      <c r="F138" s="676" t="n"/>
      <c r="G138" s="676" t="n"/>
      <c r="H138" s="676" t="n"/>
      <c r="I138" s="676" t="n"/>
      <c r="J138" s="676" t="n"/>
      <c r="K138" s="676" t="n"/>
      <c r="L138" s="676" t="n"/>
      <c r="M138" s="676" t="n"/>
      <c r="N138" s="676" t="n"/>
      <c r="O138" s="676" t="n"/>
      <c r="P138" s="676" t="n"/>
      <c r="Q138" s="676" t="n"/>
      <c r="R138" s="676" t="n"/>
      <c r="S138" s="676" t="n"/>
      <c r="T138" s="676" t="n"/>
      <c r="U138" s="676" t="n"/>
      <c r="V138" s="676">
        <f>V89-V11</f>
        <v/>
      </c>
      <c r="W138" s="676">
        <f>W89-W11</f>
        <v/>
      </c>
      <c r="X138" s="676" t="n"/>
      <c r="Y138" s="676" t="n"/>
      <c r="Z138" s="23">
        <f>Z137/Z89</f>
        <v/>
      </c>
    </row>
    <row r="139" ht="20.1" customFormat="1" customHeight="1" s="15">
      <c r="A139" s="540" t="n"/>
      <c r="B139" s="586" t="n"/>
      <c r="C139" s="587" t="n"/>
      <c r="D139" s="202">
        <f>D138/D89</f>
        <v/>
      </c>
      <c r="E139" s="202" t="n"/>
      <c r="F139" s="202" t="n"/>
      <c r="G139" s="202" t="n"/>
      <c r="H139" s="202" t="n"/>
      <c r="I139" s="202" t="n"/>
      <c r="J139" s="202" t="n"/>
      <c r="K139" s="202" t="n"/>
      <c r="L139" s="202" t="n"/>
      <c r="M139" s="202" t="n"/>
      <c r="N139" s="202" t="n"/>
      <c r="O139" s="202" t="n"/>
      <c r="P139" s="202" t="n"/>
      <c r="Q139" s="202" t="n"/>
      <c r="R139" s="202" t="n"/>
      <c r="S139" s="202" t="n"/>
      <c r="T139" s="202" t="n"/>
      <c r="U139" s="202" t="n"/>
      <c r="V139" s="202">
        <f>V138/V89</f>
        <v/>
      </c>
      <c r="W139" s="202">
        <f>W138/W89</f>
        <v/>
      </c>
      <c r="X139" s="202" t="n"/>
      <c r="Y139" s="202" t="n"/>
      <c r="Z139" s="625">
        <f>SUM(#REF!)</f>
        <v/>
      </c>
    </row>
    <row r="140" ht="20.1" customFormat="1" customHeight="1" s="15">
      <c r="A140" s="540" t="n"/>
      <c r="B140" s="463" t="inlineStr">
        <is>
          <t>(Q1st)</t>
        </is>
      </c>
      <c r="C140" s="588" t="n"/>
      <c r="D140" s="651">
        <f>D90-D13</f>
        <v/>
      </c>
      <c r="E140" s="651" t="n"/>
      <c r="F140" s="651" t="n"/>
      <c r="G140" s="651" t="n"/>
      <c r="H140" s="651" t="n"/>
      <c r="I140" s="651" t="n"/>
      <c r="J140" s="651" t="n"/>
      <c r="K140" s="651" t="n"/>
      <c r="L140" s="651" t="n"/>
      <c r="M140" s="651" t="n"/>
      <c r="N140" s="651" t="n"/>
      <c r="O140" s="651" t="n"/>
      <c r="P140" s="651" t="n"/>
      <c r="Q140" s="651" t="n"/>
      <c r="R140" s="651" t="n"/>
      <c r="S140" s="651" t="n"/>
      <c r="T140" s="651" t="n"/>
      <c r="U140" s="651" t="n"/>
      <c r="V140" s="651" t="n"/>
      <c r="W140" s="651">
        <f>W90-W13</f>
        <v/>
      </c>
      <c r="X140" s="651" t="n"/>
      <c r="Y140" s="651" t="n"/>
      <c r="Z140" s="23">
        <f>Z139/Z90</f>
        <v/>
      </c>
    </row>
    <row r="141" ht="20.1" customFormat="1" customHeight="1" s="15">
      <c r="A141" s="540" t="n"/>
      <c r="B141" s="586" t="n"/>
      <c r="C141" s="587" t="n"/>
      <c r="D141" s="202">
        <f>D140/D90</f>
        <v/>
      </c>
      <c r="E141" s="202" t="n"/>
      <c r="F141" s="202" t="n"/>
      <c r="G141" s="202" t="n"/>
      <c r="H141" s="202" t="n"/>
      <c r="I141" s="202" t="n"/>
      <c r="J141" s="202" t="n"/>
      <c r="K141" s="202" t="n"/>
      <c r="L141" s="202" t="n"/>
      <c r="M141" s="202" t="n"/>
      <c r="N141" s="202" t="n"/>
      <c r="O141" s="202" t="n"/>
      <c r="P141" s="202" t="n"/>
      <c r="Q141" s="202" t="n"/>
      <c r="R141" s="202" t="n"/>
      <c r="S141" s="202" t="n"/>
      <c r="T141" s="202" t="n"/>
      <c r="U141" s="202" t="n"/>
      <c r="V141" s="202" t="n"/>
      <c r="W141" s="202">
        <f>W140/W90</f>
        <v/>
      </c>
      <c r="X141" s="202" t="n"/>
      <c r="Y141" s="202" t="n"/>
      <c r="Z141" s="627">
        <f>SUM(#REF!)</f>
        <v/>
      </c>
    </row>
    <row r="142" ht="20.1" customFormat="1" customHeight="1" s="15">
      <c r="A142" s="540" t="n"/>
      <c r="B142" s="471" t="inlineStr">
        <is>
          <t>ＣＨＡＮＳＯＮ</t>
        </is>
      </c>
      <c r="C142" s="588" t="n"/>
      <c r="D142" s="590">
        <f>D91-D15</f>
        <v/>
      </c>
      <c r="E142" s="590" t="n"/>
      <c r="F142" s="714" t="n"/>
      <c r="G142" s="714" t="n"/>
      <c r="H142" s="714" t="n"/>
      <c r="I142" s="714" t="n"/>
      <c r="J142" s="714" t="n"/>
      <c r="K142" s="714" t="n"/>
      <c r="L142" s="714" t="n"/>
      <c r="M142" s="714" t="n"/>
      <c r="N142" s="714" t="n"/>
      <c r="O142" s="714" t="n"/>
      <c r="P142" s="714" t="n"/>
      <c r="Q142" s="714" t="n"/>
      <c r="R142" s="714" t="n"/>
      <c r="S142" s="714" t="n"/>
      <c r="T142" s="714" t="n"/>
      <c r="U142" s="714" t="n"/>
      <c r="V142" s="714" t="n"/>
      <c r="W142" s="714">
        <f>W93-W15</f>
        <v/>
      </c>
      <c r="X142" s="714" t="n"/>
      <c r="Y142" s="714" t="n"/>
      <c r="Z142" s="23">
        <f>Z141/Z93</f>
        <v/>
      </c>
    </row>
    <row r="143" ht="20.1" customFormat="1" customHeight="1" s="15">
      <c r="A143" s="540" t="n"/>
      <c r="B143" s="586" t="n"/>
      <c r="C143" s="587" t="n"/>
      <c r="D143" s="107">
        <f>D142/D91</f>
        <v/>
      </c>
      <c r="E143" s="107" t="n"/>
      <c r="F143" s="122" t="n"/>
      <c r="G143" s="122" t="n"/>
      <c r="H143" s="122" t="n"/>
      <c r="I143" s="122" t="n"/>
      <c r="J143" s="122" t="n"/>
      <c r="K143" s="122" t="n"/>
      <c r="L143" s="122" t="n"/>
      <c r="M143" s="122" t="n"/>
      <c r="N143" s="122" t="n"/>
      <c r="O143" s="122" t="n"/>
      <c r="P143" s="122" t="n"/>
      <c r="Q143" s="122" t="n"/>
      <c r="R143" s="122" t="n"/>
      <c r="S143" s="122" t="n"/>
      <c r="T143" s="122" t="n"/>
      <c r="U143" s="122" t="n"/>
      <c r="V143" s="122" t="n"/>
      <c r="W143" s="122">
        <f>W142/W93</f>
        <v/>
      </c>
      <c r="X143" s="122" t="n"/>
      <c r="Y143" s="122" t="n"/>
      <c r="Z143" s="627">
        <f>SUM(#REF!)</f>
        <v/>
      </c>
    </row>
    <row r="144" ht="20.1" customFormat="1" customHeight="1" s="15">
      <c r="A144" s="540" t="n"/>
      <c r="B144" s="471" t="inlineStr">
        <is>
          <t>(姫ラボ）</t>
        </is>
      </c>
      <c r="C144" s="588" t="n"/>
      <c r="D144" s="547">
        <f>D92-D17</f>
        <v/>
      </c>
      <c r="E144" s="547" t="n"/>
      <c r="F144" s="670" t="n"/>
      <c r="G144" s="670" t="n"/>
      <c r="H144" s="670" t="n"/>
      <c r="I144" s="670" t="n"/>
      <c r="J144" s="670" t="n"/>
      <c r="K144" s="670" t="n"/>
      <c r="L144" s="670" t="n"/>
      <c r="M144" s="670" t="n"/>
      <c r="N144" s="670" t="n"/>
      <c r="O144" s="670" t="n"/>
      <c r="P144" s="670" t="n"/>
      <c r="Q144" s="670" t="n"/>
      <c r="R144" s="670" t="n"/>
      <c r="S144" s="670" t="n"/>
      <c r="T144" s="670" t="n"/>
      <c r="U144" s="670" t="n"/>
      <c r="V144" s="670" t="n"/>
      <c r="W144" s="670">
        <f>W94-W17</f>
        <v/>
      </c>
      <c r="X144" s="670" t="n"/>
      <c r="Y144" s="670" t="n"/>
      <c r="Z144" s="23">
        <f>Z143/Z94</f>
        <v/>
      </c>
    </row>
    <row r="145" ht="20.1" customFormat="1" customHeight="1" s="15">
      <c r="A145" s="540" t="n"/>
      <c r="B145" s="586" t="n"/>
      <c r="C145" s="587" t="n"/>
      <c r="D145" s="107">
        <f>D144/D92</f>
        <v/>
      </c>
      <c r="E145" s="107" t="n"/>
      <c r="F145" s="122" t="n"/>
      <c r="G145" s="122" t="n"/>
      <c r="H145" s="122" t="n"/>
      <c r="I145" s="122" t="n"/>
      <c r="J145" s="122" t="n"/>
      <c r="K145" s="122" t="n"/>
      <c r="L145" s="122" t="n"/>
      <c r="M145" s="122" t="n"/>
      <c r="N145" s="122" t="n"/>
      <c r="O145" s="122" t="n"/>
      <c r="P145" s="122" t="n"/>
      <c r="Q145" s="122" t="n"/>
      <c r="R145" s="122" t="n"/>
      <c r="S145" s="122" t="n"/>
      <c r="T145" s="122" t="n"/>
      <c r="U145" s="122" t="n"/>
      <c r="V145" s="122" t="n"/>
      <c r="W145" s="122">
        <f>W144/W94</f>
        <v/>
      </c>
      <c r="X145" s="122" t="n"/>
      <c r="Y145" s="122" t="n"/>
      <c r="Z145" s="627">
        <f>SUM(#REF!)</f>
        <v/>
      </c>
    </row>
    <row r="146" ht="20.1" customFormat="1" customHeight="1" s="15">
      <c r="A146" s="540" t="n"/>
      <c r="B146" s="471" t="inlineStr">
        <is>
          <t>(SUNSORIT)</t>
        </is>
      </c>
      <c r="C146" s="588" t="n"/>
      <c r="D146" s="551">
        <f>D93-D19</f>
        <v/>
      </c>
      <c r="E146" s="551" t="n"/>
      <c r="F146" s="676" t="n"/>
      <c r="G146" s="676" t="n"/>
      <c r="H146" s="676" t="n"/>
      <c r="I146" s="676" t="n"/>
      <c r="J146" s="676" t="n"/>
      <c r="K146" s="676" t="n"/>
      <c r="L146" s="676" t="n"/>
      <c r="M146" s="676" t="n"/>
      <c r="N146" s="676" t="n"/>
      <c r="O146" s="676" t="n"/>
      <c r="P146" s="676" t="n"/>
      <c r="Q146" s="676" t="n"/>
      <c r="R146" s="676" t="n"/>
      <c r="S146" s="676" t="n"/>
      <c r="T146" s="676" t="n"/>
      <c r="U146" s="676" t="n"/>
      <c r="V146" s="676" t="n"/>
      <c r="W146" s="676">
        <f>W95-W19</f>
        <v/>
      </c>
      <c r="X146" s="676" t="n"/>
      <c r="Y146" s="676" t="n"/>
      <c r="Z146" s="23">
        <f>Z145/Z95</f>
        <v/>
      </c>
    </row>
    <row r="147" ht="20.1" customFormat="1" customHeight="1" s="15">
      <c r="A147" s="540" t="n"/>
      <c r="B147" s="586" t="n"/>
      <c r="C147" s="587" t="n"/>
      <c r="D147" s="108">
        <f>D146/D93</f>
        <v/>
      </c>
      <c r="E147" s="108" t="n"/>
      <c r="F147" s="202" t="n"/>
      <c r="G147" s="202" t="n"/>
      <c r="H147" s="202" t="n"/>
      <c r="I147" s="202" t="n"/>
      <c r="J147" s="202" t="n"/>
      <c r="K147" s="202" t="n"/>
      <c r="L147" s="202" t="n"/>
      <c r="M147" s="202" t="n"/>
      <c r="N147" s="202" t="n"/>
      <c r="O147" s="202" t="n"/>
      <c r="P147" s="202" t="n"/>
      <c r="Q147" s="202" t="n"/>
      <c r="R147" s="202" t="n"/>
      <c r="S147" s="202" t="n"/>
      <c r="T147" s="202" t="n"/>
      <c r="U147" s="202" t="n"/>
      <c r="V147" s="202" t="n"/>
      <c r="W147" s="202">
        <f>W146/W95</f>
        <v/>
      </c>
      <c r="X147" s="202" t="n"/>
      <c r="Y147" s="202" t="n"/>
      <c r="Z147" s="627">
        <f>SUM(#REF!)</f>
        <v/>
      </c>
    </row>
    <row r="148" ht="20.1" customFormat="1" customHeight="1" s="15">
      <c r="A148" s="540" t="n"/>
      <c r="B148" s="371" t="inlineStr">
        <is>
          <t>Kyo Tomo</t>
        </is>
      </c>
      <c r="C148" s="567" t="n"/>
      <c r="D148" s="590">
        <f>D94-D21</f>
        <v/>
      </c>
      <c r="E148" s="590" t="n"/>
      <c r="F148" s="714" t="n"/>
      <c r="G148" s="714" t="n"/>
      <c r="H148" s="714" t="n"/>
      <c r="I148" s="714" t="n"/>
      <c r="J148" s="714" t="n"/>
      <c r="K148" s="714" t="n"/>
      <c r="L148" s="714" t="n"/>
      <c r="M148" s="714" t="n"/>
      <c r="N148" s="714" t="n"/>
      <c r="O148" s="714" t="n"/>
      <c r="P148" s="714" t="n"/>
      <c r="Q148" s="714" t="n"/>
      <c r="R148" s="714" t="n"/>
      <c r="S148" s="714" t="n"/>
      <c r="T148" s="714" t="n"/>
      <c r="U148" s="714" t="n"/>
      <c r="V148" s="714" t="n"/>
      <c r="W148" s="714">
        <f>W96-W21</f>
        <v/>
      </c>
      <c r="X148" s="714" t="n"/>
      <c r="Y148" s="714" t="n"/>
      <c r="Z148" s="23">
        <f>Z147/Z96</f>
        <v/>
      </c>
    </row>
    <row r="149" ht="20.1" customFormat="1" customHeight="1" s="15">
      <c r="A149" s="540" t="n"/>
      <c r="B149" s="586" t="n"/>
      <c r="C149" s="591" t="n"/>
      <c r="D149" s="107">
        <f>D148/D94</f>
        <v/>
      </c>
      <c r="E149" s="107" t="n"/>
      <c r="F149" s="122" t="n"/>
      <c r="G149" s="122" t="n"/>
      <c r="H149" s="122" t="n"/>
      <c r="I149" s="122" t="n"/>
      <c r="J149" s="122" t="n"/>
      <c r="K149" s="122" t="n"/>
      <c r="L149" s="122" t="n"/>
      <c r="M149" s="122" t="n"/>
      <c r="N149" s="122" t="n"/>
      <c r="O149" s="122" t="n"/>
      <c r="P149" s="122" t="n"/>
      <c r="Q149" s="122" t="n"/>
      <c r="R149" s="122" t="n"/>
      <c r="S149" s="122" t="n"/>
      <c r="T149" s="122" t="n"/>
      <c r="U149" s="122" t="n"/>
      <c r="V149" s="122" t="n"/>
      <c r="W149" s="122">
        <f>W148/W96</f>
        <v/>
      </c>
      <c r="X149" s="122" t="n"/>
      <c r="Y149" s="122" t="n"/>
      <c r="Z149" s="627">
        <f>SUM(#REF!)</f>
        <v/>
      </c>
    </row>
    <row r="150" ht="20.1" customFormat="1" customHeight="1" s="15">
      <c r="A150" s="540" t="n"/>
      <c r="B150" s="371" t="inlineStr">
        <is>
          <t>COREIN</t>
        </is>
      </c>
      <c r="C150" s="567" t="n"/>
      <c r="D150" s="590">
        <f>D95-D23</f>
        <v/>
      </c>
      <c r="E150" s="590" t="n"/>
      <c r="F150" s="714" t="n"/>
      <c r="G150" s="714" t="n"/>
      <c r="H150" s="714" t="n"/>
      <c r="I150" s="714" t="n"/>
      <c r="J150" s="714" t="n"/>
      <c r="K150" s="714" t="n"/>
      <c r="L150" s="714" t="n"/>
      <c r="M150" s="714" t="n"/>
      <c r="N150" s="714" t="n"/>
      <c r="O150" s="714" t="n"/>
      <c r="P150" s="714" t="n"/>
      <c r="Q150" s="714" t="n"/>
      <c r="R150" s="714" t="n"/>
      <c r="S150" s="714" t="n"/>
      <c r="T150" s="714" t="n"/>
      <c r="U150" s="714" t="n"/>
      <c r="V150" s="714" t="n"/>
      <c r="W150" s="714">
        <f>W97-W23</f>
        <v/>
      </c>
      <c r="X150" s="714" t="n"/>
      <c r="Y150" s="714" t="n"/>
      <c r="Z150" s="23">
        <f>Z149/Z97</f>
        <v/>
      </c>
    </row>
    <row r="151" ht="20.1" customFormat="1" customHeight="1" s="15">
      <c r="A151" s="540" t="n"/>
      <c r="B151" s="586" t="n"/>
      <c r="C151" s="591" t="n"/>
      <c r="D151" s="107">
        <f>D150/D95</f>
        <v/>
      </c>
      <c r="E151" s="107" t="n"/>
      <c r="F151" s="122" t="n"/>
      <c r="G151" s="122" t="n"/>
      <c r="H151" s="122" t="n"/>
      <c r="I151" s="122" t="n"/>
      <c r="J151" s="122" t="n"/>
      <c r="K151" s="122" t="n"/>
      <c r="L151" s="122" t="n"/>
      <c r="M151" s="122" t="n"/>
      <c r="N151" s="122" t="n"/>
      <c r="O151" s="122" t="n"/>
      <c r="P151" s="122" t="n"/>
      <c r="Q151" s="122" t="n"/>
      <c r="R151" s="122" t="n"/>
      <c r="S151" s="122" t="n"/>
      <c r="T151" s="122" t="n"/>
      <c r="U151" s="122" t="n"/>
      <c r="V151" s="122" t="n"/>
      <c r="W151" s="122">
        <f>W150/W97</f>
        <v/>
      </c>
      <c r="X151" s="122" t="n"/>
      <c r="Y151" s="122" t="n"/>
      <c r="Z151" s="650">
        <f>SUM(#REF!)</f>
        <v/>
      </c>
    </row>
    <row r="152" ht="20.1" customFormat="1" customHeight="1" s="15">
      <c r="A152" s="540" t="n"/>
      <c r="B152" s="592" t="inlineStr">
        <is>
          <t>ELEGADOLL</t>
        </is>
      </c>
      <c r="C152" s="109" t="n"/>
      <c r="D152" s="590">
        <f>D96-D25</f>
        <v/>
      </c>
      <c r="E152" s="590" t="n"/>
      <c r="F152" s="714" t="n"/>
      <c r="G152" s="714" t="n"/>
      <c r="H152" s="714" t="n"/>
      <c r="I152" s="714" t="n"/>
      <c r="J152" s="714" t="n"/>
      <c r="K152" s="714" t="n"/>
      <c r="L152" s="714" t="n"/>
      <c r="M152" s="714" t="n"/>
      <c r="N152" s="714" t="n"/>
      <c r="O152" s="714" t="n"/>
      <c r="P152" s="714" t="n"/>
      <c r="Q152" s="714" t="n"/>
      <c r="R152" s="714" t="n"/>
      <c r="S152" s="714" t="n"/>
      <c r="T152" s="714" t="n"/>
      <c r="U152" s="714" t="n"/>
      <c r="V152" s="714" t="n"/>
      <c r="W152" s="714">
        <f>W98-W25</f>
        <v/>
      </c>
      <c r="X152" s="714" t="n"/>
      <c r="Y152" s="714" t="n"/>
      <c r="Z152" s="23">
        <f>Z151/Z98</f>
        <v/>
      </c>
    </row>
    <row r="153" ht="20.1" customFormat="1" customHeight="1" s="15">
      <c r="A153" s="540" t="n"/>
      <c r="B153" s="586" t="n"/>
      <c r="C153" s="109" t="n"/>
      <c r="D153" s="107">
        <f>D152/D96</f>
        <v/>
      </c>
      <c r="E153" s="107" t="n"/>
      <c r="F153" s="122" t="n"/>
      <c r="G153" s="122" t="n"/>
      <c r="H153" s="122" t="n"/>
      <c r="I153" s="122" t="n"/>
      <c r="J153" s="122" t="n"/>
      <c r="K153" s="122" t="n"/>
      <c r="L153" s="122" t="n"/>
      <c r="M153" s="122" t="n"/>
      <c r="N153" s="122" t="n"/>
      <c r="O153" s="122" t="n"/>
      <c r="P153" s="122" t="n"/>
      <c r="Q153" s="122" t="n"/>
      <c r="R153" s="122" t="n"/>
      <c r="S153" s="122" t="n"/>
      <c r="T153" s="122" t="n"/>
      <c r="U153" s="122" t="n"/>
      <c r="V153" s="122" t="n"/>
      <c r="W153" s="122">
        <f>W152/W98</f>
        <v/>
      </c>
      <c r="X153" s="122" t="n"/>
      <c r="Y153" s="122" t="n"/>
      <c r="Z153" s="627">
        <f>SUM(#REF!)</f>
        <v/>
      </c>
    </row>
    <row r="154" ht="20.1" customFormat="1" customHeight="1" s="15">
      <c r="A154" s="540" t="n"/>
      <c r="B154" s="371" t="inlineStr">
        <is>
          <t>MAYURI</t>
        </is>
      </c>
      <c r="C154" s="567" t="n"/>
      <c r="D154" s="590">
        <f>D97-D27</f>
        <v/>
      </c>
      <c r="E154" s="590" t="n"/>
      <c r="F154" s="714" t="n"/>
      <c r="G154" s="714" t="n"/>
      <c r="H154" s="714" t="n"/>
      <c r="I154" s="714" t="n"/>
      <c r="J154" s="714" t="n"/>
      <c r="K154" s="714" t="n"/>
      <c r="L154" s="714" t="n"/>
      <c r="M154" s="714" t="n"/>
      <c r="N154" s="714" t="n"/>
      <c r="O154" s="714" t="n"/>
      <c r="P154" s="714" t="n"/>
      <c r="Q154" s="714" t="n"/>
      <c r="R154" s="714" t="n"/>
      <c r="S154" s="714" t="n"/>
      <c r="T154" s="714" t="n"/>
      <c r="U154" s="714" t="n"/>
      <c r="V154" s="714" t="n"/>
      <c r="W154" s="714">
        <f>W99-W27</f>
        <v/>
      </c>
      <c r="X154" s="714" t="n"/>
      <c r="Y154" s="714" t="n"/>
      <c r="Z154" s="23">
        <f>Z153/Z99</f>
        <v/>
      </c>
    </row>
    <row r="155" ht="20.1" customFormat="1" customHeight="1" s="15">
      <c r="A155" s="540" t="n"/>
      <c r="B155" s="586" t="n"/>
      <c r="C155" s="591" t="n"/>
      <c r="D155" s="107">
        <f>D154/D97</f>
        <v/>
      </c>
      <c r="E155" s="107" t="n"/>
      <c r="F155" s="122" t="n"/>
      <c r="G155" s="127" t="n"/>
      <c r="H155" s="122" t="n"/>
      <c r="I155" s="122" t="n"/>
      <c r="J155" s="122" t="n"/>
      <c r="K155" s="122" t="n"/>
      <c r="L155" s="122" t="n"/>
      <c r="M155" s="122" t="n"/>
      <c r="N155" s="122" t="n"/>
      <c r="O155" s="122" t="n"/>
      <c r="P155" s="122" t="n"/>
      <c r="Q155" s="122" t="n"/>
      <c r="R155" s="122" t="n"/>
      <c r="S155" s="122" t="n"/>
      <c r="T155" s="122" t="n"/>
      <c r="U155" s="122" t="n"/>
      <c r="V155" s="122" t="n"/>
      <c r="W155" s="122">
        <f>W154/W99</f>
        <v/>
      </c>
      <c r="X155" s="122" t="n"/>
      <c r="Y155" s="122" t="n"/>
      <c r="Z155" s="625">
        <f>SUM(#REF!)</f>
        <v/>
      </c>
    </row>
    <row r="156" ht="20.1" customFormat="1" customHeight="1" s="15">
      <c r="A156" s="540" t="n"/>
      <c r="B156" s="592" t="inlineStr">
        <is>
          <t>ATMORE</t>
        </is>
      </c>
      <c r="C156" s="567" t="n"/>
      <c r="D156" s="590">
        <f>D98-D29</f>
        <v/>
      </c>
      <c r="E156" s="590" t="n"/>
      <c r="F156" s="714" t="n"/>
      <c r="G156" s="714" t="n"/>
      <c r="H156" s="714" t="n"/>
      <c r="I156" s="714" t="n"/>
      <c r="J156" s="714" t="n"/>
      <c r="K156" s="714" t="n"/>
      <c r="L156" s="714" t="n"/>
      <c r="M156" s="714" t="n"/>
      <c r="N156" s="714" t="n"/>
      <c r="O156" s="714" t="n"/>
      <c r="P156" s="714" t="n"/>
      <c r="Q156" s="714" t="n"/>
      <c r="R156" s="714" t="n"/>
      <c r="S156" s="714" t="n"/>
      <c r="T156" s="714" t="n"/>
      <c r="U156" s="714" t="n"/>
      <c r="V156" s="714" t="n"/>
      <c r="W156" s="714">
        <f>W100-W29</f>
        <v/>
      </c>
      <c r="X156" s="714" t="n"/>
      <c r="Y156" s="714" t="n"/>
      <c r="Z156" s="23">
        <f>Z155/Z100</f>
        <v/>
      </c>
    </row>
    <row r="157" ht="20.1" customFormat="1" customHeight="1" s="15">
      <c r="A157" s="540" t="n"/>
      <c r="B157" s="586" t="n"/>
      <c r="C157" s="591" t="n"/>
      <c r="D157" s="107">
        <f>D156/D98</f>
        <v/>
      </c>
      <c r="E157" s="107" t="n"/>
      <c r="F157" s="122" t="n"/>
      <c r="G157" s="122" t="n"/>
      <c r="H157" s="122" t="n"/>
      <c r="I157" s="122" t="n"/>
      <c r="J157" s="122" t="n"/>
      <c r="K157" s="122" t="n"/>
      <c r="L157" s="122" t="n"/>
      <c r="M157" s="122" t="n"/>
      <c r="N157" s="122" t="n"/>
      <c r="O157" s="122" t="n"/>
      <c r="P157" s="122" t="n"/>
      <c r="Q157" s="122" t="n"/>
      <c r="R157" s="122" t="n"/>
      <c r="S157" s="122" t="n"/>
      <c r="T157" s="122" t="n"/>
      <c r="U157" s="122" t="n"/>
      <c r="V157" s="122" t="n"/>
      <c r="W157" s="122">
        <f>W156/W100</f>
        <v/>
      </c>
      <c r="X157" s="122" t="n"/>
      <c r="Y157" s="122" t="n"/>
      <c r="Z157" s="49">
        <f>SUM(#REF!)</f>
        <v/>
      </c>
    </row>
    <row r="158" ht="20.1" customFormat="1" customHeight="1" s="15">
      <c r="A158" s="540" t="n"/>
      <c r="B158" s="592" t="inlineStr">
        <is>
          <t>DIME HEALTH CARE</t>
        </is>
      </c>
      <c r="C158" s="109" t="n"/>
      <c r="D158" s="590">
        <f>D100-D33</f>
        <v/>
      </c>
      <c r="E158" s="590" t="n"/>
      <c r="F158" s="714" t="n"/>
      <c r="G158" s="714" t="n"/>
      <c r="H158" s="714" t="n"/>
      <c r="I158" s="714" t="n"/>
      <c r="J158" s="714" t="n"/>
      <c r="K158" s="714" t="n"/>
      <c r="L158" s="714" t="n"/>
      <c r="M158" s="714" t="n"/>
      <c r="N158" s="714" t="n"/>
      <c r="O158" s="714" t="n"/>
      <c r="P158" s="714" t="n"/>
      <c r="Q158" s="714" t="n"/>
      <c r="R158" s="714" t="n"/>
      <c r="S158" s="714" t="n"/>
      <c r="T158" s="714" t="n"/>
      <c r="U158" s="714" t="n"/>
      <c r="V158" s="714" t="n"/>
      <c r="W158" s="714">
        <f>W101-W37</f>
        <v/>
      </c>
      <c r="X158" s="714" t="n"/>
      <c r="Y158" s="714" t="n"/>
      <c r="Z158" s="23">
        <f>Z157/Z101</f>
        <v/>
      </c>
    </row>
    <row r="159" ht="20.1" customFormat="1" customHeight="1" s="15">
      <c r="A159" s="540" t="n"/>
      <c r="B159" s="586" t="n"/>
      <c r="C159" s="109" t="n"/>
      <c r="D159" s="107">
        <f>D158/D100</f>
        <v/>
      </c>
      <c r="E159" s="107" t="n"/>
      <c r="F159" s="122" t="n"/>
      <c r="G159" s="127" t="n"/>
      <c r="H159" s="122" t="n"/>
      <c r="I159" s="122" t="n"/>
      <c r="J159" s="122" t="n"/>
      <c r="K159" s="122" t="n"/>
      <c r="L159" s="122" t="n"/>
      <c r="M159" s="122" t="n"/>
      <c r="N159" s="122" t="n"/>
      <c r="O159" s="122" t="n"/>
      <c r="P159" s="122" t="n"/>
      <c r="Q159" s="122" t="n"/>
      <c r="R159" s="122" t="n"/>
      <c r="S159" s="122" t="n"/>
      <c r="T159" s="122" t="n"/>
      <c r="U159" s="122" t="n"/>
      <c r="V159" s="122" t="n"/>
      <c r="W159" s="122">
        <f>W158/W101</f>
        <v/>
      </c>
      <c r="X159" s="122" t="n"/>
      <c r="Y159" s="122" t="n"/>
      <c r="Z159" s="625">
        <f>SUM(#REF!)</f>
        <v/>
      </c>
    </row>
    <row r="160" ht="20.1" customFormat="1" customHeight="1" s="15">
      <c r="A160" s="540" t="n"/>
      <c r="B160" s="592" t="inlineStr">
        <is>
          <t>EMU</t>
        </is>
      </c>
      <c r="C160" s="567" t="n"/>
      <c r="D160" s="590">
        <f>D101-D35</f>
        <v/>
      </c>
      <c r="E160" s="590" t="n"/>
      <c r="F160" s="714" t="n"/>
      <c r="G160" s="714" t="n"/>
      <c r="H160" s="714" t="n"/>
      <c r="I160" s="714" t="n"/>
      <c r="J160" s="714" t="n"/>
      <c r="K160" s="714" t="n"/>
      <c r="L160" s="714" t="n"/>
      <c r="M160" s="714" t="n"/>
      <c r="N160" s="714" t="n"/>
      <c r="O160" s="714" t="n"/>
      <c r="P160" s="714" t="n"/>
      <c r="Q160" s="714" t="n"/>
      <c r="R160" s="714" t="n"/>
      <c r="S160" s="714" t="n"/>
      <c r="T160" s="714" t="n"/>
      <c r="U160" s="714" t="n"/>
      <c r="V160" s="714" t="n"/>
      <c r="W160" s="714">
        <f>W102-W39</f>
        <v/>
      </c>
      <c r="X160" s="714" t="n"/>
      <c r="Y160" s="714" t="n"/>
      <c r="Z160" s="23">
        <f>Z159/Z102</f>
        <v/>
      </c>
    </row>
    <row r="161" ht="20.1" customFormat="1" customHeight="1" s="15">
      <c r="A161" s="540" t="n"/>
      <c r="B161" s="586" t="n"/>
      <c r="C161" s="591" t="n"/>
      <c r="D161" s="107">
        <f>D160/D101</f>
        <v/>
      </c>
      <c r="E161" s="107" t="n"/>
      <c r="F161" s="122" t="n"/>
      <c r="G161" s="127" t="n"/>
      <c r="H161" s="122" t="n"/>
      <c r="I161" s="122" t="n"/>
      <c r="J161" s="122" t="n"/>
      <c r="K161" s="122" t="n"/>
      <c r="L161" s="122" t="n"/>
      <c r="M161" s="122" t="n"/>
      <c r="N161" s="122" t="n"/>
      <c r="O161" s="122" t="n"/>
      <c r="P161" s="122" t="n"/>
      <c r="Q161" s="122" t="n"/>
      <c r="R161" s="122" t="n"/>
      <c r="S161" s="122" t="n"/>
      <c r="T161" s="122" t="n"/>
      <c r="U161" s="122" t="n"/>
      <c r="V161" s="122" t="n"/>
      <c r="W161" s="122">
        <f>W160/W102</f>
        <v/>
      </c>
      <c r="X161" s="122" t="n"/>
      <c r="Y161" s="122" t="n"/>
      <c r="Z161" s="650">
        <f>SUM(#REF!)</f>
        <v/>
      </c>
    </row>
    <row r="162" ht="20.1" customFormat="1" customHeight="1" s="15">
      <c r="A162" s="540" t="n"/>
      <c r="B162" s="593" t="inlineStr">
        <is>
          <t>AISEN</t>
        </is>
      </c>
      <c r="C162" s="588" t="n"/>
      <c r="D162" s="107" t="n"/>
      <c r="E162" s="107" t="n"/>
      <c r="F162" s="122" t="n"/>
      <c r="G162" s="122" t="n"/>
      <c r="H162" s="122" t="n"/>
      <c r="I162" s="122" t="n"/>
      <c r="J162" s="122" t="n"/>
      <c r="K162" s="122" t="n"/>
      <c r="L162" s="122" t="n"/>
      <c r="M162" s="122" t="n"/>
      <c r="N162" s="122" t="n"/>
      <c r="O162" s="122" t="n"/>
      <c r="P162" s="122" t="n"/>
      <c r="Q162" s="714" t="n"/>
      <c r="R162" s="714" t="n"/>
      <c r="S162" s="714" t="n"/>
      <c r="T162" s="714" t="n"/>
      <c r="U162" s="714" t="n"/>
      <c r="V162" s="714">
        <f>V103-V43</f>
        <v/>
      </c>
      <c r="W162" s="714">
        <f>W103-W43</f>
        <v/>
      </c>
      <c r="X162" s="122" t="n"/>
      <c r="Y162" s="122" t="n"/>
      <c r="Z162" s="23">
        <f>Z161/Z103</f>
        <v/>
      </c>
    </row>
    <row r="163" ht="20.1" customFormat="1" customHeight="1" s="15">
      <c r="A163" s="540" t="n"/>
      <c r="B163" s="586" t="n"/>
      <c r="C163" s="587" t="n"/>
      <c r="D163" s="107" t="n"/>
      <c r="E163" s="107" t="n"/>
      <c r="F163" s="122" t="n"/>
      <c r="G163" s="122" t="n"/>
      <c r="H163" s="122" t="n"/>
      <c r="I163" s="122" t="n"/>
      <c r="J163" s="122" t="n"/>
      <c r="K163" s="122" t="n"/>
      <c r="L163" s="122" t="n"/>
      <c r="M163" s="122" t="n"/>
      <c r="N163" s="122" t="n"/>
      <c r="O163" s="122" t="n"/>
      <c r="P163" s="122" t="n"/>
      <c r="Q163" s="122" t="n"/>
      <c r="R163" s="122" t="n"/>
      <c r="S163" s="122" t="n"/>
      <c r="T163" s="122" t="n"/>
      <c r="U163" s="122" t="n"/>
      <c r="V163" s="122">
        <f>V162/V103</f>
        <v/>
      </c>
      <c r="W163" s="122">
        <f>W162/W103</f>
        <v/>
      </c>
      <c r="X163" s="122" t="n"/>
      <c r="Y163" s="122" t="n"/>
      <c r="Z163" s="625">
        <f>SUM(#REF!)</f>
        <v/>
      </c>
    </row>
    <row r="164" ht="20.1" customFormat="1" customHeight="1" s="15">
      <c r="A164" s="540" t="n"/>
      <c r="B164" s="592" t="inlineStr">
        <is>
          <t>LAPIDEM</t>
        </is>
      </c>
      <c r="C164" s="567" t="n"/>
      <c r="D164" s="590">
        <f>D103-D39</f>
        <v/>
      </c>
      <c r="E164" s="590" t="n"/>
      <c r="F164" s="714" t="n"/>
      <c r="G164" s="714" t="n"/>
      <c r="H164" s="714" t="n"/>
      <c r="I164" s="714" t="n"/>
      <c r="J164" s="714" t="n"/>
      <c r="K164" s="714" t="n"/>
      <c r="L164" s="714" t="n"/>
      <c r="M164" s="714" t="n"/>
      <c r="N164" s="714" t="n"/>
      <c r="O164" s="714" t="n"/>
      <c r="P164" s="714" t="n"/>
      <c r="Q164" s="714" t="n"/>
      <c r="R164" s="714" t="n"/>
      <c r="S164" s="714" t="n"/>
      <c r="T164" s="714" t="n"/>
      <c r="U164" s="714" t="n"/>
      <c r="V164" s="714" t="n"/>
      <c r="W164" s="714">
        <f>W104-W45</f>
        <v/>
      </c>
      <c r="X164" s="714" t="n"/>
      <c r="Y164" s="714" t="n"/>
      <c r="Z164" s="23">
        <f>Z163/Z104</f>
        <v/>
      </c>
    </row>
    <row r="165" ht="20.1" customFormat="1" customHeight="1" s="15">
      <c r="A165" s="540" t="n"/>
      <c r="B165" s="586" t="n"/>
      <c r="C165" s="591" t="n"/>
      <c r="D165" s="107">
        <f>D164/D103</f>
        <v/>
      </c>
      <c r="E165" s="107" t="n"/>
      <c r="F165" s="122" t="n"/>
      <c r="G165" s="122" t="n"/>
      <c r="H165" s="122" t="n"/>
      <c r="I165" s="122" t="n"/>
      <c r="J165" s="122" t="n"/>
      <c r="K165" s="122" t="n"/>
      <c r="L165" s="122" t="n"/>
      <c r="M165" s="122" t="n"/>
      <c r="N165" s="122" t="n"/>
      <c r="O165" s="122" t="n"/>
      <c r="P165" s="122" t="n"/>
      <c r="Q165" s="122" t="n"/>
      <c r="R165" s="122" t="n"/>
      <c r="S165" s="122" t="n"/>
      <c r="T165" s="122" t="n"/>
      <c r="U165" s="122" t="n"/>
      <c r="V165" s="122" t="n"/>
      <c r="W165" s="122">
        <f>W164/W104</f>
        <v/>
      </c>
      <c r="X165" s="122" t="n"/>
      <c r="Y165" s="122" t="n"/>
      <c r="Z165" s="625">
        <f>SUM(#REF!)</f>
        <v/>
      </c>
    </row>
    <row r="166" ht="20.1" customFormat="1" customHeight="1" s="15">
      <c r="A166" s="540" t="n"/>
      <c r="B166" s="592" t="inlineStr">
        <is>
          <t>MARY PL.</t>
        </is>
      </c>
      <c r="C166" s="567" t="n"/>
      <c r="D166" s="590">
        <f>D104-D41</f>
        <v/>
      </c>
      <c r="E166" s="590" t="n"/>
      <c r="F166" s="714" t="n"/>
      <c r="G166" s="714" t="n"/>
      <c r="H166" s="714" t="n"/>
      <c r="I166" s="714" t="n"/>
      <c r="J166" s="714" t="n"/>
      <c r="K166" s="714" t="n"/>
      <c r="L166" s="714" t="n"/>
      <c r="M166" s="714" t="n"/>
      <c r="N166" s="714" t="n"/>
      <c r="O166" s="714" t="n"/>
      <c r="P166" s="714" t="n"/>
      <c r="Q166" s="714" t="n"/>
      <c r="R166" s="714" t="n"/>
      <c r="S166" s="714" t="n"/>
      <c r="T166" s="714" t="n"/>
      <c r="U166" s="714" t="n"/>
      <c r="V166" s="714" t="n"/>
      <c r="W166" s="714">
        <f>W105-W33</f>
        <v/>
      </c>
      <c r="X166" s="714" t="n"/>
      <c r="Y166" s="714" t="n"/>
      <c r="Z166" s="23">
        <f>Z165/Z105</f>
        <v/>
      </c>
    </row>
    <row r="167" ht="20.1" customFormat="1" customHeight="1" s="15">
      <c r="A167" s="540" t="n"/>
      <c r="B167" s="586" t="n"/>
      <c r="C167" s="591" t="n"/>
      <c r="D167" s="107">
        <f>D166/D104</f>
        <v/>
      </c>
      <c r="E167" s="107" t="n"/>
      <c r="F167" s="122" t="n"/>
      <c r="G167" s="122" t="n"/>
      <c r="H167" s="122" t="n"/>
      <c r="I167" s="122" t="n"/>
      <c r="J167" s="122" t="n"/>
      <c r="K167" s="122" t="n"/>
      <c r="L167" s="122" t="n"/>
      <c r="M167" s="122" t="n"/>
      <c r="N167" s="122" t="n"/>
      <c r="O167" s="122" t="n"/>
      <c r="P167" s="122" t="n"/>
      <c r="Q167" s="122" t="n"/>
      <c r="R167" s="122" t="n"/>
      <c r="S167" s="122" t="n"/>
      <c r="T167" s="122" t="n"/>
      <c r="U167" s="122" t="n"/>
      <c r="V167" s="122" t="n"/>
      <c r="W167" s="122">
        <f>W166/W105</f>
        <v/>
      </c>
      <c r="X167" s="122" t="n"/>
      <c r="Y167" s="122" t="n"/>
      <c r="Z167" s="625">
        <f>SUM(#REF!)</f>
        <v/>
      </c>
    </row>
    <row r="168" ht="20.1" customFormat="1" customHeight="1" s="15">
      <c r="A168" s="540" t="n"/>
      <c r="B168" s="592" t="inlineStr">
        <is>
          <t>POD(ROSY DROP)</t>
        </is>
      </c>
      <c r="C168" s="567" t="n"/>
      <c r="D168" s="590">
        <f>D105-D43</f>
        <v/>
      </c>
      <c r="E168" s="590" t="n"/>
      <c r="F168" s="714" t="n"/>
      <c r="G168" s="714" t="n"/>
      <c r="H168" s="714" t="n"/>
      <c r="I168" s="714" t="n"/>
      <c r="J168" s="714" t="n"/>
      <c r="K168" s="714" t="n"/>
      <c r="L168" s="714" t="n"/>
      <c r="M168" s="714" t="n"/>
      <c r="N168" s="714" t="n"/>
      <c r="O168" s="714" t="n"/>
      <c r="P168" s="714" t="n"/>
      <c r="Q168" s="714" t="n"/>
      <c r="R168" s="714" t="n"/>
      <c r="S168" s="714" t="n"/>
      <c r="T168" s="714" t="n"/>
      <c r="U168" s="714" t="n"/>
      <c r="V168" s="714" t="n"/>
      <c r="W168" s="714">
        <f>W106-W47</f>
        <v/>
      </c>
      <c r="X168" s="714" t="n"/>
      <c r="Y168" s="714" t="n"/>
      <c r="Z168" s="23">
        <f>Z167/Z106</f>
        <v/>
      </c>
    </row>
    <row r="169" ht="20.1" customFormat="1" customHeight="1" s="15">
      <c r="A169" s="540" t="n"/>
      <c r="B169" s="586" t="n"/>
      <c r="C169" s="591" t="n"/>
      <c r="D169" s="107">
        <f>D168/D105</f>
        <v/>
      </c>
      <c r="E169" s="107" t="n"/>
      <c r="F169" s="122" t="n"/>
      <c r="G169" s="122" t="n"/>
      <c r="H169" s="122" t="n"/>
      <c r="I169" s="122" t="n"/>
      <c r="J169" s="122" t="n"/>
      <c r="K169" s="122" t="n"/>
      <c r="L169" s="122" t="n"/>
      <c r="M169" s="122" t="n"/>
      <c r="N169" s="122" t="n"/>
      <c r="O169" s="122" t="n"/>
      <c r="P169" s="122" t="n"/>
      <c r="Q169" s="122" t="n"/>
      <c r="R169" s="122" t="n"/>
      <c r="S169" s="122" t="n"/>
      <c r="T169" s="122" t="n"/>
      <c r="U169" s="122" t="n"/>
      <c r="V169" s="122" t="n"/>
      <c r="W169" s="122">
        <f>W168/W106</f>
        <v/>
      </c>
      <c r="X169" s="122" t="n"/>
      <c r="Y169" s="122" t="n"/>
      <c r="Z169" s="49">
        <f>SUM(#REF!)</f>
        <v/>
      </c>
    </row>
    <row r="170" ht="20.1" customFormat="1" customHeight="1" s="15">
      <c r="A170" s="540" t="n"/>
      <c r="B170" s="592" t="inlineStr">
        <is>
          <t>CBS(ESTLABO)</t>
        </is>
      </c>
      <c r="C170" s="567" t="n"/>
      <c r="D170" s="590">
        <f>D106-D45</f>
        <v/>
      </c>
      <c r="E170" s="590" t="n"/>
      <c r="F170" s="714" t="n"/>
      <c r="G170" s="714" t="n"/>
      <c r="H170" s="714" t="n"/>
      <c r="I170" s="714" t="n"/>
      <c r="J170" s="714" t="n"/>
      <c r="K170" s="714" t="n"/>
      <c r="L170" s="714" t="n"/>
      <c r="M170" s="714" t="n"/>
      <c r="N170" s="714" t="n"/>
      <c r="O170" s="714" t="n"/>
      <c r="P170" s="714" t="n"/>
      <c r="Q170" s="714" t="n"/>
      <c r="R170" s="714" t="n"/>
      <c r="S170" s="714" t="n"/>
      <c r="T170" s="714" t="n"/>
      <c r="U170" s="714" t="n"/>
      <c r="V170" s="714" t="n"/>
      <c r="W170" s="714">
        <f>W107-W51</f>
        <v/>
      </c>
      <c r="X170" s="714" t="n"/>
      <c r="Y170" s="714" t="n"/>
      <c r="Z170" s="23">
        <f>Z169/Z107</f>
        <v/>
      </c>
    </row>
    <row r="171" ht="20.1" customFormat="1" customHeight="1" s="15">
      <c r="A171" s="540" t="n"/>
      <c r="B171" s="586" t="n"/>
      <c r="C171" s="591" t="n"/>
      <c r="D171" s="107">
        <f>D170/D106</f>
        <v/>
      </c>
      <c r="E171" s="107" t="n"/>
      <c r="F171" s="122" t="n"/>
      <c r="G171" s="122" t="n"/>
      <c r="H171" s="122" t="n"/>
      <c r="I171" s="122" t="n"/>
      <c r="J171" s="122" t="n"/>
      <c r="K171" s="122" t="n"/>
      <c r="L171" s="122" t="n"/>
      <c r="M171" s="122" t="n"/>
      <c r="N171" s="122" t="n"/>
      <c r="O171" s="122" t="n"/>
      <c r="P171" s="122" t="n"/>
      <c r="Q171" s="122" t="n"/>
      <c r="R171" s="122" t="n"/>
      <c r="S171" s="122" t="n"/>
      <c r="T171" s="122" t="n"/>
      <c r="U171" s="122" t="n"/>
      <c r="V171" s="122" t="n"/>
      <c r="W171" s="122">
        <f>W170/W107</f>
        <v/>
      </c>
      <c r="X171" s="122" t="n"/>
      <c r="Y171" s="122" t="n"/>
      <c r="Z171" s="650">
        <f>SUM(#REF!)</f>
        <v/>
      </c>
    </row>
    <row r="172" ht="20.1" customFormat="1" customHeight="1" s="29">
      <c r="A172" s="540" t="n"/>
      <c r="B172" s="593" t="inlineStr">
        <is>
          <t>DOSHISHA</t>
        </is>
      </c>
      <c r="C172" s="588" t="n"/>
      <c r="D172" s="590" t="n"/>
      <c r="E172" s="590" t="n"/>
      <c r="F172" s="714" t="n"/>
      <c r="G172" s="714" t="n"/>
      <c r="H172" s="714" t="n"/>
      <c r="I172" s="714" t="n"/>
      <c r="J172" s="714" t="n"/>
      <c r="K172" s="714" t="n"/>
      <c r="L172" s="714" t="n"/>
      <c r="M172" s="714" t="n"/>
      <c r="N172" s="714" t="n"/>
      <c r="O172" s="714" t="n"/>
      <c r="P172" s="714" t="n"/>
      <c r="Q172" s="714" t="n"/>
      <c r="R172" s="714" t="n"/>
      <c r="S172" s="714" t="n"/>
      <c r="T172" s="714" t="n"/>
      <c r="U172" s="714" t="n"/>
      <c r="V172" s="714">
        <f>V108-V55</f>
        <v/>
      </c>
      <c r="W172" s="714">
        <f>W108-W55</f>
        <v/>
      </c>
      <c r="X172" s="714" t="n"/>
      <c r="Y172" s="714" t="n"/>
      <c r="Z172" s="23">
        <f>Z171/Z108</f>
        <v/>
      </c>
      <c r="AA172" s="15" t="n"/>
      <c r="AB172" s="15" t="n"/>
      <c r="AC172" s="15" t="n"/>
      <c r="AD172" s="15" t="n"/>
      <c r="AE172" s="15" t="n"/>
    </row>
    <row r="173" ht="20.1" customFormat="1" customHeight="1" s="29">
      <c r="A173" s="540" t="n"/>
      <c r="B173" s="586" t="n"/>
      <c r="C173" s="587" t="n"/>
      <c r="D173" s="107" t="n"/>
      <c r="E173" s="107" t="n"/>
      <c r="F173" s="122" t="n"/>
      <c r="G173" s="122" t="n"/>
      <c r="H173" s="122" t="n"/>
      <c r="I173" s="122" t="n"/>
      <c r="J173" s="122" t="n"/>
      <c r="K173" s="122" t="n"/>
      <c r="L173" s="122" t="n"/>
      <c r="M173" s="122" t="n"/>
      <c r="N173" s="122" t="n"/>
      <c r="O173" s="122" t="n"/>
      <c r="P173" s="122" t="n"/>
      <c r="Q173" s="122" t="n"/>
      <c r="R173" s="122" t="n"/>
      <c r="S173" s="122" t="n"/>
      <c r="T173" s="122" t="n"/>
      <c r="U173" s="122" t="n"/>
      <c r="V173" s="122">
        <f>V172/V108</f>
        <v/>
      </c>
      <c r="W173" s="122">
        <f>W172/W108</f>
        <v/>
      </c>
      <c r="X173" s="122" t="n"/>
      <c r="Y173" s="122" t="n"/>
      <c r="Z173" s="625">
        <f>SUM(#REF!)</f>
        <v/>
      </c>
      <c r="AA173" s="15" t="n"/>
      <c r="AB173" s="15" t="n"/>
      <c r="AC173" s="15" t="n"/>
      <c r="AD173" s="15" t="n"/>
      <c r="AE173" s="15" t="n"/>
    </row>
    <row r="174" ht="20.1" customFormat="1" customHeight="1" s="29">
      <c r="A174" s="540" t="n"/>
      <c r="B174" s="592" t="inlineStr">
        <is>
          <t>MEROS</t>
        </is>
      </c>
      <c r="C174" s="567" t="n"/>
      <c r="D174" s="590" t="n"/>
      <c r="E174" s="590" t="n"/>
      <c r="F174" s="714" t="n"/>
      <c r="G174" s="714" t="n"/>
      <c r="H174" s="714" t="n"/>
      <c r="I174" s="714" t="n"/>
      <c r="J174" s="714" t="n"/>
      <c r="K174" s="714" t="n"/>
      <c r="L174" s="714" t="n"/>
      <c r="M174" s="714" t="n"/>
      <c r="N174" s="714" t="n"/>
      <c r="O174" s="714" t="n"/>
      <c r="P174" s="714" t="n"/>
      <c r="Q174" s="714" t="n"/>
      <c r="R174" s="714" t="n"/>
      <c r="S174" s="714" t="n"/>
      <c r="T174" s="714" t="n"/>
      <c r="U174" s="714" t="n"/>
      <c r="V174" s="714" t="n"/>
      <c r="W174" s="714">
        <f>(W109-W41)</f>
        <v/>
      </c>
      <c r="X174" s="714" t="n"/>
      <c r="Y174" s="714" t="n"/>
      <c r="Z174" s="23">
        <f>Z173/Z109</f>
        <v/>
      </c>
      <c r="AA174" s="15" t="n"/>
      <c r="AB174" s="15" t="n"/>
      <c r="AC174" s="15" t="n"/>
      <c r="AD174" s="15" t="n"/>
      <c r="AE174" s="15" t="n"/>
    </row>
    <row r="175" ht="20.1" customFormat="1" customHeight="1" s="29">
      <c r="A175" s="540" t="n"/>
      <c r="B175" s="586" t="n"/>
      <c r="C175" s="591" t="n"/>
      <c r="D175" s="107" t="n"/>
      <c r="E175" s="107" t="n"/>
      <c r="F175" s="122" t="n"/>
      <c r="G175" s="127" t="n"/>
      <c r="H175" s="122" t="n"/>
      <c r="I175" s="122" t="n"/>
      <c r="J175" s="122" t="n"/>
      <c r="K175" s="122" t="n"/>
      <c r="L175" s="122" t="n"/>
      <c r="M175" s="122" t="n"/>
      <c r="N175" s="122" t="n"/>
      <c r="O175" s="122" t="n"/>
      <c r="P175" s="122" t="n"/>
      <c r="Q175" s="122" t="n"/>
      <c r="R175" s="122" t="n"/>
      <c r="S175" s="122" t="n"/>
      <c r="T175" s="122" t="n"/>
      <c r="U175" s="122" t="n"/>
      <c r="V175" s="122" t="n"/>
      <c r="W175" s="122">
        <f>W174/W109</f>
        <v/>
      </c>
      <c r="X175" s="122" t="n"/>
      <c r="Y175" s="122" t="n"/>
      <c r="Z175" s="23" t="n"/>
      <c r="AA175" s="15" t="n"/>
      <c r="AB175" s="15" t="n"/>
      <c r="AC175" s="15" t="n"/>
      <c r="AD175" s="15" t="n"/>
      <c r="AE175" s="15" t="n"/>
    </row>
    <row r="176" ht="20.1" customFormat="1" customHeight="1" s="29">
      <c r="A176" s="540" t="n"/>
      <c r="B176" s="592" t="inlineStr">
        <is>
          <t>STAR LAB</t>
        </is>
      </c>
      <c r="C176" s="109" t="n"/>
      <c r="D176" s="107" t="n"/>
      <c r="E176" s="107" t="n"/>
      <c r="F176" s="122" t="n"/>
      <c r="G176" s="127" t="n"/>
      <c r="H176" s="122" t="n"/>
      <c r="I176" s="122" t="n"/>
      <c r="J176" s="714" t="n"/>
      <c r="K176" s="122" t="n"/>
      <c r="L176" s="122" t="n"/>
      <c r="M176" s="122" t="n"/>
      <c r="N176" s="122" t="n"/>
      <c r="O176" s="122" t="n"/>
      <c r="P176" s="122" t="n"/>
      <c r="Q176" s="122" t="n"/>
      <c r="R176" s="122" t="n"/>
      <c r="S176" s="122" t="n"/>
      <c r="T176" s="122" t="n"/>
      <c r="U176" s="122" t="n"/>
      <c r="V176" s="122" t="n"/>
      <c r="W176" s="122" t="n"/>
      <c r="X176" s="122" t="n"/>
      <c r="Y176" s="122" t="n"/>
      <c r="Z176" s="23" t="n"/>
      <c r="AA176" s="15" t="n"/>
      <c r="AB176" s="15" t="n"/>
      <c r="AC176" s="15" t="n"/>
      <c r="AD176" s="15" t="n"/>
      <c r="AE176" s="15" t="n"/>
    </row>
    <row r="177" ht="20.1" customFormat="1" customHeight="1" s="29">
      <c r="A177" s="540" t="n"/>
      <c r="B177" s="586" t="n"/>
      <c r="C177" s="109" t="n"/>
      <c r="D177" s="107" t="n"/>
      <c r="E177" s="107" t="n"/>
      <c r="F177" s="122" t="n"/>
      <c r="G177" s="127" t="n"/>
      <c r="H177" s="122" t="n"/>
      <c r="I177" s="122" t="n"/>
      <c r="J177" s="122" t="n"/>
      <c r="K177" s="122" t="n"/>
      <c r="L177" s="122" t="n"/>
      <c r="M177" s="122" t="n"/>
      <c r="N177" s="122" t="n"/>
      <c r="O177" s="122" t="n"/>
      <c r="P177" s="122" t="n"/>
      <c r="Q177" s="122" t="n"/>
      <c r="R177" s="122" t="n"/>
      <c r="S177" s="122" t="n"/>
      <c r="T177" s="122" t="n"/>
      <c r="U177" s="122" t="n"/>
      <c r="V177" s="122" t="n"/>
      <c r="W177" s="122" t="n"/>
      <c r="X177" s="122" t="n"/>
      <c r="Y177" s="122" t="n"/>
      <c r="Z177" s="650">
        <f>SUM(#REF!)</f>
        <v/>
      </c>
      <c r="AA177" s="15" t="n"/>
      <c r="AB177" s="15" t="n"/>
      <c r="AC177" s="15" t="n"/>
      <c r="AD177" s="15" t="n"/>
      <c r="AE177" s="15" t="n"/>
    </row>
    <row r="178" ht="20.1" customFormat="1" customHeight="1" s="29">
      <c r="A178" s="540" t="n"/>
      <c r="B178" s="593" t="inlineStr">
        <is>
          <t>BEAUTY CONEXION</t>
        </is>
      </c>
      <c r="C178" s="588" t="n"/>
      <c r="D178" s="590" t="n"/>
      <c r="E178" s="590" t="n"/>
      <c r="F178" s="714" t="n"/>
      <c r="G178" s="714" t="n"/>
      <c r="H178" s="714" t="n"/>
      <c r="I178" s="714" t="n"/>
      <c r="J178" s="714" t="n"/>
      <c r="K178" s="714" t="n"/>
      <c r="L178" s="714" t="n"/>
      <c r="M178" s="714" t="n"/>
      <c r="N178" s="714" t="n"/>
      <c r="O178" s="714" t="n"/>
      <c r="P178" s="714" t="n"/>
      <c r="Q178" s="714" t="n"/>
      <c r="R178" s="714" t="n"/>
      <c r="S178" s="714" t="n"/>
      <c r="T178" s="714" t="n"/>
      <c r="U178" s="714" t="n"/>
      <c r="V178" s="714">
        <f>V111-V57</f>
        <v/>
      </c>
      <c r="W178" s="714">
        <f>W111-W57</f>
        <v/>
      </c>
      <c r="X178" s="714">
        <f>X111-X57</f>
        <v/>
      </c>
      <c r="Y178" s="714">
        <f>Y111-Y57</f>
        <v/>
      </c>
      <c r="Z178" s="23">
        <f>Z177/Z113</f>
        <v/>
      </c>
      <c r="AA178" s="15" t="n"/>
      <c r="AB178" s="15" t="n"/>
      <c r="AC178" s="15" t="n"/>
      <c r="AD178" s="15" t="n"/>
      <c r="AE178" s="15" t="n"/>
    </row>
    <row r="179" ht="20.1" customFormat="1" customHeight="1" s="29">
      <c r="A179" s="540" t="n"/>
      <c r="B179" s="586" t="n"/>
      <c r="C179" s="587" t="n"/>
      <c r="D179" s="107" t="n"/>
      <c r="E179" s="107" t="n"/>
      <c r="F179" s="122" t="n"/>
      <c r="G179" s="127" t="n"/>
      <c r="H179" s="122" t="n"/>
      <c r="I179" s="122" t="n"/>
      <c r="J179" s="122" t="n"/>
      <c r="K179" s="122" t="n"/>
      <c r="L179" s="122" t="n"/>
      <c r="M179" s="122" t="n"/>
      <c r="N179" s="122" t="n"/>
      <c r="O179" s="122" t="n"/>
      <c r="P179" s="122" t="n"/>
      <c r="Q179" s="122" t="n"/>
      <c r="R179" s="122" t="n"/>
      <c r="S179" s="122" t="n"/>
      <c r="T179" s="122" t="n"/>
      <c r="U179" s="122" t="n"/>
      <c r="V179" s="122">
        <f>V178/V111</f>
        <v/>
      </c>
      <c r="W179" s="122">
        <f>W178/W111</f>
        <v/>
      </c>
      <c r="X179" s="122">
        <f>X178/X111</f>
        <v/>
      </c>
      <c r="Y179" s="122">
        <f>Y178/Y111</f>
        <v/>
      </c>
      <c r="Z179" s="650">
        <f>SUM(#REF!)</f>
        <v/>
      </c>
      <c r="AA179" s="15" t="n"/>
      <c r="AB179" s="15" t="n"/>
      <c r="AC179" s="15" t="n"/>
      <c r="AD179" s="15" t="n"/>
      <c r="AE179" s="15" t="n"/>
    </row>
    <row r="180" ht="20.1" customFormat="1" customHeight="1" s="29">
      <c r="A180" s="540" t="n"/>
      <c r="B180" s="593" t="inlineStr">
        <is>
          <t>COSMEPRO</t>
        </is>
      </c>
      <c r="C180" s="588" t="n"/>
      <c r="D180" s="590">
        <f>D111-D55</f>
        <v/>
      </c>
      <c r="E180" s="590" t="n"/>
      <c r="F180" s="714" t="n"/>
      <c r="G180" s="714" t="n"/>
      <c r="H180" s="714" t="n"/>
      <c r="I180" s="714" t="n"/>
      <c r="J180" s="714" t="n"/>
      <c r="K180" s="714" t="n"/>
      <c r="L180" s="714" t="n"/>
      <c r="M180" s="714" t="n"/>
      <c r="N180" s="714" t="n"/>
      <c r="O180" s="714" t="n"/>
      <c r="P180" s="714" t="n"/>
      <c r="Q180" s="714" t="n"/>
      <c r="R180" s="714" t="n"/>
      <c r="S180" s="714" t="n"/>
      <c r="T180" s="714" t="n"/>
      <c r="U180" s="714" t="n"/>
      <c r="V180" s="714">
        <f>V112-V59</f>
        <v/>
      </c>
      <c r="W180" s="714">
        <f>W112-W59</f>
        <v/>
      </c>
      <c r="X180" s="714">
        <f>X112-X59</f>
        <v/>
      </c>
      <c r="Y180" s="714">
        <f>Y112-Y59</f>
        <v/>
      </c>
      <c r="Z180" s="23">
        <f>Z179/Z118</f>
        <v/>
      </c>
      <c r="AA180" s="15" t="n"/>
      <c r="AB180" s="15" t="n"/>
      <c r="AC180" s="15" t="n"/>
      <c r="AD180" s="15" t="n"/>
      <c r="AE180" s="15" t="n"/>
    </row>
    <row r="181" ht="20.1" customFormat="1" customHeight="1" s="29">
      <c r="A181" s="540" t="n"/>
      <c r="B181" s="586" t="n"/>
      <c r="C181" s="587" t="n"/>
      <c r="D181" s="107">
        <f>D180/D111</f>
        <v/>
      </c>
      <c r="E181" s="107" t="n"/>
      <c r="F181" s="122" t="n"/>
      <c r="G181" s="122" t="n"/>
      <c r="H181" s="122" t="n"/>
      <c r="I181" s="122" t="n"/>
      <c r="J181" s="122" t="n"/>
      <c r="K181" s="122" t="n"/>
      <c r="L181" s="122" t="n"/>
      <c r="M181" s="122" t="n"/>
      <c r="N181" s="122" t="n"/>
      <c r="O181" s="122" t="n"/>
      <c r="P181" s="122" t="n"/>
      <c r="Q181" s="122" t="n"/>
      <c r="R181" s="122" t="n"/>
      <c r="S181" s="122" t="n"/>
      <c r="T181" s="122" t="n"/>
      <c r="U181" s="122" t="n"/>
      <c r="V181" s="122">
        <f>V180/V112</f>
        <v/>
      </c>
      <c r="W181" s="122">
        <f>W180/W112</f>
        <v/>
      </c>
      <c r="X181" s="122">
        <f>X180/X112</f>
        <v/>
      </c>
      <c r="Y181" s="122">
        <f>Y180/Y112</f>
        <v/>
      </c>
      <c r="Z181" s="650">
        <f>SUM(#REF!)</f>
        <v/>
      </c>
      <c r="AA181" s="15" t="n"/>
      <c r="AB181" s="15" t="n"/>
      <c r="AC181" s="15" t="n"/>
      <c r="AD181" s="15" t="n"/>
      <c r="AE181" s="15" t="n"/>
    </row>
    <row r="182" ht="20.1" customFormat="1" customHeight="1" s="29">
      <c r="A182" s="540" t="n"/>
      <c r="B182" s="593" t="inlineStr">
        <is>
          <t>AFURA</t>
        </is>
      </c>
      <c r="C182" s="588" t="n"/>
      <c r="D182" s="590">
        <f>D112-D57</f>
        <v/>
      </c>
      <c r="E182" s="590" t="n"/>
      <c r="F182" s="714" t="n"/>
      <c r="G182" s="714" t="n"/>
      <c r="H182" s="714" t="n"/>
      <c r="I182" s="714" t="n"/>
      <c r="J182" s="714" t="n"/>
      <c r="K182" s="714" t="n"/>
      <c r="L182" s="714" t="n"/>
      <c r="M182" s="714" t="n"/>
      <c r="N182" s="714" t="n"/>
      <c r="O182" s="714" t="n"/>
      <c r="P182" s="714" t="n"/>
      <c r="Q182" s="714" t="n"/>
      <c r="R182" s="714" t="n"/>
      <c r="S182" s="714" t="n"/>
      <c r="T182" s="714" t="n"/>
      <c r="U182" s="714" t="n"/>
      <c r="V182" s="714">
        <f>V113-V61</f>
        <v/>
      </c>
      <c r="W182" s="714">
        <f>W113-W61</f>
        <v/>
      </c>
      <c r="X182" s="714">
        <f>X113-X61</f>
        <v/>
      </c>
      <c r="Y182" s="714">
        <f>Y113-Y61</f>
        <v/>
      </c>
      <c r="Z182" s="23">
        <f>Z181/Z112</f>
        <v/>
      </c>
      <c r="AA182" s="15" t="n"/>
      <c r="AB182" s="15" t="n"/>
      <c r="AC182" s="15" t="n"/>
      <c r="AD182" s="15" t="n"/>
      <c r="AE182" s="15" t="n"/>
    </row>
    <row r="183" ht="20.1" customFormat="1" customHeight="1" s="29">
      <c r="A183" s="540" t="n"/>
      <c r="B183" s="586" t="n"/>
      <c r="C183" s="587" t="n"/>
      <c r="D183" s="107">
        <f>D182/D112</f>
        <v/>
      </c>
      <c r="E183" s="107" t="n"/>
      <c r="F183" s="122" t="n"/>
      <c r="G183" s="122" t="n"/>
      <c r="H183" s="122" t="n"/>
      <c r="I183" s="122" t="n"/>
      <c r="J183" s="122" t="n"/>
      <c r="K183" s="122" t="n"/>
      <c r="L183" s="122" t="n"/>
      <c r="M183" s="122" t="n"/>
      <c r="N183" s="122" t="n"/>
      <c r="O183" s="122" t="n"/>
      <c r="P183" s="122" t="n"/>
      <c r="Q183" s="122" t="n"/>
      <c r="R183" s="122" t="n"/>
      <c r="S183" s="122" t="n"/>
      <c r="T183" s="122" t="n"/>
      <c r="U183" s="122" t="n"/>
      <c r="V183" s="122">
        <f>V182/V113</f>
        <v/>
      </c>
      <c r="W183" s="122">
        <f>W182/W113</f>
        <v/>
      </c>
      <c r="X183" s="122">
        <f>X182/X113</f>
        <v/>
      </c>
      <c r="Y183" s="122">
        <f>Y182/Y113</f>
        <v/>
      </c>
      <c r="Z183" s="650">
        <f>SUM(#REF!)</f>
        <v/>
      </c>
      <c r="AA183" s="15" t="n"/>
      <c r="AB183" s="15" t="n"/>
      <c r="AC183" s="15" t="n"/>
      <c r="AD183" s="15" t="n"/>
      <c r="AE183" s="15" t="n"/>
    </row>
    <row r="184" ht="20.1" customFormat="1" customHeight="1" s="29">
      <c r="A184" s="540" t="n"/>
      <c r="B184" s="593" t="inlineStr">
        <is>
          <t>HANAKO</t>
        </is>
      </c>
      <c r="C184" s="588" t="n"/>
      <c r="D184" s="590" t="n"/>
      <c r="E184" s="590" t="n"/>
      <c r="F184" s="714" t="n"/>
      <c r="G184" s="714" t="n"/>
      <c r="H184" s="714" t="n"/>
      <c r="I184" s="714" t="n"/>
      <c r="J184" s="714" t="n"/>
      <c r="K184" s="714" t="n"/>
      <c r="L184" s="714" t="n"/>
      <c r="M184" s="714" t="n"/>
      <c r="N184" s="714" t="n"/>
      <c r="O184" s="714" t="n"/>
      <c r="P184" s="714" t="n"/>
      <c r="Q184" s="714" t="n"/>
      <c r="R184" s="714" t="n"/>
      <c r="S184" s="714" t="n"/>
      <c r="T184" s="714" t="n"/>
      <c r="U184" s="714" t="n"/>
      <c r="V184" s="714">
        <f>V115-V65</f>
        <v/>
      </c>
      <c r="W184" s="714">
        <f>W115-W65</f>
        <v/>
      </c>
      <c r="X184" s="714">
        <f>X115-X65</f>
        <v/>
      </c>
      <c r="Y184" s="714">
        <f>Y115-Y65</f>
        <v/>
      </c>
      <c r="Z184" s="23">
        <f>Z183/Z116</f>
        <v/>
      </c>
      <c r="AA184" s="15" t="n"/>
      <c r="AB184" s="15" t="n"/>
      <c r="AC184" s="15" t="n"/>
      <c r="AD184" s="15" t="n"/>
      <c r="AE184" s="15" t="n"/>
    </row>
    <row r="185" ht="20.1" customFormat="1" customHeight="1" s="29">
      <c r="A185" s="540" t="n"/>
      <c r="B185" s="586" t="n"/>
      <c r="C185" s="587" t="n"/>
      <c r="D185" s="107" t="n"/>
      <c r="E185" s="107" t="n"/>
      <c r="F185" s="122" t="n"/>
      <c r="G185" s="127" t="n"/>
      <c r="H185" s="122" t="n"/>
      <c r="I185" s="122" t="n"/>
      <c r="J185" s="122" t="n"/>
      <c r="K185" s="122" t="n"/>
      <c r="L185" s="122" t="n"/>
      <c r="M185" s="122" t="n"/>
      <c r="N185" s="122" t="n"/>
      <c r="O185" s="122" t="n"/>
      <c r="P185" s="122" t="n"/>
      <c r="Q185" s="122" t="n"/>
      <c r="R185" s="122" t="n"/>
      <c r="S185" s="122" t="n"/>
      <c r="T185" s="122" t="n"/>
      <c r="U185" s="122" t="n"/>
      <c r="V185" s="122">
        <f>V184/V115</f>
        <v/>
      </c>
      <c r="W185" s="122">
        <f>W184/W115</f>
        <v/>
      </c>
      <c r="X185" s="122">
        <f>X184/X115</f>
        <v/>
      </c>
      <c r="Y185" s="122">
        <f>Y184/Y115</f>
        <v/>
      </c>
      <c r="Z185" s="23" t="n"/>
      <c r="AA185" s="15" t="n"/>
      <c r="AB185" s="15" t="n"/>
      <c r="AC185" s="15" t="n"/>
      <c r="AD185" s="15" t="n"/>
      <c r="AE185" s="15" t="n"/>
    </row>
    <row r="186" ht="20.1" customFormat="1" customHeight="1" s="29">
      <c r="A186" s="540" t="n"/>
      <c r="B186" s="593" t="inlineStr">
        <is>
          <t>LEJEU</t>
        </is>
      </c>
      <c r="C186" s="588" t="n"/>
      <c r="D186" s="590">
        <f>D116-D65</f>
        <v/>
      </c>
      <c r="E186" s="107" t="n"/>
      <c r="F186" s="122" t="n"/>
      <c r="G186" s="714" t="n"/>
      <c r="H186" s="122" t="n"/>
      <c r="I186" s="122" t="n"/>
      <c r="J186" s="714" t="n"/>
      <c r="K186" s="122" t="n"/>
      <c r="L186" s="122" t="n"/>
      <c r="M186" s="122" t="n"/>
      <c r="N186" s="122" t="n"/>
      <c r="O186" s="122" t="n"/>
      <c r="P186" s="122" t="n"/>
      <c r="Q186" s="122" t="n"/>
      <c r="R186" s="122" t="n"/>
      <c r="S186" s="122" t="n"/>
      <c r="T186" s="122" t="n"/>
      <c r="U186" s="122" t="n"/>
      <c r="V186" s="122" t="n"/>
      <c r="W186" s="122" t="n"/>
      <c r="X186" s="122" t="n"/>
      <c r="Y186" s="122" t="n"/>
      <c r="Z186" s="23" t="n"/>
      <c r="AA186" s="15" t="n"/>
      <c r="AB186" s="15" t="n"/>
      <c r="AC186" s="15" t="n"/>
      <c r="AD186" s="15" t="n"/>
      <c r="AE186" s="15" t="n"/>
    </row>
    <row r="187" ht="20.1" customFormat="1" customHeight="1" s="29">
      <c r="A187" s="540" t="n"/>
      <c r="B187" s="586" t="n"/>
      <c r="C187" s="587" t="n"/>
      <c r="D187" s="107">
        <f>D186/D116</f>
        <v/>
      </c>
      <c r="E187" s="107" t="n"/>
      <c r="F187" s="122" t="n"/>
      <c r="G187" s="127" t="n"/>
      <c r="H187" s="122" t="n"/>
      <c r="I187" s="122" t="n"/>
      <c r="J187" s="122" t="n"/>
      <c r="K187" s="122" t="n"/>
      <c r="L187" s="122" t="n"/>
      <c r="M187" s="122" t="n"/>
      <c r="N187" s="122" t="n"/>
      <c r="O187" s="122" t="n"/>
      <c r="P187" s="122" t="n"/>
      <c r="Q187" s="122" t="n"/>
      <c r="R187" s="122" t="n"/>
      <c r="S187" s="122" t="n"/>
      <c r="T187" s="122" t="n"/>
      <c r="U187" s="122" t="n"/>
      <c r="V187" s="122" t="n"/>
      <c r="W187" s="122" t="n"/>
      <c r="X187" s="122" t="n"/>
      <c r="Y187" s="122" t="n"/>
      <c r="Z187" s="23" t="n"/>
      <c r="AA187" s="15" t="n"/>
      <c r="AB187" s="15" t="n"/>
      <c r="AC187" s="15" t="n"/>
      <c r="AD187" s="15" t="n"/>
      <c r="AE187" s="15" t="n"/>
    </row>
    <row r="188" ht="20.1" customFormat="1" customHeight="1" s="29">
      <c r="A188" s="540" t="n"/>
      <c r="B188" s="593" t="inlineStr">
        <is>
          <t>AISHODO</t>
        </is>
      </c>
      <c r="C188" s="588" t="n"/>
      <c r="D188" s="590">
        <f>D117-D67</f>
        <v/>
      </c>
      <c r="E188" s="107" t="n"/>
      <c r="F188" s="122" t="n"/>
      <c r="G188" s="714" t="n"/>
      <c r="H188" s="122" t="n"/>
      <c r="I188" s="122" t="n"/>
      <c r="J188" s="714" t="n"/>
      <c r="K188" s="122" t="n"/>
      <c r="L188" s="122" t="n"/>
      <c r="M188" s="122" t="n"/>
      <c r="N188" s="122" t="n"/>
      <c r="O188" s="122" t="n"/>
      <c r="P188" s="122" t="n"/>
      <c r="Q188" s="122" t="n"/>
      <c r="R188" s="122" t="n"/>
      <c r="S188" s="122" t="n"/>
      <c r="T188" s="122" t="n"/>
      <c r="U188" s="122" t="n"/>
      <c r="V188" s="122" t="n"/>
      <c r="W188" s="122" t="n"/>
      <c r="X188" s="122" t="n"/>
      <c r="Y188" s="122" t="n"/>
      <c r="Z188" s="23" t="n"/>
      <c r="AA188" s="15" t="n"/>
      <c r="AB188" s="15" t="n"/>
      <c r="AC188" s="15" t="n"/>
      <c r="AD188" s="15" t="n"/>
      <c r="AE188" s="15" t="n"/>
    </row>
    <row r="189" ht="20.1" customFormat="1" customHeight="1" s="29">
      <c r="A189" s="540" t="n"/>
      <c r="B189" s="586" t="n"/>
      <c r="C189" s="587" t="n"/>
      <c r="D189" s="107">
        <f>D188/D117</f>
        <v/>
      </c>
      <c r="E189" s="107" t="n"/>
      <c r="F189" s="122" t="n"/>
      <c r="G189" s="122" t="n"/>
      <c r="H189" s="122" t="n"/>
      <c r="I189" s="122" t="n"/>
      <c r="J189" s="122" t="n"/>
      <c r="K189" s="122" t="n"/>
      <c r="L189" s="122" t="n"/>
      <c r="M189" s="122" t="n"/>
      <c r="N189" s="122" t="n"/>
      <c r="O189" s="122" t="n"/>
      <c r="P189" s="122" t="n"/>
      <c r="Q189" s="122" t="n"/>
      <c r="R189" s="122" t="n"/>
      <c r="S189" s="122" t="n"/>
      <c r="T189" s="122" t="n"/>
      <c r="U189" s="122" t="n"/>
      <c r="V189" s="122" t="n"/>
      <c r="W189" s="122" t="n"/>
      <c r="X189" s="122" t="n"/>
      <c r="Y189" s="122" t="n"/>
      <c r="Z189" s="23" t="n"/>
      <c r="AA189" s="15" t="n"/>
      <c r="AB189" s="15" t="n"/>
      <c r="AC189" s="15" t="n"/>
      <c r="AD189" s="15" t="n"/>
      <c r="AE189" s="15" t="n"/>
    </row>
    <row r="190" ht="20.1" customFormat="1" customHeight="1" s="29">
      <c r="A190" s="540" t="n"/>
      <c r="B190" s="593" t="inlineStr">
        <is>
          <t>CARING JAPAN (RUHAKU)</t>
        </is>
      </c>
      <c r="C190" s="588" t="n"/>
      <c r="D190" s="590">
        <f>D118-D69</f>
        <v/>
      </c>
      <c r="E190" s="590" t="n"/>
      <c r="F190" s="122" t="n"/>
      <c r="G190" s="714" t="n"/>
      <c r="H190" s="122" t="n"/>
      <c r="I190" s="122" t="n"/>
      <c r="J190" s="714" t="n"/>
      <c r="K190" s="122" t="n"/>
      <c r="L190" s="122" t="n"/>
      <c r="M190" s="122" t="n"/>
      <c r="N190" s="122" t="n"/>
      <c r="O190" s="122" t="n"/>
      <c r="P190" s="122" t="n"/>
      <c r="Q190" s="122" t="n"/>
      <c r="R190" s="122" t="n"/>
      <c r="S190" s="122" t="n"/>
      <c r="T190" s="122" t="n"/>
      <c r="U190" s="122" t="n"/>
      <c r="V190" s="122" t="n"/>
      <c r="W190" s="122" t="n"/>
      <c r="X190" s="122" t="n"/>
      <c r="Y190" s="122" t="n"/>
      <c r="Z190" s="23" t="n"/>
      <c r="AA190" s="15" t="n"/>
      <c r="AB190" s="15" t="n"/>
      <c r="AC190" s="15" t="n"/>
      <c r="AD190" s="15" t="n"/>
      <c r="AE190" s="15" t="n"/>
    </row>
    <row r="191" ht="20.1" customFormat="1" customHeight="1" s="29">
      <c r="A191" s="540" t="n"/>
      <c r="B191" s="586" t="n"/>
      <c r="C191" s="587" t="n"/>
      <c r="D191" s="107">
        <f>D190/D118</f>
        <v/>
      </c>
      <c r="E191" s="107" t="n"/>
      <c r="F191" s="122" t="n"/>
      <c r="G191" s="122" t="n"/>
      <c r="H191" s="122" t="n"/>
      <c r="I191" s="122" t="n"/>
      <c r="J191" s="122" t="n"/>
      <c r="K191" s="122" t="n"/>
      <c r="L191" s="122" t="n"/>
      <c r="M191" s="122" t="n"/>
      <c r="N191" s="122" t="n"/>
      <c r="O191" s="122" t="n"/>
      <c r="P191" s="122" t="n"/>
      <c r="Q191" s="122" t="n"/>
      <c r="R191" s="122" t="n"/>
      <c r="S191" s="122" t="n"/>
      <c r="T191" s="122" t="n"/>
      <c r="U191" s="122" t="n"/>
      <c r="V191" s="122" t="n"/>
      <c r="W191" s="122" t="n"/>
      <c r="X191" s="122" t="n"/>
      <c r="Y191" s="122" t="n"/>
      <c r="Z191" s="23" t="n"/>
      <c r="AA191" s="15" t="n"/>
      <c r="AB191" s="15" t="n"/>
      <c r="AC191" s="15" t="n"/>
      <c r="AD191" s="15" t="n"/>
      <c r="AE191" s="15" t="n"/>
    </row>
    <row r="192" ht="20.1" customFormat="1" customHeight="1" s="29">
      <c r="A192" s="540" t="n"/>
      <c r="B192" s="593" t="inlineStr">
        <is>
          <t>MEDION</t>
        </is>
      </c>
      <c r="C192" s="588" t="n"/>
      <c r="D192" s="590">
        <f>D119-D71</f>
        <v/>
      </c>
      <c r="E192" s="107" t="n"/>
      <c r="F192" s="122" t="n"/>
      <c r="G192" s="714" t="n"/>
      <c r="H192" s="122" t="n"/>
      <c r="I192" s="122" t="n"/>
      <c r="J192" s="714" t="n"/>
      <c r="K192" s="122" t="n"/>
      <c r="L192" s="122" t="n"/>
      <c r="M192" s="122" t="n"/>
      <c r="N192" s="122" t="n"/>
      <c r="O192" s="122" t="n"/>
      <c r="P192" s="122" t="n"/>
      <c r="Q192" s="122" t="n"/>
      <c r="R192" s="122" t="n"/>
      <c r="S192" s="122" t="n"/>
      <c r="T192" s="122" t="n"/>
      <c r="U192" s="122" t="n"/>
      <c r="V192" s="122" t="n"/>
      <c r="W192" s="122" t="n"/>
      <c r="X192" s="122" t="n"/>
      <c r="Y192" s="122" t="n"/>
      <c r="Z192" s="23" t="n"/>
      <c r="AA192" s="15" t="n"/>
      <c r="AB192" s="15" t="n"/>
      <c r="AC192" s="15" t="n"/>
      <c r="AD192" s="15" t="n"/>
      <c r="AE192" s="15" t="n"/>
    </row>
    <row r="193" ht="20.1" customFormat="1" customHeight="1" s="29">
      <c r="A193" s="540" t="n"/>
      <c r="B193" s="586" t="n"/>
      <c r="C193" s="587" t="n"/>
      <c r="D193" s="107">
        <f>D192/D119</f>
        <v/>
      </c>
      <c r="E193" s="107" t="n"/>
      <c r="F193" s="122" t="n"/>
      <c r="G193" s="122" t="n"/>
      <c r="H193" s="122" t="n"/>
      <c r="I193" s="122" t="n"/>
      <c r="J193" s="122" t="n"/>
      <c r="K193" s="122" t="n"/>
      <c r="L193" s="122" t="n"/>
      <c r="M193" s="122" t="n"/>
      <c r="N193" s="122" t="n"/>
      <c r="O193" s="122" t="n"/>
      <c r="P193" s="122" t="n"/>
      <c r="Q193" s="122" t="n"/>
      <c r="R193" s="122" t="n"/>
      <c r="S193" s="122" t="n"/>
      <c r="T193" s="122" t="n"/>
      <c r="U193" s="122" t="n"/>
      <c r="V193" s="122" t="n"/>
      <c r="W193" s="122" t="n"/>
      <c r="X193" s="122" t="n"/>
      <c r="Y193" s="122" t="n"/>
      <c r="Z193" s="23" t="n"/>
      <c r="AA193" s="15" t="n"/>
      <c r="AB193" s="15" t="n"/>
      <c r="AC193" s="15" t="n"/>
      <c r="AD193" s="15" t="n"/>
      <c r="AE193" s="15" t="n"/>
    </row>
    <row r="194" ht="20.1" customFormat="1" customHeight="1" s="29">
      <c r="A194" s="540" t="n"/>
      <c r="B194" s="593" t="inlineStr">
        <is>
          <t>McCoy</t>
        </is>
      </c>
      <c r="C194" s="588" t="n"/>
      <c r="D194" s="107" t="n"/>
      <c r="E194" s="107" t="n"/>
      <c r="F194" s="122" t="n"/>
      <c r="G194" s="714" t="n"/>
      <c r="H194" s="122" t="n"/>
      <c r="I194" s="122" t="n"/>
      <c r="J194" s="122" t="n"/>
      <c r="K194" s="122" t="n"/>
      <c r="L194" s="122" t="n"/>
      <c r="M194" s="122" t="n"/>
      <c r="N194" s="122" t="n"/>
      <c r="O194" s="122" t="n"/>
      <c r="P194" s="122" t="n"/>
      <c r="Q194" s="122" t="n"/>
      <c r="R194" s="122" t="n"/>
      <c r="S194" s="122" t="n"/>
      <c r="T194" s="122" t="n"/>
      <c r="U194" s="122" t="n"/>
      <c r="V194" s="122" t="n"/>
      <c r="W194" s="122" t="n"/>
      <c r="X194" s="122" t="n"/>
      <c r="Y194" s="122" t="n"/>
      <c r="Z194" s="23" t="n"/>
      <c r="AA194" s="15" t="n"/>
      <c r="AB194" s="15" t="n"/>
      <c r="AC194" s="15" t="n"/>
      <c r="AD194" s="15" t="n"/>
      <c r="AE194" s="15" t="n"/>
    </row>
    <row r="195" ht="20.1" customFormat="1" customHeight="1" s="29">
      <c r="A195" s="540" t="n"/>
      <c r="B195" s="586" t="n"/>
      <c r="C195" s="587" t="n"/>
      <c r="D195" s="107" t="n"/>
      <c r="E195" s="107" t="n"/>
      <c r="F195" s="122" t="n"/>
      <c r="G195" s="122" t="n"/>
      <c r="H195" s="122" t="n"/>
      <c r="I195" s="122" t="n"/>
      <c r="J195" s="122" t="n"/>
      <c r="K195" s="122" t="n"/>
      <c r="L195" s="122" t="n"/>
      <c r="M195" s="122" t="n"/>
      <c r="N195" s="122" t="n"/>
      <c r="O195" s="122" t="n"/>
      <c r="P195" s="122" t="n"/>
      <c r="Q195" s="122" t="n"/>
      <c r="R195" s="122" t="n"/>
      <c r="S195" s="122" t="n"/>
      <c r="T195" s="122" t="n"/>
      <c r="U195" s="122" t="n"/>
      <c r="V195" s="122" t="n"/>
      <c r="W195" s="122" t="n"/>
      <c r="X195" s="122" t="n"/>
      <c r="Y195" s="122" t="n"/>
      <c r="Z195" s="23" t="n"/>
      <c r="AA195" s="15" t="n"/>
      <c r="AB195" s="15" t="n"/>
      <c r="AC195" s="15" t="n"/>
      <c r="AD195" s="15" t="n"/>
      <c r="AE195" s="15" t="n"/>
    </row>
    <row r="196" ht="20.1" customFormat="1" customHeight="1" s="29">
      <c r="A196" s="540" t="n"/>
      <c r="B196" s="593" t="inlineStr">
        <is>
          <t>URESHINO</t>
        </is>
      </c>
      <c r="C196" s="588" t="n"/>
      <c r="D196" s="590">
        <f>D121-D75</f>
        <v/>
      </c>
      <c r="E196" s="590" t="n"/>
      <c r="F196" s="122" t="n"/>
      <c r="G196" s="714" t="n"/>
      <c r="H196" s="122" t="n"/>
      <c r="I196" s="122" t="n"/>
      <c r="J196" s="714" t="n"/>
      <c r="K196" s="122" t="n"/>
      <c r="L196" s="122" t="n"/>
      <c r="M196" s="122" t="n"/>
      <c r="N196" s="122" t="n"/>
      <c r="O196" s="122" t="n"/>
      <c r="P196" s="122" t="n"/>
      <c r="Q196" s="122" t="n"/>
      <c r="R196" s="122" t="n"/>
      <c r="S196" s="122" t="n"/>
      <c r="T196" s="122" t="n"/>
      <c r="U196" s="122" t="n"/>
      <c r="V196" s="122" t="n"/>
      <c r="W196" s="122" t="n"/>
      <c r="X196" s="122" t="n"/>
      <c r="Y196" s="122" t="n"/>
      <c r="Z196" s="23" t="n"/>
      <c r="AA196" s="15" t="n"/>
      <c r="AB196" s="15" t="n"/>
      <c r="AC196" s="15" t="n"/>
      <c r="AD196" s="15" t="n"/>
      <c r="AE196" s="15" t="n"/>
    </row>
    <row r="197" ht="20.1" customFormat="1" customHeight="1" s="29">
      <c r="A197" s="540" t="n"/>
      <c r="B197" s="586" t="n"/>
      <c r="C197" s="587" t="n"/>
      <c r="D197" s="107">
        <f>D196/D121</f>
        <v/>
      </c>
      <c r="E197" s="107" t="n"/>
      <c r="F197" s="122" t="n"/>
      <c r="G197" s="122" t="n"/>
      <c r="H197" s="122" t="n"/>
      <c r="I197" s="122" t="n"/>
      <c r="J197" s="122" t="n"/>
      <c r="K197" s="122" t="n"/>
      <c r="L197" s="122" t="n"/>
      <c r="M197" s="122" t="n"/>
      <c r="N197" s="122" t="n"/>
      <c r="O197" s="122" t="n"/>
      <c r="P197" s="122" t="n"/>
      <c r="Q197" s="122" t="n"/>
      <c r="R197" s="122" t="n"/>
      <c r="S197" s="122" t="n"/>
      <c r="T197" s="122" t="n"/>
      <c r="U197" s="122" t="n"/>
      <c r="V197" s="122" t="n"/>
      <c r="W197" s="122" t="n"/>
      <c r="X197" s="122" t="n"/>
      <c r="Y197" s="122" t="n"/>
      <c r="Z197" s="23" t="n"/>
      <c r="AA197" s="15" t="n"/>
      <c r="AB197" s="15" t="n"/>
      <c r="AC197" s="15" t="n"/>
      <c r="AD197" s="15" t="n"/>
      <c r="AE197" s="15" t="n"/>
    </row>
    <row r="198" ht="20.1" customFormat="1" customHeight="1" s="29">
      <c r="A198" s="540" t="n"/>
      <c r="B198" s="593" t="inlineStr">
        <is>
          <t>Luxces</t>
        </is>
      </c>
      <c r="C198" s="588" t="n"/>
      <c r="D198" s="590">
        <f>D122-D77</f>
        <v/>
      </c>
      <c r="E198" s="590" t="n"/>
      <c r="F198" s="122" t="n"/>
      <c r="G198" s="714" t="n"/>
      <c r="H198" s="122" t="n"/>
      <c r="I198" s="122" t="n"/>
      <c r="J198" s="122" t="n"/>
      <c r="K198" s="122" t="n"/>
      <c r="L198" s="122" t="n"/>
      <c r="M198" s="122" t="n"/>
      <c r="N198" s="122" t="n"/>
      <c r="O198" s="122" t="n"/>
      <c r="P198" s="122" t="n"/>
      <c r="Q198" s="122" t="n"/>
      <c r="R198" s="122" t="n"/>
      <c r="S198" s="122" t="n"/>
      <c r="T198" s="122" t="n"/>
      <c r="U198" s="122" t="n"/>
      <c r="V198" s="122" t="n"/>
      <c r="W198" s="122" t="n"/>
      <c r="X198" s="122" t="n"/>
      <c r="Y198" s="122" t="n"/>
      <c r="Z198" s="23" t="n"/>
      <c r="AA198" s="15" t="n"/>
      <c r="AB198" s="15" t="n"/>
      <c r="AC198" s="15" t="n"/>
      <c r="AD198" s="15" t="n"/>
      <c r="AE198" s="15" t="n"/>
    </row>
    <row r="199" ht="20.1" customFormat="1" customHeight="1" s="29">
      <c r="A199" s="540" t="n"/>
      <c r="B199" s="586" t="n"/>
      <c r="C199" s="587" t="n"/>
      <c r="D199" s="107">
        <f>D198/D122</f>
        <v/>
      </c>
      <c r="E199" s="107" t="n"/>
      <c r="F199" s="122" t="n"/>
      <c r="G199" s="122" t="n"/>
      <c r="H199" s="122" t="n"/>
      <c r="I199" s="122" t="n"/>
      <c r="J199" s="122" t="n"/>
      <c r="K199" s="122" t="n"/>
      <c r="L199" s="122" t="n"/>
      <c r="M199" s="122" t="n"/>
      <c r="N199" s="122" t="n"/>
      <c r="O199" s="122" t="n"/>
      <c r="P199" s="122" t="n"/>
      <c r="Q199" s="122" t="n"/>
      <c r="R199" s="122" t="n"/>
      <c r="S199" s="122" t="n"/>
      <c r="T199" s="122" t="n"/>
      <c r="U199" s="122" t="n"/>
      <c r="V199" s="122" t="n"/>
      <c r="W199" s="122" t="n"/>
      <c r="X199" s="122" t="n"/>
      <c r="Y199" s="122" t="n"/>
      <c r="Z199" s="23" t="n"/>
      <c r="AA199" s="15" t="n"/>
      <c r="AB199" s="15" t="n"/>
      <c r="AC199" s="15" t="n"/>
      <c r="AD199" s="15" t="n"/>
      <c r="AE199" s="15" t="n"/>
    </row>
    <row r="200" ht="20.1" customFormat="1" customHeight="1" s="29">
      <c r="A200" s="540" t="n"/>
      <c r="B200" s="592" t="inlineStr">
        <is>
          <t>Diaasjapan</t>
        </is>
      </c>
      <c r="C200" s="115" t="n"/>
      <c r="D200" s="107" t="n"/>
      <c r="E200" s="107" t="n"/>
      <c r="F200" s="122" t="n"/>
      <c r="G200" s="122" t="n"/>
      <c r="H200" s="122" t="n"/>
      <c r="I200" s="122" t="n"/>
      <c r="J200" s="714" t="n"/>
      <c r="K200" s="122" t="n"/>
      <c r="L200" s="122" t="n"/>
      <c r="M200" s="122" t="n"/>
      <c r="N200" s="122" t="n"/>
      <c r="O200" s="122" t="n"/>
      <c r="P200" s="122" t="n"/>
      <c r="Q200" s="122" t="n"/>
      <c r="R200" s="122" t="n"/>
      <c r="S200" s="122" t="n"/>
      <c r="T200" s="122" t="n"/>
      <c r="U200" s="122" t="n"/>
      <c r="V200" s="122" t="n"/>
      <c r="W200" s="122" t="n"/>
      <c r="X200" s="122" t="n"/>
      <c r="Y200" s="122" t="n"/>
      <c r="Z200" s="23" t="n"/>
      <c r="AA200" s="15" t="n"/>
      <c r="AB200" s="15" t="n"/>
      <c r="AC200" s="15" t="n"/>
      <c r="AD200" s="15" t="n"/>
      <c r="AE200" s="15" t="n"/>
    </row>
    <row r="201" ht="20.1" customFormat="1" customHeight="1" s="29">
      <c r="A201" s="540" t="n"/>
      <c r="B201" s="586" t="n"/>
      <c r="C201" s="115" t="n"/>
      <c r="D201" s="107" t="n"/>
      <c r="E201" s="107" t="n"/>
      <c r="F201" s="122" t="n"/>
      <c r="G201" s="122" t="n"/>
      <c r="H201" s="122" t="n"/>
      <c r="I201" s="122" t="n"/>
      <c r="J201" s="122" t="n"/>
      <c r="K201" s="122" t="n"/>
      <c r="L201" s="122" t="n"/>
      <c r="M201" s="122" t="n"/>
      <c r="N201" s="122" t="n"/>
      <c r="O201" s="122" t="n"/>
      <c r="P201" s="122" t="n"/>
      <c r="Q201" s="122" t="n"/>
      <c r="R201" s="122" t="n"/>
      <c r="S201" s="122" t="n"/>
      <c r="T201" s="122" t="n"/>
      <c r="U201" s="122" t="n"/>
      <c r="V201" s="122" t="n"/>
      <c r="W201" s="122" t="n"/>
      <c r="X201" s="122" t="n"/>
      <c r="Y201" s="122" t="n"/>
      <c r="Z201" s="625">
        <f>SUM(#REF!)</f>
        <v/>
      </c>
      <c r="AA201" s="15" t="n"/>
      <c r="AB201" s="15" t="n"/>
      <c r="AC201" s="15" t="n"/>
      <c r="AD201" s="15" t="n"/>
      <c r="AE201" s="15" t="n"/>
    </row>
    <row r="202" ht="20.1" customFormat="1" customHeight="1" s="29">
      <c r="A202" s="540" t="n"/>
      <c r="B202" s="594" t="inlineStr">
        <is>
          <t>DIAMANTE</t>
        </is>
      </c>
      <c r="C202" s="588" t="n"/>
      <c r="D202" s="590">
        <f>D124-D81</f>
        <v/>
      </c>
      <c r="E202" s="590" t="n"/>
      <c r="F202" s="714" t="n"/>
      <c r="G202" s="714" t="n"/>
      <c r="H202" s="714" t="n"/>
      <c r="I202" s="714" t="n"/>
      <c r="J202" s="714" t="n"/>
      <c r="K202" s="714" t="n"/>
      <c r="L202" s="714" t="n"/>
      <c r="M202" s="714" t="n"/>
      <c r="N202" s="714" t="n"/>
      <c r="O202" s="714" t="n"/>
      <c r="P202" s="714" t="n"/>
      <c r="Q202" s="714" t="n"/>
      <c r="R202" s="714" t="n"/>
      <c r="S202" s="714" t="n"/>
      <c r="T202" s="714" t="n"/>
      <c r="U202" s="714" t="n"/>
      <c r="V202" s="714">
        <f>V122-V35</f>
        <v/>
      </c>
      <c r="W202" s="714">
        <f>W122-W35</f>
        <v/>
      </c>
      <c r="X202" s="714" t="n"/>
      <c r="Y202" s="714" t="n"/>
      <c r="Z202" s="23">
        <f>Z201/Z122</f>
        <v/>
      </c>
      <c r="AA202" s="15" t="n"/>
      <c r="AB202" s="15" t="n"/>
      <c r="AC202" s="15" t="n"/>
      <c r="AD202" s="15" t="n"/>
      <c r="AE202" s="15" t="n"/>
    </row>
    <row r="203" ht="20.1" customFormat="1" customHeight="1" s="29">
      <c r="A203" s="540" t="n"/>
      <c r="B203" s="586" t="n"/>
      <c r="C203" s="587" t="n"/>
      <c r="D203" s="107">
        <f>D202/D124</f>
        <v/>
      </c>
      <c r="E203" s="107" t="n"/>
      <c r="F203" s="122" t="n"/>
      <c r="G203" s="122" t="n"/>
      <c r="H203" s="122" t="n"/>
      <c r="I203" s="122" t="n"/>
      <c r="J203" s="122" t="n"/>
      <c r="K203" s="122" t="n"/>
      <c r="L203" s="122" t="n"/>
      <c r="M203" s="122" t="n"/>
      <c r="N203" s="122" t="n"/>
      <c r="O203" s="122" t="n"/>
      <c r="P203" s="122" t="n"/>
      <c r="Q203" s="122" t="n"/>
      <c r="R203" s="122" t="n"/>
      <c r="S203" s="122" t="n"/>
      <c r="T203" s="122" t="n"/>
      <c r="U203" s="122" t="n"/>
      <c r="V203" s="122" t="n"/>
      <c r="W203" s="122" t="n"/>
      <c r="X203" s="122" t="n"/>
      <c r="Y203" s="122" t="n"/>
      <c r="Z203" s="23" t="n"/>
      <c r="AA203" s="15" t="n"/>
      <c r="AB203" s="15" t="n"/>
      <c r="AC203" s="15" t="n"/>
      <c r="AD203" s="15" t="n"/>
      <c r="AE203" s="15" t="n"/>
    </row>
    <row r="204" ht="20.1" customFormat="1" customHeight="1" s="29">
      <c r="A204" s="540" t="n"/>
      <c r="B204" s="595" t="inlineStr">
        <is>
          <t>FAJ</t>
        </is>
      </c>
      <c r="C204" s="588" t="n"/>
      <c r="D204" s="590">
        <f>D125-D83</f>
        <v/>
      </c>
      <c r="E204" s="590" t="n"/>
      <c r="F204" s="122" t="n"/>
      <c r="G204" s="714" t="n"/>
      <c r="H204" s="122" t="n"/>
      <c r="I204" s="122" t="n"/>
      <c r="J204" s="714" t="n"/>
      <c r="K204" s="122" t="n"/>
      <c r="L204" s="122" t="n"/>
      <c r="M204" s="122" t="n"/>
      <c r="N204" s="122" t="n"/>
      <c r="O204" s="122" t="n"/>
      <c r="P204" s="122" t="n"/>
      <c r="Q204" s="122" t="n"/>
      <c r="R204" s="122" t="n"/>
      <c r="S204" s="122" t="n"/>
      <c r="T204" s="122" t="n"/>
      <c r="U204" s="122" t="n"/>
      <c r="V204" s="122" t="n"/>
      <c r="W204" s="122" t="n"/>
      <c r="X204" s="122" t="n"/>
      <c r="Y204" s="122" t="n"/>
      <c r="Z204" s="23" t="n"/>
      <c r="AA204" s="15" t="n"/>
      <c r="AB204" s="15" t="n"/>
      <c r="AC204" s="15" t="n"/>
      <c r="AD204" s="15" t="n"/>
      <c r="AE204" s="15" t="n"/>
    </row>
    <row r="205" ht="20.1" customFormat="1" customHeight="1" s="29">
      <c r="A205" s="541" t="n"/>
      <c r="B205" s="586" t="n"/>
      <c r="C205" s="587" t="n"/>
      <c r="D205" s="107">
        <f>D204/D125</f>
        <v/>
      </c>
      <c r="E205" s="107" t="n"/>
      <c r="F205" s="122" t="n"/>
      <c r="G205" s="122" t="n"/>
      <c r="H205" s="122" t="n"/>
      <c r="I205" s="122" t="n"/>
      <c r="J205" s="122" t="n"/>
      <c r="K205" s="122" t="n"/>
      <c r="L205" s="122" t="n"/>
      <c r="M205" s="122" t="n"/>
      <c r="N205" s="122" t="n"/>
      <c r="O205" s="122" t="n"/>
      <c r="P205" s="122" t="n"/>
      <c r="Q205" s="122" t="n"/>
      <c r="R205" s="122" t="n"/>
      <c r="S205" s="122" t="n"/>
      <c r="T205" s="122" t="n"/>
      <c r="U205" s="122" t="n"/>
      <c r="V205" s="122" t="n"/>
      <c r="W205" s="122" t="n"/>
      <c r="X205" s="122" t="n"/>
      <c r="Y205" s="122" t="n"/>
      <c r="Z205" s="23" t="n"/>
      <c r="AA205" s="15" t="n"/>
      <c r="AB205" s="15" t="n"/>
      <c r="AC205" s="15" t="n"/>
      <c r="AD205" s="15" t="n"/>
      <c r="AE205" s="15" t="n"/>
    </row>
    <row r="206" ht="20.1" customFormat="1" customHeight="1" s="29">
      <c r="A206" s="470" t="n"/>
      <c r="B206" s="595" t="inlineStr">
        <is>
          <t>Freight</t>
        </is>
      </c>
      <c r="C206" s="588" t="n"/>
      <c r="D206" s="590">
        <f>D126-D85</f>
        <v/>
      </c>
      <c r="E206" s="590" t="n"/>
      <c r="F206" s="122" t="n"/>
      <c r="G206" s="670" t="n"/>
      <c r="H206" s="122" t="n"/>
      <c r="I206" s="122" t="n"/>
      <c r="J206" s="670" t="n"/>
      <c r="K206" s="122" t="n"/>
      <c r="L206" s="122" t="n"/>
      <c r="M206" s="122" t="n"/>
      <c r="N206" s="122" t="n"/>
      <c r="O206" s="122" t="n"/>
      <c r="P206" s="122" t="n"/>
      <c r="Q206" s="122" t="n"/>
      <c r="R206" s="122" t="n"/>
      <c r="S206" s="122" t="n"/>
      <c r="T206" s="122" t="n"/>
      <c r="U206" s="122" t="n"/>
      <c r="V206" s="122" t="n"/>
      <c r="W206" s="122" t="n"/>
      <c r="X206" s="122" t="n"/>
      <c r="Y206" s="122" t="n"/>
      <c r="Z206" s="23" t="n"/>
      <c r="AA206" s="15" t="n"/>
      <c r="AB206" s="15" t="n"/>
      <c r="AC206" s="15" t="n"/>
      <c r="AD206" s="15" t="n"/>
      <c r="AE206" s="15" t="n"/>
    </row>
    <row r="207" ht="20.1" customFormat="1" customHeight="1" s="29">
      <c r="A207" s="470" t="n"/>
      <c r="B207" s="586" t="n"/>
      <c r="C207" s="587" t="n"/>
      <c r="D207" s="107">
        <f>D206/D126</f>
        <v/>
      </c>
      <c r="E207" s="107" t="n"/>
      <c r="F207" s="122" t="n"/>
      <c r="G207" s="122" t="n"/>
      <c r="H207" s="122" t="n"/>
      <c r="I207" s="122" t="n"/>
      <c r="J207" s="122" t="n"/>
      <c r="K207" s="122" t="n"/>
      <c r="L207" s="122" t="n"/>
      <c r="M207" s="122" t="n"/>
      <c r="N207" s="122" t="n"/>
      <c r="O207" s="122" t="n"/>
      <c r="P207" s="122" t="n"/>
      <c r="Q207" s="122" t="n"/>
      <c r="R207" s="122" t="n"/>
      <c r="S207" s="122" t="n"/>
      <c r="T207" s="122" t="n"/>
      <c r="U207" s="122" t="n"/>
      <c r="V207" s="122" t="n"/>
      <c r="W207" s="122" t="n"/>
      <c r="X207" s="122" t="n"/>
      <c r="Y207" s="122" t="n"/>
      <c r="Z207" s="627">
        <f>SUM(#REF!)</f>
        <v/>
      </c>
      <c r="AA207" s="552">
        <f>#REF!+#REF!</f>
        <v/>
      </c>
      <c r="AB207" s="552">
        <f>AA207+144000</f>
        <v/>
      </c>
      <c r="AC207" s="15" t="n"/>
      <c r="AD207" s="15" t="n"/>
      <c r="AE207" s="15" t="n"/>
    </row>
    <row r="208" ht="20.1" customFormat="1" customHeight="1" s="29">
      <c r="A208" s="483" t="inlineStr">
        <is>
          <t>合計</t>
        </is>
      </c>
      <c r="B208" s="463" t="inlineStr">
        <is>
          <t>KS利益（全商品）</t>
        </is>
      </c>
      <c r="C208" s="559" t="n"/>
      <c r="D208" s="693">
        <f>D134+D136+D138+D140+D142+D144+D146+D148+D150+D152+D154+D156+D158+D160+D162+D164+D166+D168+D170+D172+D174+D178+D180+D182+D184+D186+D188+D190+D192+D194+D196+D198+D202+D204+D206</f>
        <v/>
      </c>
      <c r="E208" s="693" t="n"/>
      <c r="F208" s="693" t="n"/>
      <c r="G208" s="693" t="n"/>
      <c r="H208" s="693" t="n"/>
      <c r="I208" s="693" t="n"/>
      <c r="J208" s="693" t="n"/>
      <c r="K208" s="693" t="n"/>
      <c r="L208" s="693" t="n"/>
      <c r="M208" s="693" t="n"/>
      <c r="N208" s="693" t="n"/>
      <c r="O208" s="693" t="n"/>
      <c r="P208" s="693" t="n"/>
      <c r="Q208" s="693" t="n"/>
      <c r="R208" s="693" t="n"/>
      <c r="S208" s="693" t="n"/>
      <c r="T208" s="693" t="n"/>
      <c r="U208" s="693" t="n"/>
      <c r="V208" s="693">
        <f>V134+V138+V136+V146+V144+V142+V148+V150+V154+V140+(V125-V85)+V202+V166+V168+V156+V160+V164+V174+V172+V162+V178+V182+V184+V180+V170+V158+V152</f>
        <v/>
      </c>
      <c r="W208" s="693">
        <f>W134+W138+W136+W146+W144+W142+W148+W150+W154+W140+(W125-W85)+W202+W166+W168+W156+W160+W164+W174+W172+W162+W178+W182+W184+W180+W170+W158+W152</f>
        <v/>
      </c>
      <c r="X208" s="693">
        <f>X134+X138+X136+X146+X144+X142+X148+X150+X154+X140+(X125-X85)+X202+X166+X168+X156+X160+X164+X174+X172+X162+X178+X182+X184+X180+X170+X158+X152</f>
        <v/>
      </c>
      <c r="Y208" s="693">
        <f>Y134+Y138+Y136+Y146+Y144+Y142+Y148+Y150+Y154+Y140+(Y125-Y85)+Y202+Y166+Y168+Y156+Y160+Y164+Y174+Y172+Y162+Y178+Y182+Y184+Y180+Y170+Y158+Y152</f>
        <v/>
      </c>
      <c r="Z208" s="23">
        <f>Z207/Z127</f>
        <v/>
      </c>
      <c r="AA208" s="15" t="n"/>
      <c r="AB208" s="15" t="n"/>
      <c r="AC208" s="15" t="n"/>
      <c r="AD208" s="15" t="n"/>
      <c r="AE208" s="15" t="n"/>
    </row>
    <row r="209" ht="15" customFormat="1" customHeight="1" s="29" thickBot="1">
      <c r="A209" s="541" t="n"/>
      <c r="B209" s="463" t="inlineStr">
        <is>
          <t>KS利益率（全商品）</t>
        </is>
      </c>
      <c r="C209" s="559" t="n"/>
      <c r="D209" s="202">
        <f>D208/D128</f>
        <v/>
      </c>
      <c r="E209" s="202" t="n"/>
      <c r="F209" s="202" t="n"/>
      <c r="G209" s="202" t="n"/>
      <c r="H209" s="202" t="n"/>
      <c r="I209" s="202" t="n"/>
      <c r="J209" s="202" t="n"/>
      <c r="K209" s="202" t="n"/>
      <c r="L209" s="120" t="n"/>
      <c r="M209" s="120" t="n"/>
      <c r="N209" s="120" t="n"/>
      <c r="O209" s="120" t="n"/>
      <c r="P209" s="202" t="n"/>
      <c r="Q209" s="202" t="n"/>
      <c r="R209" s="202" t="n"/>
      <c r="S209" s="202" t="n"/>
      <c r="T209" s="202" t="n"/>
      <c r="U209" s="202" t="n"/>
      <c r="V209" s="202">
        <f>V208/V128</f>
        <v/>
      </c>
      <c r="W209" s="202">
        <f>W208/W128</f>
        <v/>
      </c>
      <c r="X209" s="202" t="n"/>
      <c r="Y209" s="202" t="n"/>
      <c r="Z209" s="652" t="n"/>
      <c r="AA209" s="15" t="n"/>
      <c r="AB209" s="15" t="n"/>
      <c r="AC209" s="15" t="n"/>
      <c r="AD209" s="15" t="n"/>
      <c r="AE209" s="15" t="n"/>
    </row>
    <row r="210" ht="15" customFormat="1" customHeight="1" s="29">
      <c r="A210" s="715" t="inlineStr">
        <is>
          <t>債権残高</t>
        </is>
      </c>
      <c r="B210" s="567" t="n"/>
      <c r="C210" s="567" t="n"/>
      <c r="D210" s="632">
        <f>D128</f>
        <v/>
      </c>
      <c r="E210" s="632" t="n"/>
      <c r="F210" s="632" t="n"/>
      <c r="G210" s="632" t="n"/>
      <c r="H210" s="632" t="n"/>
      <c r="I210" s="632" t="n"/>
      <c r="J210" s="632" t="n"/>
      <c r="K210" s="716" t="n"/>
      <c r="L210" s="717" t="n"/>
      <c r="M210" s="718" t="n"/>
      <c r="N210" s="718" t="n"/>
      <c r="O210" s="719" t="n"/>
      <c r="P210" s="632" t="n"/>
      <c r="Q210" s="632" t="n"/>
      <c r="R210" s="632" t="n"/>
      <c r="S210" s="632" t="n"/>
      <c r="T210" s="632" t="n"/>
      <c r="U210" s="632" t="n"/>
      <c r="V210" s="632">
        <f>V128</f>
        <v/>
      </c>
      <c r="W210" s="632">
        <f>W128</f>
        <v/>
      </c>
      <c r="X210" s="632">
        <f>X128</f>
        <v/>
      </c>
      <c r="Y210" s="632">
        <f>Y128</f>
        <v/>
      </c>
      <c r="Z210" s="541" t="n"/>
      <c r="AA210" s="15" t="n"/>
      <c r="AB210" s="15" t="n"/>
      <c r="AC210" s="15" t="n"/>
      <c r="AD210" s="15" t="n"/>
      <c r="AE210" s="15" t="n"/>
    </row>
    <row r="211" ht="19.5" customFormat="1" customHeight="1" s="29" thickBot="1">
      <c r="A211" s="586" t="n"/>
      <c r="B211" s="591" t="n"/>
      <c r="C211" s="591" t="n"/>
      <c r="D211" s="541" t="n"/>
      <c r="E211" s="541" t="n"/>
      <c r="F211" s="541" t="n"/>
      <c r="G211" s="541" t="n"/>
      <c r="H211" s="541" t="n"/>
      <c r="I211" s="541" t="n"/>
      <c r="J211" s="541" t="n"/>
      <c r="K211" s="586" t="n"/>
      <c r="L211" s="720" t="n"/>
      <c r="M211" s="620" t="n"/>
      <c r="N211" s="620" t="n"/>
      <c r="O211" s="581" t="n"/>
      <c r="P211" s="541" t="n"/>
      <c r="Q211" s="541" t="n"/>
      <c r="R211" s="541" t="n"/>
      <c r="S211" s="541" t="n"/>
      <c r="T211" s="541" t="n"/>
      <c r="U211" s="541" t="n"/>
      <c r="V211" s="541" t="n"/>
      <c r="W211" s="541" t="n"/>
      <c r="X211" s="541" t="n"/>
      <c r="Y211" s="541" t="n"/>
      <c r="Z211" s="627" t="n"/>
      <c r="AA211" s="15" t="n"/>
      <c r="AB211" s="15" t="n"/>
      <c r="AC211" s="15" t="n"/>
      <c r="AD211" s="15" t="n"/>
      <c r="AE211" s="15" t="n"/>
    </row>
    <row r="212" ht="15.95" customFormat="1" customHeight="1" s="29">
      <c r="A212" s="342" t="inlineStr">
        <is>
          <t>回収期限</t>
        </is>
      </c>
      <c r="B212" s="602" t="n"/>
      <c r="C212" s="602" t="n"/>
      <c r="D212" s="451" t="n"/>
      <c r="E212" s="451" t="n"/>
      <c r="F212" s="451" t="n"/>
      <c r="G212" s="451" t="n"/>
      <c r="H212" s="451" t="n"/>
      <c r="I212" s="451" t="n"/>
      <c r="J212" s="451" t="n"/>
      <c r="K212" s="451" t="n"/>
      <c r="L212" s="450" t="n"/>
      <c r="M212" s="450" t="n"/>
      <c r="N212" s="450" t="n"/>
      <c r="O212" s="450" t="n"/>
      <c r="P212" s="451" t="n"/>
      <c r="Q212" s="451" t="n"/>
      <c r="R212" s="451" t="n"/>
      <c r="S212" s="451" t="n"/>
      <c r="T212" s="451" t="n"/>
      <c r="U212" s="451" t="n"/>
      <c r="V212" s="451" t="n"/>
      <c r="W212" s="451" t="n"/>
      <c r="X212" s="451" t="n"/>
      <c r="Y212" s="451" t="n"/>
      <c r="Z212" s="439" t="n"/>
      <c r="AA212" s="552" t="n"/>
      <c r="AB212" s="15" t="n"/>
      <c r="AC212" s="15" t="n"/>
      <c r="AD212" s="15" t="n"/>
      <c r="AE212" s="15" t="n"/>
    </row>
    <row r="213" ht="14.25" customFormat="1" customHeight="1" s="29">
      <c r="A213" s="445" t="inlineStr">
        <is>
          <t>入金
①</t>
        </is>
      </c>
      <c r="B213" s="446" t="inlineStr">
        <is>
          <t>日付</t>
        </is>
      </c>
      <c r="C213" s="588" t="n"/>
      <c r="D213" s="451" t="n"/>
      <c r="E213" s="451" t="n"/>
      <c r="F213" s="451" t="n"/>
      <c r="G213" s="451" t="n"/>
      <c r="H213" s="451" t="n"/>
      <c r="I213" s="451" t="n"/>
      <c r="J213" s="451" t="n"/>
      <c r="K213" s="451" t="n"/>
      <c r="L213" s="451" t="n"/>
      <c r="M213" s="451" t="n"/>
      <c r="N213" s="451" t="n"/>
      <c r="O213" s="451" t="n"/>
      <c r="P213" s="451" t="n"/>
      <c r="Q213" s="451" t="n"/>
      <c r="R213" s="451" t="n"/>
      <c r="S213" s="451" t="n"/>
      <c r="T213" s="451" t="n"/>
      <c r="U213" s="451" t="n"/>
      <c r="V213" s="451" t="n"/>
      <c r="W213" s="451" t="n"/>
      <c r="X213" s="451" t="n"/>
      <c r="Y213" s="451" t="n"/>
      <c r="Z213" s="541" t="n"/>
      <c r="AA213" s="15" t="n"/>
      <c r="AB213" s="15" t="n"/>
      <c r="AC213" s="15" t="n"/>
      <c r="AD213" s="15" t="n"/>
      <c r="AE213" s="15" t="n"/>
    </row>
    <row r="214" ht="14.25" customFormat="1" customHeight="1" s="29">
      <c r="A214" s="540" t="n"/>
      <c r="B214" s="586" t="n"/>
      <c r="C214" s="587" t="n"/>
      <c r="D214" s="541" t="n"/>
      <c r="E214" s="541" t="n"/>
      <c r="F214" s="541" t="n"/>
      <c r="G214" s="541" t="n"/>
      <c r="H214" s="541" t="n"/>
      <c r="I214" s="541" t="n"/>
      <c r="J214" s="541" t="n"/>
      <c r="K214" s="541" t="n"/>
      <c r="L214" s="541" t="n"/>
      <c r="M214" s="541" t="n"/>
      <c r="N214" s="541" t="n"/>
      <c r="O214" s="541" t="n"/>
      <c r="P214" s="541" t="n"/>
      <c r="Q214" s="541" t="n"/>
      <c r="R214" s="541" t="n"/>
      <c r="S214" s="541" t="n"/>
      <c r="T214" s="541" t="n"/>
      <c r="U214" s="541" t="n"/>
      <c r="V214" s="541" t="n"/>
      <c r="W214" s="541" t="n"/>
      <c r="X214" s="541" t="n"/>
      <c r="Y214" s="541" t="n"/>
      <c r="Z214" s="439" t="n"/>
      <c r="AA214" s="552">
        <f>#REF!+#REF!+#REF!</f>
        <v/>
      </c>
      <c r="AB214" s="15" t="n"/>
      <c r="AC214" s="15" t="n"/>
      <c r="AD214" s="15" t="n"/>
      <c r="AE214" s="15" t="n"/>
    </row>
    <row r="215" ht="14.25" customFormat="1" customHeight="1" s="29">
      <c r="A215" s="540" t="n"/>
      <c r="B215" s="446" t="inlineStr">
        <is>
          <t>金額</t>
        </is>
      </c>
      <c r="C215" s="588" t="n"/>
      <c r="D215" s="721" t="n"/>
      <c r="E215" s="721" t="n"/>
      <c r="F215" s="721" t="n"/>
      <c r="G215" s="721" t="n"/>
      <c r="H215" s="722" t="n"/>
      <c r="I215" s="722" t="n"/>
      <c r="J215" s="721" t="n"/>
      <c r="K215" s="721" t="n"/>
      <c r="L215" s="721" t="n"/>
      <c r="M215" s="721" t="n"/>
      <c r="N215" s="722" t="n"/>
      <c r="O215" s="721" t="n"/>
      <c r="P215" s="721" t="n"/>
      <c r="Q215" s="721" t="n"/>
      <c r="R215" s="721" t="n"/>
      <c r="S215" s="721" t="n"/>
      <c r="T215" s="721" t="n"/>
      <c r="U215" s="722" t="n"/>
      <c r="V215" s="451" t="n"/>
      <c r="W215" s="721" t="n"/>
      <c r="X215" s="721" t="n"/>
      <c r="Y215" s="451" t="n"/>
      <c r="Z215" s="541" t="n"/>
      <c r="AA215" s="15" t="n"/>
      <c r="AB215" s="15" t="n"/>
      <c r="AC215" s="15" t="n"/>
      <c r="AD215" s="15" t="n"/>
      <c r="AE215" s="15" t="n"/>
    </row>
    <row r="216" ht="15.95" customFormat="1" customHeight="1" s="29">
      <c r="A216" s="541" t="n"/>
      <c r="B216" s="586" t="n"/>
      <c r="C216" s="587" t="n"/>
      <c r="D216" s="541" t="n"/>
      <c r="E216" s="541" t="n"/>
      <c r="F216" s="541" t="n"/>
      <c r="G216" s="541" t="n"/>
      <c r="H216" s="541" t="n"/>
      <c r="I216" s="541" t="n"/>
      <c r="J216" s="541" t="n"/>
      <c r="K216" s="541" t="n"/>
      <c r="L216" s="541" t="n"/>
      <c r="M216" s="541" t="n"/>
      <c r="N216" s="541" t="n"/>
      <c r="O216" s="541" t="n"/>
      <c r="P216" s="541" t="n"/>
      <c r="Q216" s="541" t="n"/>
      <c r="R216" s="541" t="n"/>
      <c r="S216" s="541" t="n"/>
      <c r="T216" s="541" t="n"/>
      <c r="U216" s="541" t="n"/>
      <c r="V216" s="541" t="n"/>
      <c r="W216" s="541" t="n"/>
      <c r="X216" s="541" t="n"/>
      <c r="Y216" s="541" t="n"/>
      <c r="Z216" s="439" t="n"/>
      <c r="AA216" s="15" t="n"/>
      <c r="AB216" s="15" t="n"/>
      <c r="AC216" s="15" t="n"/>
      <c r="AD216" s="15" t="n"/>
      <c r="AE216" s="15" t="n"/>
    </row>
    <row r="217" ht="14.25" customFormat="1" customHeight="1" s="29">
      <c r="A217" s="445" t="inlineStr">
        <is>
          <t>入金
②</t>
        </is>
      </c>
      <c r="B217" s="446" t="inlineStr">
        <is>
          <t>日付</t>
        </is>
      </c>
      <c r="C217" s="588" t="n"/>
      <c r="D217" s="451" t="n"/>
      <c r="E217" s="451" t="n"/>
      <c r="F217" s="451" t="n"/>
      <c r="G217" s="451" t="n"/>
      <c r="H217" s="451" t="n"/>
      <c r="I217" s="451" t="n"/>
      <c r="J217" s="451" t="n"/>
      <c r="K217" s="451" t="n"/>
      <c r="L217" s="451" t="n"/>
      <c r="M217" s="451" t="n"/>
      <c r="N217" s="451" t="n"/>
      <c r="O217" s="451" t="n"/>
      <c r="P217" s="451" t="n"/>
      <c r="Q217" s="451" t="n"/>
      <c r="R217" s="451" t="n"/>
      <c r="S217" s="451" t="n"/>
      <c r="T217" s="451" t="n"/>
      <c r="U217" s="451" t="n"/>
      <c r="V217" s="451" t="n"/>
      <c r="W217" s="451" t="n"/>
      <c r="X217" s="723" t="n"/>
      <c r="Y217" s="721" t="n"/>
      <c r="Z217" s="541" t="n"/>
      <c r="AA217" s="15" t="n"/>
      <c r="AB217" s="15" t="n"/>
      <c r="AC217" s="15" t="n"/>
      <c r="AD217" s="15" t="n"/>
      <c r="AE217" s="15" t="n"/>
    </row>
    <row r="218" ht="14.25" customFormat="1" customHeight="1" s="29">
      <c r="A218" s="540" t="n"/>
      <c r="B218" s="586" t="n"/>
      <c r="C218" s="587" t="n"/>
      <c r="D218" s="541" t="n"/>
      <c r="E218" s="541" t="n"/>
      <c r="F218" s="541" t="n"/>
      <c r="G218" s="541" t="n"/>
      <c r="H218" s="541" t="n"/>
      <c r="I218" s="541" t="n"/>
      <c r="J218" s="541" t="n"/>
      <c r="K218" s="541" t="n"/>
      <c r="L218" s="541" t="n"/>
      <c r="M218" s="541" t="n"/>
      <c r="N218" s="541" t="n"/>
      <c r="O218" s="541" t="n"/>
      <c r="P218" s="541" t="n"/>
      <c r="Q218" s="541" t="n"/>
      <c r="R218" s="541" t="n"/>
      <c r="S218" s="541" t="n"/>
      <c r="T218" s="541" t="n"/>
      <c r="U218" s="541" t="n"/>
      <c r="V218" s="541" t="n"/>
      <c r="W218" s="541" t="n"/>
      <c r="X218" s="541" t="n"/>
      <c r="Y218" s="541" t="n"/>
      <c r="Z218" s="439" t="n"/>
      <c r="AA218" s="15" t="n"/>
      <c r="AB218" s="15" t="n"/>
      <c r="AC218" s="15" t="n"/>
      <c r="AD218" s="15" t="n"/>
      <c r="AE218" s="15" t="n"/>
    </row>
    <row r="219" ht="14.25" customFormat="1" customHeight="1" s="29">
      <c r="A219" s="540" t="n"/>
      <c r="B219" s="446" t="inlineStr">
        <is>
          <t>金額</t>
        </is>
      </c>
      <c r="C219" s="588" t="n"/>
      <c r="D219" s="721" t="n"/>
      <c r="E219" s="721" t="n"/>
      <c r="F219" s="721" t="n"/>
      <c r="G219" s="721" t="n"/>
      <c r="H219" s="721" t="n"/>
      <c r="I219" s="721" t="n"/>
      <c r="J219" s="721" t="n"/>
      <c r="K219" s="721" t="n"/>
      <c r="L219" s="721" t="n"/>
      <c r="M219" s="721" t="n"/>
      <c r="N219" s="451" t="n"/>
      <c r="O219" s="721" t="n"/>
      <c r="P219" s="721" t="n"/>
      <c r="Q219" s="721" t="n"/>
      <c r="R219" s="721" t="n"/>
      <c r="S219" s="721" t="n"/>
      <c r="T219" s="724" t="n"/>
      <c r="U219" s="721" t="n"/>
      <c r="V219" s="451" t="n"/>
      <c r="W219" s="721" t="n"/>
      <c r="X219" s="721" t="n"/>
      <c r="Y219" s="721" t="n"/>
      <c r="Z219" s="541" t="n"/>
      <c r="AA219" s="15" t="n"/>
      <c r="AB219" s="15" t="n"/>
      <c r="AC219" s="15" t="n"/>
      <c r="AD219" s="15" t="n"/>
      <c r="AE219" s="15" t="n"/>
    </row>
    <row r="220" ht="15.95" customFormat="1" customHeight="1" s="29">
      <c r="A220" s="541" t="n"/>
      <c r="B220" s="586" t="n"/>
      <c r="C220" s="587" t="n"/>
      <c r="D220" s="541" t="n"/>
      <c r="E220" s="541" t="n"/>
      <c r="F220" s="541" t="n"/>
      <c r="G220" s="541" t="n"/>
      <c r="H220" s="541" t="n"/>
      <c r="I220" s="541" t="n"/>
      <c r="J220" s="541" t="n"/>
      <c r="K220" s="541" t="n"/>
      <c r="L220" s="541" t="n"/>
      <c r="M220" s="541" t="n"/>
      <c r="N220" s="541" t="n"/>
      <c r="O220" s="541" t="n"/>
      <c r="P220" s="541" t="n"/>
      <c r="Q220" s="541" t="n"/>
      <c r="R220" s="541" t="n"/>
      <c r="S220" s="541" t="n"/>
      <c r="T220" s="541" t="n"/>
      <c r="U220" s="541" t="n"/>
      <c r="V220" s="541" t="n"/>
      <c r="W220" s="541" t="n"/>
      <c r="X220" s="541" t="n"/>
      <c r="Y220" s="541" t="n"/>
      <c r="Z220" s="439" t="n"/>
      <c r="AA220" s="15" t="n"/>
      <c r="AB220" s="15" t="n"/>
      <c r="AC220" s="15" t="n"/>
      <c r="AD220" s="15" t="n"/>
      <c r="AE220" s="15" t="n"/>
    </row>
    <row r="221" ht="14.25" customFormat="1" customHeight="1" s="29">
      <c r="A221" s="445" t="inlineStr">
        <is>
          <t>入金
③</t>
        </is>
      </c>
      <c r="B221" s="446" t="inlineStr">
        <is>
          <t>日付</t>
        </is>
      </c>
      <c r="C221" s="588" t="n"/>
      <c r="D221" s="451" t="n"/>
      <c r="E221" s="451" t="n"/>
      <c r="F221" s="451" t="n"/>
      <c r="G221" s="451" t="n"/>
      <c r="H221" s="451" t="n"/>
      <c r="I221" s="451" t="n"/>
      <c r="J221" s="451" t="n"/>
      <c r="K221" s="451" t="n"/>
      <c r="L221" s="451" t="n"/>
      <c r="M221" s="451" t="n"/>
      <c r="N221" s="451" t="n"/>
      <c r="O221" s="451" t="n"/>
      <c r="P221" s="451" t="n"/>
      <c r="Q221" s="451" t="n"/>
      <c r="R221" s="451" t="n"/>
      <c r="S221" s="723" t="n"/>
      <c r="T221" s="721" t="n"/>
      <c r="U221" s="451" t="n"/>
      <c r="V221" s="451" t="n"/>
      <c r="W221" s="451" t="n"/>
      <c r="X221" s="721" t="n"/>
      <c r="Y221" s="721" t="n"/>
      <c r="Z221" s="541" t="n"/>
      <c r="AA221" s="15" t="n"/>
      <c r="AB221" s="15" t="n"/>
      <c r="AC221" s="15" t="n"/>
      <c r="AD221" s="15" t="n"/>
      <c r="AE221" s="15" t="n"/>
    </row>
    <row r="222" ht="14.25" customFormat="1" customHeight="1" s="29">
      <c r="A222" s="540" t="n"/>
      <c r="B222" s="586" t="n"/>
      <c r="C222" s="587" t="n"/>
      <c r="D222" s="541" t="n"/>
      <c r="E222" s="541" t="n"/>
      <c r="F222" s="541" t="n"/>
      <c r="G222" s="541" t="n"/>
      <c r="H222" s="541" t="n"/>
      <c r="I222" s="541" t="n"/>
      <c r="J222" s="541" t="n"/>
      <c r="K222" s="541" t="n"/>
      <c r="L222" s="541" t="n"/>
      <c r="M222" s="541" t="n"/>
      <c r="N222" s="541" t="n"/>
      <c r="O222" s="541" t="n"/>
      <c r="P222" s="541" t="n"/>
      <c r="Q222" s="541" t="n"/>
      <c r="R222" s="541" t="n"/>
      <c r="S222" s="541" t="n"/>
      <c r="T222" s="541" t="n"/>
      <c r="U222" s="541" t="n"/>
      <c r="V222" s="541" t="n"/>
      <c r="W222" s="541" t="n"/>
      <c r="X222" s="541" t="n"/>
      <c r="Y222" s="541" t="n"/>
      <c r="Z222" s="439" t="n"/>
      <c r="AA222" s="15" t="n"/>
      <c r="AB222" s="15" t="n"/>
      <c r="AC222" s="15" t="n"/>
      <c r="AD222" s="15" t="n"/>
      <c r="AE222" s="15" t="n"/>
    </row>
    <row r="223" ht="14.25" customFormat="1" customHeight="1" s="29">
      <c r="A223" s="540" t="n"/>
      <c r="B223" s="446" t="inlineStr">
        <is>
          <t>金額</t>
        </is>
      </c>
      <c r="C223" s="588" t="n"/>
      <c r="D223" s="451" t="n"/>
      <c r="E223" s="451" t="n"/>
      <c r="F223" s="721" t="n"/>
      <c r="G223" s="722" t="n"/>
      <c r="H223" s="721" t="n"/>
      <c r="I223" s="721" t="n"/>
      <c r="J223" s="721" t="n"/>
      <c r="K223" s="721" t="n"/>
      <c r="L223" s="721" t="n"/>
      <c r="M223" s="721" t="n"/>
      <c r="N223" s="451" t="n"/>
      <c r="O223" s="721" t="n"/>
      <c r="P223" s="722" t="n"/>
      <c r="Q223" s="451" t="n"/>
      <c r="R223" s="721" t="n"/>
      <c r="S223" s="725" t="n"/>
      <c r="T223" s="451" t="n"/>
      <c r="U223" s="451" t="n"/>
      <c r="V223" s="451" t="n"/>
      <c r="W223" s="721" t="n"/>
      <c r="X223" s="721" t="n"/>
      <c r="Y223" s="721" t="n"/>
      <c r="Z223" s="541" t="n"/>
      <c r="AA223" s="15" t="n"/>
      <c r="AB223" s="15" t="n"/>
      <c r="AC223" s="15" t="n"/>
      <c r="AD223" s="15" t="n"/>
      <c r="AE223" s="15" t="n"/>
    </row>
    <row r="224" ht="13.5" customFormat="1" customHeight="1" s="29">
      <c r="A224" s="541" t="n"/>
      <c r="B224" s="586" t="n"/>
      <c r="C224" s="587" t="n"/>
      <c r="D224" s="541" t="n"/>
      <c r="E224" s="541" t="n"/>
      <c r="F224" s="541" t="n"/>
      <c r="G224" s="541" t="n"/>
      <c r="H224" s="541" t="n"/>
      <c r="I224" s="541" t="n"/>
      <c r="J224" s="541" t="n"/>
      <c r="K224" s="541" t="n"/>
      <c r="L224" s="541" t="n"/>
      <c r="M224" s="541" t="n"/>
      <c r="N224" s="541" t="n"/>
      <c r="O224" s="541" t="n"/>
      <c r="P224" s="541" t="n"/>
      <c r="Q224" s="541" t="n"/>
      <c r="R224" s="541" t="n"/>
      <c r="S224" s="541" t="n"/>
      <c r="T224" s="541" t="n"/>
      <c r="U224" s="541" t="n"/>
      <c r="V224" s="541" t="n"/>
      <c r="W224" s="541" t="n"/>
      <c r="X224" s="541" t="n"/>
      <c r="Y224" s="541" t="n"/>
      <c r="Z224" s="439" t="n"/>
      <c r="AA224" s="15" t="n"/>
      <c r="AB224" s="15" t="n"/>
      <c r="AC224" s="15" t="n"/>
      <c r="AD224" s="15" t="n"/>
      <c r="AE224" s="15" t="n"/>
    </row>
    <row r="225" ht="13.5" customFormat="1" customHeight="1" s="29">
      <c r="A225" s="445" t="inlineStr">
        <is>
          <t>入金
④</t>
        </is>
      </c>
      <c r="B225" s="446" t="inlineStr">
        <is>
          <t>日付</t>
        </is>
      </c>
      <c r="C225" s="588" t="n"/>
      <c r="D225" s="451" t="n"/>
      <c r="E225" s="451" t="n"/>
      <c r="F225" s="451" t="n"/>
      <c r="G225" s="451" t="n"/>
      <c r="H225" s="451" t="n"/>
      <c r="I225" s="451" t="n"/>
      <c r="J225" s="451" t="n"/>
      <c r="K225" s="451" t="n"/>
      <c r="L225" s="451" t="n"/>
      <c r="M225" s="451" t="n"/>
      <c r="N225" s="451" t="n"/>
      <c r="O225" s="451" t="n"/>
      <c r="P225" s="451" t="n"/>
      <c r="Q225" s="451" t="n"/>
      <c r="R225" s="451" t="n"/>
      <c r="S225" s="451" t="n"/>
      <c r="T225" s="451" t="n"/>
      <c r="U225" s="451" t="n"/>
      <c r="V225" s="451" t="n"/>
      <c r="W225" s="451" t="n"/>
      <c r="X225" s="721" t="n"/>
      <c r="Y225" s="721" t="n"/>
      <c r="Z225" s="541" t="n"/>
      <c r="AA225" s="15" t="n"/>
      <c r="AB225" s="15" t="n"/>
      <c r="AC225" s="15" t="n"/>
      <c r="AD225" s="15" t="n"/>
      <c r="AE225" s="15" t="n"/>
    </row>
    <row r="226" ht="13.5" customFormat="1" customHeight="1" s="29">
      <c r="A226" s="540" t="n"/>
      <c r="B226" s="586" t="n"/>
      <c r="C226" s="587" t="n"/>
      <c r="D226" s="541" t="n"/>
      <c r="E226" s="541" t="n"/>
      <c r="F226" s="541" t="n"/>
      <c r="G226" s="541" t="n"/>
      <c r="H226" s="541" t="n"/>
      <c r="I226" s="541" t="n"/>
      <c r="J226" s="541" t="n"/>
      <c r="K226" s="541" t="n"/>
      <c r="L226" s="541" t="n"/>
      <c r="M226" s="541" t="n"/>
      <c r="N226" s="541" t="n"/>
      <c r="O226" s="541" t="n"/>
      <c r="P226" s="541" t="n"/>
      <c r="Q226" s="541" t="n"/>
      <c r="R226" s="541" t="n"/>
      <c r="S226" s="541" t="n"/>
      <c r="T226" s="541" t="n"/>
      <c r="U226" s="541" t="n"/>
      <c r="V226" s="541" t="n"/>
      <c r="W226" s="541" t="n"/>
      <c r="X226" s="541" t="n"/>
      <c r="Y226" s="541" t="n"/>
      <c r="Z226" s="439" t="n"/>
      <c r="AA226" s="15" t="n"/>
      <c r="AB226" s="15" t="n"/>
      <c r="AC226" s="15" t="n"/>
      <c r="AD226" s="15" t="n"/>
      <c r="AE226" s="15" t="n"/>
    </row>
    <row r="227" ht="13.5" customFormat="1" customHeight="1" s="29">
      <c r="A227" s="540" t="n"/>
      <c r="B227" s="446" t="inlineStr">
        <is>
          <t>金額</t>
        </is>
      </c>
      <c r="C227" s="588" t="n"/>
      <c r="D227" s="451" t="n"/>
      <c r="E227" s="451" t="n"/>
      <c r="F227" s="721" t="n"/>
      <c r="G227" s="722" t="n"/>
      <c r="H227" s="451" t="n"/>
      <c r="I227" s="451" t="n"/>
      <c r="J227" s="721" t="n"/>
      <c r="K227" s="451" t="n"/>
      <c r="L227" s="721" t="n"/>
      <c r="M227" s="721" t="n"/>
      <c r="N227" s="451" t="n"/>
      <c r="O227" s="451" t="n"/>
      <c r="P227" s="721" t="n"/>
      <c r="Q227" s="451" t="n"/>
      <c r="R227" s="451" t="n"/>
      <c r="S227" s="721" t="n"/>
      <c r="T227" s="451" t="n"/>
      <c r="U227" s="451" t="n"/>
      <c r="V227" s="451" t="n"/>
      <c r="W227" s="721" t="n"/>
      <c r="X227" s="721" t="n"/>
      <c r="Y227" s="721" t="n"/>
      <c r="Z227" s="541" t="n"/>
      <c r="AA227" s="15" t="n"/>
      <c r="AB227" s="15" t="n"/>
      <c r="AC227" s="15" t="n"/>
      <c r="AD227" s="15" t="n"/>
      <c r="AE227" s="15" t="n"/>
    </row>
    <row r="228" ht="13.5" customFormat="1" customHeight="1" s="29">
      <c r="A228" s="541" t="n"/>
      <c r="B228" s="586" t="n"/>
      <c r="C228" s="587" t="n"/>
      <c r="D228" s="541" t="n"/>
      <c r="E228" s="541" t="n"/>
      <c r="F228" s="541" t="n"/>
      <c r="G228" s="541" t="n"/>
      <c r="H228" s="541" t="n"/>
      <c r="I228" s="541" t="n"/>
      <c r="J228" s="541" t="n"/>
      <c r="K228" s="541" t="n"/>
      <c r="L228" s="541" t="n"/>
      <c r="M228" s="541" t="n"/>
      <c r="N228" s="541" t="n"/>
      <c r="O228" s="541" t="n"/>
      <c r="P228" s="541" t="n"/>
      <c r="Q228" s="541" t="n"/>
      <c r="R228" s="541" t="n"/>
      <c r="S228" s="541" t="n"/>
      <c r="T228" s="541" t="n"/>
      <c r="U228" s="541" t="n"/>
      <c r="V228" s="541" t="n"/>
      <c r="W228" s="541" t="n"/>
      <c r="X228" s="541" t="n"/>
      <c r="Y228" s="541" t="n"/>
      <c r="Z228" s="439" t="n"/>
      <c r="AA228" s="15" t="n"/>
      <c r="AB228" s="15" t="n"/>
      <c r="AC228" s="15" t="n"/>
      <c r="AD228" s="15" t="n"/>
      <c r="AE228" s="15" t="n"/>
    </row>
    <row r="229" ht="13.5" customFormat="1" customHeight="1" s="29">
      <c r="A229" s="445" t="inlineStr">
        <is>
          <t>入金
⑤</t>
        </is>
      </c>
      <c r="B229" s="446" t="inlineStr">
        <is>
          <t>日付</t>
        </is>
      </c>
      <c r="C229" s="588" t="n"/>
      <c r="D229" s="451" t="n"/>
      <c r="E229" s="451" t="n"/>
      <c r="F229" s="451" t="n"/>
      <c r="G229" s="451" t="n"/>
      <c r="H229" s="451" t="n"/>
      <c r="I229" s="451" t="n"/>
      <c r="J229" s="451" t="n"/>
      <c r="K229" s="451" t="n"/>
      <c r="L229" s="451" t="n"/>
      <c r="M229" s="451" t="n"/>
      <c r="N229" s="451" t="n"/>
      <c r="O229" s="451" t="n"/>
      <c r="P229" s="451" t="n"/>
      <c r="Q229" s="451" t="n"/>
      <c r="R229" s="451" t="n"/>
      <c r="S229" s="451" t="n"/>
      <c r="T229" s="451" t="n"/>
      <c r="U229" s="451" t="n"/>
      <c r="V229" s="451" t="n"/>
      <c r="W229" s="451" t="n"/>
      <c r="X229" s="721" t="n"/>
      <c r="Y229" s="721" t="n"/>
      <c r="Z229" s="541" t="n"/>
      <c r="AA229" s="15" t="n"/>
      <c r="AB229" s="15" t="n"/>
      <c r="AC229" s="15" t="n"/>
      <c r="AD229" s="15" t="n"/>
      <c r="AE229" s="15" t="n"/>
    </row>
    <row r="230" ht="13.5" customFormat="1" customHeight="1" s="29">
      <c r="A230" s="540" t="n"/>
      <c r="B230" s="586" t="n"/>
      <c r="C230" s="587" t="n"/>
      <c r="D230" s="541" t="n"/>
      <c r="E230" s="541" t="n"/>
      <c r="F230" s="541" t="n"/>
      <c r="G230" s="541" t="n"/>
      <c r="H230" s="541" t="n"/>
      <c r="I230" s="541" t="n"/>
      <c r="J230" s="541" t="n"/>
      <c r="K230" s="541" t="n"/>
      <c r="L230" s="541" t="n"/>
      <c r="M230" s="541" t="n"/>
      <c r="N230" s="541" t="n"/>
      <c r="O230" s="541" t="n"/>
      <c r="P230" s="541" t="n"/>
      <c r="Q230" s="541" t="n"/>
      <c r="R230" s="541" t="n"/>
      <c r="S230" s="541" t="n"/>
      <c r="T230" s="541" t="n"/>
      <c r="U230" s="541" t="n"/>
      <c r="V230" s="541" t="n"/>
      <c r="W230" s="541" t="n"/>
      <c r="X230" s="541" t="n"/>
      <c r="Y230" s="541" t="n"/>
      <c r="Z230" s="439" t="n"/>
      <c r="AA230" s="15" t="n"/>
      <c r="AB230" s="15" t="n"/>
      <c r="AC230" s="15" t="n"/>
      <c r="AD230" s="15" t="n"/>
      <c r="AE230" s="15" t="n"/>
    </row>
    <row r="231" ht="13.5" customFormat="1" customHeight="1" s="29">
      <c r="A231" s="540" t="n"/>
      <c r="B231" s="446" t="inlineStr">
        <is>
          <t>金額</t>
        </is>
      </c>
      <c r="C231" s="588" t="n"/>
      <c r="D231" s="451" t="n"/>
      <c r="E231" s="451" t="n"/>
      <c r="F231" s="721" t="n"/>
      <c r="G231" s="722" t="n"/>
      <c r="H231" s="451" t="n"/>
      <c r="I231" s="451" t="n"/>
      <c r="J231" s="721" t="n"/>
      <c r="K231" s="451" t="n"/>
      <c r="L231" s="451" t="n"/>
      <c r="M231" s="451" t="n"/>
      <c r="N231" s="451" t="n"/>
      <c r="O231" s="451" t="n"/>
      <c r="P231" s="451" t="n"/>
      <c r="Q231" s="451" t="n"/>
      <c r="R231" s="451" t="n"/>
      <c r="S231" s="451" t="n"/>
      <c r="T231" s="451" t="n"/>
      <c r="U231" s="451" t="n"/>
      <c r="V231" s="451" t="n"/>
      <c r="W231" s="451" t="n"/>
      <c r="X231" s="721" t="n"/>
      <c r="Y231" s="721" t="n"/>
      <c r="Z231" s="541" t="n"/>
      <c r="AA231" s="15" t="n"/>
      <c r="AB231" s="15" t="n"/>
      <c r="AC231" s="15" t="n"/>
      <c r="AD231" s="15" t="n"/>
      <c r="AE231" s="15" t="n"/>
    </row>
    <row r="232" ht="13.5" customFormat="1" customHeight="1" s="29">
      <c r="A232" s="541" t="n"/>
      <c r="B232" s="586" t="n"/>
      <c r="C232" s="587" t="n"/>
      <c r="D232" s="541" t="n"/>
      <c r="E232" s="541" t="n"/>
      <c r="F232" s="541" t="n"/>
      <c r="G232" s="541" t="n"/>
      <c r="H232" s="541" t="n"/>
      <c r="I232" s="541" t="n"/>
      <c r="J232" s="541" t="n"/>
      <c r="K232" s="541" t="n"/>
      <c r="L232" s="541" t="n"/>
      <c r="M232" s="541" t="n"/>
      <c r="N232" s="541" t="n"/>
      <c r="O232" s="541" t="n"/>
      <c r="P232" s="541" t="n"/>
      <c r="Q232" s="541" t="n"/>
      <c r="R232" s="541" t="n"/>
      <c r="S232" s="541" t="n"/>
      <c r="T232" s="541" t="n"/>
      <c r="U232" s="541" t="n"/>
      <c r="V232" s="541" t="n"/>
      <c r="W232" s="541" t="n"/>
      <c r="X232" s="541" t="n"/>
      <c r="Y232" s="541" t="n"/>
      <c r="Z232" s="439" t="n"/>
      <c r="AA232" s="15" t="n"/>
      <c r="AB232" s="15" t="n"/>
      <c r="AC232" s="15" t="n"/>
      <c r="AD232" s="15" t="n"/>
      <c r="AE232" s="15" t="n"/>
    </row>
    <row r="233" ht="13.5" customFormat="1" customHeight="1" s="29">
      <c r="A233" s="445" t="inlineStr">
        <is>
          <t>入金
⑥</t>
        </is>
      </c>
      <c r="B233" s="446" t="inlineStr">
        <is>
          <t>日付</t>
        </is>
      </c>
      <c r="C233" s="588" t="n"/>
      <c r="D233" s="451" t="n"/>
      <c r="E233" s="451" t="n"/>
      <c r="F233" s="451" t="n"/>
      <c r="G233" s="451" t="n"/>
      <c r="H233" s="451" t="n"/>
      <c r="I233" s="451" t="n"/>
      <c r="J233" s="451" t="n"/>
      <c r="K233" s="451" t="n"/>
      <c r="L233" s="451" t="n"/>
      <c r="M233" s="451" t="n"/>
      <c r="N233" s="451" t="n"/>
      <c r="O233" s="451" t="n"/>
      <c r="P233" s="451" t="n"/>
      <c r="Q233" s="451" t="n"/>
      <c r="R233" s="451" t="n"/>
      <c r="S233" s="451" t="n"/>
      <c r="T233" s="451" t="n"/>
      <c r="U233" s="451" t="n"/>
      <c r="V233" s="451" t="n"/>
      <c r="W233" s="451" t="n"/>
      <c r="X233" s="721" t="n"/>
      <c r="Y233" s="721" t="n"/>
      <c r="Z233" s="541" t="n"/>
      <c r="AA233" s="15" t="n"/>
      <c r="AB233" s="15" t="n"/>
      <c r="AC233" s="15" t="n"/>
      <c r="AD233" s="15" t="n"/>
      <c r="AE233" s="15" t="n"/>
    </row>
    <row r="234" ht="13.5" customFormat="1" customHeight="1" s="29">
      <c r="A234" s="540" t="n"/>
      <c r="B234" s="586" t="n"/>
      <c r="C234" s="587" t="n"/>
      <c r="D234" s="541" t="n"/>
      <c r="E234" s="541" t="n"/>
      <c r="F234" s="541" t="n"/>
      <c r="G234" s="541" t="n"/>
      <c r="H234" s="541" t="n"/>
      <c r="I234" s="541" t="n"/>
      <c r="J234" s="541" t="n"/>
      <c r="K234" s="541" t="n"/>
      <c r="L234" s="541" t="n"/>
      <c r="M234" s="541" t="n"/>
      <c r="N234" s="541" t="n"/>
      <c r="O234" s="541" t="n"/>
      <c r="P234" s="541" t="n"/>
      <c r="Q234" s="541" t="n"/>
      <c r="R234" s="541" t="n"/>
      <c r="S234" s="541" t="n"/>
      <c r="T234" s="541" t="n"/>
      <c r="U234" s="541" t="n"/>
      <c r="V234" s="541" t="n"/>
      <c r="W234" s="541" t="n"/>
      <c r="X234" s="541" t="n"/>
      <c r="Y234" s="541" t="n"/>
      <c r="Z234" s="439" t="n"/>
      <c r="AA234" s="15" t="n"/>
      <c r="AB234" s="15" t="n"/>
      <c r="AC234" s="15" t="n"/>
      <c r="AD234" s="15" t="n"/>
      <c r="AE234" s="15" t="n"/>
    </row>
    <row r="235" ht="13.5" customFormat="1" customHeight="1" s="29">
      <c r="A235" s="540" t="n"/>
      <c r="B235" s="446" t="inlineStr">
        <is>
          <t>金額</t>
        </is>
      </c>
      <c r="C235" s="588" t="n"/>
      <c r="D235" s="451" t="n"/>
      <c r="E235" s="451" t="n"/>
      <c r="F235" s="451" t="n"/>
      <c r="G235" s="721" t="n"/>
      <c r="H235" s="451" t="n"/>
      <c r="I235" s="451" t="n"/>
      <c r="J235" s="721" t="n"/>
      <c r="K235" s="451" t="n"/>
      <c r="L235" s="451" t="n"/>
      <c r="M235" s="451" t="n"/>
      <c r="N235" s="451" t="n"/>
      <c r="O235" s="451" t="n"/>
      <c r="P235" s="451" t="n"/>
      <c r="Q235" s="451" t="n"/>
      <c r="R235" s="451" t="n"/>
      <c r="S235" s="451" t="n"/>
      <c r="T235" s="451" t="n"/>
      <c r="U235" s="451" t="n"/>
      <c r="V235" s="451" t="n"/>
      <c r="W235" s="451" t="n"/>
      <c r="X235" s="721" t="n"/>
      <c r="Y235" s="721" t="n"/>
      <c r="Z235" s="541" t="n"/>
      <c r="AA235" s="15" t="n"/>
      <c r="AB235" s="15" t="n"/>
      <c r="AC235" s="15" t="n"/>
      <c r="AD235" s="15" t="n"/>
      <c r="AE235" s="15" t="n"/>
    </row>
    <row r="236" ht="13.5" customFormat="1" customHeight="1" s="29">
      <c r="A236" s="541" t="n"/>
      <c r="B236" s="586" t="n"/>
      <c r="C236" s="587" t="n"/>
      <c r="D236" s="541" t="n"/>
      <c r="E236" s="541" t="n"/>
      <c r="F236" s="541" t="n"/>
      <c r="G236" s="541" t="n"/>
      <c r="H236" s="541" t="n"/>
      <c r="I236" s="541" t="n"/>
      <c r="J236" s="541" t="n"/>
      <c r="K236" s="541" t="n"/>
      <c r="L236" s="541" t="n"/>
      <c r="M236" s="541" t="n"/>
      <c r="N236" s="541" t="n"/>
      <c r="O236" s="541" t="n"/>
      <c r="P236" s="541" t="n"/>
      <c r="Q236" s="541" t="n"/>
      <c r="R236" s="541" t="n"/>
      <c r="S236" s="541" t="n"/>
      <c r="T236" s="541" t="n"/>
      <c r="U236" s="541" t="n"/>
      <c r="V236" s="541" t="n"/>
      <c r="W236" s="541" t="n"/>
      <c r="X236" s="541" t="n"/>
      <c r="Y236" s="541" t="n"/>
      <c r="Z236" s="439" t="n"/>
      <c r="AA236" s="15" t="n"/>
      <c r="AB236" s="15" t="n"/>
      <c r="AC236" s="15" t="n"/>
      <c r="AD236" s="15" t="n"/>
      <c r="AE236" s="15" t="n"/>
    </row>
    <row r="237" ht="13.5" customFormat="1" customHeight="1" s="29">
      <c r="A237" s="445" t="inlineStr">
        <is>
          <t>入金
⑥</t>
        </is>
      </c>
      <c r="B237" s="446" t="inlineStr">
        <is>
          <t>日付</t>
        </is>
      </c>
      <c r="C237" s="588" t="n"/>
      <c r="D237" s="451" t="n"/>
      <c r="E237" s="451" t="n"/>
      <c r="F237" s="451" t="n"/>
      <c r="G237" s="451" t="n"/>
      <c r="H237" s="451" t="n"/>
      <c r="I237" s="451" t="n"/>
      <c r="J237" s="451" t="n"/>
      <c r="K237" s="451" t="n"/>
      <c r="L237" s="451" t="n"/>
      <c r="M237" s="451" t="n"/>
      <c r="N237" s="451" t="n"/>
      <c r="O237" s="451" t="n"/>
      <c r="P237" s="451" t="n"/>
      <c r="Q237" s="451" t="n"/>
      <c r="R237" s="451" t="n"/>
      <c r="S237" s="451" t="n"/>
      <c r="T237" s="451" t="n"/>
      <c r="U237" s="451" t="n"/>
      <c r="V237" s="451" t="n"/>
      <c r="W237" s="451" t="n"/>
      <c r="X237" s="721" t="n"/>
      <c r="Y237" s="721" t="n"/>
      <c r="Z237" s="541" t="n"/>
      <c r="AA237" s="15" t="n"/>
      <c r="AB237" s="15" t="n"/>
      <c r="AC237" s="15" t="n"/>
      <c r="AD237" s="15" t="n"/>
      <c r="AE237" s="15" t="n"/>
    </row>
    <row r="238" ht="13.5" customFormat="1" customHeight="1" s="29">
      <c r="A238" s="540" t="n"/>
      <c r="B238" s="586" t="n"/>
      <c r="C238" s="587" t="n"/>
      <c r="D238" s="541" t="n"/>
      <c r="E238" s="541" t="n"/>
      <c r="F238" s="541" t="n"/>
      <c r="G238" s="541" t="n"/>
      <c r="H238" s="541" t="n"/>
      <c r="I238" s="541" t="n"/>
      <c r="J238" s="541" t="n"/>
      <c r="K238" s="541" t="n"/>
      <c r="L238" s="541" t="n"/>
      <c r="M238" s="541" t="n"/>
      <c r="N238" s="541" t="n"/>
      <c r="O238" s="541" t="n"/>
      <c r="P238" s="541" t="n"/>
      <c r="Q238" s="541" t="n"/>
      <c r="R238" s="541" t="n"/>
      <c r="S238" s="541" t="n"/>
      <c r="T238" s="541" t="n"/>
      <c r="U238" s="541" t="n"/>
      <c r="V238" s="541" t="n"/>
      <c r="W238" s="541" t="n"/>
      <c r="X238" s="541" t="n"/>
      <c r="Y238" s="541" t="n"/>
      <c r="Z238" s="439" t="n"/>
      <c r="AA238" s="15" t="n"/>
      <c r="AB238" s="15" t="n"/>
      <c r="AC238" s="15" t="n"/>
      <c r="AD238" s="15" t="n"/>
      <c r="AE238" s="15" t="n"/>
    </row>
    <row r="239" ht="13.5" customFormat="1" customHeight="1" s="29">
      <c r="A239" s="540" t="n"/>
      <c r="B239" s="446" t="inlineStr">
        <is>
          <t>金額</t>
        </is>
      </c>
      <c r="C239" s="588" t="n"/>
      <c r="D239" s="721" t="n"/>
      <c r="E239" s="451" t="n"/>
      <c r="F239" s="721" t="n"/>
      <c r="G239" s="451" t="n"/>
      <c r="H239" s="451" t="n"/>
      <c r="I239" s="451" t="n"/>
      <c r="J239" s="721" t="n"/>
      <c r="K239" s="451" t="n"/>
      <c r="L239" s="451" t="n"/>
      <c r="M239" s="451" t="n"/>
      <c r="N239" s="451" t="n"/>
      <c r="O239" s="451" t="n"/>
      <c r="P239" s="451" t="n"/>
      <c r="Q239" s="451" t="n"/>
      <c r="R239" s="451" t="n"/>
      <c r="S239" s="451" t="n"/>
      <c r="T239" s="451" t="n"/>
      <c r="U239" s="451" t="n"/>
      <c r="V239" s="451" t="n"/>
      <c r="W239" s="451" t="n"/>
      <c r="X239" s="721" t="n"/>
      <c r="Y239" s="721" t="n"/>
      <c r="Z239" s="541" t="n"/>
      <c r="AA239" s="15" t="n"/>
      <c r="AB239" s="15" t="n"/>
      <c r="AC239" s="15" t="n"/>
      <c r="AD239" s="15" t="n"/>
      <c r="AE239" s="15" t="n"/>
    </row>
    <row r="240" ht="13.5" customFormat="1" customHeight="1" s="29">
      <c r="A240" s="541" t="n"/>
      <c r="B240" s="586" t="n"/>
      <c r="C240" s="587" t="n"/>
      <c r="D240" s="541" t="n"/>
      <c r="E240" s="541" t="n"/>
      <c r="F240" s="541" t="n"/>
      <c r="G240" s="541" t="n"/>
      <c r="H240" s="541" t="n"/>
      <c r="I240" s="541" t="n"/>
      <c r="J240" s="541" t="n"/>
      <c r="K240" s="541" t="n"/>
      <c r="L240" s="541" t="n"/>
      <c r="M240" s="541" t="n"/>
      <c r="N240" s="541" t="n"/>
      <c r="O240" s="541" t="n"/>
      <c r="P240" s="541" t="n"/>
      <c r="Q240" s="541" t="n"/>
      <c r="R240" s="541" t="n"/>
      <c r="S240" s="541" t="n"/>
      <c r="T240" s="541" t="n"/>
      <c r="U240" s="541" t="n"/>
      <c r="V240" s="541" t="n"/>
      <c r="W240" s="541" t="n"/>
      <c r="X240" s="541" t="n"/>
      <c r="Y240" s="541" t="n"/>
      <c r="Z240" s="439" t="n"/>
      <c r="AA240" s="15" t="n"/>
      <c r="AB240" s="15" t="n"/>
      <c r="AC240" s="15" t="n"/>
      <c r="AD240" s="15" t="n"/>
      <c r="AE240" s="15" t="n"/>
    </row>
    <row r="241" ht="13.5" customFormat="1" customHeight="1" s="29">
      <c r="A241" s="445" t="inlineStr">
        <is>
          <t>入金
⑦</t>
        </is>
      </c>
      <c r="B241" s="446" t="inlineStr">
        <is>
          <t>日付</t>
        </is>
      </c>
      <c r="C241" s="588" t="n"/>
      <c r="D241" s="721" t="n"/>
      <c r="E241" s="451" t="n"/>
      <c r="F241" s="721" t="n"/>
      <c r="G241" s="451" t="n"/>
      <c r="H241" s="451" t="n"/>
      <c r="I241" s="451" t="n"/>
      <c r="J241" s="451" t="n"/>
      <c r="K241" s="451" t="n"/>
      <c r="L241" s="451" t="n"/>
      <c r="M241" s="451" t="n"/>
      <c r="N241" s="451" t="n"/>
      <c r="O241" s="451" t="n"/>
      <c r="P241" s="451" t="n"/>
      <c r="Q241" s="451" t="n"/>
      <c r="R241" s="451" t="n"/>
      <c r="S241" s="451" t="n"/>
      <c r="T241" s="451" t="n"/>
      <c r="U241" s="451" t="n"/>
      <c r="V241" s="451" t="n"/>
      <c r="W241" s="451" t="n"/>
      <c r="X241" s="721" t="n"/>
      <c r="Y241" s="721" t="n"/>
      <c r="Z241" s="541" t="n"/>
      <c r="AA241" s="15" t="n"/>
      <c r="AB241" s="15" t="n"/>
      <c r="AC241" s="15" t="n"/>
      <c r="AD241" s="15" t="n"/>
      <c r="AE241" s="15" t="n"/>
    </row>
    <row r="242" ht="13.5" customFormat="1" customHeight="1" s="29">
      <c r="A242" s="540" t="n"/>
      <c r="B242" s="586" t="n"/>
      <c r="C242" s="587" t="n"/>
      <c r="D242" s="541" t="n"/>
      <c r="E242" s="541" t="n"/>
      <c r="F242" s="541" t="n"/>
      <c r="G242" s="541" t="n"/>
      <c r="H242" s="541" t="n"/>
      <c r="I242" s="541" t="n"/>
      <c r="J242" s="541" t="n"/>
      <c r="K242" s="541" t="n"/>
      <c r="L242" s="541" t="n"/>
      <c r="M242" s="541" t="n"/>
      <c r="N242" s="541" t="n"/>
      <c r="O242" s="541" t="n"/>
      <c r="P242" s="541" t="n"/>
      <c r="Q242" s="541" t="n"/>
      <c r="R242" s="541" t="n"/>
      <c r="S242" s="541" t="n"/>
      <c r="T242" s="541" t="n"/>
      <c r="U242" s="541" t="n"/>
      <c r="V242" s="541" t="n"/>
      <c r="W242" s="541" t="n"/>
      <c r="X242" s="541" t="n"/>
      <c r="Y242" s="541" t="n"/>
      <c r="Z242" s="439" t="n"/>
      <c r="AA242" s="15" t="n"/>
      <c r="AB242" s="15" t="n"/>
      <c r="AC242" s="15" t="n"/>
      <c r="AD242" s="15" t="n"/>
      <c r="AE242" s="15" t="n"/>
    </row>
    <row r="243" ht="13.5" customFormat="1" customHeight="1" s="29">
      <c r="A243" s="540" t="n"/>
      <c r="B243" s="446" t="inlineStr">
        <is>
          <t>金額</t>
        </is>
      </c>
      <c r="C243" s="588" t="n"/>
      <c r="D243" s="721" t="n"/>
      <c r="E243" s="451" t="n"/>
      <c r="F243" s="721" t="n"/>
      <c r="G243" s="451" t="n"/>
      <c r="H243" s="451" t="n"/>
      <c r="I243" s="451" t="n"/>
      <c r="J243" s="451" t="n"/>
      <c r="K243" s="451" t="n"/>
      <c r="L243" s="451" t="n"/>
      <c r="M243" s="451" t="n"/>
      <c r="N243" s="451" t="n"/>
      <c r="O243" s="451" t="n"/>
      <c r="P243" s="451" t="n"/>
      <c r="Q243" s="451" t="n"/>
      <c r="R243" s="451" t="n"/>
      <c r="S243" s="451" t="n"/>
      <c r="T243" s="451" t="n"/>
      <c r="U243" s="451" t="n"/>
      <c r="V243" s="451" t="n"/>
      <c r="W243" s="451" t="n"/>
      <c r="X243" s="721" t="n"/>
      <c r="Y243" s="721" t="n"/>
      <c r="Z243" s="541" t="n"/>
      <c r="AA243" s="15" t="n"/>
      <c r="AB243" s="15" t="n"/>
      <c r="AC243" s="15" t="n"/>
      <c r="AD243" s="15" t="n"/>
      <c r="AE243" s="15" t="n"/>
    </row>
    <row r="244" ht="13.5" customFormat="1" customHeight="1" s="29">
      <c r="A244" s="541" t="n"/>
      <c r="B244" s="586" t="n"/>
      <c r="C244" s="587" t="n"/>
      <c r="D244" s="541" t="n"/>
      <c r="E244" s="541" t="n"/>
      <c r="F244" s="541" t="n"/>
      <c r="G244" s="541" t="n"/>
      <c r="H244" s="541" t="n"/>
      <c r="I244" s="541" t="n"/>
      <c r="J244" s="541" t="n"/>
      <c r="K244" s="541" t="n"/>
      <c r="L244" s="541" t="n"/>
      <c r="M244" s="541" t="n"/>
      <c r="N244" s="541" t="n"/>
      <c r="O244" s="541" t="n"/>
      <c r="P244" s="541" t="n"/>
      <c r="Q244" s="541" t="n"/>
      <c r="R244" s="541" t="n"/>
      <c r="S244" s="541" t="n"/>
      <c r="T244" s="541" t="n"/>
      <c r="U244" s="541" t="n"/>
      <c r="V244" s="541" t="n"/>
      <c r="W244" s="541" t="n"/>
      <c r="X244" s="541" t="n"/>
      <c r="Y244" s="541" t="n"/>
      <c r="Z244" s="439" t="n"/>
      <c r="AA244" s="15" t="n"/>
      <c r="AB244" s="15" t="n"/>
      <c r="AC244" s="15" t="n"/>
      <c r="AD244" s="15" t="n"/>
      <c r="AE244" s="15" t="n"/>
    </row>
    <row r="245" ht="13.5" customFormat="1" customHeight="1" s="29">
      <c r="A245" s="445" t="inlineStr">
        <is>
          <t>入金
⑧</t>
        </is>
      </c>
      <c r="B245" s="446" t="inlineStr">
        <is>
          <t>日付</t>
        </is>
      </c>
      <c r="C245" s="588" t="n"/>
      <c r="D245" s="721" t="n"/>
      <c r="E245" s="451" t="n"/>
      <c r="F245" s="721" t="n"/>
      <c r="G245" s="451" t="n"/>
      <c r="H245" s="451" t="n"/>
      <c r="I245" s="451" t="n"/>
      <c r="J245" s="451" t="n"/>
      <c r="K245" s="451" t="n"/>
      <c r="L245" s="451" t="n"/>
      <c r="M245" s="451" t="n"/>
      <c r="N245" s="451" t="n"/>
      <c r="O245" s="451" t="n"/>
      <c r="P245" s="451" t="n"/>
      <c r="Q245" s="451" t="n"/>
      <c r="R245" s="451" t="n"/>
      <c r="S245" s="451" t="n"/>
      <c r="T245" s="451" t="n"/>
      <c r="U245" s="451" t="n"/>
      <c r="V245" s="451" t="n"/>
      <c r="W245" s="451" t="n"/>
      <c r="X245" s="721" t="n"/>
      <c r="Y245" s="721" t="n"/>
      <c r="Z245" s="541" t="n"/>
      <c r="AA245" s="15" t="n"/>
      <c r="AB245" s="15" t="n"/>
      <c r="AC245" s="15" t="n"/>
      <c r="AD245" s="15" t="n"/>
      <c r="AE245" s="15" t="n"/>
    </row>
    <row r="246" ht="13.5" customFormat="1" customHeight="1" s="29">
      <c r="A246" s="540" t="n"/>
      <c r="B246" s="586" t="n"/>
      <c r="C246" s="587" t="n"/>
      <c r="D246" s="541" t="n"/>
      <c r="E246" s="541" t="n"/>
      <c r="F246" s="541" t="n"/>
      <c r="G246" s="541" t="n"/>
      <c r="H246" s="541" t="n"/>
      <c r="I246" s="541" t="n"/>
      <c r="J246" s="541" t="n"/>
      <c r="K246" s="541" t="n"/>
      <c r="L246" s="541" t="n"/>
      <c r="M246" s="541" t="n"/>
      <c r="N246" s="541" t="n"/>
      <c r="O246" s="541" t="n"/>
      <c r="P246" s="541" t="n"/>
      <c r="Q246" s="541" t="n"/>
      <c r="R246" s="541" t="n"/>
      <c r="S246" s="541" t="n"/>
      <c r="T246" s="541" t="n"/>
      <c r="U246" s="541" t="n"/>
      <c r="V246" s="541" t="n"/>
      <c r="W246" s="541" t="n"/>
      <c r="X246" s="541" t="n"/>
      <c r="Y246" s="541" t="n"/>
      <c r="Z246" s="439" t="n"/>
      <c r="AA246" s="15" t="n"/>
      <c r="AB246" s="15" t="n"/>
      <c r="AC246" s="15" t="n"/>
      <c r="AD246" s="15" t="n"/>
      <c r="AE246" s="15" t="n"/>
    </row>
    <row r="247" ht="13.5" customFormat="1" customHeight="1" s="29">
      <c r="A247" s="540" t="n"/>
      <c r="B247" s="446" t="inlineStr">
        <is>
          <t>金額</t>
        </is>
      </c>
      <c r="C247" s="588" t="n"/>
      <c r="D247" s="721" t="n"/>
      <c r="E247" s="451" t="n"/>
      <c r="F247" s="721" t="n"/>
      <c r="G247" s="451" t="n"/>
      <c r="H247" s="451" t="n"/>
      <c r="I247" s="451" t="n"/>
      <c r="J247" s="451" t="n"/>
      <c r="K247" s="451" t="n"/>
      <c r="L247" s="451" t="n"/>
      <c r="M247" s="451" t="n"/>
      <c r="N247" s="451" t="n"/>
      <c r="O247" s="451" t="n"/>
      <c r="P247" s="451" t="n"/>
      <c r="Q247" s="451" t="n"/>
      <c r="R247" s="451" t="n"/>
      <c r="S247" s="451" t="n"/>
      <c r="T247" s="451" t="n"/>
      <c r="U247" s="451" t="n"/>
      <c r="V247" s="451" t="n"/>
      <c r="W247" s="451" t="n"/>
      <c r="X247" s="721" t="n"/>
      <c r="Y247" s="721" t="n"/>
      <c r="Z247" s="541" t="n"/>
      <c r="AA247" s="15" t="n"/>
      <c r="AB247" s="15" t="n"/>
      <c r="AC247" s="15" t="n"/>
      <c r="AD247" s="15" t="n"/>
      <c r="AE247" s="15" t="n"/>
    </row>
    <row r="248" ht="14.25" customFormat="1" customHeight="1" s="29">
      <c r="A248" s="541" t="n"/>
      <c r="B248" s="586" t="n"/>
      <c r="C248" s="587" t="n"/>
      <c r="D248" s="541" t="n"/>
      <c r="E248" s="541" t="n"/>
      <c r="F248" s="541" t="n"/>
      <c r="G248" s="541" t="n"/>
      <c r="H248" s="541" t="n"/>
      <c r="I248" s="541" t="n"/>
      <c r="J248" s="541" t="n"/>
      <c r="K248" s="541" t="n"/>
      <c r="L248" s="541" t="n"/>
      <c r="M248" s="541" t="n"/>
      <c r="N248" s="541" t="n"/>
      <c r="O248" s="541" t="n"/>
      <c r="P248" s="541" t="n"/>
      <c r="Q248" s="541" t="n"/>
      <c r="R248" s="541" t="n"/>
      <c r="S248" s="541" t="n"/>
      <c r="T248" s="541" t="n"/>
      <c r="U248" s="541" t="n"/>
      <c r="V248" s="541" t="n"/>
      <c r="W248" s="541" t="n"/>
      <c r="X248" s="541" t="n"/>
      <c r="Y248" s="541" t="n"/>
      <c r="Z248" s="652" t="n"/>
      <c r="AA248" s="15" t="n"/>
      <c r="AB248" s="15" t="n"/>
      <c r="AC248" s="15" t="n"/>
      <c r="AD248" s="15" t="n"/>
      <c r="AE248" s="15" t="n"/>
    </row>
    <row r="249" ht="14.25" customFormat="1" customHeight="1" s="29">
      <c r="A249" s="447" t="inlineStr">
        <is>
          <t>債権残高</t>
        </is>
      </c>
      <c r="B249" s="567" t="n"/>
      <c r="C249" s="567" t="n"/>
      <c r="D249" s="693">
        <f>D210-D215-D219-D223-D227-D231-D235</f>
        <v/>
      </c>
      <c r="E249" s="693" t="n"/>
      <c r="F249" s="693" t="n"/>
      <c r="G249" s="693" t="n"/>
      <c r="H249" s="693" t="n"/>
      <c r="I249" s="693" t="n"/>
      <c r="J249" s="693" t="n"/>
      <c r="K249" s="693" t="n"/>
      <c r="L249" s="693" t="n"/>
      <c r="M249" s="693" t="n"/>
      <c r="N249" s="693" t="n"/>
      <c r="O249" s="693" t="n"/>
      <c r="P249" s="693" t="n"/>
      <c r="Q249" s="693" t="n"/>
      <c r="R249" s="693" t="n"/>
      <c r="S249" s="693" t="n"/>
      <c r="T249" s="693" t="n"/>
      <c r="U249" s="693" t="n"/>
      <c r="V249" s="693">
        <f>V210-V215-V219-V223-V227-V231-V235</f>
        <v/>
      </c>
      <c r="W249" s="693">
        <f>W210-W215-W219-W223-W227-W231-W235</f>
        <v/>
      </c>
      <c r="X249" s="693">
        <f>X210-X215-X219-X223-X227-X231-X235</f>
        <v/>
      </c>
      <c r="Y249" s="693">
        <f>Y210-Y215-Y219-Y223-Y227-Y231-Y235</f>
        <v/>
      </c>
      <c r="Z249" s="541" t="n"/>
      <c r="AA249" s="15" t="n"/>
      <c r="AB249" s="15" t="n"/>
      <c r="AC249" s="15" t="n"/>
      <c r="AD249" s="15" t="n"/>
      <c r="AE249" s="15" t="n"/>
    </row>
    <row r="250" ht="14.25" customFormat="1" customHeight="1" s="29">
      <c r="A250" s="586" t="n"/>
      <c r="B250" s="591" t="n"/>
      <c r="C250" s="591" t="n"/>
      <c r="D250" s="541" t="n"/>
      <c r="E250" s="541" t="n"/>
      <c r="F250" s="541" t="n"/>
      <c r="G250" s="541" t="n"/>
      <c r="H250" s="541" t="n"/>
      <c r="I250" s="541" t="n"/>
      <c r="J250" s="541" t="n"/>
      <c r="K250" s="541" t="n"/>
      <c r="L250" s="541" t="n"/>
      <c r="M250" s="541" t="n"/>
      <c r="N250" s="541" t="n"/>
      <c r="O250" s="541" t="n"/>
      <c r="P250" s="541" t="n"/>
      <c r="Q250" s="541" t="n"/>
      <c r="R250" s="541" t="n"/>
      <c r="S250" s="541" t="n"/>
      <c r="T250" s="541" t="n"/>
      <c r="U250" s="541" t="n"/>
      <c r="V250" s="541" t="n"/>
      <c r="W250" s="541" t="n"/>
      <c r="X250" s="541" t="n"/>
      <c r="Y250" s="541" t="n"/>
      <c r="Z250" s="655" t="n"/>
      <c r="AA250" s="15" t="n"/>
      <c r="AB250" s="15" t="n"/>
      <c r="AC250" s="15" t="n"/>
      <c r="AD250" s="15" t="n"/>
      <c r="AE250" s="15" t="n"/>
    </row>
    <row r="251" ht="14.25" customFormat="1" customHeight="1" s="29">
      <c r="A251" s="611" t="inlineStr">
        <is>
          <t>債権残高</t>
        </is>
      </c>
      <c r="B251" s="567" t="n"/>
      <c r="C251" s="567" t="n"/>
      <c r="D251" s="632">
        <f>SUM(D249:Y250)</f>
        <v/>
      </c>
      <c r="E251" s="567" t="n"/>
      <c r="F251" s="567" t="n"/>
      <c r="G251" s="567" t="n"/>
      <c r="H251" s="567" t="n"/>
      <c r="I251" s="567" t="n"/>
      <c r="J251" s="567" t="n"/>
      <c r="K251" s="567" t="n"/>
      <c r="L251" s="567" t="n"/>
      <c r="M251" s="567" t="n"/>
      <c r="N251" s="567" t="n"/>
      <c r="O251" s="567" t="n"/>
      <c r="P251" s="567" t="n"/>
      <c r="Q251" s="567" t="n"/>
      <c r="R251" s="567" t="n"/>
      <c r="S251" s="567" t="n"/>
      <c r="T251" s="567" t="n"/>
      <c r="U251" s="567" t="n"/>
      <c r="V251" s="567" t="n"/>
      <c r="W251" s="567" t="n"/>
      <c r="X251" s="567" t="n"/>
      <c r="Y251" s="588" t="n"/>
      <c r="Z251" s="615" t="n"/>
      <c r="AA251" s="15" t="n"/>
      <c r="AB251" s="15" t="n"/>
      <c r="AC251" s="15" t="n"/>
      <c r="AD251" s="15" t="n"/>
      <c r="AE251" s="15" t="n"/>
    </row>
    <row r="252" ht="18" customFormat="1" customHeight="1" s="29">
      <c r="A252" s="586" t="n"/>
      <c r="B252" s="591" t="n"/>
      <c r="C252" s="591" t="n"/>
      <c r="D252" s="586" t="n"/>
      <c r="E252" s="591" t="n"/>
      <c r="F252" s="591" t="n"/>
      <c r="G252" s="591" t="n"/>
      <c r="H252" s="591" t="n"/>
      <c r="I252" s="591" t="n"/>
      <c r="J252" s="591" t="n"/>
      <c r="K252" s="591" t="n"/>
      <c r="L252" s="591" t="n"/>
      <c r="M252" s="591" t="n"/>
      <c r="N252" s="591" t="n"/>
      <c r="O252" s="591" t="n"/>
      <c r="P252" s="591" t="n"/>
      <c r="Q252" s="591" t="n"/>
      <c r="R252" s="591" t="n"/>
      <c r="S252" s="591" t="n"/>
      <c r="T252" s="591" t="n"/>
      <c r="U252" s="591" t="n"/>
      <c r="V252" s="591" t="n"/>
      <c r="W252" s="591" t="n"/>
      <c r="X252" s="591" t="n"/>
      <c r="Y252" s="587" t="n"/>
      <c r="Z252" s="656" t="n"/>
      <c r="AA252" s="15" t="n"/>
      <c r="AB252" s="15" t="n"/>
      <c r="AC252" s="15" t="n"/>
      <c r="AD252" s="15" t="n"/>
      <c r="AE252" s="15" t="n"/>
    </row>
    <row r="253" ht="15" customFormat="1" customHeight="1" s="29" thickBot="1">
      <c r="A253" s="611" t="inlineStr">
        <is>
          <t>債権残高（合計）</t>
        </is>
      </c>
      <c r="B253" s="567" t="n"/>
      <c r="C253" s="567" t="n"/>
      <c r="D253" s="632">
        <f>D251</f>
        <v/>
      </c>
      <c r="E253" s="567" t="n"/>
      <c r="F253" s="567" t="n"/>
      <c r="G253" s="567" t="n"/>
      <c r="H253" s="567" t="n"/>
      <c r="I253" s="567" t="n"/>
      <c r="J253" s="567" t="n"/>
      <c r="K253" s="567" t="n"/>
      <c r="L253" s="567" t="n"/>
      <c r="M253" s="567" t="n"/>
      <c r="N253" s="567" t="n"/>
      <c r="O253" s="567" t="n"/>
      <c r="P253" s="567" t="n"/>
      <c r="Q253" s="567" t="n"/>
      <c r="R253" s="567" t="n"/>
      <c r="S253" s="567" t="n"/>
      <c r="T253" s="567" t="n"/>
      <c r="U253" s="567" t="n"/>
      <c r="V253" s="567" t="n"/>
      <c r="W253" s="567" t="n"/>
      <c r="X253" s="567" t="n"/>
      <c r="Y253" s="588" t="n"/>
      <c r="Z253" s="620" t="n"/>
      <c r="AA253" s="15" t="n"/>
      <c r="AB253" s="15" t="n"/>
      <c r="AC253" s="15" t="n"/>
      <c r="AD253" s="15" t="n"/>
      <c r="AE253" s="15" t="n"/>
    </row>
    <row r="254" ht="14.25" customFormat="1" customHeight="1" s="15">
      <c r="A254" s="586" t="n"/>
      <c r="B254" s="591" t="n"/>
      <c r="C254" s="591" t="n"/>
      <c r="D254" s="586" t="n"/>
      <c r="E254" s="591" t="n"/>
      <c r="F254" s="591" t="n"/>
      <c r="G254" s="591" t="n"/>
      <c r="H254" s="591" t="n"/>
      <c r="I254" s="591" t="n"/>
      <c r="J254" s="591" t="n"/>
      <c r="K254" s="591" t="n"/>
      <c r="L254" s="591" t="n"/>
      <c r="M254" s="591" t="n"/>
      <c r="N254" s="591" t="n"/>
      <c r="O254" s="591" t="n"/>
      <c r="P254" s="591" t="n"/>
      <c r="Q254" s="591" t="n"/>
      <c r="R254" s="591" t="n"/>
      <c r="S254" s="591" t="n"/>
      <c r="T254" s="591" t="n"/>
      <c r="U254" s="591" t="n"/>
      <c r="V254" s="591" t="n"/>
      <c r="W254" s="591" t="n"/>
      <c r="X254" s="591" t="n"/>
      <c r="Y254" s="587" t="n"/>
    </row>
    <row r="255" ht="38.25" customFormat="1" customHeight="1" s="29">
      <c r="A255" s="15" t="n"/>
      <c r="B255" s="15" t="n"/>
      <c r="C255" s="15" t="n"/>
      <c r="D255" s="552">
        <f>#REF!+#REF!</f>
        <v/>
      </c>
      <c r="E255" s="15" t="n"/>
      <c r="F255" s="15" t="n"/>
      <c r="G255" s="552" t="n"/>
      <c r="H255" s="15" t="n"/>
      <c r="I255" s="15" t="n"/>
      <c r="J255" s="15" t="n"/>
      <c r="K255" s="15" t="n"/>
      <c r="L255" s="15" t="n"/>
      <c r="M255" s="15" t="n"/>
      <c r="N255" s="15" t="n"/>
      <c r="O255" s="15" t="n"/>
      <c r="P255" s="15" t="n"/>
      <c r="Q255" s="15" t="n"/>
      <c r="R255" s="15" t="n"/>
      <c r="S255" s="15" t="n"/>
      <c r="T255" s="15" t="n"/>
      <c r="U255" s="15" t="n"/>
      <c r="V255" s="15" t="n"/>
      <c r="W255" s="15" t="n"/>
      <c r="X255" s="15" t="n"/>
      <c r="Y255" s="15" t="n"/>
      <c r="Z255" s="15" t="n"/>
      <c r="AA255" s="15" t="n"/>
      <c r="AB255" s="15" t="n"/>
      <c r="AC255" s="15" t="n"/>
      <c r="AD255" s="15" t="n"/>
      <c r="AE255" s="15" t="n"/>
    </row>
    <row r="256">
      <c r="P256" s="532" t="n"/>
    </row>
    <row r="257">
      <c r="K257" s="532" t="n"/>
    </row>
  </sheetData>
  <mergeCells count="587">
    <mergeCell ref="A128:C128"/>
    <mergeCell ref="H231:H232"/>
    <mergeCell ref="E235:E236"/>
    <mergeCell ref="J231:J232"/>
    <mergeCell ref="Z246:Z247"/>
    <mergeCell ref="M219:M220"/>
    <mergeCell ref="B152:B153"/>
    <mergeCell ref="R221:R222"/>
    <mergeCell ref="O225:O226"/>
    <mergeCell ref="J229:J230"/>
    <mergeCell ref="T221:T222"/>
    <mergeCell ref="L229:L230"/>
    <mergeCell ref="Q225:Q226"/>
    <mergeCell ref="B29:B30"/>
    <mergeCell ref="V215:V216"/>
    <mergeCell ref="B23:B24"/>
    <mergeCell ref="D229:D230"/>
    <mergeCell ref="Z248:Z249"/>
    <mergeCell ref="R223:R224"/>
    <mergeCell ref="M227:M228"/>
    <mergeCell ref="T223:T224"/>
    <mergeCell ref="O227:O228"/>
    <mergeCell ref="A233:A236"/>
    <mergeCell ref="B37:B38"/>
    <mergeCell ref="S245:S246"/>
    <mergeCell ref="G221:G222"/>
    <mergeCell ref="F249:F250"/>
    <mergeCell ref="U245:U246"/>
    <mergeCell ref="K245:K246"/>
    <mergeCell ref="H249:H250"/>
    <mergeCell ref="G231:G232"/>
    <mergeCell ref="I231:I232"/>
    <mergeCell ref="D235:D236"/>
    <mergeCell ref="B136:C137"/>
    <mergeCell ref="Z226:Z227"/>
    <mergeCell ref="P241:P242"/>
    <mergeCell ref="R241:R242"/>
    <mergeCell ref="B243:C244"/>
    <mergeCell ref="J219:J220"/>
    <mergeCell ref="R210:R211"/>
    <mergeCell ref="E247:E248"/>
    <mergeCell ref="T210:T211"/>
    <mergeCell ref="G247:G248"/>
    <mergeCell ref="V210:V211"/>
    <mergeCell ref="L237:L238"/>
    <mergeCell ref="B225:C226"/>
    <mergeCell ref="B17:B18"/>
    <mergeCell ref="B77:B78"/>
    <mergeCell ref="B11:B12"/>
    <mergeCell ref="I213:I214"/>
    <mergeCell ref="E249:E250"/>
    <mergeCell ref="G249:G250"/>
    <mergeCell ref="W235:W236"/>
    <mergeCell ref="G243:G244"/>
    <mergeCell ref="D217:D218"/>
    <mergeCell ref="B162:C163"/>
    <mergeCell ref="I243:I244"/>
    <mergeCell ref="A208:A209"/>
    <mergeCell ref="F217:F218"/>
    <mergeCell ref="O215:O216"/>
    <mergeCell ref="B154:C155"/>
    <mergeCell ref="Q215:Q216"/>
    <mergeCell ref="I215:I216"/>
    <mergeCell ref="B164:C165"/>
    <mergeCell ref="M233:M234"/>
    <mergeCell ref="O233:O234"/>
    <mergeCell ref="I219:I220"/>
    <mergeCell ref="X231:X232"/>
    <mergeCell ref="S210:S211"/>
    <mergeCell ref="M235:M236"/>
    <mergeCell ref="Y217:Y218"/>
    <mergeCell ref="B180:C181"/>
    <mergeCell ref="B45:B46"/>
    <mergeCell ref="R229:R230"/>
    <mergeCell ref="T229:T230"/>
    <mergeCell ref="L219:L220"/>
    <mergeCell ref="B182:C183"/>
    <mergeCell ref="S221:S222"/>
    <mergeCell ref="N225:N226"/>
    <mergeCell ref="P247:P248"/>
    <mergeCell ref="Q213:Q214"/>
    <mergeCell ref="S213:S214"/>
    <mergeCell ref="W237:W238"/>
    <mergeCell ref="K213:K214"/>
    <mergeCell ref="L233:L234"/>
    <mergeCell ref="G237:G238"/>
    <mergeCell ref="Q223:Q224"/>
    <mergeCell ref="I237:I238"/>
    <mergeCell ref="N227:N228"/>
    <mergeCell ref="B208:C208"/>
    <mergeCell ref="B186:C187"/>
    <mergeCell ref="S215:S216"/>
    <mergeCell ref="R243:R244"/>
    <mergeCell ref="X217:X218"/>
    <mergeCell ref="Z242:Z243"/>
    <mergeCell ref="L245:L246"/>
    <mergeCell ref="Z244:Z245"/>
    <mergeCell ref="I221:I222"/>
    <mergeCell ref="D225:D226"/>
    <mergeCell ref="U210:U211"/>
    <mergeCell ref="R219:R220"/>
    <mergeCell ref="T219:T220"/>
    <mergeCell ref="B83:B84"/>
    <mergeCell ref="D227:D228"/>
    <mergeCell ref="O241:O242"/>
    <mergeCell ref="Q241:Q242"/>
    <mergeCell ref="B33:B34"/>
    <mergeCell ref="O243:O244"/>
    <mergeCell ref="M210:M211"/>
    <mergeCell ref="Q243:Q244"/>
    <mergeCell ref="B170:C171"/>
    <mergeCell ref="H213:H214"/>
    <mergeCell ref="E217:E218"/>
    <mergeCell ref="W225:W226"/>
    <mergeCell ref="Y225:Y226"/>
    <mergeCell ref="P237:P238"/>
    <mergeCell ref="H215:H216"/>
    <mergeCell ref="W233:W234"/>
    <mergeCell ref="B47:B48"/>
    <mergeCell ref="J215:J216"/>
    <mergeCell ref="W227:W228"/>
    <mergeCell ref="R237:R238"/>
    <mergeCell ref="Y227:Y228"/>
    <mergeCell ref="R239:R240"/>
    <mergeCell ref="N233:N234"/>
    <mergeCell ref="Q221:Q222"/>
    <mergeCell ref="G245:G246"/>
    <mergeCell ref="O231:O232"/>
    <mergeCell ref="Q231:Q232"/>
    <mergeCell ref="L235:L236"/>
    <mergeCell ref="S231:S232"/>
    <mergeCell ref="N235:N236"/>
    <mergeCell ref="V225:V226"/>
    <mergeCell ref="X225:X226"/>
    <mergeCell ref="I229:I230"/>
    <mergeCell ref="S229:S230"/>
    <mergeCell ref="K229:K230"/>
    <mergeCell ref="B227:C228"/>
    <mergeCell ref="V227:V228"/>
    <mergeCell ref="X227:X228"/>
    <mergeCell ref="O247:O248"/>
    <mergeCell ref="Q247:Q248"/>
    <mergeCell ref="F210:F211"/>
    <mergeCell ref="H210:H211"/>
    <mergeCell ref="M249:M250"/>
    <mergeCell ref="N217:N218"/>
    <mergeCell ref="O249:O250"/>
    <mergeCell ref="B41:B42"/>
    <mergeCell ref="W221:W222"/>
    <mergeCell ref="K235:K236"/>
    <mergeCell ref="Y221:Y222"/>
    <mergeCell ref="B59:B60"/>
    <mergeCell ref="B178:C179"/>
    <mergeCell ref="B43:B44"/>
    <mergeCell ref="F221:F222"/>
    <mergeCell ref="B61:B62"/>
    <mergeCell ref="B196:C197"/>
    <mergeCell ref="S219:S220"/>
    <mergeCell ref="F223:F224"/>
    <mergeCell ref="B198:C199"/>
    <mergeCell ref="N247:N248"/>
    <mergeCell ref="H223:H224"/>
    <mergeCell ref="A217:A220"/>
    <mergeCell ref="X213:X214"/>
    <mergeCell ref="P213:P214"/>
    <mergeCell ref="M217:M218"/>
    <mergeCell ref="R213:R214"/>
    <mergeCell ref="O217:O218"/>
    <mergeCell ref="P243:P244"/>
    <mergeCell ref="B202:C203"/>
    <mergeCell ref="X215:X216"/>
    <mergeCell ref="B233:C234"/>
    <mergeCell ref="T233:T234"/>
    <mergeCell ref="G215:G216"/>
    <mergeCell ref="O237:O238"/>
    <mergeCell ref="V233:V234"/>
    <mergeCell ref="Q237:Q238"/>
    <mergeCell ref="D241:D242"/>
    <mergeCell ref="S237:S238"/>
    <mergeCell ref="F241:F242"/>
    <mergeCell ref="B235:C236"/>
    <mergeCell ref="O239:O240"/>
    <mergeCell ref="T235:T236"/>
    <mergeCell ref="Q239:Q240"/>
    <mergeCell ref="V235:V236"/>
    <mergeCell ref="D243:D244"/>
    <mergeCell ref="H221:H222"/>
    <mergeCell ref="Z228:Z229"/>
    <mergeCell ref="B3:B4"/>
    <mergeCell ref="A3:A86"/>
    <mergeCell ref="Z222:Z223"/>
    <mergeCell ref="R231:R232"/>
    <mergeCell ref="P223:P224"/>
    <mergeCell ref="U219:U220"/>
    <mergeCell ref="B67:B68"/>
    <mergeCell ref="W247:W248"/>
    <mergeCell ref="Y247:Y248"/>
    <mergeCell ref="Y241:Y242"/>
    <mergeCell ref="B146:C147"/>
    <mergeCell ref="B217:C218"/>
    <mergeCell ref="U227:U228"/>
    <mergeCell ref="B204:C205"/>
    <mergeCell ref="B69:B70"/>
    <mergeCell ref="Y249:Y250"/>
    <mergeCell ref="W243:W244"/>
    <mergeCell ref="Y243:Y244"/>
    <mergeCell ref="D253:Y254"/>
    <mergeCell ref="G210:G211"/>
    <mergeCell ref="F231:F232"/>
    <mergeCell ref="N249:N250"/>
    <mergeCell ref="P249:P250"/>
    <mergeCell ref="V221:V222"/>
    <mergeCell ref="X221:X222"/>
    <mergeCell ref="P221:P222"/>
    <mergeCell ref="K225:K226"/>
    <mergeCell ref="P215:P216"/>
    <mergeCell ref="M225:M226"/>
    <mergeCell ref="B223:C224"/>
    <mergeCell ref="R215:R216"/>
    <mergeCell ref="B158:B159"/>
    <mergeCell ref="V223:V224"/>
    <mergeCell ref="X223:X224"/>
    <mergeCell ref="K227:K228"/>
    <mergeCell ref="X241:X242"/>
    <mergeCell ref="D247:D248"/>
    <mergeCell ref="Z216:Z217"/>
    <mergeCell ref="A212:C212"/>
    <mergeCell ref="E223:E224"/>
    <mergeCell ref="G223:G224"/>
    <mergeCell ref="X243:X244"/>
    <mergeCell ref="D249:D250"/>
    <mergeCell ref="K231:K232"/>
    <mergeCell ref="Z218:Z219"/>
    <mergeCell ref="E231:E232"/>
    <mergeCell ref="L217:L218"/>
    <mergeCell ref="U229:U230"/>
    <mergeCell ref="B241:C242"/>
    <mergeCell ref="B57:B58"/>
    <mergeCell ref="B192:C193"/>
    <mergeCell ref="Y237:Y238"/>
    <mergeCell ref="A87:A127"/>
    <mergeCell ref="B194:C195"/>
    <mergeCell ref="B221:C222"/>
    <mergeCell ref="U233:U234"/>
    <mergeCell ref="Z234:Z235"/>
    <mergeCell ref="B9:B10"/>
    <mergeCell ref="H237:H238"/>
    <mergeCell ref="J237:J238"/>
    <mergeCell ref="E241:E242"/>
    <mergeCell ref="N245:N246"/>
    <mergeCell ref="P245:P246"/>
    <mergeCell ref="S235:S236"/>
    <mergeCell ref="F245:F246"/>
    <mergeCell ref="U235:U236"/>
    <mergeCell ref="P239:P240"/>
    <mergeCell ref="F239:F240"/>
    <mergeCell ref="H239:H240"/>
    <mergeCell ref="J239:J240"/>
    <mergeCell ref="E243:E244"/>
    <mergeCell ref="B156:C157"/>
    <mergeCell ref="B75:B76"/>
    <mergeCell ref="B247:C248"/>
    <mergeCell ref="K233:K234"/>
    <mergeCell ref="V247:V248"/>
    <mergeCell ref="X247:X248"/>
    <mergeCell ref="A132:A133"/>
    <mergeCell ref="E219:E220"/>
    <mergeCell ref="O210:O211"/>
    <mergeCell ref="A241:A244"/>
    <mergeCell ref="U217:U218"/>
    <mergeCell ref="V249:V250"/>
    <mergeCell ref="W217:W218"/>
    <mergeCell ref="X249:X250"/>
    <mergeCell ref="B142:C143"/>
    <mergeCell ref="A221:A224"/>
    <mergeCell ref="N229:N230"/>
    <mergeCell ref="H219:H220"/>
    <mergeCell ref="O221:O222"/>
    <mergeCell ref="J225:J226"/>
    <mergeCell ref="L225:L226"/>
    <mergeCell ref="B19:B20"/>
    <mergeCell ref="O213:O214"/>
    <mergeCell ref="G213:G214"/>
    <mergeCell ref="B65:B66"/>
    <mergeCell ref="M223:M224"/>
    <mergeCell ref="E237:E238"/>
    <mergeCell ref="O223:O224"/>
    <mergeCell ref="J227:J228"/>
    <mergeCell ref="Y245:Y246"/>
    <mergeCell ref="L227:L228"/>
    <mergeCell ref="Y239:Y240"/>
    <mergeCell ref="B144:C145"/>
    <mergeCell ref="T217:T218"/>
    <mergeCell ref="H245:H246"/>
    <mergeCell ref="D231:D232"/>
    <mergeCell ref="B231:C232"/>
    <mergeCell ref="G219:G220"/>
    <mergeCell ref="X237:X238"/>
    <mergeCell ref="K241:K242"/>
    <mergeCell ref="M241:M242"/>
    <mergeCell ref="B239:C240"/>
    <mergeCell ref="X239:X240"/>
    <mergeCell ref="Q210:Q211"/>
    <mergeCell ref="K243:K244"/>
    <mergeCell ref="M243:M244"/>
    <mergeCell ref="I210:I211"/>
    <mergeCell ref="B13:B14"/>
    <mergeCell ref="D213:D214"/>
    <mergeCell ref="E245:E246"/>
    <mergeCell ref="G239:G240"/>
    <mergeCell ref="U225:U226"/>
    <mergeCell ref="I239:I240"/>
    <mergeCell ref="B150:C151"/>
    <mergeCell ref="B15:B16"/>
    <mergeCell ref="D215:D216"/>
    <mergeCell ref="F215:F216"/>
    <mergeCell ref="H233:H234"/>
    <mergeCell ref="J233:J234"/>
    <mergeCell ref="N210:N211"/>
    <mergeCell ref="M231:M232"/>
    <mergeCell ref="W231:W232"/>
    <mergeCell ref="H235:H236"/>
    <mergeCell ref="J235:J236"/>
    <mergeCell ref="Y213:Y214"/>
    <mergeCell ref="U249:U250"/>
    <mergeCell ref="V217:V218"/>
    <mergeCell ref="B25:B26"/>
    <mergeCell ref="Z250:Z251"/>
    <mergeCell ref="W249:W250"/>
    <mergeCell ref="M229:M230"/>
    <mergeCell ref="R225:R226"/>
    <mergeCell ref="B35:B36"/>
    <mergeCell ref="T225:T226"/>
    <mergeCell ref="O229:O230"/>
    <mergeCell ref="Y215:Y216"/>
    <mergeCell ref="Q229:Q230"/>
    <mergeCell ref="B209:C209"/>
    <mergeCell ref="B172:C173"/>
    <mergeCell ref="R227:R228"/>
    <mergeCell ref="N221:N222"/>
    <mergeCell ref="Z214:Z215"/>
    <mergeCell ref="K247:K248"/>
    <mergeCell ref="M247:M248"/>
    <mergeCell ref="B245:C246"/>
    <mergeCell ref="F213:F214"/>
    <mergeCell ref="G233:G234"/>
    <mergeCell ref="I233:I234"/>
    <mergeCell ref="V245:V246"/>
    <mergeCell ref="N223:N224"/>
    <mergeCell ref="I227:I228"/>
    <mergeCell ref="X245:X246"/>
    <mergeCell ref="K249:K250"/>
    <mergeCell ref="B138:C139"/>
    <mergeCell ref="N215:N216"/>
    <mergeCell ref="G235:G236"/>
    <mergeCell ref="I235:I236"/>
    <mergeCell ref="Z238:Z239"/>
    <mergeCell ref="Z240:Z241"/>
    <mergeCell ref="D221:D222"/>
    <mergeCell ref="O219:O220"/>
    <mergeCell ref="W210:W211"/>
    <mergeCell ref="B79:B80"/>
    <mergeCell ref="Y210:Y211"/>
    <mergeCell ref="D223:D224"/>
    <mergeCell ref="L247:L248"/>
    <mergeCell ref="J247:J248"/>
    <mergeCell ref="L241:L242"/>
    <mergeCell ref="N241:N242"/>
    <mergeCell ref="B229:C230"/>
    <mergeCell ref="T213:T214"/>
    <mergeCell ref="G217:G218"/>
    <mergeCell ref="B81:B82"/>
    <mergeCell ref="N213:N214"/>
    <mergeCell ref="W239:W240"/>
    <mergeCell ref="K217:K218"/>
    <mergeCell ref="J243:J244"/>
    <mergeCell ref="I217:I218"/>
    <mergeCell ref="L243:L244"/>
    <mergeCell ref="B166:C167"/>
    <mergeCell ref="B31:B32"/>
    <mergeCell ref="N243:N244"/>
    <mergeCell ref="A245:A248"/>
    <mergeCell ref="T215:T216"/>
    <mergeCell ref="R233:R234"/>
    <mergeCell ref="B176:B177"/>
    <mergeCell ref="E215:E216"/>
    <mergeCell ref="W223:W224"/>
    <mergeCell ref="Y223:Y224"/>
    <mergeCell ref="T227:T228"/>
    <mergeCell ref="I223:I224"/>
    <mergeCell ref="R235:R236"/>
    <mergeCell ref="B184:C185"/>
    <mergeCell ref="B49:B50"/>
    <mergeCell ref="L231:L232"/>
    <mergeCell ref="N231:N232"/>
    <mergeCell ref="Q219:Q220"/>
    <mergeCell ref="S225:S226"/>
    <mergeCell ref="F229:F230"/>
    <mergeCell ref="V213:V214"/>
    <mergeCell ref="H229:H230"/>
    <mergeCell ref="W241:W242"/>
    <mergeCell ref="Q227:Q228"/>
    <mergeCell ref="D251:Y252"/>
    <mergeCell ref="A134:A205"/>
    <mergeCell ref="S227:S228"/>
    <mergeCell ref="E213:E214"/>
    <mergeCell ref="W245:W246"/>
    <mergeCell ref="M245:M246"/>
    <mergeCell ref="J249:J250"/>
    <mergeCell ref="O245:O246"/>
    <mergeCell ref="L249:L250"/>
    <mergeCell ref="Q245:Q246"/>
    <mergeCell ref="I225:I226"/>
    <mergeCell ref="A129:C129"/>
    <mergeCell ref="B174:C175"/>
    <mergeCell ref="B39:B40"/>
    <mergeCell ref="B168:C169"/>
    <mergeCell ref="T241:T242"/>
    <mergeCell ref="V241:V242"/>
    <mergeCell ref="N219:N220"/>
    <mergeCell ref="F219:F220"/>
    <mergeCell ref="A213:A216"/>
    <mergeCell ref="X210:X211"/>
    <mergeCell ref="P210:P211"/>
    <mergeCell ref="T243:T244"/>
    <mergeCell ref="I249:I250"/>
    <mergeCell ref="M213:M214"/>
    <mergeCell ref="H217:H218"/>
    <mergeCell ref="J217:J218"/>
    <mergeCell ref="W229:W230"/>
    <mergeCell ref="Y229:Y230"/>
    <mergeCell ref="K215:K216"/>
    <mergeCell ref="M215:M216"/>
    <mergeCell ref="E210:E211"/>
    <mergeCell ref="Q233:Q234"/>
    <mergeCell ref="S233:S234"/>
    <mergeCell ref="N237:N238"/>
    <mergeCell ref="D237:D238"/>
    <mergeCell ref="F237:F238"/>
    <mergeCell ref="J245:J246"/>
    <mergeCell ref="O235:O236"/>
    <mergeCell ref="T231:T232"/>
    <mergeCell ref="L239:L240"/>
    <mergeCell ref="Q235:Q236"/>
    <mergeCell ref="V231:V232"/>
    <mergeCell ref="N239:N240"/>
    <mergeCell ref="D239:D240"/>
    <mergeCell ref="E221:E222"/>
    <mergeCell ref="V229:V230"/>
    <mergeCell ref="B86:C86"/>
    <mergeCell ref="X229:X230"/>
    <mergeCell ref="P219:P220"/>
    <mergeCell ref="Y219:Y220"/>
    <mergeCell ref="R247:R248"/>
    <mergeCell ref="E229:E230"/>
    <mergeCell ref="T247:T248"/>
    <mergeCell ref="Z209:Z210"/>
    <mergeCell ref="G229:G230"/>
    <mergeCell ref="K210:K211"/>
    <mergeCell ref="B213:C214"/>
    <mergeCell ref="P233:P234"/>
    <mergeCell ref="Z224:Z225"/>
    <mergeCell ref="B134:C135"/>
    <mergeCell ref="R249:R250"/>
    <mergeCell ref="T249:T250"/>
    <mergeCell ref="A251:C252"/>
    <mergeCell ref="V243:V244"/>
    <mergeCell ref="B215:C216"/>
    <mergeCell ref="B63:B64"/>
    <mergeCell ref="Z236:Z237"/>
    <mergeCell ref="K221:K222"/>
    <mergeCell ref="F225:F226"/>
    <mergeCell ref="H225:H226"/>
    <mergeCell ref="A229:A232"/>
    <mergeCell ref="V219:V220"/>
    <mergeCell ref="B27:B28"/>
    <mergeCell ref="S223:S224"/>
    <mergeCell ref="K223:K224"/>
    <mergeCell ref="F227:F228"/>
    <mergeCell ref="H227:H228"/>
    <mergeCell ref="S241:S242"/>
    <mergeCell ref="U241:U242"/>
    <mergeCell ref="P217:P218"/>
    <mergeCell ref="S243:S244"/>
    <mergeCell ref="U243:U244"/>
    <mergeCell ref="B206:C207"/>
    <mergeCell ref="L213:L214"/>
    <mergeCell ref="B132:C132"/>
    <mergeCell ref="P229:P230"/>
    <mergeCell ref="B188:C189"/>
    <mergeCell ref="B53:B54"/>
    <mergeCell ref="E225:E226"/>
    <mergeCell ref="B237:C238"/>
    <mergeCell ref="T237:T238"/>
    <mergeCell ref="L215:L216"/>
    <mergeCell ref="Y233:Y234"/>
    <mergeCell ref="V237:V238"/>
    <mergeCell ref="I241:I242"/>
    <mergeCell ref="B190:C191"/>
    <mergeCell ref="B55:B56"/>
    <mergeCell ref="Y235:Y236"/>
    <mergeCell ref="T239:T240"/>
    <mergeCell ref="V239:V240"/>
    <mergeCell ref="Z230:Z231"/>
    <mergeCell ref="U221:U222"/>
    <mergeCell ref="M221:M222"/>
    <mergeCell ref="I245:I246"/>
    <mergeCell ref="B219:C220"/>
    <mergeCell ref="U231:U232"/>
    <mergeCell ref="P235:P236"/>
    <mergeCell ref="Z232:Z233"/>
    <mergeCell ref="B7:B8"/>
    <mergeCell ref="X219:X220"/>
    <mergeCell ref="B200:B201"/>
    <mergeCell ref="E239:E240"/>
    <mergeCell ref="U223:U224"/>
    <mergeCell ref="A253:C254"/>
    <mergeCell ref="B71:B72"/>
    <mergeCell ref="A130:C131"/>
    <mergeCell ref="Z212:Z213"/>
    <mergeCell ref="Z252:Z253"/>
    <mergeCell ref="D233:D234"/>
    <mergeCell ref="F233:F234"/>
    <mergeCell ref="B73:B74"/>
    <mergeCell ref="S247:S248"/>
    <mergeCell ref="U247:U248"/>
    <mergeCell ref="J210:J211"/>
    <mergeCell ref="A237:A240"/>
    <mergeCell ref="L210:L211"/>
    <mergeCell ref="D210:D211"/>
    <mergeCell ref="F235:F236"/>
    <mergeCell ref="Q249:Q250"/>
    <mergeCell ref="U213:U214"/>
    <mergeCell ref="W213:W214"/>
    <mergeCell ref="R217:R218"/>
    <mergeCell ref="S249:S250"/>
    <mergeCell ref="P225:P226"/>
    <mergeCell ref="U215:U216"/>
    <mergeCell ref="W215:W216"/>
    <mergeCell ref="J221:J222"/>
    <mergeCell ref="G225:G226"/>
    <mergeCell ref="I247:I248"/>
    <mergeCell ref="J213:J214"/>
    <mergeCell ref="A210:C211"/>
    <mergeCell ref="Z220:Z221"/>
    <mergeCell ref="E233:E234"/>
    <mergeCell ref="R245:R246"/>
    <mergeCell ref="J223:J224"/>
    <mergeCell ref="E227:E228"/>
    <mergeCell ref="T245:T246"/>
    <mergeCell ref="L223:L224"/>
    <mergeCell ref="G227:G228"/>
    <mergeCell ref="B133:C133"/>
    <mergeCell ref="P231:P232"/>
    <mergeCell ref="Q217:Q218"/>
    <mergeCell ref="B21:B22"/>
    <mergeCell ref="A249:C250"/>
    <mergeCell ref="D219:D220"/>
    <mergeCell ref="A225:A228"/>
    <mergeCell ref="K219:K220"/>
    <mergeCell ref="F247:F248"/>
    <mergeCell ref="X233:X234"/>
    <mergeCell ref="U237:U238"/>
    <mergeCell ref="H247:H248"/>
    <mergeCell ref="K237:K238"/>
    <mergeCell ref="H241:H242"/>
    <mergeCell ref="M237:M238"/>
    <mergeCell ref="J241:J242"/>
    <mergeCell ref="X235:X236"/>
    <mergeCell ref="S239:S240"/>
    <mergeCell ref="U239:U240"/>
    <mergeCell ref="K239:K240"/>
    <mergeCell ref="F243:F244"/>
    <mergeCell ref="M239:M240"/>
    <mergeCell ref="H243:H244"/>
    <mergeCell ref="L221:L222"/>
    <mergeCell ref="B160:C161"/>
    <mergeCell ref="D245:D246"/>
    <mergeCell ref="W219:W220"/>
    <mergeCell ref="B140:C141"/>
    <mergeCell ref="B5:B6"/>
    <mergeCell ref="P227:P228"/>
    <mergeCell ref="B51:B52"/>
    <mergeCell ref="Y231:Y232"/>
    <mergeCell ref="S217:S218"/>
    <mergeCell ref="B148:C149"/>
    <mergeCell ref="G241:G242"/>
  </mergeCells>
  <pageMargins left="0" right="0" top="0" bottom="0" header="0" footer="0"/>
  <pageSetup orientation="landscape" paperSize="8" scale="19"/>
</worksheet>
</file>

<file path=xl/worksheets/sheet8.xml><?xml version="1.0" encoding="utf-8"?>
<worksheet xmlns="http://schemas.openxmlformats.org/spreadsheetml/2006/main">
  <sheetPr>
    <outlinePr summaryBelow="1" summaryRight="1"/>
    <pageSetUpPr fitToPage="1"/>
  </sheetPr>
  <dimension ref="A1:M30"/>
  <sheetViews>
    <sheetView view="pageBreakPreview" zoomScale="95" zoomScaleNormal="100" zoomScaleSheetLayoutView="95" workbookViewId="0">
      <selection activeCell="F6" sqref="F6"/>
    </sheetView>
  </sheetViews>
  <sheetFormatPr baseColWidth="8" defaultColWidth="9" defaultRowHeight="13.5"/>
  <cols>
    <col width="11.125" customWidth="1" style="530" min="3" max="3"/>
    <col width="14" customWidth="1" style="530" min="4" max="8"/>
    <col width="13" customWidth="1" style="530" min="9" max="9"/>
    <col width="10.375" bestFit="1" customWidth="1" style="530" min="10" max="10"/>
    <col width="9.125" bestFit="1" customWidth="1" style="530" min="11" max="11"/>
    <col width="11.375" bestFit="1" customWidth="1" style="530" min="12" max="13"/>
  </cols>
  <sheetData>
    <row r="1">
      <c r="A1" s="1" t="inlineStr">
        <is>
          <t>YAMATO向け売上表　2023年8月～</t>
        </is>
      </c>
      <c r="B1" s="1" t="n"/>
      <c r="C1" s="1" t="n"/>
      <c r="E1" s="0" t="inlineStr">
        <is>
          <t>9月仕入</t>
        </is>
      </c>
    </row>
    <row r="2">
      <c r="A2" s="3" t="n"/>
      <c r="B2" s="7" t="n"/>
      <c r="C2" s="7" t="inlineStr">
        <is>
          <t>出荷日</t>
        </is>
      </c>
      <c r="D2" s="10" t="n">
        <v>45506</v>
      </c>
      <c r="E2" s="260" t="n">
        <v>45567</v>
      </c>
      <c r="F2" s="260" t="n">
        <v>45595</v>
      </c>
      <c r="G2" s="260" t="n">
        <v>45757</v>
      </c>
      <c r="H2" s="260" t="n">
        <v>45813</v>
      </c>
      <c r="I2" s="40" t="inlineStr">
        <is>
          <t>合計</t>
        </is>
      </c>
    </row>
    <row r="3" ht="13.5" customHeight="1" s="530">
      <c r="A3" s="513" t="inlineStr">
        <is>
          <t>仕入</t>
        </is>
      </c>
      <c r="B3" s="509" t="inlineStr">
        <is>
          <t>UTENA</t>
        </is>
      </c>
      <c r="C3" s="58" t="inlineStr">
        <is>
          <t>Total</t>
        </is>
      </c>
      <c r="D3" s="726" t="n">
        <v>1686102</v>
      </c>
      <c r="E3" s="727" t="n">
        <v>1971216</v>
      </c>
      <c r="F3" s="727" t="n">
        <v>2365572</v>
      </c>
      <c r="G3" s="727" t="n">
        <v>2100112</v>
      </c>
      <c r="H3" s="727" t="n">
        <v>2051808</v>
      </c>
      <c r="I3" s="215">
        <f>SUM(D3:G3)</f>
        <v/>
      </c>
      <c r="J3" s="532" t="n"/>
    </row>
    <row r="4">
      <c r="A4" s="540" t="n"/>
      <c r="B4" s="541" t="n"/>
      <c r="C4" s="58" t="inlineStr">
        <is>
          <t>Total(税込）</t>
        </is>
      </c>
      <c r="D4" s="726">
        <f>D3*1.1</f>
        <v/>
      </c>
      <c r="E4" s="726">
        <f>E3*1.1-1</f>
        <v/>
      </c>
      <c r="F4" s="726">
        <f>F3*1.1</f>
        <v/>
      </c>
      <c r="G4" s="727">
        <f>G3*1.1</f>
        <v/>
      </c>
      <c r="H4" s="727">
        <f>H3*1.1</f>
        <v/>
      </c>
      <c r="I4" s="215">
        <f>SUM(D4:F4)</f>
        <v/>
      </c>
      <c r="J4" s="5">
        <f>I4-I3</f>
        <v/>
      </c>
    </row>
    <row r="5">
      <c r="A5" s="541" t="n"/>
      <c r="B5" s="509" t="inlineStr">
        <is>
          <t>TOTAL</t>
        </is>
      </c>
      <c r="C5" s="559" t="n"/>
      <c r="D5" s="726">
        <f>D3</f>
        <v/>
      </c>
      <c r="E5" s="726">
        <f>E3</f>
        <v/>
      </c>
      <c r="F5" s="726">
        <f>F3</f>
        <v/>
      </c>
      <c r="G5" s="726">
        <f>G3</f>
        <v/>
      </c>
      <c r="H5" s="726">
        <f>H3</f>
        <v/>
      </c>
      <c r="I5" s="215">
        <f>SUM(D5:F5)</f>
        <v/>
      </c>
    </row>
    <row r="6" ht="28.5" customHeight="1" s="530">
      <c r="A6" s="508" t="inlineStr">
        <is>
          <t>売上</t>
        </is>
      </c>
      <c r="B6" s="204" t="inlineStr">
        <is>
          <t>UTENA</t>
        </is>
      </c>
      <c r="C6" s="502" t="inlineStr">
        <is>
          <t>Total</t>
        </is>
      </c>
      <c r="D6" s="726" t="n">
        <v>1939962</v>
      </c>
      <c r="E6" s="727" t="n">
        <v>2267952</v>
      </c>
      <c r="F6" s="727" t="n">
        <v>2721636</v>
      </c>
      <c r="G6" s="727" t="n">
        <v>2416388</v>
      </c>
      <c r="H6" s="727" t="n">
        <v>2360736</v>
      </c>
      <c r="I6" s="215">
        <f>SUM(D6:G6)</f>
        <v/>
      </c>
    </row>
    <row r="7" ht="26.25" customHeight="1" s="530">
      <c r="A7" s="512" t="inlineStr">
        <is>
          <t>売上合計金額</t>
        </is>
      </c>
      <c r="B7" s="559" t="n"/>
      <c r="C7" s="58" t="inlineStr">
        <is>
          <t>Total</t>
        </is>
      </c>
      <c r="D7" s="728">
        <f>D6</f>
        <v/>
      </c>
      <c r="E7" s="728">
        <f>E6+I17</f>
        <v/>
      </c>
      <c r="F7" s="728">
        <f>F6+I17</f>
        <v/>
      </c>
      <c r="G7" s="728">
        <f>G6+I17</f>
        <v/>
      </c>
      <c r="H7" s="728">
        <f>H6</f>
        <v/>
      </c>
      <c r="I7" s="215">
        <f>SUM(D7:F7)</f>
        <v/>
      </c>
      <c r="J7" s="5">
        <f>55800000+I7</f>
        <v/>
      </c>
    </row>
    <row r="8">
      <c r="A8" s="513" t="inlineStr">
        <is>
          <t>利益</t>
        </is>
      </c>
      <c r="B8" s="512" t="inlineStr">
        <is>
          <t>合計利益</t>
        </is>
      </c>
      <c r="C8" s="559" t="n"/>
      <c r="D8" s="728">
        <f>D7-D5</f>
        <v/>
      </c>
      <c r="E8" s="728">
        <f>E7-E5</f>
        <v/>
      </c>
      <c r="F8" s="728">
        <f>F7-F5</f>
        <v/>
      </c>
      <c r="G8" s="728">
        <f>G7-G5</f>
        <v/>
      </c>
      <c r="H8" s="728">
        <f>H7-H5</f>
        <v/>
      </c>
      <c r="I8" s="215">
        <f>SUM(D8:E8)</f>
        <v/>
      </c>
      <c r="J8" s="0" t="n">
        <v>8506639</v>
      </c>
      <c r="K8" s="5" t="n"/>
    </row>
    <row r="9">
      <c r="A9" s="541" t="n"/>
      <c r="B9" s="512" t="inlineStr">
        <is>
          <t>合計利益率</t>
        </is>
      </c>
      <c r="C9" s="559" t="n"/>
      <c r="D9" s="48">
        <f>D8/D7</f>
        <v/>
      </c>
      <c r="E9" s="48">
        <f>E8/E7</f>
        <v/>
      </c>
      <c r="F9" s="48">
        <f>F8/F7</f>
        <v/>
      </c>
      <c r="G9" s="48">
        <f>G8/G7</f>
        <v/>
      </c>
      <c r="H9" s="48">
        <f>H8/H7</f>
        <v/>
      </c>
      <c r="I9" s="216">
        <f>I8/I7</f>
        <v/>
      </c>
    </row>
    <row r="10" hidden="1" ht="13.5" customHeight="1" s="530">
      <c r="A10" s="514" t="inlineStr">
        <is>
          <t>KS
商品別利益</t>
        </is>
      </c>
      <c r="B10" s="515" t="inlineStr">
        <is>
          <t>UTENA</t>
        </is>
      </c>
      <c r="C10" s="588" t="n"/>
      <c r="D10" s="7" t="n"/>
      <c r="E10" s="40" t="n"/>
      <c r="F10" s="40" t="n"/>
      <c r="G10" s="40" t="n"/>
      <c r="H10" s="40" t="n"/>
      <c r="I10" s="215">
        <f>SUM(#REF!)</f>
        <v/>
      </c>
    </row>
    <row r="11" hidden="1" ht="13.5" customHeight="1" s="530">
      <c r="A11" s="540" t="n"/>
      <c r="B11" s="586" t="n"/>
      <c r="C11" s="587" t="n"/>
      <c r="D11" s="7" t="n"/>
      <c r="E11" s="40" t="n"/>
      <c r="F11" s="40" t="n"/>
      <c r="G11" s="40" t="n"/>
      <c r="H11" s="40" t="n"/>
      <c r="I11" s="215">
        <f>SUM(#REF!)</f>
        <v/>
      </c>
    </row>
    <row r="12" hidden="1" ht="13.5" customHeight="1" s="530">
      <c r="A12" s="540" t="n"/>
      <c r="B12" s="515" t="inlineStr">
        <is>
          <t>Shallbe</t>
        </is>
      </c>
      <c r="C12" s="588" t="n"/>
      <c r="D12" s="7" t="n"/>
      <c r="E12" s="40" t="n"/>
      <c r="F12" s="40" t="n"/>
      <c r="G12" s="40" t="n"/>
      <c r="H12" s="40" t="n"/>
      <c r="I12" s="215">
        <f>SUM(#REF!)</f>
        <v/>
      </c>
    </row>
    <row r="13" hidden="1" ht="13.5" customHeight="1" s="530">
      <c r="A13" s="541" t="n"/>
      <c r="B13" s="586" t="n"/>
      <c r="C13" s="587" t="n"/>
      <c r="D13" s="7" t="n"/>
      <c r="E13" s="40" t="n"/>
      <c r="F13" s="40" t="n"/>
      <c r="G13" s="40" t="n"/>
      <c r="H13" s="40" t="n"/>
      <c r="I13" s="215">
        <f>SUM(#REF!)</f>
        <v/>
      </c>
    </row>
    <row r="14">
      <c r="A14" s="512" t="inlineStr">
        <is>
          <t>YAMATO債務残高</t>
        </is>
      </c>
      <c r="B14" s="567" t="n"/>
      <c r="C14" s="588" t="n"/>
      <c r="D14" s="728">
        <f>D7+2200</f>
        <v/>
      </c>
      <c r="E14" s="728">
        <f>E7</f>
        <v/>
      </c>
      <c r="F14" s="728">
        <f>F7</f>
        <v/>
      </c>
      <c r="G14" s="728">
        <f>G7</f>
        <v/>
      </c>
      <c r="H14" s="728">
        <f>H7</f>
        <v/>
      </c>
      <c r="I14" s="217" t="n"/>
      <c r="M14" s="532">
        <f>D3+12804072</f>
        <v/>
      </c>
    </row>
    <row r="15">
      <c r="A15" s="586" t="n"/>
      <c r="B15" s="591" t="n"/>
      <c r="C15" s="587" t="n"/>
      <c r="D15" s="541" t="n"/>
      <c r="E15" s="541" t="n"/>
      <c r="F15" s="541" t="n"/>
      <c r="G15" s="541" t="n"/>
      <c r="H15" s="541" t="n"/>
    </row>
    <row r="16" ht="26.25" customHeight="1" s="530">
      <c r="A16" s="512" t="inlineStr">
        <is>
          <t>入金予定</t>
        </is>
      </c>
      <c r="B16" s="602" t="n"/>
      <c r="C16" s="559" t="n"/>
      <c r="D16" s="505" t="n">
        <v>45560</v>
      </c>
      <c r="E16" s="505" t="n">
        <v>45618</v>
      </c>
      <c r="F16" s="505" t="n">
        <v>45648</v>
      </c>
      <c r="G16" s="505" t="n"/>
      <c r="H16" s="505" t="n"/>
      <c r="I16" s="218" t="inlineStr">
        <is>
          <t>原産地証明書の発給</t>
        </is>
      </c>
    </row>
    <row r="17">
      <c r="A17" s="504" t="inlineStr">
        <is>
          <t>入金
①</t>
        </is>
      </c>
      <c r="B17" s="502" t="inlineStr">
        <is>
          <t>日付</t>
        </is>
      </c>
      <c r="C17" s="588" t="n"/>
      <c r="D17" s="728" t="n"/>
      <c r="E17" s="505" t="n">
        <v>45632</v>
      </c>
      <c r="F17" s="505" t="n">
        <v>45639</v>
      </c>
      <c r="G17" s="505" t="n"/>
      <c r="H17" s="505" t="n"/>
      <c r="I17" s="729" t="n">
        <v>2200</v>
      </c>
      <c r="L17" s="0" t="n">
        <v>10993372</v>
      </c>
    </row>
    <row r="18">
      <c r="A18" s="540" t="n"/>
      <c r="B18" s="586" t="n"/>
      <c r="C18" s="587" t="n"/>
      <c r="D18" s="541" t="n"/>
      <c r="E18" s="541" t="n"/>
      <c r="F18" s="541" t="n"/>
      <c r="G18" s="541" t="n"/>
      <c r="H18" s="541" t="n"/>
      <c r="I18" s="220" t="inlineStr">
        <is>
          <t>初回+1500円（商工会議所登録料半額）</t>
        </is>
      </c>
      <c r="L18" s="532">
        <f>L17+G7</f>
        <v/>
      </c>
    </row>
    <row r="19">
      <c r="A19" s="540" t="n"/>
      <c r="B19" s="502" t="inlineStr">
        <is>
          <t>額</t>
        </is>
      </c>
      <c r="C19" s="588" t="n"/>
      <c r="D19" s="728" t="n">
        <v>1856270</v>
      </c>
      <c r="E19" s="728" t="n">
        <v>2308681</v>
      </c>
      <c r="F19" s="728" t="n">
        <v>2723836</v>
      </c>
      <c r="G19" s="730" t="n">
        <v>2752546</v>
      </c>
      <c r="H19" s="505" t="n"/>
    </row>
    <row r="20">
      <c r="A20" s="541" t="n"/>
      <c r="B20" s="586" t="n"/>
      <c r="C20" s="587" t="n"/>
      <c r="D20" s="541" t="n"/>
      <c r="E20" s="541" t="n"/>
      <c r="F20" s="541" t="n"/>
      <c r="G20" s="541" t="n"/>
      <c r="H20" s="541" t="n"/>
    </row>
    <row r="21">
      <c r="A21" s="504" t="inlineStr">
        <is>
          <t>入金
②</t>
        </is>
      </c>
      <c r="B21" s="502" t="inlineStr">
        <is>
          <t>日付</t>
        </is>
      </c>
      <c r="C21" s="588" t="n"/>
      <c r="D21" s="728" t="n"/>
      <c r="E21" s="728" t="n"/>
      <c r="F21" s="728" t="n"/>
      <c r="G21" s="505" t="n"/>
      <c r="H21" s="505" t="n"/>
    </row>
    <row r="22">
      <c r="A22" s="540" t="n"/>
      <c r="B22" s="586" t="n"/>
      <c r="C22" s="587" t="n"/>
      <c r="D22" s="541" t="n"/>
      <c r="E22" s="541" t="n"/>
      <c r="F22" s="541" t="n"/>
      <c r="G22" s="541" t="n"/>
      <c r="H22" s="541" t="n"/>
    </row>
    <row r="23">
      <c r="A23" s="540" t="n"/>
      <c r="B23" s="502" t="inlineStr">
        <is>
          <t>額</t>
        </is>
      </c>
      <c r="C23" s="588" t="n"/>
      <c r="D23" s="728" t="n"/>
      <c r="E23" s="728" t="n"/>
      <c r="F23" s="728" t="n"/>
      <c r="G23" s="505" t="n"/>
      <c r="H23" s="505" t="n"/>
    </row>
    <row r="24">
      <c r="A24" s="541" t="n"/>
      <c r="B24" s="586" t="n"/>
      <c r="C24" s="587" t="n"/>
      <c r="D24" s="541" t="n"/>
      <c r="E24" s="541" t="n"/>
      <c r="F24" s="541" t="n"/>
      <c r="G24" s="541" t="n"/>
      <c r="H24" s="541" t="n"/>
    </row>
    <row r="25">
      <c r="A25" s="502" t="inlineStr">
        <is>
          <t>債権残高</t>
        </is>
      </c>
      <c r="B25" s="567" t="n"/>
      <c r="C25" s="588" t="n"/>
      <c r="D25" s="728">
        <f>D14-47363-D19</f>
        <v/>
      </c>
      <c r="E25" s="728">
        <f>E7-E19-E23</f>
        <v/>
      </c>
      <c r="F25" s="728">
        <f>F7-F19-F23</f>
        <v/>
      </c>
      <c r="G25" s="728">
        <f>G14-G19</f>
        <v/>
      </c>
      <c r="H25" s="728">
        <f>H14-H19</f>
        <v/>
      </c>
    </row>
    <row r="26" ht="19.5" customHeight="1" s="530">
      <c r="A26" s="586" t="n"/>
      <c r="B26" s="591" t="n"/>
      <c r="C26" s="587" t="n"/>
      <c r="D26" s="540" t="n"/>
      <c r="E26" s="540" t="n"/>
      <c r="F26" s="540" t="n"/>
      <c r="G26" s="541" t="n"/>
      <c r="H26" s="541" t="n"/>
      <c r="I26" s="532" t="n"/>
    </row>
    <row r="27" hidden="1" ht="13.5" customHeight="1" s="530">
      <c r="A27" s="7" t="n"/>
      <c r="B27" s="7" t="n"/>
      <c r="C27" s="7" t="n"/>
      <c r="D27" s="541" t="n"/>
      <c r="E27" s="541" t="n"/>
      <c r="F27" s="541" t="n"/>
      <c r="G27" s="728" t="n"/>
      <c r="H27" s="728" t="n"/>
    </row>
    <row r="28" hidden="1" ht="13.5" customHeight="1" s="530">
      <c r="A28" s="503" t="inlineStr">
        <is>
          <t xml:space="preserve">☆合計残高　</t>
        </is>
      </c>
      <c r="B28" s="559" t="n"/>
      <c r="C28" s="731">
        <f>SUM(#REF!)</f>
        <v/>
      </c>
      <c r="D28" s="505" t="n"/>
      <c r="E28" s="505" t="n"/>
      <c r="F28" s="505" t="n"/>
      <c r="G28" s="505" t="n"/>
      <c r="H28" s="505" t="n"/>
    </row>
    <row r="29">
      <c r="A29" s="502" t="inlineStr">
        <is>
          <t>合計債権残高</t>
        </is>
      </c>
      <c r="B29" s="567" t="n"/>
      <c r="C29" s="588" t="n"/>
      <c r="D29" s="728">
        <f>SUM(D25:H27)</f>
        <v/>
      </c>
      <c r="E29" s="567" t="n"/>
      <c r="F29" s="567" t="n"/>
      <c r="G29" s="567" t="n"/>
      <c r="H29" s="588" t="n"/>
    </row>
    <row r="30">
      <c r="A30" s="586" t="n"/>
      <c r="B30" s="591" t="n"/>
      <c r="C30" s="587" t="n"/>
      <c r="D30" s="586" t="n"/>
      <c r="E30" s="591" t="n"/>
      <c r="F30" s="591" t="n"/>
      <c r="G30" s="591" t="n"/>
      <c r="H30" s="587" t="n"/>
    </row>
  </sheetData>
  <mergeCells count="52">
    <mergeCell ref="E17:E18"/>
    <mergeCell ref="G23:G24"/>
    <mergeCell ref="G17:G18"/>
    <mergeCell ref="B3:B4"/>
    <mergeCell ref="B19:C20"/>
    <mergeCell ref="D21:D22"/>
    <mergeCell ref="B10:C11"/>
    <mergeCell ref="D17:D18"/>
    <mergeCell ref="D25:D27"/>
    <mergeCell ref="E23:E24"/>
    <mergeCell ref="H21:H22"/>
    <mergeCell ref="E19:E20"/>
    <mergeCell ref="G19:G20"/>
    <mergeCell ref="F21:F22"/>
    <mergeCell ref="A7:B7"/>
    <mergeCell ref="E25:E27"/>
    <mergeCell ref="H17:H18"/>
    <mergeCell ref="F17:F18"/>
    <mergeCell ref="A21:A24"/>
    <mergeCell ref="D29:H30"/>
    <mergeCell ref="F23:F24"/>
    <mergeCell ref="B8:C8"/>
    <mergeCell ref="H19:H20"/>
    <mergeCell ref="G14:G15"/>
    <mergeCell ref="A8:A9"/>
    <mergeCell ref="F25:F27"/>
    <mergeCell ref="A17:A20"/>
    <mergeCell ref="B21:C22"/>
    <mergeCell ref="A25:C26"/>
    <mergeCell ref="G25:G26"/>
    <mergeCell ref="B9:C9"/>
    <mergeCell ref="D14:D15"/>
    <mergeCell ref="A10:A13"/>
    <mergeCell ref="F14:F15"/>
    <mergeCell ref="H14:H15"/>
    <mergeCell ref="D19:D20"/>
    <mergeCell ref="B12:C13"/>
    <mergeCell ref="F19:F20"/>
    <mergeCell ref="B17:C18"/>
    <mergeCell ref="B5:C5"/>
    <mergeCell ref="E21:E22"/>
    <mergeCell ref="A14:C15"/>
    <mergeCell ref="A3:A5"/>
    <mergeCell ref="G21:G22"/>
    <mergeCell ref="A28:B28"/>
    <mergeCell ref="B23:C24"/>
    <mergeCell ref="D23:D24"/>
    <mergeCell ref="H23:H24"/>
    <mergeCell ref="H25:H26"/>
    <mergeCell ref="A29:C30"/>
    <mergeCell ref="A16:C16"/>
    <mergeCell ref="E14:E15"/>
  </mergeCells>
  <pageMargins left="0.7" right="0.7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 fitToPage="1"/>
  </sheetPr>
  <dimension ref="A1:L40"/>
  <sheetViews>
    <sheetView view="pageBreakPreview" zoomScale="95" zoomScaleNormal="100" zoomScaleSheetLayoutView="95" workbookViewId="0">
      <selection activeCell="E29" sqref="E29:E30"/>
    </sheetView>
  </sheetViews>
  <sheetFormatPr baseColWidth="8" defaultColWidth="9" defaultRowHeight="13.5"/>
  <cols>
    <col width="11.125" customWidth="1" style="530" min="3" max="3"/>
    <col width="16" customWidth="1" style="530" min="4" max="4"/>
    <col width="14" customWidth="1" style="530" min="5" max="5"/>
    <col width="14.25" customWidth="1" style="530" min="6" max="6"/>
    <col width="14" customWidth="1" style="530" min="7" max="9"/>
    <col width="13" customWidth="1" style="530" min="10" max="10"/>
    <col width="10.375" bestFit="1" customWidth="1" style="530" min="11" max="11"/>
    <col width="9.125" bestFit="1" customWidth="1" style="530" min="12" max="12"/>
  </cols>
  <sheetData>
    <row r="1">
      <c r="A1" s="1" t="inlineStr">
        <is>
          <t>JAPAN-SENKON向け売上表　2023年8月～</t>
        </is>
      </c>
      <c r="B1" s="1" t="n"/>
      <c r="C1" s="1" t="n"/>
      <c r="F1" s="0" t="inlineStr">
        <is>
          <t>サンプル輸出</t>
        </is>
      </c>
      <c r="G1" s="0" t="inlineStr">
        <is>
          <t>贈答用輸出(原価）</t>
        </is>
      </c>
      <c r="H1" s="0" t="inlineStr">
        <is>
          <t>贈答用輸出(原価）</t>
        </is>
      </c>
      <c r="I1" s="0" t="inlineStr">
        <is>
          <t>贈答用輸出(原価）</t>
        </is>
      </c>
    </row>
    <row r="2">
      <c r="A2" s="3" t="n"/>
      <c r="B2" s="7" t="n"/>
      <c r="C2" s="7" t="inlineStr">
        <is>
          <t>出荷日</t>
        </is>
      </c>
      <c r="D2" s="10" t="n">
        <v>45217</v>
      </c>
      <c r="E2" s="10" t="n">
        <v>45393</v>
      </c>
      <c r="F2" s="10" t="n">
        <v>45601</v>
      </c>
      <c r="G2" s="10" t="n">
        <v>45781</v>
      </c>
      <c r="H2" s="10" t="n">
        <v>45826</v>
      </c>
      <c r="I2" s="10" t="n">
        <v>45846</v>
      </c>
      <c r="J2" s="7" t="inlineStr">
        <is>
          <t>合計</t>
        </is>
      </c>
    </row>
    <row r="3">
      <c r="A3" s="508" t="inlineStr">
        <is>
          <t>仕入</t>
        </is>
      </c>
      <c r="B3" s="504" t="n"/>
      <c r="C3" s="502" t="inlineStr">
        <is>
          <t>Total</t>
        </is>
      </c>
      <c r="D3" s="732" t="n">
        <v>941700</v>
      </c>
      <c r="E3" s="726">
        <f>1212800</f>
        <v/>
      </c>
      <c r="F3" s="726" t="n">
        <v>32700</v>
      </c>
      <c r="G3" s="727">
        <f>45760+101600</f>
        <v/>
      </c>
      <c r="H3" s="727" t="n">
        <v>108060</v>
      </c>
      <c r="I3" s="727" t="n">
        <v>50412</v>
      </c>
      <c r="J3" s="9">
        <f>SUM(D3:G3)</f>
        <v/>
      </c>
      <c r="K3" s="532" t="n"/>
    </row>
    <row r="4">
      <c r="A4" s="540" t="n"/>
      <c r="B4" s="541" t="n"/>
      <c r="C4" s="502" t="inlineStr">
        <is>
          <t>Total(税込）</t>
        </is>
      </c>
      <c r="D4" s="732">
        <f>D3*1.08</f>
        <v/>
      </c>
      <c r="E4" s="732">
        <f>E3*1.08</f>
        <v/>
      </c>
      <c r="F4" s="726">
        <f>F3*1.1</f>
        <v/>
      </c>
      <c r="G4" s="726">
        <f>(45760*1.1)+(54400*1.08)+(47200*1.1)</f>
        <v/>
      </c>
      <c r="H4" s="726">
        <f>H3*1.1</f>
        <v/>
      </c>
      <c r="I4" s="726">
        <f>I3*1.1</f>
        <v/>
      </c>
      <c r="J4" s="9">
        <f>SUM(D4:G4)</f>
        <v/>
      </c>
      <c r="K4" s="5">
        <f>J4-J3</f>
        <v/>
      </c>
    </row>
    <row r="5">
      <c r="A5" s="540" t="n"/>
      <c r="B5" s="504" t="inlineStr">
        <is>
          <t>センコン物流</t>
        </is>
      </c>
      <c r="C5" s="502" t="n"/>
      <c r="D5" s="732" t="n"/>
      <c r="E5" s="732" t="n">
        <v>62800</v>
      </c>
      <c r="F5" s="726" t="n"/>
      <c r="G5" s="726" t="n">
        <v>27390</v>
      </c>
      <c r="H5" s="726" t="n"/>
      <c r="I5" s="726" t="n"/>
      <c r="J5" s="9" t="n"/>
      <c r="K5" s="5" t="n"/>
    </row>
    <row r="6">
      <c r="A6" s="540" t="n"/>
      <c r="B6" s="541" t="n"/>
      <c r="C6" s="502" t="n"/>
      <c r="D6" s="732" t="n"/>
      <c r="E6" s="732">
        <f>E5*1.08</f>
        <v/>
      </c>
      <c r="F6" s="726" t="n"/>
      <c r="G6" s="726">
        <f>G5*1.1</f>
        <v/>
      </c>
      <c r="H6" s="726" t="n"/>
      <c r="I6" s="726" t="n"/>
      <c r="J6" s="9" t="n"/>
      <c r="K6" s="5">
        <f>54400+47200</f>
        <v/>
      </c>
    </row>
    <row r="7">
      <c r="A7" s="540" t="n"/>
      <c r="B7" s="526" t="inlineStr">
        <is>
          <t>国内経費</t>
        </is>
      </c>
      <c r="C7" s="502" t="inlineStr">
        <is>
          <t>Total</t>
        </is>
      </c>
      <c r="D7" s="732">
        <f>39420+22220</f>
        <v/>
      </c>
      <c r="E7" s="726" t="n">
        <v>44727</v>
      </c>
      <c r="F7" s="726" t="n"/>
      <c r="G7" s="726" t="n"/>
      <c r="H7" s="726" t="n"/>
      <c r="I7" s="726" t="n"/>
      <c r="J7" s="9" t="n"/>
      <c r="K7" s="5" t="n"/>
    </row>
    <row r="8">
      <c r="A8" s="540" t="n"/>
      <c r="B8" s="586" t="n"/>
      <c r="C8" s="502" t="inlineStr">
        <is>
          <t>Total(税込）</t>
        </is>
      </c>
      <c r="D8" s="732">
        <f>D7*1.1</f>
        <v/>
      </c>
      <c r="E8" s="732">
        <f>E7*1.1</f>
        <v/>
      </c>
      <c r="F8" s="726" t="n"/>
      <c r="G8" s="726">
        <f>G7*1.1</f>
        <v/>
      </c>
      <c r="H8" s="726" t="n"/>
      <c r="I8" s="726" t="n"/>
      <c r="J8" s="9" t="n"/>
      <c r="K8" s="5" t="n"/>
    </row>
    <row r="9">
      <c r="A9" s="540" t="n"/>
      <c r="B9" s="526" t="inlineStr">
        <is>
          <t>海上運賃</t>
        </is>
      </c>
      <c r="C9" s="502" t="inlineStr">
        <is>
          <t>Total</t>
        </is>
      </c>
      <c r="D9" s="732">
        <f>150850+15338</f>
        <v/>
      </c>
      <c r="E9" s="726" t="n">
        <v>183576</v>
      </c>
      <c r="F9" s="726" t="n"/>
      <c r="G9" s="726" t="n"/>
      <c r="H9" s="726" t="n"/>
      <c r="I9" s="726" t="n"/>
      <c r="J9" s="9" t="n"/>
      <c r="K9" s="5" t="n"/>
    </row>
    <row r="10">
      <c r="A10" s="541" t="n"/>
      <c r="B10" s="586" t="n"/>
      <c r="C10" s="502" t="inlineStr">
        <is>
          <t>非課税</t>
        </is>
      </c>
      <c r="D10" s="732">
        <f>D9</f>
        <v/>
      </c>
      <c r="E10" s="726" t="n">
        <v>183576</v>
      </c>
      <c r="F10" s="726" t="n"/>
      <c r="G10" s="726" t="n"/>
      <c r="H10" s="726" t="n"/>
      <c r="I10" s="726" t="n"/>
      <c r="J10" s="9" t="n"/>
      <c r="K10" s="5" t="n"/>
    </row>
    <row r="11" ht="19.5" customHeight="1" s="530">
      <c r="A11" s="513" t="inlineStr">
        <is>
          <t>売上合計金額</t>
        </is>
      </c>
      <c r="B11" s="504" t="inlineStr">
        <is>
          <t>TOTAL</t>
        </is>
      </c>
      <c r="C11" s="559" t="n"/>
      <c r="D11" s="732">
        <f>D3+D7+D9</f>
        <v/>
      </c>
      <c r="E11" s="726">
        <f>E3+E7+E9</f>
        <v/>
      </c>
      <c r="F11" s="726">
        <f>F3</f>
        <v/>
      </c>
      <c r="G11" s="726">
        <f>G3+G5</f>
        <v/>
      </c>
      <c r="H11" s="726" t="n">
        <v>108060</v>
      </c>
      <c r="I11" s="726" t="n">
        <v>50412</v>
      </c>
      <c r="J11" s="9">
        <f>SUM(D11:G11)</f>
        <v/>
      </c>
    </row>
    <row r="12">
      <c r="A12" s="541" t="n"/>
      <c r="B12" s="210" t="n"/>
      <c r="C12" s="502" t="inlineStr">
        <is>
          <t>Total</t>
        </is>
      </c>
      <c r="D12" s="726" t="n">
        <v>1280812</v>
      </c>
      <c r="E12" s="726">
        <f>1411040+274668</f>
        <v/>
      </c>
      <c r="F12" s="726" t="n">
        <v>32700</v>
      </c>
      <c r="G12" s="727">
        <f>G11</f>
        <v/>
      </c>
      <c r="H12" s="727">
        <f>H11</f>
        <v/>
      </c>
      <c r="I12" s="727">
        <f>I11</f>
        <v/>
      </c>
      <c r="J12" s="9">
        <f>SUM(D12:G12)</f>
        <v/>
      </c>
    </row>
    <row r="13" ht="26.25" customHeight="1" s="530">
      <c r="A13" s="512" t="inlineStr">
        <is>
          <t>売上合計金額</t>
        </is>
      </c>
      <c r="B13" s="559" t="n"/>
      <c r="C13" s="58" t="inlineStr">
        <is>
          <t>Total</t>
        </is>
      </c>
      <c r="D13" s="728" t="n">
        <v>1280812</v>
      </c>
      <c r="E13" s="728">
        <f>E12</f>
        <v/>
      </c>
      <c r="F13" s="728">
        <f>F12</f>
        <v/>
      </c>
      <c r="G13" s="728">
        <f>G12</f>
        <v/>
      </c>
      <c r="H13" s="728">
        <f>H12</f>
        <v/>
      </c>
      <c r="I13" s="728">
        <f>I12</f>
        <v/>
      </c>
      <c r="J13" s="9">
        <f>SUM(D13:G13)</f>
        <v/>
      </c>
      <c r="K13" s="5">
        <f>55800000+J13</f>
        <v/>
      </c>
    </row>
    <row r="14">
      <c r="A14" s="513" t="inlineStr">
        <is>
          <t>利益</t>
        </is>
      </c>
      <c r="B14" s="512" t="inlineStr">
        <is>
          <t>合計利益</t>
        </is>
      </c>
      <c r="C14" s="559" t="n"/>
      <c r="D14" s="728">
        <f>D13-D11</f>
        <v/>
      </c>
      <c r="E14" s="728">
        <f>E13-E11</f>
        <v/>
      </c>
      <c r="F14" s="728">
        <f>F13-F11</f>
        <v/>
      </c>
      <c r="G14" s="728">
        <f>G13-G11</f>
        <v/>
      </c>
      <c r="H14" s="728" t="n"/>
      <c r="I14" s="728" t="n"/>
      <c r="J14" s="9">
        <f>SUM(D14:G14)</f>
        <v/>
      </c>
      <c r="K14" s="0" t="n">
        <v>8506639</v>
      </c>
      <c r="L14" s="5" t="n"/>
    </row>
    <row r="15">
      <c r="A15" s="541" t="n"/>
      <c r="B15" s="512" t="inlineStr">
        <is>
          <t>合計利益率</t>
        </is>
      </c>
      <c r="C15" s="559" t="n"/>
      <c r="D15" s="48">
        <f>D14/D13</f>
        <v/>
      </c>
      <c r="E15" s="48">
        <f>E14/E13</f>
        <v/>
      </c>
      <c r="F15" s="48">
        <f>F14/F13</f>
        <v/>
      </c>
      <c r="G15" s="48">
        <f>G14/G13</f>
        <v/>
      </c>
      <c r="H15" s="48" t="n"/>
      <c r="I15" s="48" t="n"/>
      <c r="J15" s="6">
        <f>J14/J13</f>
        <v/>
      </c>
    </row>
    <row r="16" hidden="1" ht="13.5" customHeight="1" s="530">
      <c r="A16" s="514" t="inlineStr">
        <is>
          <t>KS
商品別利益</t>
        </is>
      </c>
      <c r="B16" s="515" t="inlineStr">
        <is>
          <t>UTENA</t>
        </is>
      </c>
      <c r="C16" s="588" t="n"/>
      <c r="D16" s="7" t="n"/>
      <c r="E16" s="7" t="n"/>
      <c r="F16" s="7" t="n"/>
      <c r="G16" s="40" t="n"/>
      <c r="H16" s="40" t="n"/>
      <c r="I16" s="40" t="n"/>
      <c r="J16" s="9">
        <f>SUM(#REF!)</f>
        <v/>
      </c>
    </row>
    <row r="17" hidden="1" ht="13.5" customHeight="1" s="530">
      <c r="A17" s="540" t="n"/>
      <c r="B17" s="586" t="n"/>
      <c r="C17" s="587" t="n"/>
      <c r="D17" s="7" t="n"/>
      <c r="E17" s="7" t="n"/>
      <c r="F17" s="7" t="n"/>
      <c r="G17" s="40" t="n"/>
      <c r="H17" s="40" t="n"/>
      <c r="I17" s="40" t="n"/>
      <c r="J17" s="9">
        <f>SUM(#REF!)</f>
        <v/>
      </c>
    </row>
    <row r="18" hidden="1" ht="13.5" customHeight="1" s="530">
      <c r="A18" s="540" t="n"/>
      <c r="B18" s="515" t="inlineStr">
        <is>
          <t>Shallbe</t>
        </is>
      </c>
      <c r="C18" s="588" t="n"/>
      <c r="D18" s="7" t="n"/>
      <c r="E18" s="7" t="n"/>
      <c r="F18" s="7" t="n"/>
      <c r="G18" s="40" t="n"/>
      <c r="H18" s="40" t="n"/>
      <c r="I18" s="40" t="n"/>
      <c r="J18" s="9">
        <f>SUM(#REF!)</f>
        <v/>
      </c>
    </row>
    <row r="19" hidden="1" ht="13.5" customHeight="1" s="530">
      <c r="A19" s="541" t="n"/>
      <c r="B19" s="586" t="n"/>
      <c r="C19" s="587" t="n"/>
      <c r="D19" s="7" t="n"/>
      <c r="E19" s="7" t="n"/>
      <c r="F19" s="7" t="n"/>
      <c r="G19" s="40" t="n"/>
      <c r="H19" s="40" t="n"/>
      <c r="I19" s="40" t="n"/>
      <c r="J19" s="9">
        <f>SUM(#REF!)</f>
        <v/>
      </c>
    </row>
    <row r="20">
      <c r="A20" s="512" t="inlineStr">
        <is>
          <t>JS債務残高</t>
        </is>
      </c>
      <c r="B20" s="567" t="n"/>
      <c r="C20" s="588" t="n"/>
      <c r="D20" s="728">
        <f>D12</f>
        <v/>
      </c>
      <c r="E20" s="728">
        <f>E12</f>
        <v/>
      </c>
      <c r="F20" s="728">
        <f>F12</f>
        <v/>
      </c>
      <c r="G20" s="728">
        <f>G12</f>
        <v/>
      </c>
      <c r="H20" s="728">
        <f>H12</f>
        <v/>
      </c>
      <c r="I20" s="728">
        <f>I12</f>
        <v/>
      </c>
      <c r="J20" s="217" t="n"/>
    </row>
    <row r="21">
      <c r="A21" s="586" t="n"/>
      <c r="B21" s="591" t="n"/>
      <c r="C21" s="587" t="n"/>
      <c r="D21" s="541" t="n"/>
      <c r="E21" s="541" t="n"/>
      <c r="F21" s="541" t="n"/>
      <c r="G21" s="541" t="n"/>
      <c r="H21" s="541" t="n"/>
      <c r="I21" s="541" t="n"/>
    </row>
    <row r="22" ht="26.25" customHeight="1" s="530">
      <c r="A22" s="512" t="inlineStr">
        <is>
          <t>入金予定</t>
        </is>
      </c>
      <c r="B22" s="602" t="n"/>
      <c r="C22" s="559" t="n"/>
      <c r="D22" s="505" t="n">
        <v>45230</v>
      </c>
      <c r="E22" s="505" t="n">
        <v>45412</v>
      </c>
      <c r="F22" s="505" t="n"/>
      <c r="G22" s="505" t="n"/>
      <c r="H22" s="505" t="n"/>
      <c r="I22" s="505" t="n"/>
    </row>
    <row r="23">
      <c r="A23" s="504" t="inlineStr">
        <is>
          <t>入金
①</t>
        </is>
      </c>
      <c r="B23" s="502" t="inlineStr">
        <is>
          <t>日付</t>
        </is>
      </c>
      <c r="C23" s="588" t="n"/>
      <c r="D23" s="505" t="n">
        <v>45229</v>
      </c>
      <c r="E23" s="505" t="n">
        <v>45398</v>
      </c>
      <c r="F23" s="505" t="n">
        <v>45990</v>
      </c>
      <c r="G23" s="505" t="n">
        <v>45810</v>
      </c>
      <c r="H23" s="505" t="n">
        <v>45838</v>
      </c>
      <c r="I23" s="505" t="n"/>
    </row>
    <row r="24">
      <c r="A24" s="540" t="n"/>
      <c r="B24" s="586" t="n"/>
      <c r="C24" s="587" t="n"/>
      <c r="D24" s="541" t="n"/>
      <c r="E24" s="541" t="n"/>
      <c r="F24" s="541" t="n"/>
      <c r="G24" s="541" t="n"/>
      <c r="H24" s="541" t="n"/>
      <c r="I24" s="541" t="n"/>
    </row>
    <row r="25">
      <c r="A25" s="540" t="n"/>
      <c r="B25" s="502" t="inlineStr">
        <is>
          <t>額</t>
        </is>
      </c>
      <c r="C25" s="588" t="n"/>
      <c r="D25" s="733" t="n">
        <v>1280812</v>
      </c>
      <c r="E25" s="733" t="n">
        <v>1411040</v>
      </c>
      <c r="F25" s="733" t="n">
        <v>16400</v>
      </c>
      <c r="G25" s="730" t="n">
        <v>174750</v>
      </c>
      <c r="H25" s="730" t="n">
        <v>108060</v>
      </c>
      <c r="I25" s="730" t="n"/>
    </row>
    <row r="26">
      <c r="A26" s="541" t="n"/>
      <c r="B26" s="586" t="n"/>
      <c r="C26" s="587" t="n"/>
      <c r="D26" s="541" t="n"/>
      <c r="E26" s="541" t="n"/>
      <c r="F26" s="541" t="n"/>
      <c r="G26" s="541" t="n"/>
      <c r="H26" s="541" t="n"/>
      <c r="I26" s="541" t="n"/>
    </row>
    <row r="27">
      <c r="A27" s="504" t="inlineStr">
        <is>
          <t>入金
②</t>
        </is>
      </c>
      <c r="B27" s="502" t="inlineStr">
        <is>
          <t>日付</t>
        </is>
      </c>
      <c r="C27" s="588" t="n"/>
      <c r="D27" s="733" t="n"/>
      <c r="E27" s="521" t="n">
        <v>0.2758620689655172</v>
      </c>
      <c r="F27" s="521" t="n">
        <v>0.4444444444444444</v>
      </c>
      <c r="G27" s="505" t="n"/>
      <c r="H27" s="505" t="n"/>
      <c r="I27" s="505" t="n"/>
    </row>
    <row r="28">
      <c r="A28" s="540" t="n"/>
      <c r="B28" s="586" t="n"/>
      <c r="C28" s="587" t="n"/>
      <c r="D28" s="541" t="n"/>
      <c r="E28" s="541" t="n"/>
      <c r="F28" s="541" t="n"/>
      <c r="G28" s="541" t="n"/>
      <c r="H28" s="541" t="n"/>
      <c r="I28" s="541" t="n"/>
    </row>
    <row r="29">
      <c r="A29" s="540" t="n"/>
      <c r="B29" s="502" t="inlineStr">
        <is>
          <t>額</t>
        </is>
      </c>
      <c r="C29" s="588" t="n"/>
      <c r="D29" s="733" t="n"/>
      <c r="E29" s="733" t="n">
        <v>274668</v>
      </c>
      <c r="F29" s="733" t="n">
        <v>16300</v>
      </c>
      <c r="G29" s="505" t="n"/>
      <c r="H29" s="505" t="n"/>
      <c r="I29" s="505" t="n"/>
    </row>
    <row r="30">
      <c r="A30" s="541" t="n"/>
      <c r="B30" s="586" t="n"/>
      <c r="C30" s="587" t="n"/>
      <c r="D30" s="541" t="n"/>
      <c r="E30" s="541" t="n"/>
      <c r="F30" s="541" t="n"/>
      <c r="G30" s="541" t="n"/>
      <c r="H30" s="541" t="n"/>
      <c r="I30" s="541" t="n"/>
    </row>
    <row r="31">
      <c r="A31" s="502" t="inlineStr">
        <is>
          <t>債権残高</t>
        </is>
      </c>
      <c r="B31" s="567" t="n"/>
      <c r="C31" s="588" t="n"/>
      <c r="D31" s="728">
        <f>D13-D25</f>
        <v/>
      </c>
      <c r="E31" s="728">
        <f>E13-E25-E29</f>
        <v/>
      </c>
      <c r="F31" s="728">
        <f>F13-F25-F29</f>
        <v/>
      </c>
      <c r="G31" s="728">
        <f>G13-G25-G29</f>
        <v/>
      </c>
      <c r="H31" s="728">
        <f>H13-H25-H29</f>
        <v/>
      </c>
      <c r="I31" s="728">
        <f>I13-I25-I29</f>
        <v/>
      </c>
    </row>
    <row r="32" ht="19.5" customHeight="1" s="530">
      <c r="A32" s="586" t="n"/>
      <c r="B32" s="591" t="n"/>
      <c r="C32" s="587" t="n"/>
      <c r="D32" s="541" t="n"/>
      <c r="E32" s="541" t="n"/>
      <c r="F32" s="541" t="n"/>
      <c r="G32" s="541" t="n"/>
      <c r="H32" s="541" t="n"/>
      <c r="I32" s="541" t="n"/>
      <c r="J32" s="532" t="n"/>
    </row>
    <row r="33" hidden="1" ht="13.5" customHeight="1" s="530">
      <c r="A33" s="7" t="n"/>
      <c r="B33" s="7" t="n"/>
      <c r="C33" s="7" t="n"/>
      <c r="D33" s="505" t="n"/>
      <c r="E33" s="505" t="n"/>
      <c r="F33" s="505" t="n"/>
      <c r="G33" s="505" t="n"/>
      <c r="H33" s="293" t="n"/>
      <c r="I33" s="293" t="n"/>
    </row>
    <row r="34" hidden="1" ht="13.5" customHeight="1" s="530">
      <c r="A34" s="503" t="inlineStr">
        <is>
          <t xml:space="preserve">☆合計残高　</t>
        </is>
      </c>
      <c r="B34" s="559" t="n"/>
      <c r="C34" s="731">
        <f>SUM(#REF!)</f>
        <v/>
      </c>
      <c r="D34" s="519" t="n"/>
      <c r="E34" s="519" t="n"/>
      <c r="F34" s="519" t="n"/>
      <c r="G34" s="519" t="n"/>
      <c r="H34" s="293" t="n"/>
      <c r="I34" s="293" t="n"/>
    </row>
    <row r="35">
      <c r="A35" s="502" t="inlineStr">
        <is>
          <t>合計債権残高</t>
        </is>
      </c>
      <c r="B35" s="567" t="n"/>
      <c r="C35" s="588" t="n"/>
      <c r="D35" s="728">
        <f>SUM(D31:I32)</f>
        <v/>
      </c>
      <c r="E35" s="567" t="n"/>
      <c r="F35" s="567" t="n"/>
      <c r="G35" s="567" t="n"/>
      <c r="H35" s="567" t="n"/>
      <c r="I35" s="588" t="n"/>
    </row>
    <row r="36">
      <c r="A36" s="586" t="n"/>
      <c r="B36" s="591" t="n"/>
      <c r="C36" s="587" t="n"/>
      <c r="D36" s="586" t="n"/>
      <c r="E36" s="591" t="n"/>
      <c r="F36" s="591" t="n"/>
      <c r="G36" s="591" t="n"/>
      <c r="H36" s="591" t="n"/>
      <c r="I36" s="587" t="n"/>
    </row>
    <row r="40">
      <c r="E40" s="532" t="n"/>
    </row>
  </sheetData>
  <mergeCells count="62">
    <mergeCell ref="H29:H30"/>
    <mergeCell ref="G23:G24"/>
    <mergeCell ref="D27:D28"/>
    <mergeCell ref="F25:F26"/>
    <mergeCell ref="A35:C36"/>
    <mergeCell ref="B3:B4"/>
    <mergeCell ref="E20:E21"/>
    <mergeCell ref="E29:E30"/>
    <mergeCell ref="E23:E24"/>
    <mergeCell ref="F20:F21"/>
    <mergeCell ref="H31:H32"/>
    <mergeCell ref="A16:A19"/>
    <mergeCell ref="A31:C32"/>
    <mergeCell ref="I25:I26"/>
    <mergeCell ref="D35:I36"/>
    <mergeCell ref="B11:C11"/>
    <mergeCell ref="A22:C22"/>
    <mergeCell ref="B14:C14"/>
    <mergeCell ref="E31:E32"/>
    <mergeCell ref="F23:F24"/>
    <mergeCell ref="G20:G21"/>
    <mergeCell ref="A14:A15"/>
    <mergeCell ref="G29:G30"/>
    <mergeCell ref="A34:B34"/>
    <mergeCell ref="F31:F32"/>
    <mergeCell ref="B9:B10"/>
    <mergeCell ref="A27:A30"/>
    <mergeCell ref="E27:E28"/>
    <mergeCell ref="F27:F28"/>
    <mergeCell ref="A23:A26"/>
    <mergeCell ref="H27:H28"/>
    <mergeCell ref="B16:C17"/>
    <mergeCell ref="B25:C26"/>
    <mergeCell ref="A3:A10"/>
    <mergeCell ref="D25:D26"/>
    <mergeCell ref="I20:I21"/>
    <mergeCell ref="I29:I30"/>
    <mergeCell ref="I23:I24"/>
    <mergeCell ref="G25:G26"/>
    <mergeCell ref="D20:D21"/>
    <mergeCell ref="B27:C28"/>
    <mergeCell ref="B5:B6"/>
    <mergeCell ref="D29:D30"/>
    <mergeCell ref="B18:C19"/>
    <mergeCell ref="F29:F30"/>
    <mergeCell ref="E25:E26"/>
    <mergeCell ref="B15:C15"/>
    <mergeCell ref="G27:G28"/>
    <mergeCell ref="I31:I32"/>
    <mergeCell ref="H20:H21"/>
    <mergeCell ref="D31:D32"/>
    <mergeCell ref="B7:B8"/>
    <mergeCell ref="A13:B13"/>
    <mergeCell ref="B23:C24"/>
    <mergeCell ref="D23:D24"/>
    <mergeCell ref="H23:H24"/>
    <mergeCell ref="G31:G32"/>
    <mergeCell ref="B29:C30"/>
    <mergeCell ref="H25:H26"/>
    <mergeCell ref="I27:I28"/>
    <mergeCell ref="A11:A12"/>
    <mergeCell ref="A20:C21"/>
  </mergeCells>
  <pageMargins left="0.7" right="0.7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snet95a</dc:creator>
  <dcterms:created xsi:type="dcterms:W3CDTF">2015-04-30T06:07:10Z</dcterms:created>
  <dcterms:modified xsi:type="dcterms:W3CDTF">2025-09-07T22:04:16Z</dcterms:modified>
  <cp:lastModifiedBy>aoi kuwamura</cp:lastModifiedBy>
  <cp:lastPrinted>2025-07-03T02:40:36Z</cp:lastPrinted>
</cp:coreProperties>
</file>