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aokan\Desktop\"/>
    </mc:Choice>
  </mc:AlternateContent>
  <bookViews>
    <workbookView xWindow="0" yWindow="0" windowWidth="12285" windowHeight="7035" firstSheet="1" activeTab="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B114" i="7" l="1"/>
  <c r="B130" i="7" l="1"/>
  <c r="B129" i="7"/>
  <c r="P45" i="7"/>
  <c r="Q45" i="7" s="1"/>
  <c r="P2" i="7"/>
  <c r="B127" i="7" s="1"/>
  <c r="B144" i="7"/>
  <c r="B143" i="7"/>
  <c r="R45" i="7"/>
  <c r="S45" i="7" s="1"/>
  <c r="R2" i="7"/>
  <c r="B141" i="7" s="1"/>
  <c r="B116" i="7"/>
  <c r="B115" i="7"/>
  <c r="N45" i="7"/>
  <c r="O45" i="7" s="1"/>
  <c r="N2" i="7"/>
  <c r="B113" i="7" s="1"/>
  <c r="B102" i="7"/>
  <c r="B101" i="7"/>
  <c r="L45" i="7"/>
  <c r="M45" i="7" s="1"/>
  <c r="L2" i="7"/>
  <c r="B99" i="7" s="1"/>
  <c r="B88" i="7"/>
  <c r="B87" i="7"/>
  <c r="J45" i="7"/>
  <c r="K45" i="7" s="1"/>
  <c r="J2" i="7"/>
  <c r="B85" i="7" s="1"/>
  <c r="B74" i="7"/>
  <c r="B73" i="7"/>
  <c r="H45" i="7"/>
  <c r="I45" i="7" s="1"/>
  <c r="H2" i="7"/>
  <c r="B71" i="7" s="1"/>
  <c r="B60" i="7"/>
  <c r="B59" i="7"/>
  <c r="F45" i="7"/>
  <c r="G45" i="7" s="1"/>
  <c r="F2" i="7"/>
  <c r="B57" i="7" s="1"/>
  <c r="B44" i="7"/>
  <c r="B43" i="7"/>
  <c r="B46" i="7"/>
  <c r="B45" i="7"/>
  <c r="T2" i="7"/>
  <c r="T45" i="7"/>
  <c r="B100" i="7" l="1"/>
  <c r="B86" i="7"/>
  <c r="B142" i="7"/>
  <c r="B128" i="7"/>
  <c r="B72" i="7"/>
  <c r="B58"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<sst xmlns="http://schemas.openxmlformats.org/spreadsheetml/2006/main" count="6030" uniqueCount="2613">
  <si>
    <t>Vertex 1</t>
  </si>
  <si>
    <t>Vertex 2</t>
  </si>
  <si>
    <t>Color</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</si>
  <si>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</si>
  <si>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</si>
  <si>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</si>
  <si>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</si>
  <si>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</si>
  <si>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</si>
  <si>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</si>
  <si>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</si>
  <si>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</si>
  <si>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</si>
  <si>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</si>
  <si>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</si>
  <si>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</si>
  <si>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</si>
  <si>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</si>
  <si>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</si>
  <si>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</si>
  <si>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</si>
  <si>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</si>
  <si>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</si>
  <si>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</si>
  <si>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</si>
  <si>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</si>
  <si>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</si>
  <si>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</si>
  <si>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</si>
  <si>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</si>
  <si>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</si>
  <si>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</si>
  <si>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</si>
  <si>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</si>
  <si>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</si>
  <si>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</si>
  <si>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</si>
  <si>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</si>
  <si>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</si>
  <si>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</si>
  <si>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</si>
  <si>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</si>
  <si>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</si>
  <si>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</si>
  <si>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</si>
  <si>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</si>
  <si>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</si>
  <si>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</si>
  <si>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</si>
  <si>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</si>
  <si>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</si>
  <si>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</si>
  <si>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</si>
  <si>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</si>
  <si>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</si>
  <si>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</si>
  <si>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</si>
  <si>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</si>
  <si>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</si>
  <si>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</si>
  <si>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</si>
  <si>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</si>
  <si>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</si>
  <si>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</si>
  <si>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</si>
  <si>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</si>
  <si>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</si>
  <si>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</si>
  <si>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</si>
  <si>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</si>
  <si>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</si>
  <si>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</si>
  <si>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</si>
  <si>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</si>
  <si>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</si>
  <si>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</si>
  <si>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</si>
  <si>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</si>
  <si>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</si>
  <si>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</si>
  <si>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</si>
  <si>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</si>
  <si>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</si>
  <si>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</si>
  <si>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</si>
  <si>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</si>
  <si>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</si>
  <si>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</si>
  <si>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</si>
  <si>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</si>
  <si>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</si>
  <si>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</si>
  <si>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</si>
  <si>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</si>
  <si>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</si>
  <si>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</si>
  <si>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</si>
  <si>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</si>
  <si>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</si>
  <si>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</si>
  <si>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</si>
  <si>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</si>
  <si>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</si>
  <si>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</si>
  <si>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</si>
  <si>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</si>
  <si>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</si>
  <si>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</si>
  <si>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</si>
  <si>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</si>
  <si>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</si>
  <si>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</si>
  <si>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</si>
  <si>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</si>
  <si>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</si>
  <si>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</si>
  <si>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</si>
  <si>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</si>
  <si>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</si>
  <si>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</si>
  <si>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</si>
  <si>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</si>
  <si>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</si>
  <si>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</si>
  <si>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</si>
  <si>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</si>
  <si>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</si>
  <si>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</si>
  <si>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</si>
  <si>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</si>
  <si>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</si>
  <si>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</si>
  <si>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</si>
  <si>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</si>
  <si>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</si>
  <si>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</si>
  <si>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</si>
  <si>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</si>
  <si>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</si>
  <si>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</si>
  <si>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</si>
  <si>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</si>
  <si>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</si>
  <si>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</si>
  <si>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</si>
  <si>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</si>
  <si>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</si>
  <si>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</si>
  <si>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</si>
  <si>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</si>
  <si>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</si>
  <si>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</si>
  <si>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</si>
  <si>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</si>
  <si>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</si>
  <si>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</si>
  <si>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</si>
  <si>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</si>
  <si>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</si>
  <si>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</si>
  <si>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</si>
  <si>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</si>
  <si>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</si>
  <si>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</si>
  <si>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</si>
  <si>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</si>
  <si>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</si>
  <si>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</si>
  <si>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</si>
  <si>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</si>
  <si>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</si>
  <si>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</si>
  <si>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</si>
  <si>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</si>
  <si>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</si>
  <si>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</si>
  <si>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</si>
  <si>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</si>
  <si>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</si>
  <si>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</si>
  <si>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</si>
  <si>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</si>
  <si>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</si>
  <si>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</si>
  <si>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repetto_susana</t>
  </si>
  <si>
    <t>tolentinpedro</t>
  </si>
  <si>
    <t>gumememe</t>
  </si>
  <si>
    <t>walmart_atende</t>
  </si>
  <si>
    <t>joonbyh</t>
  </si>
  <si>
    <t>tatutaduro</t>
  </si>
  <si>
    <t>hardmob_promo</t>
  </si>
  <si>
    <t>boggletech1</t>
  </si>
  <si>
    <t>arthur_colliot</t>
  </si>
  <si>
    <t>jwhackers</t>
  </si>
  <si>
    <t>quentinmasson57</t>
  </si>
  <si>
    <t>knightsmood</t>
  </si>
  <si>
    <t>chalkedequality</t>
  </si>
  <si>
    <t>zackmerles</t>
  </si>
  <si>
    <t>floridavoternpa</t>
  </si>
  <si>
    <t>ryanvidgamenerd</t>
  </si>
  <si>
    <t>saidiano_</t>
  </si>
  <si>
    <t>davynegi</t>
  </si>
  <si>
    <t>yuunyanshi</t>
  </si>
  <si>
    <t>slconine</t>
  </si>
  <si>
    <t>timdl</t>
  </si>
  <si>
    <t>christatravels</t>
  </si>
  <si>
    <t>carlsonengineer</t>
  </si>
  <si>
    <t>ıtnewsfrance</t>
  </si>
  <si>
    <t>jessicaedeok</t>
  </si>
  <si>
    <t>unıxphysco</t>
  </si>
  <si>
    <t>_starkqueen</t>
  </si>
  <si>
    <t>maria_teague</t>
  </si>
  <si>
    <t>capitalcom</t>
  </si>
  <si>
    <t>dappy_thegreat</t>
  </si>
  <si>
    <t>myloc_tracker</t>
  </si>
  <si>
    <t>gboy559</t>
  </si>
  <si>
    <t>minatoastool</t>
  </si>
  <si>
    <t>carsellguru</t>
  </si>
  <si>
    <t>dawgsblog417</t>
  </si>
  <si>
    <t>uohanalilly</t>
  </si>
  <si>
    <t>fionamarissa</t>
  </si>
  <si>
    <t>123beauty2010</t>
  </si>
  <si>
    <t>aniesmehad</t>
  </si>
  <si>
    <t>eduzanete</t>
  </si>
  <si>
    <t>vitrinedeoferta</t>
  </si>
  <si>
    <t>kiaoze</t>
  </si>
  <si>
    <t>nismoknights</t>
  </si>
  <si>
    <t>kheatherbrown</t>
  </si>
  <si>
    <t>dailydigital</t>
  </si>
  <si>
    <t>oddegutt</t>
  </si>
  <si>
    <t>dyomhara</t>
  </si>
  <si>
    <t>ohnospacey</t>
  </si>
  <si>
    <t>uzibryan</t>
  </si>
  <si>
    <t>anthsci</t>
  </si>
  <si>
    <t>invent_therapy</t>
  </si>
  <si>
    <t>daniel_jerome44</t>
  </si>
  <si>
    <t>freemanswatch</t>
  </si>
  <si>
    <t>enrique_altami</t>
  </si>
  <si>
    <t>cakewhiz</t>
  </si>
  <si>
    <t>wordwisealice</t>
  </si>
  <si>
    <t>rainbow28_</t>
  </si>
  <si>
    <t>osomatsutan</t>
  </si>
  <si>
    <t>nawelle_gasmi</t>
  </si>
  <si>
    <t>clintroughton</t>
  </si>
  <si>
    <t>jonkbrent</t>
  </si>
  <si>
    <t>mangoysimon</t>
  </si>
  <si>
    <t>bearclaw_d</t>
  </si>
  <si>
    <t>adngold</t>
  </si>
  <si>
    <t>34juancar</t>
  </si>
  <si>
    <t>ggelisabet2013</t>
  </si>
  <si>
    <t>jısatsumanla</t>
  </si>
  <si>
    <t>bloodklavers</t>
  </si>
  <si>
    <t>adonisudono</t>
  </si>
  <si>
    <t>mitch_vidovich</t>
  </si>
  <si>
    <t>a6thsense</t>
  </si>
  <si>
    <t>larcherthanlife</t>
  </si>
  <si>
    <t>caliimikaze</t>
  </si>
  <si>
    <t>bazinga_king</t>
  </si>
  <si>
    <t>frhrsmn</t>
  </si>
  <si>
    <t>gatejo</t>
  </si>
  <si>
    <t>osvaldobru</t>
  </si>
  <si>
    <t>masaun2551</t>
  </si>
  <si>
    <t>boglesbian</t>
  </si>
  <si>
    <t>pierrotbaron</t>
  </si>
  <si>
    <t>mariancavandoli</t>
  </si>
  <si>
    <t>18christopher</t>
  </si>
  <si>
    <t>sonofmydad</t>
  </si>
  <si>
    <t>donquisink</t>
  </si>
  <si>
    <t>scissorpp</t>
  </si>
  <si>
    <t>aynamor</t>
  </si>
  <si>
    <t>lavayennacecina</t>
  </si>
  <si>
    <t>kmamas</t>
  </si>
  <si>
    <t>marcusdrew0076</t>
  </si>
  <si>
    <t>maritamorais</t>
  </si>
  <si>
    <t>figueraschris</t>
  </si>
  <si>
    <t>gregory92t</t>
  </si>
  <si>
    <t>lnajltsu</t>
  </si>
  <si>
    <t>cgfonta</t>
  </si>
  <si>
    <t>fathoeseat</t>
  </si>
  <si>
    <t>sfordthetexan</t>
  </si>
  <si>
    <t>nilinf7hotmail1</t>
  </si>
  <si>
    <t>liilshawtyc</t>
  </si>
  <si>
    <t>buckygreen1</t>
  </si>
  <si>
    <t>asesarego</t>
  </si>
  <si>
    <t>jornalvs</t>
  </si>
  <si>
    <t>lizzs8259</t>
  </si>
  <si>
    <t>rledutech1</t>
  </si>
  <si>
    <t>bfraser747</t>
  </si>
  <si>
    <t>beaderino1</t>
  </si>
  <si>
    <t>whyttnaysmith</t>
  </si>
  <si>
    <t>jediınsider</t>
  </si>
  <si>
    <t>oldladybishop</t>
  </si>
  <si>
    <t>nsrasta</t>
  </si>
  <si>
    <t>lisa_marshae</t>
  </si>
  <si>
    <t>rodolphozippo</t>
  </si>
  <si>
    <t>jackhutton</t>
  </si>
  <si>
    <t>ayla__21</t>
  </si>
  <si>
    <t>waifucreepy</t>
  </si>
  <si>
    <t>epiriz39</t>
  </si>
  <si>
    <t>mjgranger1</t>
  </si>
  <si>
    <t>axinityy</t>
  </si>
  <si>
    <t>a_ı_news</t>
  </si>
  <si>
    <t>richardveryard</t>
  </si>
  <si>
    <t>raybeharry</t>
  </si>
  <si>
    <t>josecirpr</t>
  </si>
  <si>
    <t>mariaeva40451</t>
  </si>
  <si>
    <t>plusminuscharge</t>
  </si>
  <si>
    <t>_deuceg</t>
  </si>
  <si>
    <t>workingmommagic</t>
  </si>
  <si>
    <t>theıtmom</t>
  </si>
  <si>
    <t>sayhellonature</t>
  </si>
  <si>
    <t>anamariaifran</t>
  </si>
  <si>
    <t>outnumberedmama</t>
  </si>
  <si>
    <t>mommamedianetwo</t>
  </si>
  <si>
    <t>asaflynn_1984</t>
  </si>
  <si>
    <t>aprilapril14333</t>
  </si>
  <si>
    <t>scottwilson__</t>
  </si>
  <si>
    <t>celinethor</t>
  </si>
  <si>
    <t>rafapg</t>
  </si>
  <si>
    <t>seissieterobo</t>
  </si>
  <si>
    <t>gafanhotoapp</t>
  </si>
  <si>
    <t>findelcuentok</t>
  </si>
  <si>
    <t>betylandia</t>
  </si>
  <si>
    <t>celinebozuklu8</t>
  </si>
  <si>
    <t>wfmy</t>
  </si>
  <si>
    <t>craneman51m</t>
  </si>
  <si>
    <t>pressurecookin_</t>
  </si>
  <si>
    <t>vivibulzo</t>
  </si>
  <si>
    <t>elwood1960law</t>
  </si>
  <si>
    <t>lusinedigitale</t>
  </si>
  <si>
    <t>lsilvestresiaz</t>
  </si>
  <si>
    <t>ahorsehasnoname</t>
  </si>
  <si>
    <t>cjmovies_</t>
  </si>
  <si>
    <t>aretail</t>
  </si>
  <si>
    <t>rockinmama</t>
  </si>
  <si>
    <t>vipertoxin</t>
  </si>
  <si>
    <t>crisluz16</t>
  </si>
  <si>
    <t>jacqueline_mbrm</t>
  </si>
  <si>
    <t>smugouma</t>
  </si>
  <si>
    <t>lisafields75</t>
  </si>
  <si>
    <t>hjcbizsolutions</t>
  </si>
  <si>
    <t>juergunger</t>
  </si>
  <si>
    <t>lamommy_mocha</t>
  </si>
  <si>
    <t>jocha21</t>
  </si>
  <si>
    <t>cassandraaaa_1d</t>
  </si>
  <si>
    <t>mark_vasicek</t>
  </si>
  <si>
    <t>walhallamann</t>
  </si>
  <si>
    <t>amazon</t>
  </si>
  <si>
    <t>walmart</t>
  </si>
  <si>
    <t>gamestop</t>
  </si>
  <si>
    <t>nintendoamerica</t>
  </si>
  <si>
    <t>funwithhiyori</t>
  </si>
  <si>
    <t>marilineves</t>
  </si>
  <si>
    <t>youtube</t>
  </si>
  <si>
    <t>originalfunko</t>
  </si>
  <si>
    <t>colorofchange</t>
  </si>
  <si>
    <t>voxdotcom</t>
  </si>
  <si>
    <t>matt3756</t>
  </si>
  <si>
    <t>arcadewarrior</t>
  </si>
  <si>
    <t>plushtimewins</t>
  </si>
  <si>
    <t>leniaalfuego</t>
  </si>
  <si>
    <t>andyhortin</t>
  </si>
  <si>
    <t>lsa_cc</t>
  </si>
  <si>
    <t>wendybpolisi</t>
  </si>
  <si>
    <t>laetchecopar</t>
  </si>
  <si>
    <t>tbone7219</t>
  </si>
  <si>
    <t>mikaelsongrimes</t>
  </si>
  <si>
    <t>roblox</t>
  </si>
  <si>
    <t>thenewclassy</t>
  </si>
  <si>
    <t>m</t>
  </si>
  <si>
    <t>merck</t>
  </si>
  <si>
    <t>lillypad</t>
  </si>
  <si>
    <t>jnjnews</t>
  </si>
  <si>
    <t>google</t>
  </si>
  <si>
    <t>goldmansachs</t>
  </si>
  <si>
    <t>generalelectric</t>
  </si>
  <si>
    <t>citi</t>
  </si>
  <si>
    <t>chevron</t>
  </si>
  <si>
    <t>apple</t>
  </si>
  <si>
    <t>bobcorker</t>
  </si>
  <si>
    <t>joyannreid</t>
  </si>
  <si>
    <t>kim</t>
  </si>
  <si>
    <t>carolforden</t>
  </si>
  <si>
    <t>lisafit02584586</t>
  </si>
  <si>
    <t>ifindkarma</t>
  </si>
  <si>
    <t>ahmedtwinkie</t>
  </si>
  <si>
    <t>mariluparreiras</t>
  </si>
  <si>
    <t>axios</t>
  </si>
  <si>
    <t>o</t>
  </si>
  <si>
    <t>gillette</t>
  </si>
  <si>
    <t>couponmamacita</t>
  </si>
  <si>
    <t>cpooutlets</t>
  </si>
  <si>
    <t>lazaromanu</t>
  </si>
  <si>
    <t>frankluntz</t>
  </si>
  <si>
    <t>ramblinray890</t>
  </si>
  <si>
    <t>otero_nacho</t>
  </si>
  <si>
    <t>takmiyata</t>
  </si>
  <si>
    <t>ronclarkacademy</t>
  </si>
  <si>
    <t>rowinio</t>
  </si>
  <si>
    <t>citizenkai</t>
  </si>
  <si>
    <t>deemonicaaa</t>
  </si>
  <si>
    <t>nycjim</t>
  </si>
  <si>
    <t>michael_e_brown</t>
  </si>
  <si>
    <t>givenchyass</t>
  </si>
  <si>
    <t>dealarchitect</t>
  </si>
  <si>
    <t>glbiznet</t>
  </si>
  <si>
    <t>themommybunch</t>
  </si>
  <si>
    <t>spaceshipslb</t>
  </si>
  <si>
    <t>p</t>
  </si>
  <si>
    <t>jmanmillerbug</t>
  </si>
  <si>
    <t>juanjos_rp</t>
  </si>
  <si>
    <t>thirdstopright</t>
  </si>
  <si>
    <t>bhglivebetter</t>
  </si>
  <si>
    <t>lloydlegalist</t>
  </si>
  <si>
    <t>walmartcomus</t>
  </si>
  <si>
    <t>tayloralesia</t>
  </si>
  <si>
    <t>bcappelbaum</t>
  </si>
  <si>
    <t>lmattowens</t>
  </si>
  <si>
    <t>ilovemydogs1972</t>
  </si>
  <si>
    <t>cosmetic_sanc</t>
  </si>
  <si>
    <t>patobullrich</t>
  </si>
  <si>
    <t>pptenel13</t>
  </si>
  <si>
    <t>maddamor</t>
  </si>
  <si>
    <t>karolagabriela</t>
  </si>
  <si>
    <t>twistools_en</t>
  </si>
  <si>
    <t>thene</t>
  </si>
  <si>
    <t>aghoshal</t>
  </si>
  <si>
    <t>spirosmargaris</t>
  </si>
  <si>
    <t>engadget</t>
  </si>
  <si>
    <t>Mentions</t>
  </si>
  <si>
    <t>Replies to</t>
  </si>
  <si>
    <t>RT @WalhallaMann: Cerraron los supermercados de Luján por rumores de saqueos, en Walmart quisieron entrar, arrancaron los alambrados, hay v…</t>
  </si>
  <si>
    <t>@NintendoAmerica @GameStop @Walmart @amazon PLZ COMEBACK TO BRASIL 🇧🇷 I NEED A SWITCH SOOO MUCH 😭😭</t>
  </si>
  <si>
    <t>RT @funwithhiyori: gucci vs walmart https://t.co/KZI6lie3cl</t>
  </si>
  <si>
    <t>@marilineves  Oi Marília, bom dia. Informe o nº do pedido por DM que vamos verificar. :) https://t.co/kwprCWLkVC</t>
  </si>
  <si>
    <t>No se por que estoy mirando un video que se llama togami goes to walmart ni se que hago ya</t>
  </si>
  <si>
    <t>Mini System Torre LG 1000w USB MP3 Bluetooth OM7560 4987525
Por R$1.499,90 - Oferta Walmart
🎅 #Natal #Promoção #SDV… https://t.co/lfQGXQxrds</t>
  </si>
  <si>
    <t>[Walmart] Epson Ecotank L455 R$829 em 10x SJ + FG (SP) https://t.co/v8bD2dIiPO</t>
  </si>
  <si>
    <t>Walmart is developing personal shopping services and cashier-free stores  https://t.co/lTr9ZW004G</t>
  </si>
  <si>
    <t>Kepler, la (future) réponse de Walmart à Amazon Go https://t.co/7zlZ6i7NXB https://t.co/3fdAR3DLxw</t>
  </si>
  <si>
    <t>Weekly grocery haul! Walmart And Aldi!: https://t.co/E7ickIBW03 via @YouTube</t>
  </si>
  <si>
    <t>[#Digital] : Kepler, la (future) réponse de Walmart à Amazon Go https://t.co/GMwWELFWhq</t>
  </si>
  <si>
    <t>RT @OriginalFunko: RT &amp;amp; follow @OriginalFunko for a chance to WIN a @Walmart exclusive '#Kingsman: The Golden Circle' Blu-ray Gift Set (wit…</t>
  </si>
  <si>
    <t>Walmart Is Planning a Store Without Cashiers - According to Recode, Walmart's startup incubator is experimenting wi… https://t.co/we9mKKTszk</t>
  </si>
  <si>
    <t>@voxdotcom @ColorOfChange Gee considering how much they just reduced our income I wonder where they would find the… https://t.co/B1OdG94Wt2</t>
  </si>
  <si>
    <t>What Can I Win From A Walmart Claw Machine?
https://t.co/fk4A4fj884 @PlushTimeWins @ArcadeWarrior @Matt3756… https://t.co/60OQDUDSYO</t>
  </si>
  <si>
    <t>RT @leniaalfuego: LA POBREZA EN LA CIUDAD DE LA BASÍLICA. Son 19 los detenidos en Luján por la represión a los carenciados que pedían comid…</t>
  </si>
  <si>
    <t>Kepler, la (future) réponse de Walmart à Amazon Go https://t.co/WoO5gHQb6P by LUsineDigitale</t>
  </si>
  <si>
    <t>RT @AndyHortin: Can you smell the leftist condescension?
"Just went to a southern Virginia Walmart. I could SMELL the Trump support…." A te…</t>
  </si>
  <si>
    <t>RT @LSA_CC: Après Amazon et Alibaba, Walmart développe son propre magasin sans caisses
https://t.co/QtMvP5ZIbt https://t.co/J9TRoBR8wK</t>
  </si>
  <si>
    <t>RT @wendybpolisi: What is better than a stuffed friend?  TWO stuffed friends.  Skye just loves her Flip N Play Friends!    
If you are loo…</t>
  </si>
  <si>
    <t>At press time, blood-drenched Republican senators Bob Corker and Lisa Murkowski were seen sprinting into a Baltimor… https://t.co/ptMOM2BFn8</t>
  </si>
  <si>
    <t>Kepler, la (future) réponse de Walmart à Amazon Go https://t.co/VvACEhJi28 #UsineDigitale</t>
  </si>
  <si>
    <t>RT @LaEtchecopar: Es más fácil saquear al súper del chino, pero en Luján quieren saquear Walmart porque además vende electrodomésticos, se…</t>
  </si>
  <si>
    <t>RT @Tbone7219: I have a better chance of summonings the devil than getting help in the electronics department at Walmart.</t>
  </si>
  <si>
    <t>RT @mikaelsongrimes: chanel vs walmart https://t.co/ShpjF70kYy</t>
  </si>
  <si>
    <t>Recode reports that the new @Walmart store concept includes advanced #technology such as "computer vision" to track… https://t.co/mvwa9Gkukd</t>
  </si>
  <si>
    <t>RT @Roblox: TODAY only, get FREE exclusive virtual 24K Gold Headphones for your Roblox avatar in three easy steps!
1.) Visit https://t.co/s…</t>
  </si>
  <si>
    <t>RT @TheNewClassy: Join the #ParentsChoice Twitter Party Tuesday 12/19 1-2pm ET! $500 in PRIZES!!! RSVP in Comments w/ Twitter handle here:…</t>
  </si>
  <si>
    <t>At #Walmart  #GboyManagement https://t.co/1NWSdnYsNw</t>
  </si>
  <si>
    <t>Coaster Multi-Space Salvaged Cabin Bookcase, Salvaged/Silver Finish - https://t.co/zyqxRBePZo https://t.co/ExHhmXyjRQ</t>
  </si>
  <si>
    <t>Went to Walmart and saw that some can pull off wearing spandex, others look like a busted can of biscuits.... https://t.co/8kSnGc4kQ3</t>
  </si>
  <si>
    <t>Kepler, la (future) réponse de Walmart à Amazon Go https://t.co/WQbs7rfksT</t>
  </si>
  <si>
    <t>RT @kim: @JoyAnnReid @BobCorker @Apple @Chevron @Citi @exxonmobile @generalelectric @GoldmanSachs @Google @IBM @JNJNews @LillyPad @Merck @M…</t>
  </si>
  <si>
    <t>RT @ifindkarma: @LisaFit02584586 @kim @CarolForden @JoyAnnReid @BobCorker @Apple @Chevron @Citi @exxonmobile @generalelectric @GoldmanSachs…</t>
  </si>
  <si>
    <t>I added a video to a @YouTube playlist https://t.co/hpVHqSGZ0A Vlogmas 12: Walmart Run💕</t>
  </si>
  <si>
    <t>RT @ahmedtwinkie: These used to be in Walmart. Now they in urban outfitters being overpriced smfh. https://t.co/qFWb2YpjIn</t>
  </si>
  <si>
    <t>RT @MariluParreiras: Eu sou MARCELO CRIVELLA o prefeito do Rio, estou aqui no Walmart em Orlando extremamente preocupado com os problemas d…</t>
  </si>
  <si>
    <t>Babá Eletrônica Digital com Câmera BB126 Multilaser. R$  248,00 https://t.co/cgMFcZRDCb #walmart #Multilaser https://t.co/OR6Ly33AQh</t>
  </si>
  <si>
    <t>Kepler, la (future) réponse de Walmart à Amazon Go https://t.co/GjZFIK9uZF</t>
  </si>
  <si>
    <t>RT @bfraser747: I got about 85 messages last night telling me number 1 on a BOT LIST. Not sure whether to be hounered or angry?
I can ensu…</t>
  </si>
  <si>
    <t>Kepler, la (future) réponse de Walmart à Amazon Go ▶️ @LUsineDigitale https://t.co/4sy46zSKjJ https://t.co/zEGXiWBzXn</t>
  </si>
  <si>
    <t>Walmart er sikkert ikke High END, men nye konsepter utvikler de slik som «kode 8». Louis Vuitton er  der det er kjø… https://t.co/M387va7i19</t>
  </si>
  <si>
    <t>Walmart #automation  https://t.co/MaISTnQXYe</t>
  </si>
  <si>
    <t>After Amazon, Walmart wants to try building cashier-less stores https://t.co/8g9bd2cIb5 https://t.co/BNEDoPoQ0z</t>
  </si>
  <si>
    <t>Kepler, la (future) réponse de Walmart à Amazon Go https://t.co/okNOQM7KCo</t>
  </si>
  <si>
    <t>Walmart is planning a store without cashiers via @axios https://t.co/cRkyKa71fw</t>
  </si>
  <si>
    <t>RT @Couponmamacita: No idea what to get your guy? @Walmart has the @Gillette Justice League Gift Pack featuring Batman for $14.88 OR the @O…</t>
  </si>
  <si>
    <t>Kepler, la (future) réponse de Walmart à Amazon Go Juliette Raynal https://t.co/qr5H9GaB1r https://t.co/sd1QevCNaI</t>
  </si>
  <si>
    <t>@Walmart I should have know better than to trust that @cpooutlets was going to get my order right.  you know how ma… https://t.co/gofKCcWf8O</t>
  </si>
  <si>
    <t>ICYMI: Walmart is testing personal shopping and cashier-free stores https://t.co/TgWEueZfCc https://t.co/LYZTHBPPXd</t>
  </si>
  <si>
    <t>RT @lazaromanu: No saquearon ni un Kiosco en todo el año y ¡Oh casualidad! De repente un 20 de diciembre les atacó el hambre. 
Si les abria…</t>
  </si>
  <si>
    <t>Kepler, la (future) réponse de Walmart à Amazon Go https://t.co/Yt577wasGs</t>
  </si>
  <si>
    <t>RT @OriginalFunko: RT &amp;amp; follow @OriginalFunko for the chance to win a @Walmart exclusive Star Wars Pop! Movie Moments: Escape Pod Landing!…</t>
  </si>
  <si>
    <t>RT @NintendoAmerica: Still plenty of time to pick up a Nintendo Switch to put under the tree… or in a stocking! Visit @Gamestop, @Walmart,…</t>
  </si>
  <si>
    <t>RT @FrankLuntz: Each state’s largest private employer:
https://t.co/hQmyWfhPnj https://t.co/BZrbSfctb5</t>
  </si>
  <si>
    <t>RT @WFMY: Mom says Walmart kicked her out for passing out gift cards https://t.co/A1VjloYBNQ https://t.co/kfDfdeKl3A</t>
  </si>
  <si>
    <t>RT @RamblinRay890: Walmart may go cashier less, 64 lanes in Batavia and usually 2 open, so they kind have already have....https://t.co/sRw6…</t>
  </si>
  <si>
    <t>Year ago, I had a life changing surgery. I remember walking in Walmart the next week (Still on-leave) getting chewe… https://t.co/90CqlFFfOR</t>
  </si>
  <si>
    <t>RT @otero_nacho: 17 detenidos en Luján por tres incidentes relacionados con intentos de saqueo. Uno de esos episodios fue en un supermercad…</t>
  </si>
  <si>
    <t>RT @takmiyata: WalmartのAmazonGo。来年はこの辺大きく変わりそう。 https://t.co/fQ188MaIQX</t>
  </si>
  <si>
    <t>Kepler, la (future) réponse de Walmart à Amazon Go https://t.co/tMlr52UD87</t>
  </si>
  <si>
    <t>RT @Walmart: “Shared joy is a double joy." The Walmart family loved spreading joy to @RonClarkAcademy student, Emily Ramirez. #RockThisChri…</t>
  </si>
  <si>
    <t>@Rowinio @TUINederland @Rowinio  waar in Mexico zit je? Anders even taxi nemen naar Walmart die dichtbij zit voor wat medicijnen misschien?</t>
  </si>
  <si>
    <t>RT @CitizenKai: The newest #Walmart employee is yet another #Robot . #robotics #AI #retailtech #bots #MachineIntelligence #innovation https…</t>
  </si>
  <si>
    <t>RT @OriginalFunko: RT &amp;amp; follow @OriginalFunko for a chance to WIN a @Walmart exclusive 'Kingsman: The Golden Circle' Blu-ray Gift Set (with…</t>
  </si>
  <si>
    <t>Kepler, la (future) réponse de Walmart à Amazon Go https://t.co/E4BPm1NvoS https://t.co/0i6eBCbLTu</t>
  </si>
  <si>
    <t>I liked a @YouTube video https://t.co/mulD1z70cy Dora beats up a kid in Walmart/Grounded</t>
  </si>
  <si>
    <t>RT @Deemonicaaa: 🗣DON’T SLEEP ON WALMART 🗣 https://t.co/qVpHnRjTnr</t>
  </si>
  <si>
    <t>Yeah Marie - Keep "Harfing, and I will keep Barfing."   Mmmm....I am about out of my stock of barf bags anyway.… https://t.co/JOm1nyenOj</t>
  </si>
  <si>
    <t>my lil sister n i always stay up with each other on our birthdays n this year i was at work when it hit 12. savemar… https://t.co/OkXmbTjWgr</t>
  </si>
  <si>
    <t>Walmart is planning a store without cashiers via @axios https://t.co/67GkJwIE1Y</t>
  </si>
  <si>
    <t>Walmart abre mais de 100 vagas no Estado; há oportunidades em São Leopoldo https://t.co/GxSS1ZX5bq https://t.co/1SYflBTk8T</t>
  </si>
  <si>
    <t>@Walmart please don't leave a voicemail saying I can pick up my package at any time if I cannot in fact pick it up "any time"..</t>
  </si>
  <si>
    <t>Walmart Goes High-End with Luxury Department Store Collaboration https://t.co/lHyzjbBsuj</t>
  </si>
  <si>
    <t>how did i manage to go all season without listening to any glee christmas and now walmart is playing two in a row</t>
  </si>
  <si>
    <t>Black Series Walmart Exclusive 6" Kylo Ren With Throne Room Diorama Review https://t.co/vafsZP7tob #StarWars… https://t.co/HxpUV0kADA</t>
  </si>
  <si>
    <t>@NSRasta I used to hit Walmart as soon as it opened, tried to be quick. They have put in some strange stores . One… https://t.co/FipKhYXrfB</t>
  </si>
  <si>
    <t>@oldladybishop Giant Tiger, it replaced #Sackville #Walmart so #buylocal try Tiger before Bedford</t>
  </si>
  <si>
    <t>My mom has to stop waking me up at 5:00am just to go to Walmart 😩🙄 i be sleep walking all over Walmart</t>
  </si>
  <si>
    <t>@nycjim Start by making the heirs of the Walmart , Koch, Mercer and Adelson fortunes actually work —no better yet,… https://t.co/JxTHuls53z</t>
  </si>
  <si>
    <t>RT @Michael_E_Brown: Hey, if your name is James and you’re dating a girl named Liz. She cheated on you last night. With two guys. Overheard…</t>
  </si>
  <si>
    <t>RT @givenchyass: walmart is so ugly</t>
  </si>
  <si>
    <t>Walmart’s Military Showcase Offers Officially Licensed Military Products https://t.co/AdgJJkxSGW https://t.co/ckNGJrTtDe</t>
  </si>
  <si>
    <t>2-4 months just for beating a nigga ass in Walmart 😒😒</t>
  </si>
  <si>
    <t>Walmartがパーソナライズドショッピングサービスと、レジの無い店舗を開発中 https://t.co/RxzFPehB0Q #機械学習 #人工知能</t>
  </si>
  <si>
    <t>@dealarchitect Your headline implies that Walmart is deploying introspective robots that scan themselves.… https://t.co/8JSP2iHXxc</t>
  </si>
  <si>
    <t>RT @GLBiznet: The newest Walmart employee is a #Robot!  #ai #robotics #drone #robots #autonomous #tech #technology #science #gadget #innova…</t>
  </si>
  <si>
    <t>Walmart Toa Baja supongo. https://t.co/MMK5DoDpyC</t>
  </si>
  <si>
    <t>Duracell CopperTop D Alkaline Batteries, 8 count - https://t.co/zdw2AbsE3e https://t.co/M5oL0KRNXl</t>
  </si>
  <si>
    <t>RT @themommybunch: Holiday Family Care #deals @walmart! https://t.co/Kt8cK7LxqU 
PLUS get @IbottaApp offers to save more! Find offers here…</t>
  </si>
  <si>
    <t>RT @SpaceshipsLB: Looking for some fabulous stocking stuffer ideas for the guys in your life?? We've got them!!! See our suggestions + grab…</t>
  </si>
  <si>
    <t>RT @JManMillerBug: Need the perfect holiday gift for your pup? Check out my personalized stocking #tutorial and see why I filled it with @P…</t>
  </si>
  <si>
    <t>RT @Juanjos_RP: #Lujan👉Intento saqueo en Walmart
#MacricidioDia743
#BuenJueves #MiercolesIntratables
#BalasDePlomo
#MCJunior #MiCasaJuanes…</t>
  </si>
  <si>
    <t>RT @thirdstopright: You wouldn't be panicking if you had this! https://t.co/bLD4exx9OO #ad https://t.co/xKkCGdc3YN</t>
  </si>
  <si>
    <t>RT @BHGLiveBetter: One futon. Multiple positions. Many ways to relax this holiday season!
RT to #win #WalmartWednesday. https://t.co/Mj9Hu0…</t>
  </si>
  <si>
    <t>RT @LloydLegalist: Last year finances were too tight to give our church and Christian school staff a Christmas bonus. But since finances ar…</t>
  </si>
  <si>
    <t>RT @WalmartcomUS: Rollback and save $30 on the Samsung Galaxy Express Prime 2. Get yours today for $99.99. https://t.co/V5ODVYimxE #ATTPrep…</t>
  </si>
  <si>
    <t>[walmart] Berço Portátil Camping Rosa - Burigotto por R$ 299,90 https://t.co/jakLhfAvCh</t>
  </si>
  <si>
    <t>[Walmart] Epson Ecotank L455 R$829 em 10x SJ + FG (SP) https://t.co/u4coVNNKa5</t>
  </si>
  <si>
    <t>[walmart] Jarra Térmica Mor 750ml Fresh Branca por R$ 14,40 https://t.co/UL6ubkGE9Z</t>
  </si>
  <si>
    <t>[walmart] Panela de Arroz Bioceramic ® 10 Copos - Oster - 110V por R$ 199,99 https://t.co/DnJgQr78YD</t>
  </si>
  <si>
    <t>[walmart] Boneco De Pelúcia Adventure Time Finn Com 25 Cm – Multikids por R$ 24,90 https://t.co/fQZYNHJXeH</t>
  </si>
  <si>
    <t>[walmart] Filtro para Torneira Versatille - Lorenzetti por R$ 47,99 https://t.co/g7gaOTloAT</t>
  </si>
  <si>
    <t>RT @tayloralesia: Running so fast in Walmart that my phone turned do not disturb on cuz it thought I was driving</t>
  </si>
  <si>
    <t>Mom says Walmart kicked her out for passing out gift cards https://t.co/A1VjloYBNQ https://t.co/kfDfdeKl3A</t>
  </si>
  <si>
    <t>Luggage - Every Day Low Prices | https://t.co/mesfjiRcSX https://t.co/gNDQxczmKF</t>
  </si>
  <si>
    <t>RT @WalmartcomUS: Great offers you won’t want to miss! Save up to $1,200 on Samsung TVs at Walmart. FREE PICKUP TODAY. https://t.co/8WChxhd…</t>
  </si>
  <si>
    <t>Kepler, la (future) réponse de Walmart à Amazon Go https://t.co/rSuzcRRBA5</t>
  </si>
  <si>
    <t>RT @LUsineDigitale: Kepler, la (future) réponse de Walmart à Amazon Go https://t.co/rSuzcRRBA5</t>
  </si>
  <si>
    <t>@ilovemydogs1972 @lmattowens @BCAppelbaum Same thing @Walmart did. Raised starting pay to $9.50/hr, gave existing s… https://t.co/oLv51fL6en</t>
  </si>
  <si>
    <t>@ilovemydogs1972 @lmattowens @BCAppelbaum @Walmart And to help offset the increased wages, @Walmart got rid of all… https://t.co/qy8gjipXmQ</t>
  </si>
  <si>
    <t>Innovación: Why nobody wants for Christmas: An Amazon-Walmart war https://t.co/F52IjLozZN https://t.co/6ScjWATIGg</t>
  </si>
  <si>
    <t>RT @Cosmetic_Sanc: #AD #Pamprin wants to share their 21 Days of Positivity to help us out of the funk, especially when we're PMSing! https:…</t>
  </si>
  <si>
    <t>RT @thirdstopright: There's only 6 days until Christmas? Are you saving on these essentials yet? https://t.co/bLD4exx9OO #ad https://t.co/V…</t>
  </si>
  <si>
    <t>» Walmart is planning a store without cashiers - Axios https://t.co/BgfoaYmHNc</t>
  </si>
  <si>
    <t>21 December 2017, /Good-Morning Friends Up in the morning at 3:15 am, the time now 6:18 am, HT: 5'6 SH 6 JMBRM coff… https://t.co/CAguMMzzKY</t>
  </si>
  <si>
    <t>RT @Maddamor: @PPTenel13 @LANATASINFILTR0 @PatoBullrich Y en Lujan a 3 superm ... Walmart  Carrefour y Vea .... Scioli trajo gente de la Vi…</t>
  </si>
  <si>
    <t>RT @KarolaGabriela: Intentaron saquear en Walmart ,Carefour y Vea en la zona de Luján.
Hay un policía con la mano quebrada.
Seguimos con lo…</t>
  </si>
  <si>
    <t>RT @twistools_en: Walmart reportedly explores cashier-free stores to keep pace with Amazon - Digital #Trends https://t.co/2WTW4inGE7</t>
  </si>
  <si>
    <t>RT @SpirosMargaris: After #Amazon, #Walmart wants to try 
building cashier-less stores 
https://t.co/3ZoCgoaaTv #fintech @aghoshal @TheNe…</t>
  </si>
  <si>
    <t>Knew that was gonna happen lol. I fell clean out, ain't wash a damn thing or go to nobody's Walmart!</t>
  </si>
  <si>
    <t>When the total is let's say $38 and the customer gives you $40 and you say out of $40? that doesn't mean give the c… https://t.co/UdJbSPM2mg</t>
  </si>
  <si>
    <t>Walmart is testing personal shopping and cashier-free stores https://t.co/EmWQX0wM8X via @engadget</t>
  </si>
  <si>
    <t>https://twitter.com/messages/compose?recipient_id=145297095</t>
  </si>
  <si>
    <t>https://twitter.com/i/web/status/943798209394065409</t>
  </si>
  <si>
    <t>http://www.hardmob.com.br/promocoes/679430-walmart-epson-ecotank-l455-r-829-10x-sj-fg-sp.html</t>
  </si>
  <si>
    <t>https://techcrunch.com/2017/12/20/walmart-personal-shopping-services-and-cashier-free-stores/?ncid=rss</t>
  </si>
  <si>
    <t>https://www.usine-digitale.fr/article/kepler-la-future-reponse-de-walmart-a-amazon-go.N630763?utm_source=Sociallymap&amp;utm_medium=Sociallymap&amp;utm_campaign=Sociallymap</t>
  </si>
  <si>
    <t>http://youtu.be/XRhm2MaGXIM?a</t>
  </si>
  <si>
    <t>http://ift.tt/2kW2MHg</t>
  </si>
  <si>
    <t>https://twitter.com/i/web/status/943798440886177792</t>
  </si>
  <si>
    <t>https://twitter.com/i/web/status/943798476160274433</t>
  </si>
  <si>
    <t>https://youtu.be/cwottQV4cAg https://twitter.com/i/web/status/943798477850660865</t>
  </si>
  <si>
    <t>http://bit.ly/2Bs0N8p</t>
  </si>
  <si>
    <t>https://www.lsa-conso.fr/apres-amazon-et-alibaba-walmart-developpe-son-propre-magasin-sans-caisses,276182</t>
  </si>
  <si>
    <t>https://twitter.com/i/web/status/943798738270740483</t>
  </si>
  <si>
    <t>https://twitter.com/i/web/status/943798955384721408</t>
  </si>
  <si>
    <t>https://www.instagram.com/p/Bc9jwJ0FQod/</t>
  </si>
  <si>
    <t>http://Walmart.com http://ref.gl/hP3Jkllr</t>
  </si>
  <si>
    <t>https://fb.me/1r6cB3jhB</t>
  </si>
  <si>
    <t>http://bit.ly/2BrOEk6</t>
  </si>
  <si>
    <t>http://youtu.be/3hmupYqKKQY?a</t>
  </si>
  <si>
    <t>https://twitter.com/streetwfits/status/837741845455192066</t>
  </si>
  <si>
    <t>http://compre.vc/v2/355c6aee6b2</t>
  </si>
  <si>
    <t>http://bit.ly/2BeAPRC</t>
  </si>
  <si>
    <t>http://bit.ly/2BrRTbh</t>
  </si>
  <si>
    <t>https://twitter.com/i/web/status/943799381383360512</t>
  </si>
  <si>
    <t>https://www.axios.com/walmart-planning-a-cashierless-store-2518925675.html</t>
  </si>
  <si>
    <t>http://dlvr.it/Q70XMb</t>
  </si>
  <si>
    <t>https://www.axios.com/walmart-planning-a-cashierless-store-2518925675.html?utm_source=twitter&amp;utm_medium=twsocialshare&amp;utm_campaign=organic</t>
  </si>
  <si>
    <t>https://twitter.com/i/web/status/943800036516876289</t>
  </si>
  <si>
    <t>http://dlvr.it/Q70YgF</t>
  </si>
  <si>
    <t>http://www.visualcapitalist.com/walmart-nation-mapping-largest-employers-u-s/</t>
  </si>
  <si>
    <t>http://ow.ly/zvQ030hmmRS</t>
  </si>
  <si>
    <t>https://twitter.com/i/web/status/943800341425946625</t>
  </si>
  <si>
    <t>https://fb.me/8BA3fONp3</t>
  </si>
  <si>
    <t>http://youtu.be/zfEPD4pnYKA?a</t>
  </si>
  <si>
    <t>https://twitter.com/ahmedtwinkie/status/942852877453631488</t>
  </si>
  <si>
    <t>https://twitter.com/i/web/status/943801102822232065</t>
  </si>
  <si>
    <t>https://twitter.com/i/web/status/943801214851981312</t>
  </si>
  <si>
    <t>http://bit.ly/2CPIshP</t>
  </si>
  <si>
    <t>https://www.highsnobiety.com/p/walmart-lord-and-taylor/</t>
  </si>
  <si>
    <t>http://jediinsider.com/news.php?itemid=19267&amp;utm_source=dlvr.it&amp;utm_medium=twitter https://twitter.com/i/web/status/943801484176605184</t>
  </si>
  <si>
    <t>https://twitter.com/i/web/status/943798217321406464</t>
  </si>
  <si>
    <t>https://twitter.com/i/web/status/943801563893579776</t>
  </si>
  <si>
    <t>http://savinggraceatguantanamobay.com.ridder.co/OeglVG</t>
  </si>
  <si>
    <t>http://ift.tt/2kQid3w</t>
  </si>
  <si>
    <t>https://twitter.com/i/web/status/943801895780483072</t>
  </si>
  <si>
    <t>https://twitter.com/mortiz165/status/943800391120179200</t>
  </si>
  <si>
    <t>http://Walmart.com http://ref.gl/8fRqueTa</t>
  </si>
  <si>
    <t>https://ooh.li/3558866</t>
  </si>
  <si>
    <t>https://ooh.li/0e339c5</t>
  </si>
  <si>
    <t>http://bit.ly/2cC3t50</t>
  </si>
  <si>
    <t>https://gafanho.to/oferta/berco-portatil-camping-rosa-burigotto</t>
  </si>
  <si>
    <t>https://gafanho.to/oferta/walmart-epson-ecotank-l455-r829-em-sj-fg</t>
  </si>
  <si>
    <t>https://gafanho.to/oferta/walmart-jarra-termica-mor-fresh-branca</t>
  </si>
  <si>
    <t>https://gafanho.to/oferta/panela-de-arroz-bioceramic-copos-oster</t>
  </si>
  <si>
    <t>https://gafanho.to/oferta/walmart-boneco-de-pelucia-adventure-time-finn-com</t>
  </si>
  <si>
    <t>https://gafanho.to/oferta/filtro-para-torneira-versatille-lorenzetti</t>
  </si>
  <si>
    <t>http://Walmart.com http://ref.gl/cxYZmmWQ</t>
  </si>
  <si>
    <t>https://twitter.com/i/web/status/943802428817924096</t>
  </si>
  <si>
    <t>https://twitter.com/i/web/status/943802942909485058</t>
  </si>
  <si>
    <t>http://www.america-retail.com/tendencias-e-innovacion/innovacion-why-nobody-wants-for-christmas-an-amazon-walmart-war/</t>
  </si>
  <si>
    <t>https://twitter.com/i/web/status/943803035544891397</t>
  </si>
  <si>
    <t>https://goo.gl/MLMxPc</t>
  </si>
  <si>
    <t>http://bit.ly/2BezLNM</t>
  </si>
  <si>
    <t>https://twitter.com/i/web/status/943803232194912262</t>
  </si>
  <si>
    <t>https://www.engadget.com/2017/12/20/walmart-is-testing-personal-shopping-and-cashier-free-stores/</t>
  </si>
  <si>
    <t>twitter.com</t>
  </si>
  <si>
    <t>com.br</t>
  </si>
  <si>
    <t>techcrunch.com</t>
  </si>
  <si>
    <t>usine-digitale.fr</t>
  </si>
  <si>
    <t>youtu.be</t>
  </si>
  <si>
    <t>ift.tt</t>
  </si>
  <si>
    <t>youtu.be twitter.com</t>
  </si>
  <si>
    <t>bit.ly</t>
  </si>
  <si>
    <t>lsa-conso.fr</t>
  </si>
  <si>
    <t>instagram.com</t>
  </si>
  <si>
    <t>walmart.com ref.gl</t>
  </si>
  <si>
    <t>fb.me</t>
  </si>
  <si>
    <t>compre.vc</t>
  </si>
  <si>
    <t>axios.com</t>
  </si>
  <si>
    <t>dlvr.it</t>
  </si>
  <si>
    <t>visualcapitalist.com</t>
  </si>
  <si>
    <t>ow.ly</t>
  </si>
  <si>
    <t>highsnobiety.com</t>
  </si>
  <si>
    <t>jediinsider.com twitter.com</t>
  </si>
  <si>
    <t>ridder.co</t>
  </si>
  <si>
    <t>ooh.li</t>
  </si>
  <si>
    <t>gafanho.to</t>
  </si>
  <si>
    <t>america-retail.com</t>
  </si>
  <si>
    <t>goo.gl</t>
  </si>
  <si>
    <t>engadget.com</t>
  </si>
  <si>
    <t>natal promoção sdv</t>
  </si>
  <si>
    <t>digital</t>
  </si>
  <si>
    <t>kingsman</t>
  </si>
  <si>
    <t>usinedigitale</t>
  </si>
  <si>
    <t>technology</t>
  </si>
  <si>
    <t>parentschoice</t>
  </si>
  <si>
    <t>walmart gboymanagement</t>
  </si>
  <si>
    <t>walmart multilaser</t>
  </si>
  <si>
    <t>automation</t>
  </si>
  <si>
    <t>walmart robot robotics aı retailtech bots machineıntelligence innovation</t>
  </si>
  <si>
    <t>starwars</t>
  </si>
  <si>
    <t>sackville walmart buylocal</t>
  </si>
  <si>
    <t>機械学習 人工知能</t>
  </si>
  <si>
    <t>robot ai robotics drone robots autonomous tech technology science gadget</t>
  </si>
  <si>
    <t>deals</t>
  </si>
  <si>
    <t>tutorial</t>
  </si>
  <si>
    <t>lujan macricidiodia743 buenjueves miercolesıntratables balasdeplomo mcjunior micasajuanes</t>
  </si>
  <si>
    <t>ad</t>
  </si>
  <si>
    <t>win walmartwednesday</t>
  </si>
  <si>
    <t>ad pamprin</t>
  </si>
  <si>
    <t>trends</t>
  </si>
  <si>
    <t>amazon walmart fintech</t>
  </si>
  <si>
    <t>https://twitter.com/#!/repetto_susana/status/943797977805705216</t>
  </si>
  <si>
    <t>https://twitter.com/#!/tolentinpedro/status/943798008122150912</t>
  </si>
  <si>
    <t>https://twitter.com/#!/gumememe/status/943798095808118784</t>
  </si>
  <si>
    <t>https://twitter.com/#!/walmart_atende/status/943798119384395777</t>
  </si>
  <si>
    <t>https://twitter.com/#!/joonbyh/status/943798148488671232</t>
  </si>
  <si>
    <t>https://twitter.com/#!/tatutaduro/status/943798209394065409</t>
  </si>
  <si>
    <t>https://twitter.com/#!/hardmob_promo/status/943798217170411520</t>
  </si>
  <si>
    <t>https://twitter.com/#!/boggletech1/status/943798217619079168</t>
  </si>
  <si>
    <t>https://twitter.com/#!/arthur_colliot/status/943798343314104320</t>
  </si>
  <si>
    <t>https://twitter.com/#!/jwhackers/status/943798358493319170</t>
  </si>
  <si>
    <t>https://twitter.com/#!/quentinmasson57/status/943798382681907200</t>
  </si>
  <si>
    <t>https://twitter.com/#!/knightsmood/status/943798433344667649</t>
  </si>
  <si>
    <t>https://twitter.com/#!/chalkedequality/status/943798439883759616</t>
  </si>
  <si>
    <t>https://twitter.com/#!/zackmerles/status/943798440886177792</t>
  </si>
  <si>
    <t>https://twitter.com/#!/floridavoternpa/status/943798476160274433</t>
  </si>
  <si>
    <t>https://twitter.com/#!/ryanvidgamenerd/status/943798477850660865</t>
  </si>
  <si>
    <t>https://twitter.com/#!/saidiano_/status/943798502156656640</t>
  </si>
  <si>
    <t>https://twitter.com/#!/davynegi/status/943798537250398211</t>
  </si>
  <si>
    <t>https://twitter.com/#!/yuunyanshi/status/943798622784716800</t>
  </si>
  <si>
    <t>https://twitter.com/#!/slconine/status/943798665508020224</t>
  </si>
  <si>
    <t>https://twitter.com/#!/timdl/status/943798707027312640</t>
  </si>
  <si>
    <t>https://twitter.com/#!/christatravels/status/943798723649290240</t>
  </si>
  <si>
    <t>https://twitter.com/#!/carlsonengineer/status/943798738270740483</t>
  </si>
  <si>
    <t>https://twitter.com/#!/ıtnewsfrance/status/943798744377675776</t>
  </si>
  <si>
    <t>https://twitter.com/#!/jessicaedeok/status/943798822899273732</t>
  </si>
  <si>
    <t>https://twitter.com/#!/unıxphysco/status/943798843673661440</t>
  </si>
  <si>
    <t>https://twitter.com/#!/_starkqueen/status/943798845745647617</t>
  </si>
  <si>
    <t>https://twitter.com/#!/maria_teague/status/943798902532263936</t>
  </si>
  <si>
    <t>https://twitter.com/#!/capitalcom/status/943798955384721408</t>
  </si>
  <si>
    <t>https://twitter.com/#!/dappy_thegreat/status/943798966600077312</t>
  </si>
  <si>
    <t>https://twitter.com/#!/myloc_tracker/status/943798975907364864</t>
  </si>
  <si>
    <t>https://twitter.com/#!/gboy559/status/943799018211201024</t>
  </si>
  <si>
    <t>https://twitter.com/#!/minatoastool/status/943799021184995333</t>
  </si>
  <si>
    <t>https://twitter.com/#!/carsellguru/status/943799034921316352</t>
  </si>
  <si>
    <t>https://twitter.com/#!/dawgsblog417/status/943799047541882880</t>
  </si>
  <si>
    <t>https://twitter.com/#!/uohanalilly/status/943799053611143168</t>
  </si>
  <si>
    <t>https://twitter.com/#!/fionamarissa/status/943798509467258881</t>
  </si>
  <si>
    <t>https://twitter.com/#!/fionamarissa/status/943799054961725440</t>
  </si>
  <si>
    <t>https://twitter.com/#!/123beauty2010/status/943799080811225088</t>
  </si>
  <si>
    <t>https://twitter.com/#!/aniesmehad/status/943799094279004165</t>
  </si>
  <si>
    <t>https://twitter.com/#!/eduzanete/status/943799108988481536</t>
  </si>
  <si>
    <t>https://twitter.com/#!/vitrinedeoferta/status/943799172712542208</t>
  </si>
  <si>
    <t>https://twitter.com/#!/kiaoze/status/943799249170509826</t>
  </si>
  <si>
    <t>https://twitter.com/#!/nismoknights/status/943799294024445952</t>
  </si>
  <si>
    <t>https://twitter.com/#!/kheatherbrown/status/943799319286738944</t>
  </si>
  <si>
    <t>https://twitter.com/#!/dailydigital/status/943799343668256768</t>
  </si>
  <si>
    <t>https://twitter.com/#!/oddegutt/status/943799381383360512</t>
  </si>
  <si>
    <t>https://twitter.com/#!/dyomhara/status/943799434709696514</t>
  </si>
  <si>
    <t>https://twitter.com/#!/ohnospacey/status/943799461406433281</t>
  </si>
  <si>
    <t>https://twitter.com/#!/uzibryan/status/943799482726125568</t>
  </si>
  <si>
    <t>https://twitter.com/#!/anthsci/status/943799645708410880</t>
  </si>
  <si>
    <t>https://twitter.com/#!/invent_therapy/status/943799648136732672</t>
  </si>
  <si>
    <t>https://twitter.com/#!/daniel_jerome44/status/943799728512348160</t>
  </si>
  <si>
    <t>https://twitter.com/#!/freemanswatch/status/943799785718452227</t>
  </si>
  <si>
    <t>https://twitter.com/#!/enrique_altami/status/943799860469346304</t>
  </si>
  <si>
    <t>https://twitter.com/#!/cakewhiz/status/943799861832380416</t>
  </si>
  <si>
    <t>https://twitter.com/#!/wordwisealice/status/943799899161792512</t>
  </si>
  <si>
    <t>https://twitter.com/#!/rainbow28_/status/943799968766316544</t>
  </si>
  <si>
    <t>https://twitter.com/#!/osomatsutan/status/943799998776520704</t>
  </si>
  <si>
    <t>https://twitter.com/#!/nawelle_gasmi/status/943800029055250432</t>
  </si>
  <si>
    <t>https://twitter.com/#!/clintroughton/status/943800036516876289</t>
  </si>
  <si>
    <t>https://twitter.com/#!/jonkbrent/status/943800045261832193</t>
  </si>
  <si>
    <t>https://twitter.com/#!/mangoysimon/status/943800082775855104</t>
  </si>
  <si>
    <t>https://twitter.com/#!/bearclaw_d/status/943800100106752000</t>
  </si>
  <si>
    <t>https://twitter.com/#!/adngold/status/943800101868326912</t>
  </si>
  <si>
    <t>https://twitter.com/#!/34juancar/status/943799957584334848</t>
  </si>
  <si>
    <t>https://twitter.com/#!/34juancar/status/943800132579069952</t>
  </si>
  <si>
    <t>https://twitter.com/#!/ggelisabet2013/status/943800161125494784</t>
  </si>
  <si>
    <t>https://twitter.com/#!/jısatsumanla/status/943800206839070721</t>
  </si>
  <si>
    <t>https://twitter.com/#!/bloodklavers/status/943800210580484098</t>
  </si>
  <si>
    <t>https://twitter.com/#!/adonisudono/status/943800213277462528</t>
  </si>
  <si>
    <t>https://twitter.com/#!/mitch_vidovich/status/943800231325523968</t>
  </si>
  <si>
    <t>https://twitter.com/#!/a6thsense/status/943800264989069312</t>
  </si>
  <si>
    <t>https://twitter.com/#!/larcherthanlife/status/943800322727739392</t>
  </si>
  <si>
    <t>https://twitter.com/#!/caliimikaze/status/943800325294710784</t>
  </si>
  <si>
    <t>https://twitter.com/#!/bazinga_king/status/943800341425946625</t>
  </si>
  <si>
    <t>https://twitter.com/#!/frhrsmn/status/943800378310631424</t>
  </si>
  <si>
    <t>https://twitter.com/#!/gatejo/status/943800416470478850</t>
  </si>
  <si>
    <t>https://twitter.com/#!/osvaldobru/status/943800481528377344</t>
  </si>
  <si>
    <t>https://twitter.com/#!/masaun2551/status/943800501082009600</t>
  </si>
  <si>
    <t>https://twitter.com/#!/boglesbian/status/943800507956695040</t>
  </si>
  <si>
    <t>https://twitter.com/#!/pierrotbaron/status/943800544400994304</t>
  </si>
  <si>
    <t>https://twitter.com/#!/mariancavandoli/status/943800604991860736</t>
  </si>
  <si>
    <t>https://twitter.com/#!/18christopher/status/943800632040976384</t>
  </si>
  <si>
    <t>https://twitter.com/#!/sonofmydad/status/943800632154214400</t>
  </si>
  <si>
    <t>https://twitter.com/#!/donquisink/status/943800644477112320</t>
  </si>
  <si>
    <t>https://twitter.com/#!/scissorpp/status/943800709509779457</t>
  </si>
  <si>
    <t>https://twitter.com/#!/aynamor/status/943800710818336770</t>
  </si>
  <si>
    <t>https://twitter.com/#!/lavayennacecina/status/943800722432413696</t>
  </si>
  <si>
    <t>https://twitter.com/#!/kmamas/status/943800729663307782</t>
  </si>
  <si>
    <t>https://twitter.com/#!/marcusdrew0076/status/943798301878636546</t>
  </si>
  <si>
    <t>https://twitter.com/#!/marcusdrew0076/status/943798355616059392</t>
  </si>
  <si>
    <t>https://twitter.com/#!/marcusdrew0076/status/943800730825175048</t>
  </si>
  <si>
    <t>https://twitter.com/#!/maritamorais/status/943800748294443009</t>
  </si>
  <si>
    <t>https://twitter.com/#!/figueraschris/status/943800826379808768</t>
  </si>
  <si>
    <t>https://twitter.com/#!/gregory92t/status/943800855572176897</t>
  </si>
  <si>
    <t>https://twitter.com/#!/lnajltsu/status/943800859384717312</t>
  </si>
  <si>
    <t>https://twitter.com/#!/cgfonta/status/943800911670988801</t>
  </si>
  <si>
    <t>https://twitter.com/#!/fathoeseat/status/943800937080074241</t>
  </si>
  <si>
    <t>https://twitter.com/#!/sfordthetexan/status/943801102822232065</t>
  </si>
  <si>
    <t>https://twitter.com/#!/nilinf7hotmail1/status/943801169100582913</t>
  </si>
  <si>
    <t>https://twitter.com/#!/liilshawtyc/status/943801214851981312</t>
  </si>
  <si>
    <t>https://twitter.com/#!/buckygreen1/status/943801251606810624</t>
  </si>
  <si>
    <t>https://twitter.com/#!/asesarego/status/943801342610591744</t>
  </si>
  <si>
    <t>https://twitter.com/#!/jornalvs/status/943801382825549824</t>
  </si>
  <si>
    <t>https://twitter.com/#!/lizzs8259/status/943801414601539589</t>
  </si>
  <si>
    <t>https://twitter.com/#!/rledutech1/status/943801429650755585</t>
  </si>
  <si>
    <t>https://twitter.com/#!/bfraser747/status/943798416416563201</t>
  </si>
  <si>
    <t>https://twitter.com/#!/beaderino1/status/943801464723574784</t>
  </si>
  <si>
    <t>https://twitter.com/#!/whyttnaysmith/status/943801484101242880</t>
  </si>
  <si>
    <t>https://twitter.com/#!/jediınsider/status/943801484176605184</t>
  </si>
  <si>
    <t>https://twitter.com/#!/oldladybishop/status/943798217321406464</t>
  </si>
  <si>
    <t>https://twitter.com/#!/nsrasta/status/943801503789219840</t>
  </si>
  <si>
    <t>https://twitter.com/#!/lisa_marshae/status/943801509711695872</t>
  </si>
  <si>
    <t>https://twitter.com/#!/rodolphozippo/status/943801526727987200</t>
  </si>
  <si>
    <t>https://twitter.com/#!/jackhutton/status/943801563893579776</t>
  </si>
  <si>
    <t>https://twitter.com/#!/ayla__21/status/943801651747364864</t>
  </si>
  <si>
    <t>https://twitter.com/#!/waifucreepy/status/943801664787456000</t>
  </si>
  <si>
    <t>https://twitter.com/#!/epiriz39/status/943801744655601665</t>
  </si>
  <si>
    <t>https://twitter.com/#!/mjgranger1/status/943801781469016064</t>
  </si>
  <si>
    <t>https://twitter.com/#!/axinityy/status/943801813999980544</t>
  </si>
  <si>
    <t>https://twitter.com/#!/a_ı_news/status/943801828382306304</t>
  </si>
  <si>
    <t>https://twitter.com/#!/richardveryard/status/943801895780483072</t>
  </si>
  <si>
    <t>https://twitter.com/#!/raybeharry/status/943802086654988288</t>
  </si>
  <si>
    <t>https://twitter.com/#!/josecirpr/status/943802119081091073</t>
  </si>
  <si>
    <t>https://twitter.com/#!/mariaeva40451/status/943802238518157312</t>
  </si>
  <si>
    <t>https://twitter.com/#!/plusminuscharge/status/943802241328152576</t>
  </si>
  <si>
    <t>https://twitter.com/#!/_deuceg/status/943802260580159488</t>
  </si>
  <si>
    <t>https://twitter.com/#!/workingmommagic/status/943802265307045888</t>
  </si>
  <si>
    <t>https://twitter.com/#!/theıtmom/status/943802276199546881</t>
  </si>
  <si>
    <t>https://twitter.com/#!/sayhellonature/status/943802294050496512</t>
  </si>
  <si>
    <t>https://twitter.com/#!/anamariaifran/status/943802359284629507</t>
  </si>
  <si>
    <t>https://twitter.com/#!/anamariaifran/status/943798805698314240</t>
  </si>
  <si>
    <t>https://twitter.com/#!/outnumberedmama/status/943802374774071297</t>
  </si>
  <si>
    <t>https://twitter.com/#!/mommamedianetwo/status/943802399843479553</t>
  </si>
  <si>
    <t>https://twitter.com/#!/asaflynn_1984/status/943802134855913472</t>
  </si>
  <si>
    <t>https://twitter.com/#!/asaflynn_1984/status/943802187242668032</t>
  </si>
  <si>
    <t>https://twitter.com/#!/asaflynn_1984/status/943802269824438273</t>
  </si>
  <si>
    <t>https://twitter.com/#!/asaflynn_1984/status/943802413361885184</t>
  </si>
  <si>
    <t>https://twitter.com/#!/aprilapril14333/status/943802508669014018</t>
  </si>
  <si>
    <t>https://twitter.com/#!/scottwilson__/status/943802539367071745</t>
  </si>
  <si>
    <t>https://twitter.com/#!/celinethor/status/943802635378987008</t>
  </si>
  <si>
    <t>https://twitter.com/#!/rafapg/status/943802654593093633</t>
  </si>
  <si>
    <t>https://twitter.com/#!/seissieterobo/status/943798962280194048</t>
  </si>
  <si>
    <t>https://twitter.com/#!/seissieterobo/status/943802655431852032</t>
  </si>
  <si>
    <t>https://twitter.com/#!/gafanhotoapp/status/943798270945628160</t>
  </si>
  <si>
    <t>https://twitter.com/#!/gafanhotoapp/status/943798271990030337</t>
  </si>
  <si>
    <t>https://twitter.com/#!/gafanhotoapp/status/943798434762579969</t>
  </si>
  <si>
    <t>https://twitter.com/#!/gafanhotoapp/status/943801019854737408</t>
  </si>
  <si>
    <t>https://twitter.com/#!/gafanhotoapp/status/943802035954176000</t>
  </si>
  <si>
    <t>https://twitter.com/#!/gafanhotoapp/status/943802685635080192</t>
  </si>
  <si>
    <t>https://twitter.com/#!/findelcuentok/status/943802712080216064</t>
  </si>
  <si>
    <t>https://twitter.com/#!/betylandia/status/943802731797663744</t>
  </si>
  <si>
    <t>https://twitter.com/#!/celinebozuklu8/status/943802743289991169</t>
  </si>
  <si>
    <t>https://twitter.com/#!/wfmy/status/943798441578254338</t>
  </si>
  <si>
    <t>https://twitter.com/#!/craneman51m/status/943802804459790336</t>
  </si>
  <si>
    <t>https://twitter.com/#!/pressurecookin_/status/943802872336023552</t>
  </si>
  <si>
    <t>https://twitter.com/#!/vivibulzo/status/943802887066537985</t>
  </si>
  <si>
    <t>https://twitter.com/#!/elwood1960law/status/943802926119768064</t>
  </si>
  <si>
    <t>https://twitter.com/#!/lusinedigitale/status/943798379141910528</t>
  </si>
  <si>
    <t>https://twitter.com/#!/lsilvestresiaz/status/943802941445689344</t>
  </si>
  <si>
    <t>https://twitter.com/#!/ahorsehasnoname/status/943802428817924096</t>
  </si>
  <si>
    <t>https://twitter.com/#!/ahorsehasnoname/status/943802942909485058</t>
  </si>
  <si>
    <t>https://twitter.com/#!/cjmovies_/status/943802948890578945</t>
  </si>
  <si>
    <t>https://twitter.com/#!/aretail/status/943802988824539136</t>
  </si>
  <si>
    <t>https://twitter.com/#!/rockinmama/status/943802561349410816</t>
  </si>
  <si>
    <t>https://twitter.com/#!/rockinmama/status/943803004905431041</t>
  </si>
  <si>
    <t>https://twitter.com/#!/vipertoxin/status/943803012819988480</t>
  </si>
  <si>
    <t>https://twitter.com/#!/crisluz16/status/943803024404828167</t>
  </si>
  <si>
    <t>https://twitter.com/#!/jacqueline_mbrm/status/943803035544891397</t>
  </si>
  <si>
    <t>https://twitter.com/#!/smugouma/status/943803042192863232</t>
  </si>
  <si>
    <t>https://twitter.com/#!/lisafields75/status/943799554209730561</t>
  </si>
  <si>
    <t>https://twitter.com/#!/lisafields75/status/943803084043702273</t>
  </si>
  <si>
    <t>https://twitter.com/#!/hjcbizsolutions/status/943803136191401984</t>
  </si>
  <si>
    <t>https://twitter.com/#!/juergunger/status/943803141170126849</t>
  </si>
  <si>
    <t>https://twitter.com/#!/lamommy_mocha/status/943803153698447360</t>
  </si>
  <si>
    <t>https://twitter.com/#!/jocha21/status/943803160740712448</t>
  </si>
  <si>
    <t>https://twitter.com/#!/cassandraaaa_1d/status/943803232194912262</t>
  </si>
  <si>
    <t>https://twitter.com/#!/mark_vasicek/status/943803243838296065</t>
  </si>
  <si>
    <t>943797977805705216</t>
  </si>
  <si>
    <t>943798008122150912</t>
  </si>
  <si>
    <t>943798095808118784</t>
  </si>
  <si>
    <t>943798119384395777</t>
  </si>
  <si>
    <t>943798148488671232</t>
  </si>
  <si>
    <t>943798209394065409</t>
  </si>
  <si>
    <t>943798217170411520</t>
  </si>
  <si>
    <t>943798217619079168</t>
  </si>
  <si>
    <t>943798343314104320</t>
  </si>
  <si>
    <t>943798358493319170</t>
  </si>
  <si>
    <t>943798382681907200</t>
  </si>
  <si>
    <t>943798433344667649</t>
  </si>
  <si>
    <t>943798439883759616</t>
  </si>
  <si>
    <t>943798440886177792</t>
  </si>
  <si>
    <t>943798476160274433</t>
  </si>
  <si>
    <t>943798477850660865</t>
  </si>
  <si>
    <t>943798502156656640</t>
  </si>
  <si>
    <t>943798537250398211</t>
  </si>
  <si>
    <t>943798622784716800</t>
  </si>
  <si>
    <t>943798665508020224</t>
  </si>
  <si>
    <t>943798707027312640</t>
  </si>
  <si>
    <t>943798723649290240</t>
  </si>
  <si>
    <t>943798738270740483</t>
  </si>
  <si>
    <t>943798744377675776</t>
  </si>
  <si>
    <t>943798822899273732</t>
  </si>
  <si>
    <t>943798843673661440</t>
  </si>
  <si>
    <t>943798845745647617</t>
  </si>
  <si>
    <t>943798902532263936</t>
  </si>
  <si>
    <t>943798955384721408</t>
  </si>
  <si>
    <t>943798966600077312</t>
  </si>
  <si>
    <t>943798975907364864</t>
  </si>
  <si>
    <t>943799018211201024</t>
  </si>
  <si>
    <t>943799021184995333</t>
  </si>
  <si>
    <t>943799034921316352</t>
  </si>
  <si>
    <t>943799047541882880</t>
  </si>
  <si>
    <t>943799053611143168</t>
  </si>
  <si>
    <t>943798509467258881</t>
  </si>
  <si>
    <t>943799054961725440</t>
  </si>
  <si>
    <t>943799080811225088</t>
  </si>
  <si>
    <t>943799094279004165</t>
  </si>
  <si>
    <t>943799108988481536</t>
  </si>
  <si>
    <t>943799172712542208</t>
  </si>
  <si>
    <t>943799249170509826</t>
  </si>
  <si>
    <t>943799294024445952</t>
  </si>
  <si>
    <t>943799319286738944</t>
  </si>
  <si>
    <t>943799343668256768</t>
  </si>
  <si>
    <t>943799381383360512</t>
  </si>
  <si>
    <t>943799434709696514</t>
  </si>
  <si>
    <t>943799461406433281</t>
  </si>
  <si>
    <t>943799482726125568</t>
  </si>
  <si>
    <t>943799645708410880</t>
  </si>
  <si>
    <t>943799648136732672</t>
  </si>
  <si>
    <t>943799728512348160</t>
  </si>
  <si>
    <t>943799785718452227</t>
  </si>
  <si>
    <t>943799860469346304</t>
  </si>
  <si>
    <t>943799861832380416</t>
  </si>
  <si>
    <t>943799899161792512</t>
  </si>
  <si>
    <t>943799968766316544</t>
  </si>
  <si>
    <t>943799998776520704</t>
  </si>
  <si>
    <t>943800029055250432</t>
  </si>
  <si>
    <t>943800036516876289</t>
  </si>
  <si>
    <t>943800045261832193</t>
  </si>
  <si>
    <t>943800082775855104</t>
  </si>
  <si>
    <t>943800100106752000</t>
  </si>
  <si>
    <t>943800101868326912</t>
  </si>
  <si>
    <t>943799957584334848</t>
  </si>
  <si>
    <t>943800132579069952</t>
  </si>
  <si>
    <t>943800161125494784</t>
  </si>
  <si>
    <t>943800206839070721</t>
  </si>
  <si>
    <t>943800210580484098</t>
  </si>
  <si>
    <t>943800213277462528</t>
  </si>
  <si>
    <t>943800231325523968</t>
  </si>
  <si>
    <t>943800264989069312</t>
  </si>
  <si>
    <t>943800322727739392</t>
  </si>
  <si>
    <t>943800325294710784</t>
  </si>
  <si>
    <t>943800341425946625</t>
  </si>
  <si>
    <t>943800378310631424</t>
  </si>
  <si>
    <t>943800416470478850</t>
  </si>
  <si>
    <t>943800481528377344</t>
  </si>
  <si>
    <t>943800501082009600</t>
  </si>
  <si>
    <t>943800507956695040</t>
  </si>
  <si>
    <t>943800544400994304</t>
  </si>
  <si>
    <t>943800604991860736</t>
  </si>
  <si>
    <t>943800632040976384</t>
  </si>
  <si>
    <t>943800632154214400</t>
  </si>
  <si>
    <t>943800644477112320</t>
  </si>
  <si>
    <t>943800709509779457</t>
  </si>
  <si>
    <t>943800710818336770</t>
  </si>
  <si>
    <t>943800722432413696</t>
  </si>
  <si>
    <t>943800729663307782</t>
  </si>
  <si>
    <t>943798301878636546</t>
  </si>
  <si>
    <t>943798355616059392</t>
  </si>
  <si>
    <t>943800730825175048</t>
  </si>
  <si>
    <t>943800748294443009</t>
  </si>
  <si>
    <t>943800826379808768</t>
  </si>
  <si>
    <t>943800855572176897</t>
  </si>
  <si>
    <t>943800859384717312</t>
  </si>
  <si>
    <t>943800911670988801</t>
  </si>
  <si>
    <t>943800937080074241</t>
  </si>
  <si>
    <t>943801102822232065</t>
  </si>
  <si>
    <t>943801169100582913</t>
  </si>
  <si>
    <t>943801214851981312</t>
  </si>
  <si>
    <t>943801251606810624</t>
  </si>
  <si>
    <t>943801342610591744</t>
  </si>
  <si>
    <t>943801382825549824</t>
  </si>
  <si>
    <t>943801414601539589</t>
  </si>
  <si>
    <t>943801429650755585</t>
  </si>
  <si>
    <t>943798416416563201</t>
  </si>
  <si>
    <t>943801464723574784</t>
  </si>
  <si>
    <t>943801484101242880</t>
  </si>
  <si>
    <t>943801484176605184</t>
  </si>
  <si>
    <t>943798217321406464</t>
  </si>
  <si>
    <t>943801503789219840</t>
  </si>
  <si>
    <t>943801509711695872</t>
  </si>
  <si>
    <t>943801526727987200</t>
  </si>
  <si>
    <t>943801563893579776</t>
  </si>
  <si>
    <t>943801651747364864</t>
  </si>
  <si>
    <t>943801664787456000</t>
  </si>
  <si>
    <t>943801744655601665</t>
  </si>
  <si>
    <t>943801781469016064</t>
  </si>
  <si>
    <t>943801813999980544</t>
  </si>
  <si>
    <t>943801828382306304</t>
  </si>
  <si>
    <t>943801895780483072</t>
  </si>
  <si>
    <t>943802086654988288</t>
  </si>
  <si>
    <t>943802119081091073</t>
  </si>
  <si>
    <t>943802238518157312</t>
  </si>
  <si>
    <t>943802241328152576</t>
  </si>
  <si>
    <t>943802260580159488</t>
  </si>
  <si>
    <t>943802265307045888</t>
  </si>
  <si>
    <t>943802276199546881</t>
  </si>
  <si>
    <t>943802294050496512</t>
  </si>
  <si>
    <t>943802359284629507</t>
  </si>
  <si>
    <t>943798805698314240</t>
  </si>
  <si>
    <t>943802374774071297</t>
  </si>
  <si>
    <t>943802399843479553</t>
  </si>
  <si>
    <t>943802134855913472</t>
  </si>
  <si>
    <t>943802187242668032</t>
  </si>
  <si>
    <t>943802269824438273</t>
  </si>
  <si>
    <t>943802413361885184</t>
  </si>
  <si>
    <t>943802508669014018</t>
  </si>
  <si>
    <t>943802539367071745</t>
  </si>
  <si>
    <t>943802635378987008</t>
  </si>
  <si>
    <t>943802654593093633</t>
  </si>
  <si>
    <t>943798962280194048</t>
  </si>
  <si>
    <t>943802655431852032</t>
  </si>
  <si>
    <t>943798270945628160</t>
  </si>
  <si>
    <t>943798271990030337</t>
  </si>
  <si>
    <t>943798434762579969</t>
  </si>
  <si>
    <t>943801019854737408</t>
  </si>
  <si>
    <t>943802035954176000</t>
  </si>
  <si>
    <t>943802685635080192</t>
  </si>
  <si>
    <t>943802712080216064</t>
  </si>
  <si>
    <t>943802731797663744</t>
  </si>
  <si>
    <t>943802743289991169</t>
  </si>
  <si>
    <t>943798441578254338</t>
  </si>
  <si>
    <t>943802804459790336</t>
  </si>
  <si>
    <t>943802872336023552</t>
  </si>
  <si>
    <t>943802887066537985</t>
  </si>
  <si>
    <t>943802926119768064</t>
  </si>
  <si>
    <t>943798379141910528</t>
  </si>
  <si>
    <t>943802941445689344</t>
  </si>
  <si>
    <t>943802428817924096</t>
  </si>
  <si>
    <t>943802942909485058</t>
  </si>
  <si>
    <t>943802948890578945</t>
  </si>
  <si>
    <t>943802988824539136</t>
  </si>
  <si>
    <t>943802561349410816</t>
  </si>
  <si>
    <t>943803004905431041</t>
  </si>
  <si>
    <t>943803012819988480</t>
  </si>
  <si>
    <t>943803024404828167</t>
  </si>
  <si>
    <t>943803035544891397</t>
  </si>
  <si>
    <t>943803042192863232</t>
  </si>
  <si>
    <t>943799554209730561</t>
  </si>
  <si>
    <t>943803084043702273</t>
  </si>
  <si>
    <t>943803136191401984</t>
  </si>
  <si>
    <t>943803141170126849</t>
  </si>
  <si>
    <t>943803153698447360</t>
  </si>
  <si>
    <t>943803160740712448</t>
  </si>
  <si>
    <t>943803232194912262</t>
  </si>
  <si>
    <t>943803243838296065</t>
  </si>
  <si>
    <t>943586851071303680</t>
  </si>
  <si>
    <t>942500105164394497</t>
  </si>
  <si>
    <t>943794428602474497</t>
  </si>
  <si>
    <t>943777053727449089</t>
  </si>
  <si>
    <t>943797135547490314</t>
  </si>
  <si>
    <t>943800529469296640</t>
  </si>
  <si>
    <t>943799503244746752</t>
  </si>
  <si>
    <t>943668180840574976</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</si>
  <si>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</si>
  <si>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</si>
  <si>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</si>
  <si>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</si>
  <si>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</si>
  <si>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</si>
  <si>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</si>
  <si>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</si>
  <si>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</si>
  <si>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</si>
  <si>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</si>
  <si>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</si>
  <si>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</si>
  <si>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Berserker mikill Úlfhéðnar
SOS  🇻🇪</t>
  </si>
  <si>
    <t>Vc sabe o que fazer com seu biscoito de arroz...</t>
  </si>
  <si>
    <t>Official Twitter of http://t.co/4rwjfdidk3.   Contact @AmazonHelp for customer support.</t>
  </si>
  <si>
    <t>Save Money, Live Better. Follow us to learn about tips, solutions &amp; limited time specials! If you need customer support please tweet us @walmarthelp.</t>
  </si>
  <si>
    <t>Power to the Players. #GameStop -- For support, email us at Twitter@gamestop.com</t>
  </si>
  <si>
    <t>Welcome to the official Nintendo profile for gaming news! We’re listening, too. For ESRB ratings go to https://t.co/OgSR65P8OY</t>
  </si>
  <si>
    <t>chill af | RTS ALOT | header by: @nasunaisu♡ |  gbf/tkrb/enstars/bnha | hiatus mode |</t>
  </si>
  <si>
    <t>one Day ui will get one of these.... anime dolls of me and then you will see</t>
  </si>
  <si>
    <t>Nossa missão é garantir a satisfação de todos os nossos clientes com um atendimento de qualidade. Afinal, nosso cliente é nossa razão de ser.</t>
  </si>
  <si>
    <t>:: Underneath this smile lies everything, all my hopes, anger, pride and shame ::</t>
  </si>
  <si>
    <t>your smile and you</t>
  </si>
  <si>
    <t>Pagando Menos, Você Compra Mais! Economize nas compras de Natal, visite nosso site e encontre o que você precisa. Ótimas Compras! :)</t>
  </si>
  <si>
    <t>parcerias@hardmob.com.br</t>
  </si>
  <si>
    <t>Team @epoka_agency - Ex-master 2 Communication politique et sociale @SorbonneParis1 #ComPol #ComCorpo - Motard en Moto Guzzi 🏍✌🏻 🇫🇷🇪🇺</t>
  </si>
  <si>
    <t>lol watch this</t>
  </si>
  <si>
    <t>Etudiant à NEOMA Business School - Formation TEMA (#technology and #management). Passionné par : #Digital #Marketing #SEO #SocialMedia #tech #AI #SI #IoT</t>
  </si>
  <si>
    <t>Ensemble stars//Sena Izumi//TRASH✨</t>
  </si>
  <si>
    <t>archaeologist. slytherin. cosplayer.</t>
  </si>
  <si>
    <t>Funko is a pop culture licensing &amp; collectibles company. Support: @PoweredbyFunko https://t.co/xHZ8KZtn0M https://t.co/UNIpDWVpgg</t>
  </si>
  <si>
    <t>We design campaigns powerful enough to end practices that unfairly hold Black people back, &amp; champion solutions that move us all forward. Until justice is real.</t>
  </si>
  <si>
    <t>Understand the news.</t>
  </si>
  <si>
    <t>Video Gamer since 1995: YouTube:RyeTheArcadeGuy</t>
  </si>
  <si>
    <t>-Full time YouTuber with 1 million subscribers. 
 -Business ONLY: matt3756business@gmail.com</t>
  </si>
  <si>
    <t>1M Subscribers / 190 Million YouTube Views | Likes to consume high fructose corn syrup drinks and scream at arcade games</t>
  </si>
  <si>
    <t>Find us on YouTube / Instagram / YouNow / Facebook : PlushTimeWins
Snapchat: cutecuddlycris</t>
  </si>
  <si>
    <t>Peronista de Walter Erviti</t>
  </si>
  <si>
    <t>Leña al fuego. Sábados de 16 a 18, Radio Belgrano AM 650</t>
  </si>
  <si>
    <t>#Digital #SocialMedia #Marketing #BigData #IoT #SmartHome Product manager@Orange</t>
  </si>
  <si>
    <t>Lanna | She/Her | 21 | 一織推し| EN, PT-BR, ES, 日本語(少し)</t>
  </si>
  <si>
    <t>You don't win a war dying for your country. You win by making the other poor bastard die for his. #Trump #MAGA #NRA #1stA #2ndA</t>
  </si>
  <si>
    <t>Founder @WizVille, the All-in-One Customer Feedback Management Platform #CustomerExperience #CustomerSatisfaction #Retail</t>
  </si>
  <si>
    <t>LSA Commerce Connecté, 1er site dédié au #commerce #digital, #ecommerce et 
à la digitalisation du point de vente.</t>
  </si>
  <si>
    <t>Wanderlusting world traveler | Mom boss Content creator | blogger | influencer | CEO @FairytaleTVLR @Kid_friendlyTV @iamnotyourfathr #kiafamily</t>
  </si>
  <si>
    <t>Mom to 3, advocate of lifestyle design,  cookbook author, recipe developer, gluten free</t>
  </si>
  <si>
    <t>Professional Engineer. BS/MS NucE, MS ME, PhD Physics. Atty@Law, inactive. Support no/lowC ⚡️: ⚛️🌋🌬️☀… Justice4All. OpinionsBMine. @EngineeringAtIL @Oklo 🇺🇸🇰🇷🇫🇮</t>
  </si>
  <si>
    <t>LE fil d'actualité #Informatique et #TIC. Toute la #FrenchTech défile jour et nuit sur ce feed.</t>
  </si>
  <si>
    <t>Simplemente feliz</t>
  </si>
  <si>
    <t>Yo, argentino.</t>
  </si>
  <si>
    <t>No you can't bang me. It's none of your business how nude I sleep. https://t.co/dnuynbsjog</t>
  </si>
  <si>
    <t>https://t.co/nVNROHJfg5</t>
  </si>
  <si>
    <t># 1 true blood and supernatural stan. shannara.   danielle campbell.   twd  ♏🍁</t>
  </si>
  <si>
    <t>series, luego existo 🌹
the new world's gonna need rick grimes | i'm infected by mark sloan | always&amp;forever ♡ {originalscrew}</t>
  </si>
  <si>
    <t>Trade stocks, indices, forex, cryptocurrencies and commodities. Market updates &amp; analysis | Trading CFDs is risky (CySEC licence: 319/17)  support@capital.com</t>
  </si>
  <si>
    <t>( my hobby is being bored 😐 ) (not good at spelling) ( never goes out side because I'm a vampire jk) ( 11 years old )</t>
  </si>
  <si>
    <t>Powering the imaginations of people around the world. 
For support, go to https://t.co/llir9WkdNm.</t>
  </si>
  <si>
    <t>GeoLocation / tracker solution for families and transportation/logistics companies.Tweet the latest facts about  Logistics. Owner @dousarmiento</t>
  </si>
  <si>
    <t>Lifestyle &amp; #TravelBlogger: #coffee #chihuahuas #roadtrips #cruises #food #music &amp; #travel. You can also find me @eatplayrock ⚓️
dawn@cheapisthenewclassy.com</t>
  </si>
  <si>
    <t>(ENG/ESP) 100% Tales of, Fairy Tail, Ace Attorney, Danganronpa etc. Trash | AkatsukiP KuroP KeitoP | Fui twitstar por un tweet de Ace Attorney | LLOYD IRVING</t>
  </si>
  <si>
    <t>Best tips and practices to get the most out of your old car.</t>
  </si>
  <si>
    <t>Proud father, journalist, webpreneur, consultant @pymesconsultmx, digital marketing, PhD @LSEalumni Creator of @ChoferLink @MiBarrio20 | Columnist @LaHoguera_Mx</t>
  </si>
  <si>
    <t>Editor, former owner https://t.co/sslqkuc1g1, recovering CPA, Aussie expat. Personal motto: My life. My rules. No bullies. NO exceptions.</t>
  </si>
  <si>
    <t>99.9% of @m mentions are incorrect and I've basically stopped checking them, sorry. Like/RT/Follow ≠ Endorsement._x000D_
PS: Not interested in parting with @m or @md</t>
  </si>
  <si>
    <t>We have always been and always will be inventing for the single greatest purpose: Life. Intended for U.S. residents only. FLS: https://t.co/unmH53cudx</t>
  </si>
  <si>
    <t>An official Twitter feed of Eli Lilly and Company. LillyPad bloggers tweet on public policy, Life at Lilly and corporate responsibility.</t>
  </si>
  <si>
    <t>Updates and information for the media from our Corporate Communication team</t>
  </si>
  <si>
    <t>See what the world searched for in 2017. #YearinSearch https://t.co/pwdvy3YA8u</t>
  </si>
  <si>
    <t>Official Goldman Sachs Twitter account. Follow us for the latest in global and local economic progress, firm news, and thought leadership content.</t>
  </si>
  <si>
    <t>GE is the world’s Digital Industrial Company; transforming industry with the GE Store's shared tech &amp; software solutions, allowing machines to connect &amp; learn.</t>
  </si>
  <si>
    <t>Serving as a trusted partner to our clients by responsibly providing financial services that enable growth &amp; economic progress. Customer service: @AskCiti</t>
  </si>
  <si>
    <t>Chevron uses ingenuity to solve today’s complex energy challenges, inspire for tomorrow and power progress around the world.</t>
  </si>
  <si>
    <t>https://t.co/jw2s2L0RLt</t>
  </si>
  <si>
    <t>Serving Tennesseans in the U.S. Senate</t>
  </si>
  <si>
    <t>“Ignorance, allied with power, is the most ferocious enemy justice can have.” - James Baldwin #AMJoy #reiders</t>
  </si>
  <si>
    <t>Filmmaker &amp; founder here for the #comedy, #art, #music, #movies! @ArtwalkTV @BlueTsunami2018🌊</t>
  </si>
  <si>
    <t>All the marketing or growth hacks in the world will never fix poor product quality, lack of engagement or a shoddy customer experience</t>
  </si>
  <si>
    <t>Animal lover and rescuer. Trump hater. (Did he ever pet a dog?) Ukrainian-American #Resist #TheResistance #NotMyPresident #ImpeachTrump</t>
  </si>
  <si>
    <t>US Board Director at @REFUNITE. SiliconValley CEO working w @Troutgirl to bring @PandaWhale back online. I believe kindness matters. #BlueTsunami 🌊 #Renato4AG</t>
  </si>
  <si>
    <t>you, as always</t>
  </si>
  <si>
    <t>wild child🦋aspiring actor | @abdullahtwinkie is my twin</t>
  </si>
  <si>
    <t>Tuiteira independente, em busca de um mundo melhor para todos. O mundo é um grande QUINTAL.</t>
  </si>
  <si>
    <t>Agence #marketing #communication #SEO #SEM #Web #events #transport #logistique #lyon</t>
  </si>
  <si>
    <t>@bexter_xoxo 👰🏻❤️💍</t>
  </si>
  <si>
    <t>PROUD Supporter of #PresidentTrump fighting one tweet at a time #MAGA !! Retweeted by @realDonaldTrump #AmericaFirst 🇺🇸</t>
  </si>
  <si>
    <t>Fil d'info en continu #Digital sur la #TransfoNum [#Innovation #IA #Startup #VR #BigData #FrenchTech #SocialMedia #Marketing #FinTech] by @olivier_petit75</t>
  </si>
  <si>
    <t>L'Usine Digitale est LE média de la transformation #numérique de l'économie. On y parle objets connectés, Digital RH, data, cybersecurité, business model, IA...</t>
  </si>
  <si>
    <t>Opptatt av; ledelse, marketing og retail management, samt senterutvikling og netthandel. Driver Institutt for Marketing.</t>
  </si>
  <si>
    <t>LHS '18 👩🏻‍🎓 ♊️ Jared❣️XI · VII · MMXVII💏</t>
  </si>
  <si>
    <t>ども！ ラブライブ！、嵐ファン 、ハイキュー!!、CABBAGE BRIGADE！ 日本語と英語。Japanese + English. Feel free to follow! banner: pixiv @ id=55126133</t>
  </si>
  <si>
    <t>I'm curious about a lot of things including #Psychology #Culture #Cybersecurity #Internet #Science #Agile #ALI2018 &amp; #History</t>
  </si>
  <si>
    <t>We teach you how to be an inventor</t>
  </si>
  <si>
    <t>Un œil sur tout ◬ ... Le MoNDe (⚕_⚕) #NEWS &amp; #ACTUS le tout, en direct dans vos timeline ! contact : j.daniel44000@gmail.com</t>
  </si>
  <si>
    <t>Smart brevity worthy of people's time, attention and trust.  
Subscribe: https://t.co/hi21XepUhE</t>
  </si>
  <si>
    <t>Abogado UNC...según el gran Pepe Biondi..abogado, jurisconsulto y manyapapeles. Fervoroso AntiK. Peronchos abstenerse</t>
  </si>
  <si>
    <t>Food blogger. Recipe developer. Photographer. Mom. Foodie. Making entertaining and parties easy, one day at a time!</t>
  </si>
  <si>
    <t>https://t.co/mSROD0xVZR</t>
  </si>
  <si>
    <t>The Best a Man Can Get.</t>
  </si>
  <si>
    <t>#LatinaMom to #NYU Junior Student, #TravelBlogger #Disney #Couponer #PixarCocoEvent https://t.co/r1taey2tlV Founder of @MamasTravelTips @MamacitaCupon</t>
  </si>
  <si>
    <t>Wonderland is my playground!
https://t.co/CmnpuNauwk</t>
  </si>
  <si>
    <t>A life with idols is a life that's been lived //17.5.16//20.5.17//</t>
  </si>
  <si>
    <t>🎂 16 | shinobuP | army/fantasy| color recipe💖 | 🍰🍴@urpanpan is my personal</t>
  </si>
  <si>
    <t>Marketing Digital #MBAMCI / #bienêtre, #beauté, #digital, #lifestyle</t>
  </si>
  <si>
    <t>Stay where you are!  I come to you.  $55 per hour.  Servicing all of metro Atlanta &amp; Georgia. Book us night or day when you need a Welding Repair. 🎄</t>
  </si>
  <si>
    <t>America's leading online tool retailer. CPO offers new and reconditioned tools, great savings, fast shipping and quality customer service.</t>
  </si>
  <si>
    <t>Multimedia Journalism - Communications - EMMY awarded journalist. Driven for diversity. #news #stories #digital #marketing</t>
  </si>
  <si>
    <t>Sé como el Lobo, fuerte en soledad y solidario en la manada.</t>
  </si>
  <si>
    <t>Economista, Planificador, Asesor de Empresas, Comerciante, buen cocinero y patriota.Imposible maldecir corruptos, aun con 280 caracteres. PRO - CAMBIEMOS.</t>
  </si>
  <si>
    <t>Followed By The Best, Dan Short from TV Car Show FANTOM WORKS &amp; Steve McGranahan from TV Car Show FAT'N'FURIOUS &amp; Mark Worman from TV Car Show Grave Yard Carz</t>
  </si>
  <si>
    <t>Partage avec toi le top du web  Manager de Projets  Community Manager bientôt chez toi  https://t.co/GO2WLjPyW3 Periscope  https://t.co/Y7Hec0Oy3w #CM</t>
  </si>
  <si>
    <t>Madrileño y Madridista.Una cerveza fría y un pasodoble carnavalero gaditano nunca están de más . Ateo convencido.</t>
  </si>
  <si>
    <t>Escapando de tanta hipocresía!!!!</t>
  </si>
  <si>
    <t>♡ skk, odz, buraiha, takamui, takagin ♡ they/she ♡ 💕 my slug: @GRAVlTYBOY 💕 ♡ contains slight nsfw ♡ i want to be takasugi's kiseru ♡</t>
  </si>
  <si>
    <t>your local adosou advocate | akatsukiP, switchP  | sam | 19 | ♐</t>
  </si>
  <si>
    <t>Recovering political operative. Health policy wonk wannabe. Canine enthusiast.</t>
  </si>
  <si>
    <t>I'm Frank! Follow me to learn how you can be part of my next focus group. I'll help you find out what Americans really want.</t>
  </si>
  <si>
    <t>extraordinary results takes extraordinary effort</t>
  </si>
  <si>
    <t>@WFMY News 2 delivers #BreakingNews &amp; Headlines, #TriadTraffic #NCWX @2WTK @wfmyweather #WFMYSports for Piedmont Triad, North Carolina https://t.co/79VpBlVbc0.</t>
  </si>
  <si>
    <t>For lovable losers, no account boozers And honky tonk heroes like me. wrestling/DFS/sports  Larcher &amp; Lorensen on ITunes &amp;Beerdown segments on NBCsportschicago</t>
  </si>
  <si>
    <t>Morning co-host on WLS AM 890 Chicago! Lover of doin' good in the hood . Saver of pets. Snowmobile racer, CMA and ACM winner. 2013 ER class champion.</t>
  </si>
  <si>
    <t>Hi, I am Clarisse💜 |PT(BR)- ENG| Mobages| Idol and seyuu trash| Ichu | SQ | B-Project | SideM | Banyaro | Enstars | Hypnosismic | Tsukino| 
I draw sometimes~♢</t>
  </si>
  <si>
    <t>Isaiah 53:5; Never put off until tomorrow what you can do the day after tomorrow.</t>
  </si>
  <si>
    <t>my boyfriend is cute so am i... ok</t>
  </si>
  <si>
    <t>Laburante harto de los Mapuches Ram y de Kirchneristas con buenas intenciones.</t>
  </si>
  <si>
    <t>Periodista - Journalist - de @telenoche @ppt_oficial y @todonoticias. Domingos de 10 a 13 @no_descansare por @fmradiouno</t>
  </si>
  <si>
    <t>INDUSTRIAL PYME. No podemos sacrificar el sector privado en forma indefinida, para mantener un sector publico improductivo y deficitario. Camino al desastre!!!</t>
  </si>
  <si>
    <t>Founding Partner@Scrum Ventures / Serial Entrepreneur ( J-Magic (Mobile / Japan), Neven Vision (Software / US) ) / Rugby / Marathon / Golf</t>
  </si>
  <si>
    <t>22 / UK / ♓ ///  she/they /// amateur writer &amp; accidental psychic</t>
  </si>
  <si>
    <t>If you're going to steal than don't steal Skittles. I'm not a nice person, I'm a good person. There's a difference. She warned you. #ImWithHer</t>
  </si>
  <si>
    <t>Middle school teacher, NY Times bestselling author of The Essential 55 &amp; Move Your Bus &amp; founder of the Ron Clark Academy Instagram: MrRonClark</t>
  </si>
  <si>
    <t>Ex-R.C. Baptist with a checkered past, incl 20yr USN (RT may not=agreement). Unashamed Christian; Conservative; Gearhead &amp; A2-defender.</t>
  </si>
  <si>
    <t>Del lado Blanco de la Grieta.</t>
  </si>
  <si>
    <t>Soy simpático 🤥 a veces 😅</t>
  </si>
  <si>
    <t>25 | Mama van M. &amp; V. | » 1. Identify the essential. 2. Eliminate the rest. 🌵 «</t>
  </si>
  <si>
    <t>work @Exact</t>
  </si>
  <si>
    <t>Admirador del Quijote.</t>
  </si>
  <si>
    <t>Founder &amp; CEO @megaventory • Tweets about #tech #saas #ecommerce #programming</t>
  </si>
  <si>
    <t>Professional troublemaker, loves to turn ideas into reality.Keen to learn and share!</t>
  </si>
  <si>
    <t>Bostera a morir!</t>
  </si>
  <si>
    <t>Enthusiastic and strongly committed professional with over 10 years of experience in aeronautical systems mainly dedicated to e-operations for maintenance.</t>
  </si>
  <si>
    <t>Princess rescuer and pokemon master,plumber,doctor,hyrulian warrior and pokemon league champion but not in real life of course :p</t>
  </si>
  <si>
    <t>Art &amp; Sou. that is all</t>
  </si>
  <si>
    <t>Secretario General Asociacion de Confederaciones Sudamericanas</t>
  </si>
  <si>
    <t>⚜️ STT✈️ATL #KSU20 🇻🇮</t>
  </si>
  <si>
    <t>Mélanine。KSU|'20。 Engineering。</t>
  </si>
  <si>
    <t>🇺🇸#Constitution 
🇺🇸#ProtectBorders
🇺🇸#limitedgovt 
🇺🇸#termlimits 
🇺🇸#gunrights</t>
  </si>
  <si>
    <t>Amo la justicia,el trabajo y el orden</t>
  </si>
  <si>
    <t>19 / 🇵🇭🇹🇩</t>
  </si>
  <si>
    <t>Jornal diário do Grupo Sinos, com circulação em cinco cidades do Vale do Sinos.</t>
  </si>
  <si>
    <t>I am done with Twitter censorship and draconian tracking policy. You can find me on gab.ai &amp; https://t.co/hqLjurFPKz with beaderino ID</t>
  </si>
  <si>
    <t>i really love my cats and twenty one pilots</t>
  </si>
  <si>
    <t>#JediInsider is the ultimate news site for all things #StarWars related. #comics, #actionfigures, #videogames, #television &amp; #movies</t>
  </si>
  <si>
    <t>Old,music and arts, world affairs, enslaved by a gluttonous cat called Binfi, soul mate and caregiver 2  Mr. B.Reside in NS; live in Irony.</t>
  </si>
  <si>
    <t>Retired #RCNavy activist #NSR DJ/Performer #Music #Social seldom serious, #News #Sackville #Halifax NS @NovaScotiaRasta #BellMobility #Bell $BCE RT≠Endorsement</t>
  </si>
  <si>
    <t>PRINCESS J 👑👸🏾 LC💙🐻 '21</t>
  </si>
  <si>
    <t>Romani ite domum</t>
  </si>
  <si>
    <t>( img: via @interior GG Natl Pk) - instagram: @jackhutton snapchat jack-hutton 🇺🇸 #resist Make America Reality-Based Again! #MARBA #LockHimUp</t>
  </si>
  <si>
    <t>Full-time student of the news, lover of social media &amp; long-time follower of the Grateful Dead. EiC, Cheddar. Ex-NYT, Mashable. Listen to the thunder shout.</t>
  </si>
  <si>
    <t>laugh now, fly later🌹</t>
  </si>
  <si>
    <t>I'm a college kid living life to the fullest. Trying to live each day as if it's my last. That's what you're supposed to do, right? Snap me: mikebrown26</t>
  </si>
  <si>
    <t>17 |S♡| //lvl 9 Phone Destroyer Player\\</t>
  </si>
  <si>
    <t>i can’t survive if this is all that’s real</t>
  </si>
  <si>
    <t>Author: Saving Grace at Guantanamo Bay; Husband, Father, Educator, Veteran (Major, US Army, Ret.). @NYVets4Trump #RollTide! #Hooah! 🇺🇸</t>
  </si>
  <si>
    <t>Kyler  Axinityy  Hatz ||
Captain of @OfficialAGC's COD Team
 ||
 Don't make excuses, Make improvements.</t>
  </si>
  <si>
    <t>人工知能、AI、機械学習、自然言語処理、Deep Learning に関するニュースや有益な情報をツイートします。｜お問い合わせ先：info.ai.news@gmail.com</t>
  </si>
  <si>
    <t>Consultant at @retail_reply. All opinions my own. Books on Business Architecture and Org Intelligence https://t.co/ttCXnxVVC5</t>
  </si>
  <si>
    <t>Author, Silicon Collar, SAP Nation &amp; The New Polymath &amp; blogs, New Florence &amp; Deal Architect. Regularly presents on innovation wow.</t>
  </si>
  <si>
    <t>Ray Beharry - Father, marketer, growth hacker &amp; teacher of digital, content and mobile @ NYU. Passionate about tech. Think Big, Start Fast, Execute &amp; Have Fun.</t>
  </si>
  <si>
    <t>Global Business Network: 
Use the hashtag #GlobalBiz to join our Virtual Global Business Community</t>
  </si>
  <si>
    <t>https://t.co/8menD2iecG</t>
  </si>
  <si>
    <t>PERÒN.EVITA,NÈSTOR,CRISTINA CONDUCCIÒN! LOS DÌAS MAS FELICES DE LA ARGENTINA,SIEMPRE FUERON ,SON Y SERÁN PERONISTAS.</t>
  </si>
  <si>
    <t>Welcome to the exciting world of batteries. AA, AAA, D, 9V - the fun just never stops.</t>
  </si>
  <si>
    <t>👻:ayg_deuce #USC17 IG:@_deuceg</t>
  </si>
  <si>
    <t>Mom, Wife, Wino * I blog about my kids, mom hacks &amp; my crazy job in public relations! * Account Director at @BoardroomPR</t>
  </si>
  <si>
    <t>Fun loving mom of four. #Parenting #Food #Travel #Tech &amp; more! Join me on the journey! admin@mommybunch.com FB: https://t.co/JoY5vTRBqR</t>
  </si>
  <si>
    <t>Mom life inspiration. 💞 Filipina-American entrepreneur. I love makeup + polished, modern outfits and looks. Hope to inspire moms to #VowToStandOut!</t>
  </si>
  <si>
    <t>My name is Stephanie Keeping. Thanks to my gorgeous son, I celebrate a life filled with boyish charm.</t>
  </si>
  <si>
    <t>Lifestyle/Family Blogger 🌿 Nature Junkie ✂️ Multipotentialite 🍩 Foodie ✈️ Wanderluster 🐾 Animal Lover 🐋 @GnarlyWhaleShop Co-Owner ✉️ ashley@hellonatureblog.com</t>
  </si>
  <si>
    <t>things never happened in this order. maybe they never happened at all.</t>
  </si>
  <si>
    <t>Blogger, social media enthusiast and twitter party host.  Join in my everyday adventures, recipes, crafts and more!</t>
  </si>
  <si>
    <t>Docente,Psicóloga Social, Técnica en Comunicación Social</t>
  </si>
  <si>
    <t>#UnidadCiudadana</t>
  </si>
  <si>
    <t>Wisconsin Blogger &amp; wannabe world traveler featuring recipes, crafts, DIY &amp; pets. Follow along https://t.co/LugCEDKY3T  shimmermeblue23@Yahoo.com</t>
  </si>
  <si>
    <t>Laundry Wrangler. Referee. Unpaid Help. Mommy Blogger. Obsessed with crafting and DIY. 
thirdstopontheright@gmail.com</t>
  </si>
  <si>
    <t>We are a group of 8  Mom Bloggers and  Mompreneurs who have joined hands in bringing the best of Brand building for the Companies who seek our services.</t>
  </si>
  <si>
    <t>A decent human being. I love old movies, especially old horror movies. Music, good books are a must. I love my country.</t>
  </si>
  <si>
    <t>39 mom of 3 beautiful Children that are my life , sons ages 16 and 19 and a daughter 21, LOVE YOU MOM 11/1/54-11/2/12 LOVE YOU DAD 01/24/33-12/01/15,FCANCER</t>
  </si>
  <si>
    <t>Bringing you BH&amp;G quality products exclusively at Walmart’s everyday low prices! Stay tuned for new product info, home décor tips and product giveaways!</t>
  </si>
  <si>
    <t>I travel a lot, mainly to churches all over the globe. it's a fascinating life!</t>
  </si>
  <si>
    <t>Contentiously contending for the faith in the buckle of the Bible Belt.</t>
  </si>
  <si>
    <t>ig: celine_thr</t>
  </si>
  <si>
    <t>Periodista del mundo de la peluquería y belleza</t>
  </si>
  <si>
    <t>Antikirchnerista desde 1964.</t>
  </si>
  <si>
    <t>As promoções dos melhores sites em um só lugar. Acesse o site: https://t.co/ZPjGQ3u9CT
ou baixe o app para android em: https://t.co/juS7lKsEtk</t>
  </si>
  <si>
    <t>Sigo buscando mi propósito en la vida...
Mientras tanto: Anti-k, madre de dos varones, crochetera, ďesocupada, marplatense.</t>
  </si>
  <si>
    <t>i do stupid stuff... yeah 😂</t>
  </si>
  <si>
    <t>just want a 4 piece nugget with a hi-c</t>
  </si>
  <si>
    <t>variety music &amp; tv shows &amp; tweeting about the news &amp; weather &amp; various topic's,video's &amp; photo' skies &amp; beaches​ hotrod car &amp; travel &amp; soaps,sports, my family</t>
  </si>
  <si>
    <t>Sometimes those big holidays can put a lot of pressure on a kitchen. I thrive in this situation...</t>
  </si>
  <si>
    <t>ARGENTINA !!!</t>
  </si>
  <si>
    <t>retired Navy veteran</t>
  </si>
  <si>
    <t>Partner @deloitte #immobilier #realestate #smartcities #workplace #coworking #architecture #crowdfunding #innovation</t>
  </si>
  <si>
    <t>On my 4th regeneration. Can't keep a Timelord down, Twitter.</t>
  </si>
  <si>
    <t>A Washington correspondent for The New York Times. Pure applesauce. bappelbaum@nytimes.com  |  Facebook: Binyamin.Appelbaum</t>
  </si>
  <si>
    <t>"I disapprove of what you say, but defend to the death your right to say it."</t>
  </si>
  <si>
    <t>yes i have a job, proud veteran, personal responsibility, constant beta mode, INTJ, not a bot just very selective</t>
  </si>
  <si>
    <t>hey mr peanut butter cup</t>
  </si>
  <si>
    <t>La 1ª Comunidad Retail en Latinoamérica #noticias #innovación #OpinionAR #StoreTours #RetailJobs | Suscríbete gratis en https://t.co/awQd9cTukk</t>
  </si>
  <si>
    <t>Storyteller. Aspiring Photographer. Dreamer. Top 50 Mom Blogs @MomDotMe @Healthline. Contributor @CBSLA @Fandango @Knotts @visit_anaheim @Legoland @Walmart</t>
  </si>
  <si>
    <t>Nail Polish Swatches, Nail Art, Makeup reviews, tutorials, giveaways, and more!  Come Like Cosmetic Sanctuary on Facebook! http://t.co/BmCj4XIGCK</t>
  </si>
  <si>
    <t>Editora y Productora  Gráfica-Radio y, Televisión.</t>
  </si>
  <si>
    <t>Former Professional Model/Self- Publisher/Writer https://t.co/YdURdSN0ZG Art/Belk'sCharity/Volunteer/Former GAL Abuse Kids jbrownramirezmartinez11@outlook.com.</t>
  </si>
  <si>
    <t>the other smug | (LLSIF// v3 spoiler) / ART ACC @eiikka | i'd die for kokichi ouma | pwease no hate-follow</t>
  </si>
  <si>
    <t>My love in Manchester ❤❤  UK.  Mis amores Larry and Timothy Kevitt. Donante de médula, espero encontrar a mi almita  gemela 😊</t>
  </si>
  <si>
    <t>Ministra de Seguridad de la Nación</t>
  </si>
  <si>
    <t>Periodismo Para Todos - Jorge Lanata - #PPT en el 13 - Domingo a las 22:00hs -📍 SÍ ADMIRAS A LANATA SEGUÍ LA CUENTA📍[Cuenta No Oficial] #LanataSinFiltro</t>
  </si>
  <si>
    <t>Defensora dchos de los niños y mujer. 
Chile Vamos / CAMBIEMOS-ARG</t>
  </si>
  <si>
    <t>❤️Me quedo con aquellas personas con quien puedo ser yo Con toda mi esencia y total libertad.
Anti k,peronchos y zurdajes si tenés algo de esto no me sigas!!</t>
  </si>
  <si>
    <t>AWARD WINNING Social Media Specialist &amp; Trainer. helping small businesses be seen online and conquer social media. Founder of #sunderlandhour</t>
  </si>
  <si>
    <t>The best #marketing advices on Twitter. Follow us and get famous!</t>
  </si>
  <si>
    <t>#Digitalisation Evangelist; #Influencer in #FinTech #RegTech #InsurTech #Blockchain #IoT #BigData #DataViz #VR #AR; #Futurist; work @SwissRe, own views</t>
  </si>
  <si>
    <t>Tutor, writer, dragon lover.</t>
  </si>
  <si>
    <t>Better on Instagram than on Twitter: 📸abhimanyughoshal
Reporter @thenextweb. Holla: abhimanyu@thenextweb.com</t>
  </si>
  <si>
    <t>#VC &amp; SA @glancepay @datametrex @insurescan @kapilendo_AG @moneymeets_com | SA @F10_accelerator | No.1 #Fintech &amp; No.2 #InsurTech by @Onalytica</t>
  </si>
  <si>
    <t>Feisty Pisces. ♓️🤷🏽‍♀️ Wife. 💍 Mommy of 1. ♥ #ChassidyJade 120314 💕 040516 💋</t>
  </si>
  <si>
    <t>Pensar, informarse y compartir .....</t>
  </si>
  <si>
    <t>I solemnly swear that I am up to no good...in love with a band❤️</t>
  </si>
  <si>
    <t>STAGE ONE ICE STORM ALERT</t>
  </si>
  <si>
    <t>Engadget is the original home for technology news and reviews.
https://t.co/kN0hLNkYZr
https://t.co/ny6jmBa8PM
https://t.co/bTGWQeWuHO</t>
  </si>
  <si>
    <t>lujan, malos aires</t>
  </si>
  <si>
    <t>Belo Horizonte, Brasil</t>
  </si>
  <si>
    <t>Seattle, Washington</t>
  </si>
  <si>
    <t>Bentonville, Arkansas</t>
  </si>
  <si>
    <t>Grapevine, TX</t>
  </si>
  <si>
    <t>i hav no merch</t>
  </si>
  <si>
    <t>Brasil</t>
  </si>
  <si>
    <t>Argentina</t>
  </si>
  <si>
    <t>São Paulo, Brasil</t>
  </si>
  <si>
    <t>Paris</t>
  </si>
  <si>
    <t>Michigan, USA</t>
  </si>
  <si>
    <t>San Bruno, CA</t>
  </si>
  <si>
    <t>Paris, France</t>
  </si>
  <si>
    <t>anime world</t>
  </si>
  <si>
    <t>Everett, WA</t>
  </si>
  <si>
    <t>Florida</t>
  </si>
  <si>
    <t>Illinois</t>
  </si>
  <si>
    <t>Pennsylvania</t>
  </si>
  <si>
    <t>New York, USA</t>
  </si>
  <si>
    <t>Orlando, FL</t>
  </si>
  <si>
    <t>Buenos Aires</t>
  </si>
  <si>
    <t>buenos aires</t>
  </si>
  <si>
    <t>Paris, Ile-de-France</t>
  </si>
  <si>
    <t>Brazil</t>
  </si>
  <si>
    <t>Kawanishi-shi, Hyogo japan</t>
  </si>
  <si>
    <t>Atlanta, GA</t>
  </si>
  <si>
    <t>Location Independent</t>
  </si>
  <si>
    <t>Humboldt County (temporarily)</t>
  </si>
  <si>
    <t>France</t>
  </si>
  <si>
    <t>Obera</t>
  </si>
  <si>
    <t>in a butt</t>
  </si>
  <si>
    <t>Nashville TN</t>
  </si>
  <si>
    <t>slytherin 🐍</t>
  </si>
  <si>
    <t>@holtpics</t>
  </si>
  <si>
    <t>in my room with no life :)</t>
  </si>
  <si>
    <t>California</t>
  </si>
  <si>
    <t>World Wide</t>
  </si>
  <si>
    <t>North Carolina</t>
  </si>
  <si>
    <t>España, Asturias</t>
  </si>
  <si>
    <t>Provo, UT</t>
  </si>
  <si>
    <t>California, USA</t>
  </si>
  <si>
    <t>Global citizen based in Mexico</t>
  </si>
  <si>
    <t>USA</t>
  </si>
  <si>
    <t>Norheim, Germany</t>
  </si>
  <si>
    <t>Kenilworth, NJ</t>
  </si>
  <si>
    <t>Indianapolis/Washington, D.C.</t>
  </si>
  <si>
    <t>Mountain View, CA</t>
  </si>
  <si>
    <t>Boston, MA</t>
  </si>
  <si>
    <t>New York, NY</t>
  </si>
  <si>
    <t>San Ramon, CA</t>
  </si>
  <si>
    <t>Cupertino, CA</t>
  </si>
  <si>
    <t>Tennessee</t>
  </si>
  <si>
    <t>NYC</t>
  </si>
  <si>
    <t>Los Angeles, CA</t>
  </si>
  <si>
    <t xml:space="preserve">Sarasota, FL </t>
  </si>
  <si>
    <t>Charlottesville, VA</t>
  </si>
  <si>
    <t>Sunnyvale, CA</t>
  </si>
  <si>
    <t xml:space="preserve">Gary, Indiana </t>
  </si>
  <si>
    <t>Planeta Terra</t>
  </si>
  <si>
    <t>BRASIL/RJ</t>
  </si>
  <si>
    <t>Lyon</t>
  </si>
  <si>
    <t>Mexico</t>
  </si>
  <si>
    <t>Pacific North West</t>
  </si>
  <si>
    <t>Asker, Norge</t>
  </si>
  <si>
    <t>Eating/Sleeping</t>
  </si>
  <si>
    <t>Ichinohe-machi, Iwate</t>
  </si>
  <si>
    <t>Dallas, TX</t>
  </si>
  <si>
    <t>Dublin City, Ireland</t>
  </si>
  <si>
    <t xml:space="preserve">France Nantes (44) </t>
  </si>
  <si>
    <t>Chicago</t>
  </si>
  <si>
    <t>Midwest</t>
  </si>
  <si>
    <t>shawn,nash&amp;seb'sfollow</t>
  </si>
  <si>
    <t>midoshino💖sf9💖jbj💖myteen</t>
  </si>
  <si>
    <t>Pasadena, CA / Atlanta, GA</t>
  </si>
  <si>
    <t>Caba,Argentina.</t>
  </si>
  <si>
    <t>Buenos Aires, Argentina</t>
  </si>
  <si>
    <t>Arcachon, France</t>
  </si>
  <si>
    <t>cheesu / paz / alcott | 21</t>
  </si>
  <si>
    <t>Newcastle Upon Tyne, England</t>
  </si>
  <si>
    <t>ÜT: 40.03112,-76.743479</t>
  </si>
  <si>
    <t>All over</t>
  </si>
  <si>
    <t>uhh.. khakis?</t>
  </si>
  <si>
    <t>Greensboro, North Carolina</t>
  </si>
  <si>
    <t>Chicago, IL</t>
  </si>
  <si>
    <t>The Chi</t>
  </si>
  <si>
    <t>idol hell</t>
  </si>
  <si>
    <t>Blue Mountain, MS</t>
  </si>
  <si>
    <t xml:space="preserve">justin's side </t>
  </si>
  <si>
    <t>Olavarriía, Buemos Aires, Argentina</t>
  </si>
  <si>
    <t>Ciudad Autónoma de Buenos Aire</t>
  </si>
  <si>
    <t>C.A.B.A.</t>
  </si>
  <si>
    <t>San Miguel</t>
  </si>
  <si>
    <t>Maryland</t>
  </si>
  <si>
    <t>La Matanza</t>
  </si>
  <si>
    <t>Santiago, Chile</t>
  </si>
  <si>
    <t>Noord-Brabant, Nederland</t>
  </si>
  <si>
    <t>Rotterdam</t>
  </si>
  <si>
    <t>savo island</t>
  </si>
  <si>
    <t>Leguevin, France</t>
  </si>
  <si>
    <t>she/her | 17 | MY</t>
  </si>
  <si>
    <t xml:space="preserve">Utopia </t>
  </si>
  <si>
    <t>Flourishing ☀️</t>
  </si>
  <si>
    <t>Austin, TX</t>
  </si>
  <si>
    <t>👀</t>
  </si>
  <si>
    <t>Columbus, OH</t>
  </si>
  <si>
    <t>São Leopoldo, RS, Brasil</t>
  </si>
  <si>
    <t>Texas</t>
  </si>
  <si>
    <t>a concert probably</t>
  </si>
  <si>
    <t>A galaxy far, far, away...</t>
  </si>
  <si>
    <t>Halifax, Nova Scotia</t>
  </si>
  <si>
    <t xml:space="preserve">Happily Happy 💕 </t>
  </si>
  <si>
    <t>São Paulo</t>
  </si>
  <si>
    <t>iPhone: 37.776634,-122.407928</t>
  </si>
  <si>
    <t>iPhone: 40.751663,-73.989670</t>
  </si>
  <si>
    <t>Weatherford, OK</t>
  </si>
  <si>
    <t>IG: lilcreepyvert</t>
  </si>
  <si>
    <t xml:space="preserve">#DefendDACA #SaveTPS #BLM </t>
  </si>
  <si>
    <t>Long Island, New York</t>
  </si>
  <si>
    <t>Rochester, NY</t>
  </si>
  <si>
    <t>Japan</t>
  </si>
  <si>
    <t>Ealing</t>
  </si>
  <si>
    <t>interviewing innovators</t>
  </si>
  <si>
    <t>Summerfell, Puerto Rico</t>
  </si>
  <si>
    <t>Bonaerense.</t>
  </si>
  <si>
    <t>Youngstown, OH</t>
  </si>
  <si>
    <t>843-803</t>
  </si>
  <si>
    <t>Account Director at BoadroomPR</t>
  </si>
  <si>
    <t>Wisconsin</t>
  </si>
  <si>
    <t>#VowToStandOut</t>
  </si>
  <si>
    <t>Northwoods of Wisconsin</t>
  </si>
  <si>
    <t>trailing away. offshore</t>
  </si>
  <si>
    <t>Rosario, Argentina</t>
  </si>
  <si>
    <t>Milwaukee, WI</t>
  </si>
  <si>
    <t>Pennsylvania, USA</t>
  </si>
  <si>
    <t>Somewhere in the heartland</t>
  </si>
  <si>
    <t>Des Moines, IA</t>
  </si>
  <si>
    <t>Denmark</t>
  </si>
  <si>
    <t>ÜT: 10.453345,-66.857391</t>
  </si>
  <si>
    <t>Comodoro Py</t>
  </si>
  <si>
    <t>Mar del Plata</t>
  </si>
  <si>
    <t>ethans lap</t>
  </si>
  <si>
    <t>Savannah, GA</t>
  </si>
  <si>
    <t>Cedar Rapids, IA</t>
  </si>
  <si>
    <t>Buenos Aires. Argentina</t>
  </si>
  <si>
    <t>The Citadel, Gallifrey</t>
  </si>
  <si>
    <t>Washington, DC</t>
  </si>
  <si>
    <t>United States</t>
  </si>
  <si>
    <t>Los Angeles/Orange County</t>
  </si>
  <si>
    <t>San Francisco, CA</t>
  </si>
  <si>
    <t>Aztec NM</t>
  </si>
  <si>
    <t>Francisco Alvarez - Moreno</t>
  </si>
  <si>
    <t>4717 Rep. Rd ap F Fay, NC USA</t>
  </si>
  <si>
    <t>they/she</t>
  </si>
  <si>
    <t>ARGENTINA - 非官方。</t>
  </si>
  <si>
    <t>United Kingdom</t>
  </si>
  <si>
    <t>Worldwide</t>
  </si>
  <si>
    <t>Zurich, Switzerland</t>
  </si>
  <si>
    <t>London.</t>
  </si>
  <si>
    <t>Bangalore, India</t>
  </si>
  <si>
    <t>US | UK | DE | CH</t>
  </si>
  <si>
    <t>504 ✈ 757/804 ✊🏾</t>
  </si>
  <si>
    <t>Córdoba, Argentina</t>
  </si>
  <si>
    <t xml:space="preserve">Neverland </t>
  </si>
  <si>
    <t>Global</t>
  </si>
  <si>
    <t>http://t.co/Z2A4m7UeSv</t>
  </si>
  <si>
    <t>http://t.co/nuqICApI0F</t>
  </si>
  <si>
    <t>http://t.co/Qwu8y7Ik9n</t>
  </si>
  <si>
    <t>https://t.co/cMLmFbyXaL</t>
  </si>
  <si>
    <t>http://t.co/8UeRn9vB5R</t>
  </si>
  <si>
    <t>https://t.co/fhRkWUHstC</t>
  </si>
  <si>
    <t>https://t.co/L0Byiz7jnK</t>
  </si>
  <si>
    <t>http://t.co/7HtMPXVHw4</t>
  </si>
  <si>
    <t>https://t.co/ewYBmpRjoe</t>
  </si>
  <si>
    <t>http://t.co/YK0kJX6bbR</t>
  </si>
  <si>
    <t>https://t.co/F3fLcf5sH7</t>
  </si>
  <si>
    <t>https://t.co/AFdJGUbTB3</t>
  </si>
  <si>
    <t>https://t.co/8ZIxkRz8JR</t>
  </si>
  <si>
    <t>https://t.co/5JvHIkLBg7</t>
  </si>
  <si>
    <t>http://t.co/0W4J4qri4v</t>
  </si>
  <si>
    <t>https://t.co/A7uNOg8uWR</t>
  </si>
  <si>
    <t>http://t.co/RnqX4a68G1</t>
  </si>
  <si>
    <t>https://t.co/M6dB1Bzwu6</t>
  </si>
  <si>
    <t>https://t.co/CT83qUvYSO</t>
  </si>
  <si>
    <t>https://t.co/LvznnukeDo</t>
  </si>
  <si>
    <t>https://t.co/cyB7pvQz87</t>
  </si>
  <si>
    <t>https://t.co/V5nTez5BgK</t>
  </si>
  <si>
    <t>https://t.co/HLdK0ounVc</t>
  </si>
  <si>
    <t>https://t.co/RNe34TwAoM</t>
  </si>
  <si>
    <t>https://t.co/tNz1GZeEXB</t>
  </si>
  <si>
    <t>https://t.co/2bglvjeEnz</t>
  </si>
  <si>
    <t>https://t.co/Ea8amR2cIb</t>
  </si>
  <si>
    <t>https://t.co/luwWTf8sBt</t>
  </si>
  <si>
    <t>https://t.co/eytdkcb77D</t>
  </si>
  <si>
    <t>https://t.co/EIcju5LpUt</t>
  </si>
  <si>
    <t>https://t.co/0HMVBH9aFe</t>
  </si>
  <si>
    <t>https://t.co/im9ioa4H3I</t>
  </si>
  <si>
    <t>http://t.co/8SAtigmCmj</t>
  </si>
  <si>
    <t>https://t.co/gN0B8gk6jc</t>
  </si>
  <si>
    <t>http://t.co/uladdpVdgw</t>
  </si>
  <si>
    <t>https://t.co/pmsRR6bm97</t>
  </si>
  <si>
    <t>https://t.co/hG77vsrjTQ</t>
  </si>
  <si>
    <t>https://t.co/rarrKAMKee</t>
  </si>
  <si>
    <t>https://t.co/1jzEOZkQqc</t>
  </si>
  <si>
    <t>https://t.co/7E9xWA9zUg</t>
  </si>
  <si>
    <t>https://t.co/LImF7tcvmO</t>
  </si>
  <si>
    <t>https://t.co/4xkBW6xaPT</t>
  </si>
  <si>
    <t>https://t.co/cHZdP4uOdu</t>
  </si>
  <si>
    <t>http://t.co/IORXQSIgTV</t>
  </si>
  <si>
    <t>http://t.co/EECEbkSre3</t>
  </si>
  <si>
    <t>http://t.co/XUSDix8qMx</t>
  </si>
  <si>
    <t>http://t.co/YlhQ2ntYQP</t>
  </si>
  <si>
    <t>https://t.co/RV6BhZvg0r</t>
  </si>
  <si>
    <t>https://t.co/Q92ZKnWsGE</t>
  </si>
  <si>
    <t>https://t.co/XlIpOUtuix</t>
  </si>
  <si>
    <t>https://t.co/k1nkBUU8K6</t>
  </si>
  <si>
    <t>https://t.co/Hycgkxcvz4</t>
  </si>
  <si>
    <t>https://t.co/SGH3evGEsE</t>
  </si>
  <si>
    <t>https://t.co/HhzOiIW3g0</t>
  </si>
  <si>
    <t>https://t.co/FwGisd1DxK</t>
  </si>
  <si>
    <t>http://t.co/dgQJwFHFN8</t>
  </si>
  <si>
    <t>https://t.co/UeZ33femPa</t>
  </si>
  <si>
    <t>http://t.co/MBXmabH6vg</t>
  </si>
  <si>
    <t>https://t.co/ifaCrV1nuI</t>
  </si>
  <si>
    <t>https://t.co/PGMlGgmYFY</t>
  </si>
  <si>
    <t>https://t.co/6NSUgj81ky</t>
  </si>
  <si>
    <t>https://t.co/CzA88LN2Q9</t>
  </si>
  <si>
    <t>https://t.co/A2aCI9Z3fA</t>
  </si>
  <si>
    <t>https://t.co/UmbJ4p1MWF</t>
  </si>
  <si>
    <t>https://t.co/CaSizJKDbO</t>
  </si>
  <si>
    <t>https://t.co/A0b3r7SM2O</t>
  </si>
  <si>
    <t>https://t.co/wOVrHb9LtP</t>
  </si>
  <si>
    <t>https://t.co/wngx8DcL7t</t>
  </si>
  <si>
    <t>http://t.co/uNV70Aexl8</t>
  </si>
  <si>
    <t>https://t.co/at410qfAs2</t>
  </si>
  <si>
    <t>https://t.co/QyGftTyXnw</t>
  </si>
  <si>
    <t>https://t.co/KfTaYY5RAu</t>
  </si>
  <si>
    <t>https://t.co/H4obKw74li</t>
  </si>
  <si>
    <t>https://t.co/Fd4nrXJshL</t>
  </si>
  <si>
    <t>https://t.co/WSPfmYdFIl</t>
  </si>
  <si>
    <t>https://t.co/fqVVaqosmW</t>
  </si>
  <si>
    <t>https://t.co/ilBXmAMqhR</t>
  </si>
  <si>
    <t>https://t.co/hxsPq4UA9x</t>
  </si>
  <si>
    <t>https://t.co/jRRTwq8cwf</t>
  </si>
  <si>
    <t>https://t.co/6wEuWei5Qb</t>
  </si>
  <si>
    <t>https://t.co/MlUXFP60sr</t>
  </si>
  <si>
    <t>https://t.co/vz7S7YoXTf</t>
  </si>
  <si>
    <t>http://t.co/y77We5Wxdy</t>
  </si>
  <si>
    <t>https://t.co/AjFFvv7dKM</t>
  </si>
  <si>
    <t>http://t.co/Dth8nWUIMB</t>
  </si>
  <si>
    <t>http://t.co/acVxS1Kryz</t>
  </si>
  <si>
    <t>https://t.co/JAUEHzxPKD</t>
  </si>
  <si>
    <t>https://t.co/2DhaAjjnMH</t>
  </si>
  <si>
    <t>http://t.co/fZhUqk9EkQ</t>
  </si>
  <si>
    <t>https://t.co/8Tl1fqBfYP</t>
  </si>
  <si>
    <t>http://t.co/VY3fMpX2ZQ</t>
  </si>
  <si>
    <t>https://t.co/viMVWUGECv</t>
  </si>
  <si>
    <t>https://t.co/LhH5TRpMYa</t>
  </si>
  <si>
    <t>https://t.co/HrKdZUUbPG</t>
  </si>
  <si>
    <t>https://t.co/hD2z8qQsFy</t>
  </si>
  <si>
    <t>https://t.co/5F0x0kSR6j</t>
  </si>
  <si>
    <t>https://t.co/PkTIz3DCGg</t>
  </si>
  <si>
    <t>http://t.co/fQZYLMnJgu</t>
  </si>
  <si>
    <t>https://t.co/fQFVVGYY99</t>
  </si>
  <si>
    <t>http://t.co/1kBpu5qUbS</t>
  </si>
  <si>
    <t>https://t.co/8orkCc2HWl</t>
  </si>
  <si>
    <t>https://t.co/IGlJuYIqdd</t>
  </si>
  <si>
    <t>https://t.co/B7yKpc8d3b</t>
  </si>
  <si>
    <t>https://t.co/ACE9mbyXiI</t>
  </si>
  <si>
    <t>http://t.co/JWDzl14rJY</t>
  </si>
  <si>
    <t>http://t.co/PiRmPUMe8s</t>
  </si>
  <si>
    <t>https://t.co/6P6O2WcZ5p</t>
  </si>
  <si>
    <t>http://t.co/jsvgqIui5Z</t>
  </si>
  <si>
    <t>https://t.co/jYFvNrCAt1</t>
  </si>
  <si>
    <t>https://t.co/4KHT0DtXJT</t>
  </si>
  <si>
    <t>http://t.co/cbfjYmyyTX</t>
  </si>
  <si>
    <t>http://t.co/tqamra83ih</t>
  </si>
  <si>
    <t>https://t.co/BDfq7Zz3ny</t>
  </si>
  <si>
    <t>http://t.co/lIk2IG3MeU</t>
  </si>
  <si>
    <t>https://t.co/VFnLsL1M50</t>
  </si>
  <si>
    <t>https://t.co/ZPjGQ3u9CT</t>
  </si>
  <si>
    <t>https://t.co/SXBsjlmYuN</t>
  </si>
  <si>
    <t>http://t.co/qq8TJJHfJi</t>
  </si>
  <si>
    <t>http://t.co/oWv2OIAuFo</t>
  </si>
  <si>
    <t>https://t.co/FlHLo0Syn6</t>
  </si>
  <si>
    <t>http://t.co/kaXvc0ZZtv</t>
  </si>
  <si>
    <t>https://t.co/xy6RQS96WT</t>
  </si>
  <si>
    <t>https://t.co/bI5jSz8MAv</t>
  </si>
  <si>
    <t>https://t.co/aClwZdkXx0</t>
  </si>
  <si>
    <t>https://t.co/L5OdsySiol</t>
  </si>
  <si>
    <t>http://t.co/yjCmkWbsgH</t>
  </si>
  <si>
    <t>https://t.co/4bC7WehuQ1</t>
  </si>
  <si>
    <t>http://t.co/DRON87aVLQ</t>
  </si>
  <si>
    <t>https://t.co/66mSabLtBD</t>
  </si>
  <si>
    <t>https://t.co/C9Q8hQPgcF</t>
  </si>
  <si>
    <t>https://t.co/sPqsSwBKtx</t>
  </si>
  <si>
    <t>Brasilia</t>
  </si>
  <si>
    <t>Pacific Time (US &amp; Canada)</t>
  </si>
  <si>
    <t>Central Time (US &amp; Canada)</t>
  </si>
  <si>
    <t>Beijing</t>
  </si>
  <si>
    <t>Santiago</t>
  </si>
  <si>
    <t>London</t>
  </si>
  <si>
    <t>America/Sao_Paulo</t>
  </si>
  <si>
    <t>Eastern Time (US &amp; Canada)</t>
  </si>
  <si>
    <t>Amsterdam</t>
  </si>
  <si>
    <t>Singapore</t>
  </si>
  <si>
    <t>Arizona</t>
  </si>
  <si>
    <t>America/New_York</t>
  </si>
  <si>
    <t>Mountain Time (US &amp; Canada)</t>
  </si>
  <si>
    <t>Belgrade</t>
  </si>
  <si>
    <t>Minsk</t>
  </si>
  <si>
    <t>Atlantic Time (Canada)</t>
  </si>
  <si>
    <t>Mexico City</t>
  </si>
  <si>
    <t>Brussels</t>
  </si>
  <si>
    <t>Quito</t>
  </si>
  <si>
    <t>Central America</t>
  </si>
  <si>
    <t>Tokyo</t>
  </si>
  <si>
    <t>Casablanca</t>
  </si>
  <si>
    <t>Hawaii</t>
  </si>
  <si>
    <t>Athens</t>
  </si>
  <si>
    <t>Bern</t>
  </si>
  <si>
    <t>Kuala Lumpur</t>
  </si>
  <si>
    <t>America/Argentina/Buenos_Aires</t>
  </si>
  <si>
    <t>America/Chicago</t>
  </si>
  <si>
    <t>Rome</t>
  </si>
  <si>
    <t>Copenhagen</t>
  </si>
  <si>
    <t>America/Caracas</t>
  </si>
  <si>
    <t>Kyiv</t>
  </si>
  <si>
    <t>New Delhi</t>
  </si>
  <si>
    <t>http://abs.twimg.com/sticky/default_profile_images/default_profile_normal.png</t>
  </si>
  <si>
    <t>http://pbs.twimg.com/profile_images/850069052626276354/4TJ6tQkp_normal.jpg</t>
  </si>
  <si>
    <t>http://pbs.twimg.com/profile_images/924349158001127424/fJaiZPSt_normal.jpg</t>
  </si>
  <si>
    <t>http://pbs.twimg.com/profile_images/936662928513581061/tGI9u58H_normal.jpg</t>
  </si>
  <si>
    <t>http://pbs.twimg.com/profile_images/872879465818243072/oHnYN1Jw_normal.jpg</t>
  </si>
  <si>
    <t>http://pbs.twimg.com/profile_images/816319924926713856/0CSf0ntm_normal.jpg</t>
  </si>
  <si>
    <t>http://pbs.twimg.com/profile_images/848542652245069824/JZnSq5yM_normal.jpg</t>
  </si>
  <si>
    <t>http://pbs.twimg.com/profile_images/942010967386308608/AZiAFcf9_normal.jpg</t>
  </si>
  <si>
    <t>http://pbs.twimg.com/profile_images/884707093877534720/OOtqhU9l_normal.jpg</t>
  </si>
  <si>
    <t>http://pbs.twimg.com/profile_images/767760877646819328/jG4wBBYO_normal.jpg</t>
  </si>
  <si>
    <t>http://pbs.twimg.com/profile_images/692972239923351552/p71Mi8Z3_normal.jpg</t>
  </si>
  <si>
    <t>http://pbs.twimg.com/profile_images/942020864488468480/5k_zwmlQ_normal.jpg</t>
  </si>
  <si>
    <t>http://pbs.twimg.com/profile_images/802296226691641345/aRPsTL4O_normal.jpg</t>
  </si>
  <si>
    <t>http://pbs.twimg.com/profile_images/2300532647/n50npdkrk41zhicth1it_normal.png</t>
  </si>
  <si>
    <t>http://pbs.twimg.com/profile_images/926894574559096832/UPb9TYk5_normal.jpg</t>
  </si>
  <si>
    <t>http://pbs.twimg.com/profile_images/639729039985344512/5jEMrVG5_normal.jpg</t>
  </si>
  <si>
    <t>http://pbs.twimg.com/profile_images/595354736783667200/hK_-3Hmc_normal.jpg</t>
  </si>
  <si>
    <t>http://pbs.twimg.com/profile_images/940256618108788736/uEhO7c_r_normal.jpg</t>
  </si>
  <si>
    <t>http://pbs.twimg.com/profile_images/780071018320760832/42BQ4wXg_normal.jpg</t>
  </si>
  <si>
    <t>http://pbs.twimg.com/profile_images/919512006142525441/Afzq7Ybz_normal.jpg</t>
  </si>
  <si>
    <t>http://pbs.twimg.com/profile_images/939820098164088832/G0VAZ7Z7_normal.jpg</t>
  </si>
  <si>
    <t>http://pbs.twimg.com/profile_images/875392314541096962/e6C4F4jj_normal.jpg</t>
  </si>
  <si>
    <t>http://pbs.twimg.com/profile_images/2155229200/zackmerles_normal.jpg</t>
  </si>
  <si>
    <t>http://pbs.twimg.com/profile_images/883350347967848450/CRO0pd0j_normal.jpg</t>
  </si>
  <si>
    <t>http://pbs.twimg.com/profile_images/926286161680707584/Vkg-eDxa_normal.jpg</t>
  </si>
  <si>
    <t>http://pbs.twimg.com/profile_images/807306191395241984/s8xmWAvU_normal.jpg</t>
  </si>
  <si>
    <t>http://pbs.twimg.com/profile_images/897279547753852928/C_XRSqcI_normal.jpg</t>
  </si>
  <si>
    <t>http://pbs.twimg.com/profile_images/941041604193812481/dlXVpcYp_normal.jpg</t>
  </si>
  <si>
    <t>http://pbs.twimg.com/profile_images/940611406260592641/7IaM_DUJ_normal.jpg</t>
  </si>
  <si>
    <t>http://pbs.twimg.com/profile_images/857537403992649730/2S1RXJSo_normal.jpg</t>
  </si>
  <si>
    <t>http://pbs.twimg.com/profile_images/942407736482025473/WzwAx99X_normal.jpg</t>
  </si>
  <si>
    <t>http://pbs.twimg.com/profile_images/574301435468230656/zd-8fukR_normal.jpeg</t>
  </si>
  <si>
    <t>http://pbs.twimg.com/profile_images/589012555932250112/4zP5L3OS_normal.jpg</t>
  </si>
  <si>
    <t>http://pbs.twimg.com/profile_images/930347317424742400/yWr4VcZI_normal.jpg</t>
  </si>
  <si>
    <t>http://pbs.twimg.com/profile_images/931109464375259136/yd2nnkLu_normal.jpg</t>
  </si>
  <si>
    <t>http://pbs.twimg.com/profile_images/872616134956032000/GCBN6qh7_normal.jpg</t>
  </si>
  <si>
    <t>http://pbs.twimg.com/profile_images/842021550182301700/ip1imWSc_normal.jpg</t>
  </si>
  <si>
    <t>http://pbs.twimg.com/profile_images/725660922954534912/aE_AfRrg_normal.jpg</t>
  </si>
  <si>
    <t>http://pbs.twimg.com/profile_images/908564509521887232/rqJdhp9U_normal.jpg</t>
  </si>
  <si>
    <t>http://pbs.twimg.com/profile_images/1340281573/wendy_reasonably_small_normal.jpg</t>
  </si>
  <si>
    <t>http://pbs.twimg.com/profile_images/938928840306561024/8rcdGj6C_normal.jpg</t>
  </si>
  <si>
    <t>http://pbs.twimg.com/profile_images/729598994318557184/Mng6Eqn3_normal.jpg</t>
  </si>
  <si>
    <t>http://pbs.twimg.com/profile_images/631276655235997696/f8EN26SF_normal.jpg</t>
  </si>
  <si>
    <t>http://pbs.twimg.com/profile_images/850497447616970752/M40Abtt1_normal.jpg</t>
  </si>
  <si>
    <t>http://pbs.twimg.com/profile_images/928994173327478784/8rKnIQvF_normal.jpg</t>
  </si>
  <si>
    <t>http://pbs.twimg.com/profile_images/931380111030542337/JZnSg12B_normal.jpg</t>
  </si>
  <si>
    <t>http://pbs.twimg.com/profile_images/940985900548403202/1fCQU_fD_normal.jpg</t>
  </si>
  <si>
    <t>http://pbs.twimg.com/profile_images/943629307024433157/RWGEHgiw_normal.jpg</t>
  </si>
  <si>
    <t>http://pbs.twimg.com/profile_images/848312302029950976/s67ak7Or_normal.jpg</t>
  </si>
  <si>
    <t>http://pbs.twimg.com/profile_images/908809808496791553/0aXpq1ts_normal.jpg</t>
  </si>
  <si>
    <t>http://pbs.twimg.com/profile_images/939731916269395969/QCuCg0N3_normal.jpg</t>
  </si>
  <si>
    <t>http://pbs.twimg.com/profile_images/818730660755976193/ploA4jPR_normal.jpg</t>
  </si>
  <si>
    <t>http://pbs.twimg.com/profile_images/378800000426106818/d0315fedddaae1c03bcf63059754ef59_normal.jpeg</t>
  </si>
  <si>
    <t>http://pbs.twimg.com/profile_images/816891291732570114/2g7oi9eO_normal.jpg</t>
  </si>
  <si>
    <t>http://pbs.twimg.com/profile_images/1320532184/gboylogo-1_normal.jpg</t>
  </si>
  <si>
    <t>http://pbs.twimg.com/profile_images/936341090034241538/RLSzd6rp_normal.jpg</t>
  </si>
  <si>
    <t>http://pbs.twimg.com/profile_images/892405316104486913/KvD3ZD8M_normal.jpg</t>
  </si>
  <si>
    <t>http://pbs.twimg.com/profile_images/685010359917264896/QLA9dG41_normal.png</t>
  </si>
  <si>
    <t>http://pbs.twimg.com/profile_images/453670578222665729/w0rNOqXD_normal.png</t>
  </si>
  <si>
    <t>http://pbs.twimg.com/profile_images/685877291335958528/FLhrLuH7_normal.png</t>
  </si>
  <si>
    <t>http://pbs.twimg.com/profile_images/1702184506/m_normal.jpg</t>
  </si>
  <si>
    <t>http://pbs.twimg.com/profile_images/492316992162914304/psZCEYD8_normal.jpeg</t>
  </si>
  <si>
    <t>http://pbs.twimg.com/profile_images/922783622033281024/x0mEGajw_normal.jpg</t>
  </si>
  <si>
    <t>http://pbs.twimg.com/profile_images/464119858494320640/uDZjjqAa_normal.png</t>
  </si>
  <si>
    <t>http://pbs.twimg.com/profile_images/839721704163155970/LI_TRk1z_normal.jpg</t>
  </si>
  <si>
    <t>http://pbs.twimg.com/profile_images/875132347850436608/23m9wJZq_normal.jpg</t>
  </si>
  <si>
    <t>http://pbs.twimg.com/profile_images/789124567310725120/yQNj2G-Y_normal.jpg</t>
  </si>
  <si>
    <t>http://pbs.twimg.com/profile_images/1995999738/CitiBlueWave_normal.jpg</t>
  </si>
  <si>
    <t>http://pbs.twimg.com/profile_images/466002957616435201/e24WOVkh_normal.jpeg</t>
  </si>
  <si>
    <t>http://pbs.twimg.com/profile_images/856508346190381057/DaVvCgBo_normal.jpg</t>
  </si>
  <si>
    <t>http://pbs.twimg.com/profile_images/2284001626/65rtjk29wyrcjuw7y46x_normal.jpeg</t>
  </si>
  <si>
    <t>http://pbs.twimg.com/profile_images/868433375706701824/xJ3Me1KK_normal.jpg</t>
  </si>
  <si>
    <t>http://pbs.twimg.com/profile_images/897085114928070656/jzlm2-_p_normal.jpg</t>
  </si>
  <si>
    <t>http://pbs.twimg.com/profile_images/773989012587642881/tHUclg9W_normal.jpg</t>
  </si>
  <si>
    <t>http://pbs.twimg.com/profile_images/841482265511243782/W9Nhouo3_normal.jpg</t>
  </si>
  <si>
    <t>http://pbs.twimg.com/profile_images/793242443005046784/gV4ZbTcJ_normal.jpg</t>
  </si>
  <si>
    <t>http://pbs.twimg.com/profile_images/700322286008598528/y3sQBsSQ_normal.png</t>
  </si>
  <si>
    <t>http://pbs.twimg.com/profile_images/937564506305150976/szVsFp8X_normal.jpg</t>
  </si>
  <si>
    <t>http://pbs.twimg.com/profile_images/943622818150756352/w6LYmbse_normal.jpg</t>
  </si>
  <si>
    <t>http://pbs.twimg.com/profile_images/885306827210203136/9AzA_UpP_normal.jpg</t>
  </si>
  <si>
    <t>http://pbs.twimg.com/profile_images/920616011849719808/bPaE5xUH_normal.jpg</t>
  </si>
  <si>
    <t>http://pbs.twimg.com/profile_images/794605767735279616/TnN4DRe1_normal.jpg</t>
  </si>
  <si>
    <t>http://pbs.twimg.com/profile_images/3412719062/96d2d836663b3fb53f58f3e249d4b075_normal.png</t>
  </si>
  <si>
    <t>http://pbs.twimg.com/profile_images/942726780149993473/EqvLu3Tm_normal.jpg</t>
  </si>
  <si>
    <t>http://pbs.twimg.com/profile_images/931909025679204354/mHoUdfYP_normal.jpg</t>
  </si>
  <si>
    <t>http://pbs.twimg.com/profile_images/860804942759477249/upOGCQTn_normal.jpg</t>
  </si>
  <si>
    <t>http://pbs.twimg.com/profile_images/639049581649657856/iCuA5mMv_normal.png</t>
  </si>
  <si>
    <t>http://pbs.twimg.com/profile_images/605398482636017665/B-HHFhlI_normal.png</t>
  </si>
  <si>
    <t>http://pbs.twimg.com/profile_images/494553377/odd_nyttbilde.jpg_normal.png</t>
  </si>
  <si>
    <t>http://pbs.twimg.com/profile_images/934507082912542721/SsK6BZbt_normal.jpg</t>
  </si>
  <si>
    <t>http://pbs.twimg.com/profile_images/941496756700717056/iWeffAxa_normal.jpg</t>
  </si>
  <si>
    <t>http://pbs.twimg.com/profile_images/939222784517005314/foVbhpN7_normal.jpg</t>
  </si>
  <si>
    <t>http://pbs.twimg.com/profile_images/663352330675486720/eXosdU5b_normal.jpg</t>
  </si>
  <si>
    <t>http://pbs.twimg.com/profile_images/738788282771771393/smAfi3r__normal.jpg</t>
  </si>
  <si>
    <t>http://pbs.twimg.com/profile_images/673668145773740032/g2zWIpRU_normal.jpg</t>
  </si>
  <si>
    <t>http://pbs.twimg.com/profile_images/884915928453873664/FhQlIHGC_normal.jpg</t>
  </si>
  <si>
    <t>http://pbs.twimg.com/profile_images/920371293802733568/ZewRXgpe_normal.jpg</t>
  </si>
  <si>
    <t>http://pbs.twimg.com/profile_images/932699088516255745/xnbcZ8Sa_normal.jpg</t>
  </si>
  <si>
    <t>http://pbs.twimg.com/profile_images/819013077823791104/YrNUYCrD_normal.jpg</t>
  </si>
  <si>
    <t>http://pbs.twimg.com/profile_images/709838275209351168/28bckvxD_normal.jpg</t>
  </si>
  <si>
    <t>http://pbs.twimg.com/profile_images/2726313129/bad2b44647d8321cd90f65ef162975a5_normal.png</t>
  </si>
  <si>
    <t>http://pbs.twimg.com/profile_images/884425233268178945/QJypXYrA_normal.jpg</t>
  </si>
  <si>
    <t>http://pbs.twimg.com/profile_images/920976166370054144/rJY1wHkG_normal.jpg</t>
  </si>
  <si>
    <t>http://pbs.twimg.com/profile_images/940205794649284608/jGLtD2Y7_normal.jpg</t>
  </si>
  <si>
    <t>http://pbs.twimg.com/profile_images/935829520124432384/QGwRMkRK_normal.jpg</t>
  </si>
  <si>
    <t>http://pbs.twimg.com/profile_images/919634148922396678/z8DxCH1m_normal.jpg</t>
  </si>
  <si>
    <t>http://pbs.twimg.com/profile_images/939496644579614722/w1fvdYM9_normal.jpg</t>
  </si>
  <si>
    <t>http://pbs.twimg.com/profile_images/474703403449188352/fwV0P7n2_normal.png</t>
  </si>
  <si>
    <t>http://pbs.twimg.com/profile_images/943173009040273408/TkPZpoWg_normal.jpg</t>
  </si>
  <si>
    <t>http://pbs.twimg.com/profile_images/764534173931569152/MkVCRodG_normal.jpg</t>
  </si>
  <si>
    <t>http://pbs.twimg.com/profile_images/915041606419587072/tMrIzbOy_normal.jpg</t>
  </si>
  <si>
    <t>http://pbs.twimg.com/profile_images/813157881692508160/wot7j9HP_normal.jpg</t>
  </si>
  <si>
    <t>http://pbs.twimg.com/profile_images/547846358892572674/ebxw7eFe_normal.jpeg</t>
  </si>
  <si>
    <t>http://pbs.twimg.com/profile_images/941386420706570240/LjCPPIJ6_normal.jpg</t>
  </si>
  <si>
    <t>http://pbs.twimg.com/profile_images/940485157001117696/6yi87uoB_normal.jpg</t>
  </si>
  <si>
    <t>http://pbs.twimg.com/profile_images/3225897382/dca6e0427c82bcba3706f6d6b0a18f59_normal.jpeg</t>
  </si>
  <si>
    <t>http://pbs.twimg.com/profile_images/919210022399340544/nAg4l0wd_normal.jpg</t>
  </si>
  <si>
    <t>http://pbs.twimg.com/profile_images/940929051514101760/34vGBsZq_normal.jpg</t>
  </si>
  <si>
    <t>http://pbs.twimg.com/profile_images/609074813160726528/iam5YRGD_normal.jpg</t>
  </si>
  <si>
    <t>http://pbs.twimg.com/profile_images/754824737382096898/SbHhsIfX_normal.jpg</t>
  </si>
  <si>
    <t>http://pbs.twimg.com/profile_images/697493564650090496/yr3q_rhx_normal.jpg</t>
  </si>
  <si>
    <t>http://pbs.twimg.com/profile_images/704583830624215040/v95Tpwrl_normal.jpg</t>
  </si>
  <si>
    <t>http://pbs.twimg.com/profile_images/924672840502214657/7rKwYtUo_normal.jpg</t>
  </si>
  <si>
    <t>http://pbs.twimg.com/profile_images/941676827696910338/UyJzNpSn_normal.jpg</t>
  </si>
  <si>
    <t>http://pbs.twimg.com/profile_images/937320403848060928/_bf2zsb8_normal.jpg</t>
  </si>
  <si>
    <t>http://pbs.twimg.com/profile_images/941547949737127941/deIWkcY1_normal.jpg</t>
  </si>
  <si>
    <t>http://pbs.twimg.com/profile_images/875496792636477444/U6fV3Li8_normal.jpg</t>
  </si>
  <si>
    <t>http://pbs.twimg.com/profile_images/819317407739183106/cfP45hnu_normal.jpg</t>
  </si>
  <si>
    <t>http://pbs.twimg.com/profile_images/682299993508720640/TD6-jJjQ_normal.jpg</t>
  </si>
  <si>
    <t>http://pbs.twimg.com/profile_images/606617776812212224/pX8XG5cq_normal.jpg</t>
  </si>
  <si>
    <t>http://pbs.twimg.com/profile_images/3533912530/2af34dc754afa2406728c9127384cec4_normal.jpeg</t>
  </si>
  <si>
    <t>http://pbs.twimg.com/profile_images/817016142833352704/uNEK30X9_normal.jpg</t>
  </si>
  <si>
    <t>http://pbs.twimg.com/profile_images/775970299988873216/0k0TyVDo_normal.jpg</t>
  </si>
  <si>
    <t>http://pbs.twimg.com/profile_images/634198742825107457/bF_EumQY_normal.jpg</t>
  </si>
  <si>
    <t>http://pbs.twimg.com/profile_images/942720618436456449/zZhnZAlO_normal.jpg</t>
  </si>
  <si>
    <t>http://pbs.twimg.com/profile_images/580335386892873728/okiWRHZM_normal.jpg</t>
  </si>
  <si>
    <t>http://pbs.twimg.com/profile_images/1692131008/How_I_roll_003_normal.JPG</t>
  </si>
  <si>
    <t>http://pbs.twimg.com/profile_images/917317644767899649/gBnHybA4_normal.jpg</t>
  </si>
  <si>
    <t>http://pbs.twimg.com/profile_images/871459547151560705/InooOK3e_normal.jpg</t>
  </si>
  <si>
    <t>http://pbs.twimg.com/profile_images/912583607239225345/JJQvOcnA_normal.jpg</t>
  </si>
  <si>
    <t>http://pbs.twimg.com/profile_images/940323739090243586/45lTY09Y_normal.jpg</t>
  </si>
  <si>
    <t>http://pbs.twimg.com/profile_images/743802763180675073/ase7wDD9_normal.jpg</t>
  </si>
  <si>
    <t>http://pbs.twimg.com/profile_images/825467374845493248/yoF9cBl2_normal.jpg</t>
  </si>
  <si>
    <t>http://pbs.twimg.com/profile_images/789075319567314944/bAEupyJ1_normal.jpg</t>
  </si>
  <si>
    <t>http://pbs.twimg.com/profile_images/709041544595111940/G-Fqu2zx_normal.jpg</t>
  </si>
  <si>
    <t>http://pbs.twimg.com/profile_images/627493146201587712/c_CcSpAf_normal.jpg</t>
  </si>
  <si>
    <t>http://pbs.twimg.com/profile_images/635586690208235521/ogfDju6Y_normal.jpg</t>
  </si>
  <si>
    <t>http://pbs.twimg.com/profile_images/943712596900720640/YWvvrB9S_normal.jpg</t>
  </si>
  <si>
    <t>http://pbs.twimg.com/profile_images/484050373414768642/tzNXMrXW_normal.jpeg</t>
  </si>
  <si>
    <t>http://pbs.twimg.com/profile_images/941736222585753600/caccSW35_normal.jpg</t>
  </si>
  <si>
    <t>http://pbs.twimg.com/profile_images/937712347107463169/klhVmexG_normal.jpg</t>
  </si>
  <si>
    <t>http://pbs.twimg.com/profile_images/781671681924304896/ykJmKlGZ_normal.jpg</t>
  </si>
  <si>
    <t>http://pbs.twimg.com/profile_images/917908510146428929/Ce51Iu2c_normal.jpg</t>
  </si>
  <si>
    <t>http://pbs.twimg.com/profile_images/942576804363091968/WTnbILRZ_normal.jpg</t>
  </si>
  <si>
    <t>http://pbs.twimg.com/profile_images/875461657203527682/qJZy9T0__normal.jpg</t>
  </si>
  <si>
    <t>http://pbs.twimg.com/profile_images/1908960395/vs-tw_normal.jpg</t>
  </si>
  <si>
    <t>http://pbs.twimg.com/profile_images/571493559691554819/wWOF4I2S_normal.jpeg</t>
  </si>
  <si>
    <t>http://pbs.twimg.com/profile_images/937137975946858507/klySFgd5_normal.jpg</t>
  </si>
  <si>
    <t>http://pbs.twimg.com/profile_images/941345187317604352/hNL-VAAc_normal.jpg</t>
  </si>
  <si>
    <t>http://pbs.twimg.com/profile_images/422613429531074561/yIkvn9bM_normal.jpeg</t>
  </si>
  <si>
    <t>http://pbs.twimg.com/profile_images/824695542127202304/P1Y1SKix_normal.jpg</t>
  </si>
  <si>
    <t>http://pbs.twimg.com/profile_images/533282239883137024/yxgFJfJk_normal.jpeg</t>
  </si>
  <si>
    <t>http://pbs.twimg.com/profile_images/943608534893252609/l2ZOSJ9y_normal.jpg</t>
  </si>
  <si>
    <t>http://pbs.twimg.com/profile_images/577115043650666496/vJnqsbcT_normal.jpeg</t>
  </si>
  <si>
    <t>http://pbs.twimg.com/profile_images/895709744479952897/AtNlF0yf_normal.jpg</t>
  </si>
  <si>
    <t>http://pbs.twimg.com/profile_images/3002160609/84b88a8e6a4fff0cd9b5fb0075bf9fc5_normal.png</t>
  </si>
  <si>
    <t>http://pbs.twimg.com/profile_images/907661755433840640/L6F5PXnt_normal.jpg</t>
  </si>
  <si>
    <t>http://pbs.twimg.com/profile_images/933750869551734785/N-2NIXes_normal.jpg</t>
  </si>
  <si>
    <t>http://pbs.twimg.com/profile_images/940158729277734913/URn9AUqB_normal.jpg</t>
  </si>
  <si>
    <t>http://pbs.twimg.com/profile_images/942935902166372352/eM6PYDAS_normal.jpg</t>
  </si>
  <si>
    <t>http://pbs.twimg.com/profile_images/760482727938457600/--CkESb4_normal.jpg</t>
  </si>
  <si>
    <t>http://pbs.twimg.com/profile_images/3512714813/52fae443967a840295a77bf0467322cd_normal.jpeg</t>
  </si>
  <si>
    <t>http://pbs.twimg.com/profile_images/908821392015155202/gCW3D2uz_normal.jpg</t>
  </si>
  <si>
    <t>http://pbs.twimg.com/profile_images/711160148341862400/Ojtvmp_Y_normal.jpg</t>
  </si>
  <si>
    <t>http://pbs.twimg.com/profile_images/801008916192694272/_wDzFogu_normal.jpg</t>
  </si>
  <si>
    <t>http://pbs.twimg.com/profile_images/223804199/Picture_5_normal.png</t>
  </si>
  <si>
    <t>http://pbs.twimg.com/profile_images/712707937597333505/li57p_uu_normal.jpg</t>
  </si>
  <si>
    <t>http://pbs.twimg.com/profile_images/889502330072305665/dsVCVkAU_normal.jpg</t>
  </si>
  <si>
    <t>http://pbs.twimg.com/profile_images/941615474961539073/GkdQndFz_normal.jpg</t>
  </si>
  <si>
    <t>http://pbs.twimg.com/profile_images/924734971201380353/uOpCJLaS_normal.jpg</t>
  </si>
  <si>
    <t>http://pbs.twimg.com/profile_images/889894861545013248/N25iQi5d_normal.jpg</t>
  </si>
  <si>
    <t>http://pbs.twimg.com/profile_images/905638249988751360/YRUk5hN__normal.jpg</t>
  </si>
  <si>
    <t>http://pbs.twimg.com/profile_images/457217102710341632/OaV1IOtc_normal.jpeg</t>
  </si>
  <si>
    <t>http://pbs.twimg.com/profile_images/755258331984334848/_qRw2QYF_normal.jpg</t>
  </si>
  <si>
    <t>http://pbs.twimg.com/profile_images/939163116046237696/npFRlErr_normal.jpg</t>
  </si>
  <si>
    <t>http://pbs.twimg.com/profile_images/666141965814075392/oF3f7KG1_normal.jpg</t>
  </si>
  <si>
    <t>http://pbs.twimg.com/profile_images/908437901406437377/xpcaz9jl_normal.jpg</t>
  </si>
  <si>
    <t>http://pbs.twimg.com/profile_images/14463162/p.iko200x200_normal.jpg</t>
  </si>
  <si>
    <t>http://pbs.twimg.com/profile_images/2451678678/u78rk2ii34r5x2hcwusu_normal.jpeg</t>
  </si>
  <si>
    <t>http://pbs.twimg.com/profile_images/914438507510353920/J0GSNqm0_normal.jpg</t>
  </si>
  <si>
    <t>http://pbs.twimg.com/profile_images/876855860877721601/NebQ7uOx_normal.jpg</t>
  </si>
  <si>
    <t>http://pbs.twimg.com/profile_images/451885329834708992/tMVz4xXX_normal.jpeg</t>
  </si>
  <si>
    <t>http://pbs.twimg.com/profile_images/601906362977800192/-ZytCVyd_normal.jpg</t>
  </si>
  <si>
    <t>http://pbs.twimg.com/profile_images/378800000036814337/ef76bd55f001fa0af6d9a13f4c115ca3_normal.jpeg</t>
  </si>
  <si>
    <t>http://pbs.twimg.com/profile_images/873298155764428802/ytQk8jTM_normal.jpg</t>
  </si>
  <si>
    <t>http://pbs.twimg.com/profile_images/941745060114288641/mNIV0bpv_normal.jpg</t>
  </si>
  <si>
    <t>http://pbs.twimg.com/profile_images/935148770379075585/BPgy2E7H_normal.jpg</t>
  </si>
  <si>
    <t>http://pbs.twimg.com/profile_images/676888860463382528/peyPQiOV_normal.jpg</t>
  </si>
  <si>
    <t>http://pbs.twimg.com/profile_images/938245890464210944/WTRadoEB_normal.jpg</t>
  </si>
  <si>
    <t>http://pbs.twimg.com/profile_images/936656558599139328/QcuHjBEz_normal.jpg</t>
  </si>
  <si>
    <t>http://pbs.twimg.com/profile_images/605822306540122112/nditgsay_normal.jpg</t>
  </si>
  <si>
    <t>http://pbs.twimg.com/profile_images/687029320926154752/hT10haXh_normal.jpg</t>
  </si>
  <si>
    <t>http://pbs.twimg.com/profile_images/910875848789643265/8VNRirt8_normal.jpg</t>
  </si>
  <si>
    <t>http://pbs.twimg.com/profile_images/714210504508575746/40Z8XXou_normal.jpg</t>
  </si>
  <si>
    <t>http://pbs.twimg.com/profile_images/665014672098254849/B8vn6QZE_normal.png</t>
  </si>
  <si>
    <t>http://pbs.twimg.com/profile_images/776280206311059456/LI8Lzm1e_normal.jpg</t>
  </si>
  <si>
    <t>http://pbs.twimg.com/profile_images/912761585852207106/VLigcFa2_normal.jpg</t>
  </si>
  <si>
    <t>http://pbs.twimg.com/profile_images/934615759753437185/Rh_UmikF_normal.jpg</t>
  </si>
  <si>
    <t>http://pbs.twimg.com/profile_images/888056642981572608/QDprovS__normal.jpg</t>
  </si>
  <si>
    <t>http://pbs.twimg.com/profile_images/874620642972372992/l1qhj7ew_normal.jpg</t>
  </si>
  <si>
    <t>http://pbs.twimg.com/profile_images/764861140249837569/Waclgyka_normal.jpg</t>
  </si>
  <si>
    <t>http://pbs.twimg.com/profile_images/436533486468345857/BVL6SGvo_normal.jpeg</t>
  </si>
  <si>
    <t>http://pbs.twimg.com/profile_images/896374007288737793/g3F1HpA0_normal.jpg</t>
  </si>
  <si>
    <t>http://pbs.twimg.com/profile_images/1277664327/BinyaminApplebaum1a_2__normal.jpg</t>
  </si>
  <si>
    <t>http://pbs.twimg.com/profile_images/823271005011529731/EdFNmxlK_normal.jpg</t>
  </si>
  <si>
    <t>http://pbs.twimg.com/profile_images/859053535731830784/XeUo-Ce-_normal.jpg</t>
  </si>
  <si>
    <t>http://pbs.twimg.com/profile_images/943234608065282050/-R_KaKdR_normal.jpg</t>
  </si>
  <si>
    <t>http://pbs.twimg.com/profile_images/682590515762728960/lQgjaLxA_normal.jpg</t>
  </si>
  <si>
    <t>http://pbs.twimg.com/profile_images/648658652849549312/FzTPyIXL_normal.jpg</t>
  </si>
  <si>
    <t>http://pbs.twimg.com/profile_images/627174995970502657/JfL-tbc0_normal.jpg</t>
  </si>
  <si>
    <t>http://pbs.twimg.com/profile_images/2788072538/a7c27539fba28f875c707eb5541a5fa9_normal.png</t>
  </si>
  <si>
    <t>http://pbs.twimg.com/profile_images/685963612297510914/5WXQv6CR_normal.jpg</t>
  </si>
  <si>
    <t>http://pbs.twimg.com/profile_images/841740203110871040/zYWlEsjF_normal.jpg</t>
  </si>
  <si>
    <t>http://pbs.twimg.com/profile_images/939952433630937093/-ztKwDQx_normal.jpg</t>
  </si>
  <si>
    <t>http://pbs.twimg.com/profile_images/941786126637064198/im7B7jkC_normal.jpg</t>
  </si>
  <si>
    <t>http://pbs.twimg.com/profile_images/913130988208820224/JwoOZVGo_normal.jpg</t>
  </si>
  <si>
    <t>http://pbs.twimg.com/profile_images/928642669928120321/l-W6vpBn_normal.jpg</t>
  </si>
  <si>
    <t>http://pbs.twimg.com/profile_images/755041168824659968/2tFo_ril_normal.jpg</t>
  </si>
  <si>
    <t>http://pbs.twimg.com/profile_images/872317605935239169/S46_Fyrd_normal.jpg</t>
  </si>
  <si>
    <t>http://pbs.twimg.com/profile_images/706969236594409473/dZUU8a1M_normal.jpg</t>
  </si>
  <si>
    <t>http://pbs.twimg.com/profile_images/593468667712638978/0W4DmlPs_normal.png</t>
  </si>
  <si>
    <t>http://pbs.twimg.com/profile_images/866328633996193792/ba7jRuJm_normal.jpg</t>
  </si>
  <si>
    <t>http://pbs.twimg.com/profile_images/883309321538347009/Y5fYTwnR_normal.jpg</t>
  </si>
  <si>
    <t>http://pbs.twimg.com/profile_images/931791657804148736/Q9avKpDj_normal.jpg</t>
  </si>
  <si>
    <t>http://pbs.twimg.com/profile_images/904714342909784064/FBW3wzMa_normal.jpg</t>
  </si>
  <si>
    <t>http://pbs.twimg.com/profile_images/814338007159439362/rD1fwlzz_normal.jpg</t>
  </si>
  <si>
    <t>http://pbs.twimg.com/profile_images/928429502992175105/SPEz0f6Z_normal.jpg</t>
  </si>
  <si>
    <t>http://pbs.twimg.com/profile_images/848229478362906625/O13zxf-U_normal.jpg</t>
  </si>
  <si>
    <t>http://pbs.twimg.com/profile_images/655059892022022144/Pq3Q_1oU_normal.png</t>
  </si>
  <si>
    <t>Open Twitter Page for This Person</t>
  </si>
  <si>
    <t>https://twitter.com/repetto_susana</t>
  </si>
  <si>
    <t>https://twitter.com/walhallamann</t>
  </si>
  <si>
    <t>https://twitter.com/tolentinpedro</t>
  </si>
  <si>
    <t>https://twitter.com/amazon</t>
  </si>
  <si>
    <t>https://twitter.com/walmart</t>
  </si>
  <si>
    <t>https://twitter.com/gamestop</t>
  </si>
  <si>
    <t>https://twitter.com/nintendoamerica</t>
  </si>
  <si>
    <t>https://twitter.com/gumememe</t>
  </si>
  <si>
    <t>https://twitter.com/funwithhiyori</t>
  </si>
  <si>
    <t>https://twitter.com/walmart_atende</t>
  </si>
  <si>
    <t>https://twitter.com/marilineves</t>
  </si>
  <si>
    <t>https://twitter.com/joonbyh</t>
  </si>
  <si>
    <t>https://twitter.com/tatutaduro</t>
  </si>
  <si>
    <t>https://twitter.com/hardmob_promo</t>
  </si>
  <si>
    <t>https://twitter.com/boggletech1</t>
  </si>
  <si>
    <t>https://twitter.com/arthur_colliot</t>
  </si>
  <si>
    <t>https://twitter.com/jwhackers</t>
  </si>
  <si>
    <t>https://twitter.com/youtube</t>
  </si>
  <si>
    <t>https://twitter.com/quentinmasson57</t>
  </si>
  <si>
    <t>https://twitter.com/knightsmood</t>
  </si>
  <si>
    <t>https://twitter.com/chalkedequality</t>
  </si>
  <si>
    <t>https://twitter.com/originalfunko</t>
  </si>
  <si>
    <t>https://twitter.com/zackmerles</t>
  </si>
  <si>
    <t>https://twitter.com/floridavoternpa</t>
  </si>
  <si>
    <t>https://twitter.com/colorofchange</t>
  </si>
  <si>
    <t>https://twitter.com/voxdotcom</t>
  </si>
  <si>
    <t>https://twitter.com/ryanvidgamenerd</t>
  </si>
  <si>
    <t>https://twitter.com/matt3756</t>
  </si>
  <si>
    <t>https://twitter.com/arcadewarrior</t>
  </si>
  <si>
    <t>https://twitter.com/plushtimewins</t>
  </si>
  <si>
    <t>https://twitter.com/saidiano_</t>
  </si>
  <si>
    <t>https://twitter.com/leniaalfuego</t>
  </si>
  <si>
    <t>https://twitter.com/davynegi</t>
  </si>
  <si>
    <t>https://twitter.com/yuunyanshi</t>
  </si>
  <si>
    <t>https://twitter.com/slconine</t>
  </si>
  <si>
    <t>https://twitter.com/andyhortin</t>
  </si>
  <si>
    <t>https://twitter.com/timdl</t>
  </si>
  <si>
    <t>https://twitter.com/lsa_cc</t>
  </si>
  <si>
    <t>https://twitter.com/christatravels</t>
  </si>
  <si>
    <t>https://twitter.com/wendybpolisi</t>
  </si>
  <si>
    <t>https://twitter.com/carlsonengineer</t>
  </si>
  <si>
    <t>https://twitter.com/ıtnewsfrance</t>
  </si>
  <si>
    <t>https://twitter.com/jessicaedeok</t>
  </si>
  <si>
    <t>https://twitter.com/laetchecopar</t>
  </si>
  <si>
    <t>https://twitter.com/unıxphysco</t>
  </si>
  <si>
    <t>https://twitter.com/tbone7219</t>
  </si>
  <si>
    <t>https://twitter.com/_starkqueen</t>
  </si>
  <si>
    <t>https://twitter.com/mikaelsongrimes</t>
  </si>
  <si>
    <t>https://twitter.com/maria_teague</t>
  </si>
  <si>
    <t>https://twitter.com/capitalcom</t>
  </si>
  <si>
    <t>https://twitter.com/dappy_thegreat</t>
  </si>
  <si>
    <t>https://twitter.com/roblox</t>
  </si>
  <si>
    <t>https://twitter.com/myloc_tracker</t>
  </si>
  <si>
    <t>https://twitter.com/thenewclassy</t>
  </si>
  <si>
    <t>https://twitter.com/gboy559</t>
  </si>
  <si>
    <t>https://twitter.com/minatoastool</t>
  </si>
  <si>
    <t>https://twitter.com/carsellguru</t>
  </si>
  <si>
    <t>https://twitter.com/dawgsblog417</t>
  </si>
  <si>
    <t>https://twitter.com/uohanalilly</t>
  </si>
  <si>
    <t>https://twitter.com/fionamarissa</t>
  </si>
  <si>
    <t>https://twitter.com/m</t>
  </si>
  <si>
    <t>https://twitter.com/merck</t>
  </si>
  <si>
    <t>https://twitter.com/lillypad</t>
  </si>
  <si>
    <t>https://twitter.com/jnjnews</t>
  </si>
  <si>
    <t>https://twitter.com/google</t>
  </si>
  <si>
    <t>https://twitter.com/goldmansachs</t>
  </si>
  <si>
    <t>https://twitter.com/generalelectric</t>
  </si>
  <si>
    <t>https://twitter.com/citi</t>
  </si>
  <si>
    <t>https://twitter.com/chevron</t>
  </si>
  <si>
    <t>https://twitter.com/apple</t>
  </si>
  <si>
    <t>https://twitter.com/bobcorker</t>
  </si>
  <si>
    <t>https://twitter.com/joyannreid</t>
  </si>
  <si>
    <t>https://twitter.com/kim</t>
  </si>
  <si>
    <t>https://twitter.com/carolforden</t>
  </si>
  <si>
    <t>https://twitter.com/lisafit02584586</t>
  </si>
  <si>
    <t>https://twitter.com/ifindkarma</t>
  </si>
  <si>
    <t>https://twitter.com/123beauty2010</t>
  </si>
  <si>
    <t>https://twitter.com/aniesmehad</t>
  </si>
  <si>
    <t>https://twitter.com/ahmedtwinkie</t>
  </si>
  <si>
    <t>https://twitter.com/eduzanete</t>
  </si>
  <si>
    <t>https://twitter.com/mariluparreiras</t>
  </si>
  <si>
    <t>https://twitter.com/vitrinedeoferta</t>
  </si>
  <si>
    <t>https://twitter.com/kiaoze</t>
  </si>
  <si>
    <t>https://twitter.com/nismoknights</t>
  </si>
  <si>
    <t>https://twitter.com/kheatherbrown</t>
  </si>
  <si>
    <t>https://twitter.com/bfraser747</t>
  </si>
  <si>
    <t>https://twitter.com/dailydigital</t>
  </si>
  <si>
    <t>https://twitter.com/lusinedigitale</t>
  </si>
  <si>
    <t>https://twitter.com/oddegutt</t>
  </si>
  <si>
    <t>https://twitter.com/dyomhara</t>
  </si>
  <si>
    <t>https://twitter.com/ohnospacey</t>
  </si>
  <si>
    <t>https://twitter.com/uzibryan</t>
  </si>
  <si>
    <t>https://twitter.com/anthsci</t>
  </si>
  <si>
    <t>https://twitter.com/invent_therapy</t>
  </si>
  <si>
    <t>https://twitter.com/daniel_jerome44</t>
  </si>
  <si>
    <t>https://twitter.com/freemanswatch</t>
  </si>
  <si>
    <t>https://twitter.com/axios</t>
  </si>
  <si>
    <t>https://twitter.com/enrique_altami</t>
  </si>
  <si>
    <t>https://twitter.com/cakewhiz</t>
  </si>
  <si>
    <t>https://twitter.com/o</t>
  </si>
  <si>
    <t>https://twitter.com/gillette</t>
  </si>
  <si>
    <t>https://twitter.com/couponmamacita</t>
  </si>
  <si>
    <t>https://twitter.com/wordwisealice</t>
  </si>
  <si>
    <t>https://twitter.com/rainbow28_</t>
  </si>
  <si>
    <t>https://twitter.com/osomatsutan</t>
  </si>
  <si>
    <t>https://twitter.com/nawelle_gasmi</t>
  </si>
  <si>
    <t>https://twitter.com/clintroughton</t>
  </si>
  <si>
    <t>https://twitter.com/cpooutlets</t>
  </si>
  <si>
    <t>https://twitter.com/jonkbrent</t>
  </si>
  <si>
    <t>https://twitter.com/mangoysimon</t>
  </si>
  <si>
    <t>https://twitter.com/lazaromanu</t>
  </si>
  <si>
    <t>https://twitter.com/bearclaw_d</t>
  </si>
  <si>
    <t>https://twitter.com/adngold</t>
  </si>
  <si>
    <t>https://twitter.com/34juancar</t>
  </si>
  <si>
    <t>https://twitter.com/ggelisabet2013</t>
  </si>
  <si>
    <t>https://twitter.com/jısatsumanla</t>
  </si>
  <si>
    <t>https://twitter.com/bloodklavers</t>
  </si>
  <si>
    <t>https://twitter.com/adonisudono</t>
  </si>
  <si>
    <t>https://twitter.com/mitch_vidovich</t>
  </si>
  <si>
    <t>https://twitter.com/frankluntz</t>
  </si>
  <si>
    <t>https://twitter.com/a6thsense</t>
  </si>
  <si>
    <t>https://twitter.com/wfmy</t>
  </si>
  <si>
    <t>https://twitter.com/larcherthanlife</t>
  </si>
  <si>
    <t>https://twitter.com/ramblinray890</t>
  </si>
  <si>
    <t>https://twitter.com/caliimikaze</t>
  </si>
  <si>
    <t>https://twitter.com/bazinga_king</t>
  </si>
  <si>
    <t>https://twitter.com/frhrsmn</t>
  </si>
  <si>
    <t>https://twitter.com/gatejo</t>
  </si>
  <si>
    <t>https://twitter.com/otero_nacho</t>
  </si>
  <si>
    <t>https://twitter.com/osvaldobru</t>
  </si>
  <si>
    <t>https://twitter.com/masaun2551</t>
  </si>
  <si>
    <t>https://twitter.com/takmiyata</t>
  </si>
  <si>
    <t>https://twitter.com/boglesbian</t>
  </si>
  <si>
    <t>https://twitter.com/pierrotbaron</t>
  </si>
  <si>
    <t>https://twitter.com/mariancavandoli</t>
  </si>
  <si>
    <t>https://twitter.com/18christopher</t>
  </si>
  <si>
    <t>https://twitter.com/ronclarkacademy</t>
  </si>
  <si>
    <t>https://twitter.com/sonofmydad</t>
  </si>
  <si>
    <t>https://twitter.com/donquisink</t>
  </si>
  <si>
    <t>https://twitter.com/scissorpp</t>
  </si>
  <si>
    <t>https://twitter.com/aynamor</t>
  </si>
  <si>
    <t>https://twitter.com/rowinio</t>
  </si>
  <si>
    <t>https://twitter.com/lavayennacecina</t>
  </si>
  <si>
    <t>https://twitter.com/kmamas</t>
  </si>
  <si>
    <t>https://twitter.com/citizenkai</t>
  </si>
  <si>
    <t>https://twitter.com/marcusdrew0076</t>
  </si>
  <si>
    <t>https://twitter.com/maritamorais</t>
  </si>
  <si>
    <t>https://twitter.com/figueraschris</t>
  </si>
  <si>
    <t>https://twitter.com/gregory92t</t>
  </si>
  <si>
    <t>https://twitter.com/lnajltsu</t>
  </si>
  <si>
    <t>https://twitter.com/cgfonta</t>
  </si>
  <si>
    <t>https://twitter.com/fathoeseat</t>
  </si>
  <si>
    <t>https://twitter.com/deemonicaaa</t>
  </si>
  <si>
    <t>https://twitter.com/sfordthetexan</t>
  </si>
  <si>
    <t>https://twitter.com/nilinf7hotmail1</t>
  </si>
  <si>
    <t>https://twitter.com/liilshawtyc</t>
  </si>
  <si>
    <t>https://twitter.com/buckygreen1</t>
  </si>
  <si>
    <t>https://twitter.com/asesarego</t>
  </si>
  <si>
    <t>https://twitter.com/jornalvs</t>
  </si>
  <si>
    <t>https://twitter.com/lizzs8259</t>
  </si>
  <si>
    <t>https://twitter.com/rledutech1</t>
  </si>
  <si>
    <t>https://twitter.com/beaderino1</t>
  </si>
  <si>
    <t>https://twitter.com/whyttnaysmith</t>
  </si>
  <si>
    <t>https://twitter.com/jediınsider</t>
  </si>
  <si>
    <t>https://twitter.com/oldladybishop</t>
  </si>
  <si>
    <t>https://twitter.com/nsrasta</t>
  </si>
  <si>
    <t>https://twitter.com/lisa_marshae</t>
  </si>
  <si>
    <t>https://twitter.com/rodolphozippo</t>
  </si>
  <si>
    <t>https://twitter.com/jackhutton</t>
  </si>
  <si>
    <t>https://twitter.com/nycjim</t>
  </si>
  <si>
    <t>https://twitter.com/ayla__21</t>
  </si>
  <si>
    <t>https://twitter.com/michael_e_brown</t>
  </si>
  <si>
    <t>https://twitter.com/waifucreepy</t>
  </si>
  <si>
    <t>https://twitter.com/givenchyass</t>
  </si>
  <si>
    <t>https://twitter.com/epiriz39</t>
  </si>
  <si>
    <t>https://twitter.com/mjgranger1</t>
  </si>
  <si>
    <t>https://twitter.com/axinityy</t>
  </si>
  <si>
    <t>https://twitter.com/a_ı_news</t>
  </si>
  <si>
    <t>https://twitter.com/richardveryard</t>
  </si>
  <si>
    <t>https://twitter.com/dealarchitect</t>
  </si>
  <si>
    <t>https://twitter.com/raybeharry</t>
  </si>
  <si>
    <t>https://twitter.com/glbiznet</t>
  </si>
  <si>
    <t>https://twitter.com/josecirpr</t>
  </si>
  <si>
    <t>https://twitter.com/mariaeva40451</t>
  </si>
  <si>
    <t>https://twitter.com/plusminuscharge</t>
  </si>
  <si>
    <t>https://twitter.com/_deuceg</t>
  </si>
  <si>
    <t>https://twitter.com/workingmommagic</t>
  </si>
  <si>
    <t>https://twitter.com/themommybunch</t>
  </si>
  <si>
    <t>https://twitter.com/theıtmom</t>
  </si>
  <si>
    <t>https://twitter.com/spaceshipslb</t>
  </si>
  <si>
    <t>https://twitter.com/sayhellonature</t>
  </si>
  <si>
    <t>https://twitter.com/p</t>
  </si>
  <si>
    <t>https://twitter.com/jmanmillerbug</t>
  </si>
  <si>
    <t>https://twitter.com/anamariaifran</t>
  </si>
  <si>
    <t>https://twitter.com/juanjos_rp</t>
  </si>
  <si>
    <t>https://twitter.com/outnumberedmama</t>
  </si>
  <si>
    <t>https://twitter.com/thirdstopright</t>
  </si>
  <si>
    <t>https://twitter.com/mommamedianetwo</t>
  </si>
  <si>
    <t>https://twitter.com/asaflynn_1984</t>
  </si>
  <si>
    <t>https://twitter.com/aprilapril14333</t>
  </si>
  <si>
    <t>https://twitter.com/bhglivebetter</t>
  </si>
  <si>
    <t>https://twitter.com/scottwilson__</t>
  </si>
  <si>
    <t>https://twitter.com/lloydlegalist</t>
  </si>
  <si>
    <t>https://twitter.com/celinethor</t>
  </si>
  <si>
    <t>https://twitter.com/rafapg</t>
  </si>
  <si>
    <t>https://twitter.com/walmartcomus</t>
  </si>
  <si>
    <t>https://twitter.com/seissieterobo</t>
  </si>
  <si>
    <t>https://twitter.com/gafanhotoapp</t>
  </si>
  <si>
    <t>https://twitter.com/findelcuentok</t>
  </si>
  <si>
    <t>https://twitter.com/betylandia</t>
  </si>
  <si>
    <t>https://twitter.com/celinebozuklu8</t>
  </si>
  <si>
    <t>https://twitter.com/tayloralesia</t>
  </si>
  <si>
    <t>https://twitter.com/craneman51m</t>
  </si>
  <si>
    <t>https://twitter.com/pressurecookin_</t>
  </si>
  <si>
    <t>https://twitter.com/vivibulzo</t>
  </si>
  <si>
    <t>https://twitter.com/elwood1960law</t>
  </si>
  <si>
    <t>https://twitter.com/lsilvestresiaz</t>
  </si>
  <si>
    <t>https://twitter.com/ahorsehasnoname</t>
  </si>
  <si>
    <t>https://twitter.com/bcappelbaum</t>
  </si>
  <si>
    <t>https://twitter.com/lmattowens</t>
  </si>
  <si>
    <t>https://twitter.com/ilovemydogs1972</t>
  </si>
  <si>
    <t>https://twitter.com/cjmovies_</t>
  </si>
  <si>
    <t>https://twitter.com/aretail</t>
  </si>
  <si>
    <t>https://twitter.com/rockinmama</t>
  </si>
  <si>
    <t>https://twitter.com/cosmetic_sanc</t>
  </si>
  <si>
    <t>https://twitter.com/vipertoxin</t>
  </si>
  <si>
    <t>https://twitter.com/crisluz16</t>
  </si>
  <si>
    <t>https://twitter.com/jacqueline_mbrm</t>
  </si>
  <si>
    <t>https://twitter.com/smugouma</t>
  </si>
  <si>
    <t>https://twitter.com/lisafields75</t>
  </si>
  <si>
    <t>https://twitter.com/patobullrich</t>
  </si>
  <si>
    <t>https://twitter.com/pptenel13</t>
  </si>
  <si>
    <t>https://twitter.com/maddamor</t>
  </si>
  <si>
    <t>https://twitter.com/karolagabriela</t>
  </si>
  <si>
    <t>https://twitter.com/hjcbizsolutions</t>
  </si>
  <si>
    <t>https://twitter.com/twistools_en</t>
  </si>
  <si>
    <t>https://twitter.com/juergunger</t>
  </si>
  <si>
    <t>https://twitter.com/thene</t>
  </si>
  <si>
    <t>https://twitter.com/aghoshal</t>
  </si>
  <si>
    <t>https://twitter.com/spirosmargaris</t>
  </si>
  <si>
    <t>https://twitter.com/lamommy_mocha</t>
  </si>
  <si>
    <t>https://twitter.com/jocha21</t>
  </si>
  <si>
    <t>https://twitter.com/cassandraaaa_1d</t>
  </si>
  <si>
    <t>https://twitter.com/mark_vasicek</t>
  </si>
  <si>
    <t>https://twitter.com/engadget</t>
  </si>
  <si>
    <t>repetto_susana
RT @WalhallaMann: Cerraron los
supermercados de Luján por rumores
de saqueos, en Walmart quisieron
entrar, arrancaron los alambrados,
hay v…</t>
  </si>
  <si>
    <t xml:space="preserve">walhallamann
</t>
  </si>
  <si>
    <t>tolentinpedro
@NintendoAmerica @GameStop @Walmart
@amazon PLZ COMEBACK TO BRASIL
🇧🇷 I NEED A SWITCH SOOO MUCH
😭😭</t>
  </si>
  <si>
    <t xml:space="preserve">amazon
</t>
  </si>
  <si>
    <t xml:space="preserve">walmart
</t>
  </si>
  <si>
    <t xml:space="preserve">gamestop
</t>
  </si>
  <si>
    <t xml:space="preserve">nintendoamerica
</t>
  </si>
  <si>
    <t>gumememe
RT @funwithhiyori: gucci vs walmart
https://t.co/KZI6lie3cl</t>
  </si>
  <si>
    <t xml:space="preserve">funwithhiyori
</t>
  </si>
  <si>
    <t>walmart_atende
@marilineves Oi Marília, bom dia.
Informe o nº do pedido por DM que
vamos verificar. :) https://t.co/kwprCWLkVC</t>
  </si>
  <si>
    <t xml:space="preserve">marilineves
</t>
  </si>
  <si>
    <t>joonbyh
No se por que estoy mirando un
video que se llama togami goes
to walmart ni se que hago ya</t>
  </si>
  <si>
    <t>tatutaduro
Mini System Torre LG 1000w USB
MP3 Bluetooth OM7560 4987525 Por
R$1.499,90 - Oferta Walmart 🎅
#Natal #Promoção #SDV… https://t.co/lfQGXQxrds</t>
  </si>
  <si>
    <t>hardmob_promo
[Walmart] Epson Ecotank L455 R$829
em 10x SJ + FG (SP) https://t.co/v8bD2dIiPO</t>
  </si>
  <si>
    <t>boggletech1
Walmart is developing personal
shopping services and cashier-free
stores https://t.co/lTr9ZW004G</t>
  </si>
  <si>
    <t>arthur_colliot
Kepler, la (future) réponse de
Walmart à Amazon Go https://t.co/7zlZ6i7NXB
https://t.co/3fdAR3DLxw</t>
  </si>
  <si>
    <t>jwhackers
Weekly grocery haul! Walmart And
Aldi!: https://t.co/E7ickIBW03
via @YouTube</t>
  </si>
  <si>
    <t xml:space="preserve">youtube
</t>
  </si>
  <si>
    <t>quentinmasson57
[#Digital] : Kepler, la (future)
réponse de Walmart à Amazon Go
https://t.co/GMwWELFWhq</t>
  </si>
  <si>
    <t>knightsmood
RT @funwithhiyori: gucci vs walmart
https://t.co/KZI6lie3cl</t>
  </si>
  <si>
    <t>chalkedequality
RT @OriginalFunko: RT &amp;amp; follow
@OriginalFunko for a chance to
WIN a @Walmart exclusive '#Kingsman:
The Golden Circle' Blu-ray Gift
Set (wit…</t>
  </si>
  <si>
    <t xml:space="preserve">originalfunko
</t>
  </si>
  <si>
    <t>zackmerles
Walmart Is Planning a Store Without
Cashiers - According to Recode,
Walmart's startup incubator is
experimenting wi… https://t.co/we9mKKTszk</t>
  </si>
  <si>
    <t>floridavoternpa
@voxdotcom @ColorOfChange Gee considering
how much they just reduced our
income I wonder where they would
find the… https://t.co/B1OdG94Wt2</t>
  </si>
  <si>
    <t xml:space="preserve">colorofchange
</t>
  </si>
  <si>
    <t xml:space="preserve">voxdotcom
</t>
  </si>
  <si>
    <t>ryanvidgamenerd
What Can I Win From A Walmart Claw
Machine? https://t.co/fk4A4fj884
@PlushTimeWins @ArcadeWarrior @Matt3756…
https://t.co/60OQDUDSYO</t>
  </si>
  <si>
    <t xml:space="preserve">matt3756
</t>
  </si>
  <si>
    <t xml:space="preserve">arcadewarrior
</t>
  </si>
  <si>
    <t xml:space="preserve">plushtimewins
</t>
  </si>
  <si>
    <t>saidiano_
RT @leniaalfuego: LA POBREZA EN
LA CIUDAD DE LA BASÍLICA. Son 19
los detenidos en Luján por la represión
a los carenciados que pedían comid…</t>
  </si>
  <si>
    <t xml:space="preserve">leniaalfuego
</t>
  </si>
  <si>
    <t>davynegi
Kepler, la (future) réponse de
Walmart à Amazon Go https://t.co/WoO5gHQb6P
by LUsineDigitale</t>
  </si>
  <si>
    <t>yuunyanshi
RT @funwithhiyori: gucci vs walmart
https://t.co/KZI6lie3cl</t>
  </si>
  <si>
    <t>slconine
RT @AndyHortin: Can you smell the
leftist condescension? "Just went
to a southern Virginia Walmart.
I could SMELL the Trump support…."
A te…</t>
  </si>
  <si>
    <t xml:space="preserve">andyhortin
</t>
  </si>
  <si>
    <t>timdl
RT @LSA_CC: Après Amazon et Alibaba,
Walmart développe son propre magasin
sans caisses https://t.co/QtMvP5ZIbt
https://t.co/J9TRoBR8wK</t>
  </si>
  <si>
    <t xml:space="preserve">lsa_cc
</t>
  </si>
  <si>
    <t>christatravels
RT @wendybpolisi: What is better
than a stuffed friend? TWO stuffed
friends. Skye just loves her Flip
N Play Friends! If you are loo…</t>
  </si>
  <si>
    <t xml:space="preserve">wendybpolisi
</t>
  </si>
  <si>
    <t>carlsonengineer
At press time, blood-drenched Republican
senators Bob Corker and Lisa Murkowski
were seen sprinting into a Baltimor…
https://t.co/ptMOM2BFn8</t>
  </si>
  <si>
    <t>ıtnewsfrance
Kepler, la (future) réponse de
Walmart à Amazon Go https://t.co/VvACEhJi28
#UsineDigitale</t>
  </si>
  <si>
    <t>jessicaedeok
RT @LaEtchecopar: Es más fácil
saquear al súper del chino, pero
en Luján quieren saquear Walmart
porque además vende electrodomésticos,
se…</t>
  </si>
  <si>
    <t xml:space="preserve">laetchecopar
</t>
  </si>
  <si>
    <t>unıxphysco
RT @Tbone7219: I have a better
chance of summonings the devil
than getting help in the electronics
department at Walmart.</t>
  </si>
  <si>
    <t xml:space="preserve">tbone7219
</t>
  </si>
  <si>
    <t>_starkqueen
RT @mikaelsongrimes: chanel vs
walmart https://t.co/ShpjF70kYy</t>
  </si>
  <si>
    <t xml:space="preserve">mikaelsongrimes
</t>
  </si>
  <si>
    <t>maria_teague
RT @LaEtchecopar: Es más fácil
saquear al súper del chino, pero
en Luján quieren saquear Walmart
porque además vende electrodomésticos,
se…</t>
  </si>
  <si>
    <t>capitalcom
Recode reports that the new @Walmart
store concept includes advanced
#technology such as "computer vision"
to track… https://t.co/mvwa9Gkukd</t>
  </si>
  <si>
    <t>dappy_thegreat
RT @Roblox: TODAY only, get FREE
exclusive virtual 24K Gold Headphones
for your Roblox avatar in three
easy steps! 1.) Visit https://t.co/s…</t>
  </si>
  <si>
    <t xml:space="preserve">roblox
</t>
  </si>
  <si>
    <t>myloc_tracker
RT @TheNewClassy: Join the #ParentsChoice
Twitter Party Tuesday 12/19 1-2pm
ET! $500 in PRIZES!!! RSVP in Comments
w/ Twitter handle here:…</t>
  </si>
  <si>
    <t xml:space="preserve">thenewclassy
</t>
  </si>
  <si>
    <t>gboy559
At #Walmart #GboyManagement https://t.co/1NWSdnYsNw</t>
  </si>
  <si>
    <t>minatoastool
RT @funwithhiyori: gucci vs walmart
https://t.co/KZI6lie3cl</t>
  </si>
  <si>
    <t>carsellguru
Coaster Multi-Space Salvaged Cabin
Bookcase, Salvaged/Silver Finish
- https://t.co/zyqxRBePZo https://t.co/ExHhmXyjRQ</t>
  </si>
  <si>
    <t>dawgsblog417
Went to Walmart and saw that some
can pull off wearing spandex, others
look like a busted can of biscuits....
https://t.co/8kSnGc4kQ3</t>
  </si>
  <si>
    <t>uohanalilly
Kepler, la (future) réponse de
Walmart à Amazon Go https://t.co/WQbs7rfksT</t>
  </si>
  <si>
    <t>fionamarissa
RT @ifindkarma: @LisaFit02584586
@kim @CarolForden @JoyAnnReid @BobCorker
@Apple @Chevron @Citi @exxonmobile
@generalelectric @GoldmanSachs…</t>
  </si>
  <si>
    <t xml:space="preserve">m
</t>
  </si>
  <si>
    <t xml:space="preserve">merck
</t>
  </si>
  <si>
    <t xml:space="preserve">lillypad
</t>
  </si>
  <si>
    <t xml:space="preserve">jnjnews
</t>
  </si>
  <si>
    <t xml:space="preserve">google
</t>
  </si>
  <si>
    <t xml:space="preserve">goldmansachs
</t>
  </si>
  <si>
    <t xml:space="preserve">generalelectric
</t>
  </si>
  <si>
    <t xml:space="preserve">citi
</t>
  </si>
  <si>
    <t xml:space="preserve">chevron
</t>
  </si>
  <si>
    <t xml:space="preserve">apple
</t>
  </si>
  <si>
    <t xml:space="preserve">bobcorker
</t>
  </si>
  <si>
    <t xml:space="preserve">joyannreid
</t>
  </si>
  <si>
    <t xml:space="preserve">kim
</t>
  </si>
  <si>
    <t xml:space="preserve">carolforden
</t>
  </si>
  <si>
    <t xml:space="preserve">lisafit02584586
</t>
  </si>
  <si>
    <t xml:space="preserve">ifindkarma
</t>
  </si>
  <si>
    <t>123beauty2010
I added a video to a @YouTube playlist
https://t.co/hpVHqSGZ0A Vlogmas
12: Walmart Run💕</t>
  </si>
  <si>
    <t>aniesmehad
RT @ahmedtwinkie: These used to
be in Walmart. Now they in urban
outfitters being overpriced smfh.
https://t.co/qFWb2YpjIn</t>
  </si>
  <si>
    <t xml:space="preserve">ahmedtwinkie
</t>
  </si>
  <si>
    <t>eduzanete
RT @MariluParreiras: Eu sou MARCELO
CRIVELLA o prefeito do Rio, estou
aqui no Walmart em Orlando extremamente
preocupado com os problemas d…</t>
  </si>
  <si>
    <t xml:space="preserve">mariluparreiras
</t>
  </si>
  <si>
    <t>vitrinedeoferta
Babá Eletrônica Digital com Câmera
BB126 Multilaser. R$ 248,00 https://t.co/cgMFcZRDCb
#walmart #Multilaser https://t.co/OR6Ly33AQh</t>
  </si>
  <si>
    <t>kiaoze
Kepler, la (future) réponse de
Walmart à Amazon Go https://t.co/GjZFIK9uZF</t>
  </si>
  <si>
    <t>nismoknights
RT @ahmedtwinkie: These used to
be in Walmart. Now they in urban
outfitters being overpriced smfh.
https://t.co/qFWb2YpjIn</t>
  </si>
  <si>
    <t>kheatherbrown
RT @bfraser747: I got about 85
messages last night telling me
number 1 on a BOT LIST. Not sure
whether to be hounered or angry?
I can ensu…</t>
  </si>
  <si>
    <t>bfraser747
RT @bfraser747: I got about 85
messages last night telling me
number 1 on a BOT LIST. Not sure
whether to be hounered or angry?
I can ensu…</t>
  </si>
  <si>
    <t>dailydigital
Kepler, la (future) réponse de
Walmart à Amazon Go ▶️ @LUsineDigitale
https://t.co/4sy46zSKjJ https://t.co/zEGXiWBzXn</t>
  </si>
  <si>
    <t>lusinedigitale
Kepler, la (future) réponse de
Walmart à Amazon Go https://t.co/rSuzcRRBA5</t>
  </si>
  <si>
    <t>oddegutt
Walmart er sikkert ikke High END,
men nye konsepter utvikler de slik
som «kode 8». Louis Vuitton er
der det er kjø… https://t.co/M387va7i19</t>
  </si>
  <si>
    <t>dyomhara
RT @ahmedtwinkie: These used to
be in Walmart. Now they in urban
outfitters being overpriced smfh.
https://t.co/qFWb2YpjIn</t>
  </si>
  <si>
    <t>ohnospacey
RT @funwithhiyori: gucci vs walmart
https://t.co/KZI6lie3cl</t>
  </si>
  <si>
    <t>uzibryan
RT @ahmedtwinkie: These used to
be in Walmart. Now they in urban
outfitters being overpriced smfh.
https://t.co/qFWb2YpjIn</t>
  </si>
  <si>
    <t>anthsci
Walmart #automation https://t.co/MaISTnQXYe</t>
  </si>
  <si>
    <t>invent_therapy
After Amazon, Walmart wants to
try building cashier-less stores
https://t.co/8g9bd2cIb5 https://t.co/BNEDoPoQ0z</t>
  </si>
  <si>
    <t>daniel_jerome44
Kepler, la (future) réponse de
Walmart à Amazon Go https://t.co/okNOQM7KCo</t>
  </si>
  <si>
    <t>freemanswatch
Walmart is planning a store without
cashiers via @axios https://t.co/cRkyKa71fw</t>
  </si>
  <si>
    <t xml:space="preserve">axios
</t>
  </si>
  <si>
    <t>enrique_altami
RT @LaEtchecopar: Es más fácil
saquear al súper del chino, pero
en Luján quieren saquear Walmart
porque además vende electrodomésticos,
se…</t>
  </si>
  <si>
    <t>cakewhiz
RT @Couponmamacita: No idea what
to get your guy? @Walmart has the
@Gillette Justice League Gift Pack
featuring Batman for $14.88 OR
the @O…</t>
  </si>
  <si>
    <t xml:space="preserve">o
</t>
  </si>
  <si>
    <t xml:space="preserve">gillette
</t>
  </si>
  <si>
    <t xml:space="preserve">couponmamacita
</t>
  </si>
  <si>
    <t>wordwisealice
RT @Tbone7219: I have a better
chance of summonings the devil
than getting help in the electronics
department at Walmart.</t>
  </si>
  <si>
    <t>rainbow28_
RT @mikaelsongrimes: chanel vs
walmart https://t.co/ShpjF70kYy</t>
  </si>
  <si>
    <t>osomatsutan
RT @funwithhiyori: gucci vs walmart
https://t.co/KZI6lie3cl</t>
  </si>
  <si>
    <t>nawelle_gasmi
Kepler, la (future) réponse de
Walmart à Amazon Go Juliette Raynal
https://t.co/qr5H9GaB1r https://t.co/sd1QevCNaI</t>
  </si>
  <si>
    <t>clintroughton
@Walmart I should have know better
than to trust that @cpooutlets
was going to get my order right.
you know how ma… https://t.co/gofKCcWf8O</t>
  </si>
  <si>
    <t xml:space="preserve">cpooutlets
</t>
  </si>
  <si>
    <t>jonkbrent
ICYMI: Walmart is testing personal
shopping and cashier-free stores
https://t.co/TgWEueZfCc https://t.co/LYZTHBPPXd</t>
  </si>
  <si>
    <t>mangoysimon
RT @lazaromanu: No saquearon ni
un Kiosco en todo el año y ¡Oh
casualidad! De repente un 20 de
diciembre les atacó el hambre.
Si les abria…</t>
  </si>
  <si>
    <t xml:space="preserve">lazaromanu
</t>
  </si>
  <si>
    <t>bearclaw_d
RT @bfraser747: I got about 85
messages last night telling me
number 1 on a BOT LIST. Not sure
whether to be hounered or angry?
I can ensu…</t>
  </si>
  <si>
    <t>adngold
Kepler, la (future) réponse de
Walmart à Amazon Go https://t.co/Yt577wasGs</t>
  </si>
  <si>
    <t>34juancar
RT @OriginalFunko: RT &amp;amp; follow
@OriginalFunko for the chance to
win a @Walmart exclusive Star Wars
Pop! Movie Moments: Escape Pod
Landing!…</t>
  </si>
  <si>
    <t>ggelisabet2013
RT @WalhallaMann: Cerraron los
supermercados de Luján por rumores
de saqueos, en Walmart quisieron
entrar, arrancaron los alambrados,
hay v…</t>
  </si>
  <si>
    <t>jısatsumanla
RT @funwithhiyori: gucci vs walmart
https://t.co/KZI6lie3cl</t>
  </si>
  <si>
    <t>bloodklavers
RT @NintendoAmerica: Still plenty
of time to pick up a Nintendo Switch
to put under the tree… or in a
stocking! Visit @Gamestop, @Walmart,…</t>
  </si>
  <si>
    <t>adonisudono
RT @funwithhiyori: gucci vs walmart
https://t.co/KZI6lie3cl</t>
  </si>
  <si>
    <t>mitch_vidovich
RT @FrankLuntz: Each state’s largest
private employer: https://t.co/hQmyWfhPnj
https://t.co/BZrbSfctb5</t>
  </si>
  <si>
    <t xml:space="preserve">frankluntz
</t>
  </si>
  <si>
    <t>a6thsense
RT @WFMY: Mom says Walmart kicked
her out for passing out gift cards
https://t.co/A1VjloYBNQ https://t.co/kfDfdeKl3A</t>
  </si>
  <si>
    <t>wfmy
Mom says Walmart kicked her out
for passing out gift cards https://t.co/A1VjloYBNQ
https://t.co/kfDfdeKl3A</t>
  </si>
  <si>
    <t>larcherthanlife
RT @RamblinRay890: Walmart may
go cashier less, 64 lanes in Batavia
and usually 2 open, so they kind
have already have....https://t.co/sRw6…</t>
  </si>
  <si>
    <t xml:space="preserve">ramblinray890
</t>
  </si>
  <si>
    <t>caliimikaze
RT @funwithhiyori: gucci vs walmart
https://t.co/KZI6lie3cl</t>
  </si>
  <si>
    <t>bazinga_king
Year ago, I had a life changing
surgery. I remember walking in
Walmart the next week (Still on-leave)
getting chewe… https://t.co/90CqlFFfOR</t>
  </si>
  <si>
    <t>frhrsmn
RT @ahmedtwinkie: These used to
be in Walmart. Now they in urban
outfitters being overpriced smfh.
https://t.co/qFWb2YpjIn</t>
  </si>
  <si>
    <t>gatejo
RT @otero_nacho: 17 detenidos en
Luján por tres incidentes relacionados
con intentos de saqueo. Uno de
esos episodios fue en un supermercad…</t>
  </si>
  <si>
    <t xml:space="preserve">otero_nacho
</t>
  </si>
  <si>
    <t>osvaldobru
RT @LaEtchecopar: Es más fácil
saquear al súper del chino, pero
en Luján quieren saquear Walmart
porque además vende electrodomésticos,
se…</t>
  </si>
  <si>
    <t>masaun2551
RT @takmiyata: WalmartのAmazonGo。来年はこの辺大きく変わりそう。
https://t.co/fQ188MaIQX</t>
  </si>
  <si>
    <t xml:space="preserve">takmiyata
</t>
  </si>
  <si>
    <t>boglesbian
RT @funwithhiyori: gucci vs walmart
https://t.co/KZI6lie3cl</t>
  </si>
  <si>
    <t>pierrotbaron
Kepler, la (future) réponse de
Walmart à Amazon Go https://t.co/tMlr52UD87</t>
  </si>
  <si>
    <t>mariancavandoli
RT @LaEtchecopar: Es más fácil
saquear al súper del chino, pero
en Luján quieren saquear Walmart
porque además vende electrodomésticos,
se…</t>
  </si>
  <si>
    <t>18christopher
RT @Walmart: “Shared joy is a double
joy." The Walmart family loved
spreading joy to @RonClarkAcademy
student, Emily Ramirez. #RockThisChri…</t>
  </si>
  <si>
    <t xml:space="preserve">ronclarkacademy
</t>
  </si>
  <si>
    <t>sonofmydad
RT @bfraser747: I got about 85
messages last night telling me
number 1 on a BOT LIST. Not sure
whether to be hounered or angry?
I can ensu…</t>
  </si>
  <si>
    <t>donquisink
RT @LaEtchecopar: Es más fácil
saquear al súper del chino, pero
en Luján quieren saquear Walmart
porque además vende electrodomésticos,
se…</t>
  </si>
  <si>
    <t>scissorpp
RT @LaEtchecopar: Es más fácil
saquear al súper del chino, pero
en Luján quieren saquear Walmart
porque además vende electrodomésticos,
se…</t>
  </si>
  <si>
    <t>aynamor
@Rowinio @TUINederland @Rowinio
waar in Mexico zit je? Anders even
taxi nemen naar Walmart die dichtbij
zit voor wat medicijnen misschien?</t>
  </si>
  <si>
    <t xml:space="preserve">rowinio
</t>
  </si>
  <si>
    <t>lavayennacecina
RT @LaEtchecopar: Es más fácil
saquear al súper del chino, pero
en Luján quieren saquear Walmart
porque además vende electrodomésticos,
se…</t>
  </si>
  <si>
    <t>kmamas
RT @CitizenKai: The newest #Walmart
employee is yet another #Robot
. #robotics #AI #retailtech #bots
#MachineIntelligence #innovation
https…</t>
  </si>
  <si>
    <t xml:space="preserve">citizenkai
</t>
  </si>
  <si>
    <t>marcusdrew0076
RT @OriginalFunko: RT &amp;amp; follow
@OriginalFunko for a chance to
WIN a @Walmart exclusive 'Kingsman:
The Golden Circle' Blu-ray Gift
Set (with…</t>
  </si>
  <si>
    <t>maritamorais
RT @LaEtchecopar: Es más fácil
saquear al súper del chino, pero
en Luján quieren saquear Walmart
porque además vende electrodomésticos,
se…</t>
  </si>
  <si>
    <t>figueraschris
Kepler, la (future) réponse de
Walmart à Amazon Go https://t.co/E4BPm1NvoS
https://t.co/0i6eBCbLTu</t>
  </si>
  <si>
    <t>gregory92t
I liked a @YouTube video https://t.co/mulD1z70cy
Dora beats up a kid in Walmart/Grounded</t>
  </si>
  <si>
    <t>lnajltsu
RT @funwithhiyori: gucci vs walmart
https://t.co/KZI6lie3cl</t>
  </si>
  <si>
    <t>cgfonta
RT @LaEtchecopar: Es más fácil
saquear al súper del chino, pero
en Luján quieren saquear Walmart
porque además vende electrodomésticos,
se…</t>
  </si>
  <si>
    <t>fathoeseat
RT @Deemonicaaa: 🗣DON’T SLEEP
ON WALMART 🗣 https://t.co/qVpHnRjTnr</t>
  </si>
  <si>
    <t xml:space="preserve">deemonicaaa
</t>
  </si>
  <si>
    <t>sfordthetexan
Yeah Marie - Keep "Harfing, and
I will keep Barfing." Mmmm....I
am about out of my stock of barf
bags anyway.… https://t.co/JOm1nyenOj</t>
  </si>
  <si>
    <t>nilinf7hotmail1
RT @LaEtchecopar: Es más fácil
saquear al súper del chino, pero
en Luján quieren saquear Walmart
porque además vende electrodomésticos,
se…</t>
  </si>
  <si>
    <t>liilshawtyc
my lil sister n i always stay up
with each other on our birthdays
n this year i was at work when
it hit 12. savemar… https://t.co/OkXmbTjWgr</t>
  </si>
  <si>
    <t>buckygreen1
Walmart is planning a store without
cashiers via @axios https://t.co/67GkJwIE1Y</t>
  </si>
  <si>
    <t>asesarego
RT @LaEtchecopar: Es más fácil
saquear al súper del chino, pero
en Luján quieren saquear Walmart
porque además vende electrodomésticos,
se…</t>
  </si>
  <si>
    <t>jornalvs
Walmart abre mais de 100 vagas
no Estado; há oportunidades em
São Leopoldo https://t.co/GxSS1ZX5bq
https://t.co/1SYflBTk8T</t>
  </si>
  <si>
    <t>lizzs8259
@Walmart please don't leave a voicemail
saying I can pick up my package
at any time if I cannot in fact
pick it up "any time"..</t>
  </si>
  <si>
    <t>rledutech1
Walmart Goes High-End with Luxury
Department Store Collaboration
https://t.co/lHyzjbBsuj</t>
  </si>
  <si>
    <t>beaderino1
RT @bfraser747: I got about 85
messages last night telling me
number 1 on a BOT LIST. Not sure
whether to be hounered or angry?
I can ensu…</t>
  </si>
  <si>
    <t>whyttnaysmith
how did i manage to go all season
without listening to any glee christmas
and now walmart is playing two
in a row</t>
  </si>
  <si>
    <t>jediınsider
Black Series Walmart Exclusive
6" Kylo Ren With Throne Room Diorama
Review https://t.co/vafsZP7tob
#StarWars… https://t.co/HxpUV0kADA</t>
  </si>
  <si>
    <t>oldladybishop
@NSRasta I used to hit Walmart
as soon as it opened, tried to
be quick. They have put in some
strange stores . One… https://t.co/FipKhYXrfB</t>
  </si>
  <si>
    <t>nsrasta
@oldladybishop Giant Tiger, it
replaced #Sackville #Walmart so
#buylocal try Tiger before Bedford</t>
  </si>
  <si>
    <t>lisa_marshae
My mom has to stop waking me up
at 5:00am just to go to Walmart
😩🙄 i be sleep walking all over
Walmart</t>
  </si>
  <si>
    <t>rodolphozippo
RT @MariluParreiras: Eu sou MARCELO
CRIVELLA o prefeito do Rio, estou
aqui no Walmart em Orlando extremamente
preocupado com os problemas d…</t>
  </si>
  <si>
    <t>jackhutton
@nycjim Start by making the heirs
of the Walmart , Koch, Mercer and
Adelson fortunes actually work
—no better yet,… https://t.co/JxTHuls53z</t>
  </si>
  <si>
    <t xml:space="preserve">nycjim
</t>
  </si>
  <si>
    <t>ayla__21
RT @Michael_E_Brown: Hey, if your
name is James and you’re dating
a girl named Liz. She cheated on
you last night. With two guys.
Overheard…</t>
  </si>
  <si>
    <t xml:space="preserve">michael_e_brown
</t>
  </si>
  <si>
    <t>waifucreepy
RT @givenchyass: walmart is so
ugly</t>
  </si>
  <si>
    <t xml:space="preserve">givenchyass
</t>
  </si>
  <si>
    <t>epiriz39
RT @LaEtchecopar: Es más fácil
saquear al súper del chino, pero
en Luján quieren saquear Walmart
porque además vende electrodomésticos,
se…</t>
  </si>
  <si>
    <t>mjgranger1
Walmart’s Military Showcase Offers
Officially Licensed Military Products
https://t.co/AdgJJkxSGW https://t.co/ckNGJrTtDe</t>
  </si>
  <si>
    <t>axinityy
2-4 months just for beating a nigga
ass in Walmart 😒😒</t>
  </si>
  <si>
    <t>a_ı_news
Walmartがパーソナライズドショッピングサービスと、レジの無い店舗を開発中
https://t.co/RxzFPehB0Q #機械学習 #人工知能</t>
  </si>
  <si>
    <t>richardveryard
@dealarchitect Your headline implies
that Walmart is deploying introspective
robots that scan themselves.… https://t.co/8JSP2iHXxc</t>
  </si>
  <si>
    <t xml:space="preserve">dealarchitect
</t>
  </si>
  <si>
    <t>raybeharry
RT @GLBiznet: The newest Walmart
employee is a #Robot! #ai #robotics
#drone #robots #autonomous #tech
#technology #science #gadget #innova…</t>
  </si>
  <si>
    <t xml:space="preserve">glbiznet
</t>
  </si>
  <si>
    <t>josecirpr
Walmart Toa Baja supongo. https://t.co/MMK5DoDpyC</t>
  </si>
  <si>
    <t>mariaeva40451
RT @leniaalfuego: LA POBREZA EN
LA CIUDAD DE LA BASÍLICA. Son 19
los detenidos en Luján por la represión
a los carenciados que pedían comid…</t>
  </si>
  <si>
    <t>plusminuscharge
Duracell CopperTop D Alkaline Batteries,
8 count - https://t.co/zdw2AbsE3e
https://t.co/M5oL0KRNXl</t>
  </si>
  <si>
    <t>_deuceg
RT @ahmedtwinkie: These used to
be in Walmart. Now they in urban
outfitters being overpriced smfh.
https://t.co/qFWb2YpjIn</t>
  </si>
  <si>
    <t>workingmommagic
RT @themommybunch: Holiday Family
Care #deals @walmart! https://t.co/Kt8cK7LxqU
PLUS get @IbottaApp offers to save
more! Find offers here…</t>
  </si>
  <si>
    <t xml:space="preserve">themommybunch
</t>
  </si>
  <si>
    <t>theıtmom
RT @SpaceshipsLB: Looking for some
fabulous stocking stuffer ideas
for the guys in your life?? We've
got them!!! See our suggestions
+ grab…</t>
  </si>
  <si>
    <t xml:space="preserve">spaceshipslb
</t>
  </si>
  <si>
    <t>sayhellonature
RT @JManMillerBug: Need the perfect
holiday gift for your pup? Check
out my personalized stocking #tutorial
and see why I filled it with @P…</t>
  </si>
  <si>
    <t xml:space="preserve">p
</t>
  </si>
  <si>
    <t xml:space="preserve">jmanmillerbug
</t>
  </si>
  <si>
    <t>anamariaifran
RT @Juanjos_RP: #Lujan👉Intento
saqueo en Walmart #MacricidioDia743
#BuenJueves #MiercolesIntratables
#BalasDePlomo #MCJunior #MiCasaJuanes…</t>
  </si>
  <si>
    <t xml:space="preserve">juanjos_rp
</t>
  </si>
  <si>
    <t>outnumberedmama
RT @thirdstopright: You wouldn't
be panicking if you had this! https://t.co/bLD4exx9OO
#ad https://t.co/xKkCGdc3YN</t>
  </si>
  <si>
    <t xml:space="preserve">thirdstopright
</t>
  </si>
  <si>
    <t>mommamedianetwo
RT @thirdstopright: You wouldn't
be panicking if you had this! https://t.co/bLD4exx9OO
#ad https://t.co/xKkCGdc3YN</t>
  </si>
  <si>
    <t>asaflynn_1984
RT @ifindkarma: @LisaFit02584586
@kim @CarolForden @JoyAnnReid @BobCorker
@Apple @Chevron @Citi @exxonmobile
@generalelectric @GoldmanSachs…</t>
  </si>
  <si>
    <t>aprilapril14333
RT @BHGLiveBetter: One futon. Multiple
positions. Many ways to relax this
holiday season! RT to #win #WalmartWednesday.
https://t.co/Mj9Hu0…</t>
  </si>
  <si>
    <t xml:space="preserve">bhglivebetter
</t>
  </si>
  <si>
    <t>scottwilson__
RT @LloydLegalist: Last year finances
were too tight to give our church
and Christian school staff a Christmas
bonus. But since finances ar…</t>
  </si>
  <si>
    <t xml:space="preserve">lloydlegalist
</t>
  </si>
  <si>
    <t>celinethor
RT @ahmedtwinkie: These used to
be in Walmart. Now they in urban
outfitters being overpriced smfh.
https://t.co/qFWb2YpjIn</t>
  </si>
  <si>
    <t>rafapg
RT @WalmartcomUS: Rollback and
save $30 on the Samsung Galaxy
Express Prime 2. Get yours today
for $99.99. https://t.co/V5ODVYimxE
#ATTPrep…</t>
  </si>
  <si>
    <t xml:space="preserve">walmartcomus
</t>
  </si>
  <si>
    <t>seissieterobo
RT @otero_nacho: 17 detenidos en
Luján por tres incidentes relacionados
con intentos de saqueo. Uno de
esos episodios fue en un supermercad…</t>
  </si>
  <si>
    <t>gafanhotoapp
[walmart] Filtro para Torneira
Versatille - Lorenzetti por R$
47,99 https://t.co/g7gaOTloAT</t>
  </si>
  <si>
    <t>findelcuentok
RT @otero_nacho: 17 detenidos en
Luján por tres incidentes relacionados
con intentos de saqueo. Uno de
esos episodios fue en un supermercad…</t>
  </si>
  <si>
    <t>betylandia
RT @LaEtchecopar: Es más fácil
saquear al súper del chino, pero
en Luján quieren saquear Walmart
porque además vende electrodomésticos,
se…</t>
  </si>
  <si>
    <t>celinebozuklu8
RT @tayloralesia: Running so fast
in Walmart that my phone turned
do not disturb on cuz it thought
I was driving</t>
  </si>
  <si>
    <t xml:space="preserve">tayloralesia
</t>
  </si>
  <si>
    <t>craneman51m
RT @WFMY: Mom says Walmart kicked
her out for passing out gift cards
https://t.co/A1VjloYBNQ https://t.co/kfDfdeKl3A</t>
  </si>
  <si>
    <t>pressurecookin_
Luggage - Every Day Low Prices
| https://t.co/mesfjiRcSX https://t.co/gNDQxczmKF</t>
  </si>
  <si>
    <t>vivibulzo
RT @LaEtchecopar: Es más fácil
saquear al súper del chino, pero
en Luján quieren saquear Walmart
porque además vende electrodomésticos,
se…</t>
  </si>
  <si>
    <t>elwood1960law
RT @WalmartcomUS: Great offers
you won’t want to miss! Save up
to $1,200 on Samsung TVs at Walmart.
FREE PICKUP TODAY. https://t.co/8WChxhd…</t>
  </si>
  <si>
    <t>lsilvestresiaz
RT @LUsineDigitale: Kepler, la
(future) réponse de Walmart à Amazon
Go https://t.co/rSuzcRRBA5</t>
  </si>
  <si>
    <t>ahorsehasnoname
@ilovemydogs1972 @lmattowens @BCAppelbaum
@Walmart And to help offset the
increased wages, @Walmart got rid
of all… https://t.co/qy8gjipXmQ</t>
  </si>
  <si>
    <t xml:space="preserve">bcappelbaum
</t>
  </si>
  <si>
    <t xml:space="preserve">lmattowens
</t>
  </si>
  <si>
    <t xml:space="preserve">ilovemydogs1972
</t>
  </si>
  <si>
    <t>cjmovies_
RT @ahmedtwinkie: These used to
be in Walmart. Now they in urban
outfitters being overpriced smfh.
https://t.co/qFWb2YpjIn</t>
  </si>
  <si>
    <t>aretail
Innovación: Why nobody wants for
Christmas: An Amazon-Walmart war
https://t.co/F52IjLozZN https://t.co/6ScjWATIGg</t>
  </si>
  <si>
    <t>rockinmama
RT @thirdstopright: There's only
6 days until Christmas? Are you
saving on these essentials yet?
https://t.co/bLD4exx9OO #ad https://t.co/V…</t>
  </si>
  <si>
    <t xml:space="preserve">cosmetic_sanc
</t>
  </si>
  <si>
    <t>vipertoxin
» Walmart is planning a store without
cashiers - Axios https://t.co/BgfoaYmHNc</t>
  </si>
  <si>
    <t>crisluz16
RT @LaEtchecopar: Es más fácil
saquear al súper del chino, pero
en Luján quieren saquear Walmart
porque además vende electrodomésticos,
se…</t>
  </si>
  <si>
    <t>jacqueline_mbrm
21 December 2017, /Good-Morning
Friends Up in the morning at 3:15
am, the time now 6:18 am, HT: 5'6
SH 6 JMBRM coff… https://t.co/CAguMMzzKY</t>
  </si>
  <si>
    <t>smugouma
RT @funwithhiyori: gucci vs walmart
https://t.co/KZI6lie3cl</t>
  </si>
  <si>
    <t>lisafields75
RT @KarolaGabriela: Intentaron
saquear en Walmart ,Carefour y
Vea en la zona de Luján. Hay un
policía con la mano quebrada. Seguimos
con lo…</t>
  </si>
  <si>
    <t xml:space="preserve">patobullrich
</t>
  </si>
  <si>
    <t xml:space="preserve">pptenel13
</t>
  </si>
  <si>
    <t xml:space="preserve">maddamor
</t>
  </si>
  <si>
    <t xml:space="preserve">karolagabriela
</t>
  </si>
  <si>
    <t>hjcbizsolutions
RT @twistools_en: Walmart reportedly
explores cashier-free stores to
keep pace with Amazon - Digital
#Trends https://t.co/2WTW4inGE7</t>
  </si>
  <si>
    <t xml:space="preserve">twistools_en
</t>
  </si>
  <si>
    <t>juergunger
RT @SpirosMargaris: After #Amazon,
#Walmart wants to try building
cashier-less stores https://t.co/3ZoCgoaaTv
#fintech @aghoshal @TheNe…</t>
  </si>
  <si>
    <t xml:space="preserve">thene
</t>
  </si>
  <si>
    <t xml:space="preserve">aghoshal
</t>
  </si>
  <si>
    <t xml:space="preserve">spirosmargaris
</t>
  </si>
  <si>
    <t>lamommy_mocha
Knew that was gonna happen lol.
I fell clean out, ain't wash a
damn thing or go to nobody's Walmart!</t>
  </si>
  <si>
    <t>jocha21
RT @leniaalfuego: LA POBREZA EN
LA CIUDAD DE LA BASÍLICA. Son 19
los detenidos en Luján por la represión
a los carenciados que pedían comid…</t>
  </si>
  <si>
    <t>cassandraaaa_1d
When the total is let's say $38
and the customer gives you $40
and you say out of $40? that doesn't
mean give the c… https://t.co/UdJbSPM2mg</t>
  </si>
  <si>
    <t>mark_vasicek
Walmart is testing personal shopping
and cashier-free stores https://t.co/EmWQX0wM8X
via @engadget</t>
  </si>
  <si>
    <t xml:space="preserve">engadget
</t>
  </si>
  <si>
    <t>Directed</t>
  </si>
  <si>
    <t>Graph Type</t>
  </si>
  <si>
    <t>Modularity</t>
  </si>
  <si>
    <t>NodeXL Version</t>
  </si>
  <si>
    <t>Not Applicable</t>
  </si>
  <si>
    <t>1.0.1.380</t>
  </si>
  <si>
    <t>Top URLs in Tweet in Entire Graph</t>
  </si>
  <si>
    <t>http://Walmart.com</t>
  </si>
  <si>
    <t>Entire Graph Count</t>
  </si>
  <si>
    <t>Top URLs in Tweet</t>
  </si>
  <si>
    <t>Top Domains in Tweet in Entire Graph</t>
  </si>
  <si>
    <t>walmart.com</t>
  </si>
  <si>
    <t>ref.gl</t>
  </si>
  <si>
    <t>Top Domains in Tweet</t>
  </si>
  <si>
    <t>Top Hashtags in Tweet in Entire Graph</t>
  </si>
  <si>
    <t>robot</t>
  </si>
  <si>
    <t>robotics</t>
  </si>
  <si>
    <t>fintech</t>
  </si>
  <si>
    <t>pamprin</t>
  </si>
  <si>
    <t>Top Hashtags in Tweet</t>
  </si>
  <si>
    <t>Top Words in Tweet in Entire Graph</t>
  </si>
  <si>
    <t>Words in Sentiment List#1: Positive</t>
  </si>
  <si>
    <t>Words in Sentiment List#2: Negative</t>
  </si>
  <si>
    <t>Words in Sentiment List#3: (Add your own word list)</t>
  </si>
  <si>
    <t>Non-categorized Words</t>
  </si>
  <si>
    <t>Total Words</t>
  </si>
  <si>
    <t>rt</t>
  </si>
  <si>
    <t>en</t>
  </si>
  <si>
    <t>de</t>
  </si>
  <si>
    <t>saquear</t>
  </si>
  <si>
    <t>Top Words in Tweet</t>
  </si>
  <si>
    <t>Top Word Pairs in Tweet in Entire Graph</t>
  </si>
  <si>
    <t>en,luján</t>
  </si>
  <si>
    <t>rt,laetchecopar</t>
  </si>
  <si>
    <t>laetchecopar,es</t>
  </si>
  <si>
    <t>es,más</t>
  </si>
  <si>
    <t>más,fácil</t>
  </si>
  <si>
    <t>fácil,saquear</t>
  </si>
  <si>
    <t>saquear,al</t>
  </si>
  <si>
    <t>al,súper</t>
  </si>
  <si>
    <t>súper,del</t>
  </si>
  <si>
    <t>del,chino</t>
  </si>
  <si>
    <t>Top Word Pairs in Tweet</t>
  </si>
  <si>
    <t>Top Replied-To in Entire Graph</t>
  </si>
  <si>
    <t>Top Mentioned in Entire Graph</t>
  </si>
  <si>
    <t>Top Replied-To in Tweet</t>
  </si>
  <si>
    <t>Top Mentioned in Tweet</t>
  </si>
  <si>
    <t>Top Tweeters in Entire Graph</t>
  </si>
  <si>
    <t>Top Tweeters</t>
  </si>
  <si>
    <t>Top URLs in Tweet by Count</t>
  </si>
  <si>
    <t>https://gafanho.to/oferta/filtro-para-torneira-versatille-lorenzetti https://gafanho.to/oferta/walmart-boneco-de-pelucia-adventure-time-finn-com https://gafanho.to/oferta/panela-de-arroz-bioceramic-copos-oster https://gafanho.to/oferta/walmart-jarra-termica-mor-fresh-branca https://gafanho.to/oferta/walmart-epson-ecotank-l455-r829-em-sj-fg https://gafanho.to/oferta/berco-portatil-camping-rosa-burigotto</t>
  </si>
  <si>
    <t>https://twitter.com/i/web/status/943802942909485058 https://twitter.com/i/web/status/943802428817924096</t>
  </si>
  <si>
    <t>Top URLs in Tweet by Salience</t>
  </si>
  <si>
    <t>https://www.lsa-conso.fr/apres-amazon-et-alibaba-walmart-developpe-son-propre-magasin-sans-caisses 276182</t>
  </si>
  <si>
    <t>Top Domains in Tweet by Count</t>
  </si>
  <si>
    <t>Top Domains in Tweet by Salience</t>
  </si>
  <si>
    <t>Top Hashtags in Tweet by Count</t>
  </si>
  <si>
    <t>Top Hashtags in Tweet by Salience</t>
  </si>
  <si>
    <t>pamprin ad</t>
  </si>
  <si>
    <t>Top Words in Tweet by Count</t>
  </si>
  <si>
    <t>los de walhallamann cerraron supermercados luján por rumores saqueos en</t>
  </si>
  <si>
    <t>nintendoamerica gamestop walmart amazon plz comeback brasıl ı need swıtch</t>
  </si>
  <si>
    <t>funwithhiyori gucci vs walmart</t>
  </si>
  <si>
    <t>marilineves oi marília bom dia ınforme o nº pedido por</t>
  </si>
  <si>
    <t>se que por estoy mirando un video llama togami goes</t>
  </si>
  <si>
    <t>mini system torre lg 1000w usb mp3 bluetooth om7560 4987525</t>
  </si>
  <si>
    <t>walmart epson ecotank l455 r 829 em 10x sj fg</t>
  </si>
  <si>
    <t>walmart developing personal shopping services cashier free stores</t>
  </si>
  <si>
    <t>kepler la future réponse de walmart à amazon go</t>
  </si>
  <si>
    <t>weekly grocery haul walmart aldi via youtube</t>
  </si>
  <si>
    <t>digital kepler la future réponse de walmart à amazon go</t>
  </si>
  <si>
    <t>originalfunko amp follow chance wın walmart exclusive ' kingsman golden</t>
  </si>
  <si>
    <t>walmart ıs planning store without cashiers according recode walmart's startup</t>
  </si>
  <si>
    <t>voxdotcom colorofchange gee considering much reduced income ı wonder find</t>
  </si>
  <si>
    <t>ı win walmart claw machine plushtimewins arcadewarrior matt3756</t>
  </si>
  <si>
    <t>la en los leniaalfuego pobreza cıudad de basílıca son 19</t>
  </si>
  <si>
    <t>kepler la future réponse de walmart à amazon go lusinedigitale</t>
  </si>
  <si>
    <t>smell andyhortin leftist condescension went southern virginia walmart ı trump</t>
  </si>
  <si>
    <t>lsa_cc après amazon et alibaba walmart développe son propre magasin</t>
  </si>
  <si>
    <t>stuffed friends wendybpolisi better friend two skye loves flip n</t>
  </si>
  <si>
    <t>press time blood drenched republican senators bob corker lisa murkowski</t>
  </si>
  <si>
    <t>kepler la future réponse de walmart à amazon go usinedigitale</t>
  </si>
  <si>
    <t>saquear laetchecopar es más fácil al súper del chino pero</t>
  </si>
  <si>
    <t>tbone7219 ı better chance summonings devil getting help electronics department</t>
  </si>
  <si>
    <t>mikaelsongrimes chanel vs walmart</t>
  </si>
  <si>
    <t>recode reports new walmart store concept includes advanced technology such</t>
  </si>
  <si>
    <t>roblox today free exclusive virtual 24k gold headphones avatar three</t>
  </si>
  <si>
    <t>twitter thenewclassy join parentschoice party tuesday 12 19 1 2pm</t>
  </si>
  <si>
    <t>salvaged coaster multi space cabin bookcase silver finish</t>
  </si>
  <si>
    <t>went walmart saw pull wearing spandex others look busted biscuits</t>
  </si>
  <si>
    <t>kim joyannreid bobcorker apple chevron citi exxonmobile generalelectric goldmansachs ifindkarma</t>
  </si>
  <si>
    <t>ı added video youtube playlist vlogmas 12 walmart run</t>
  </si>
  <si>
    <t>ahmedtwinkie used walmart now urban outfitters being overpriced smfh</t>
  </si>
  <si>
    <t>mariluparreiras eu sou marcelo crıvella o prefeito rio estou aqui</t>
  </si>
  <si>
    <t>multilaser babá eletrônica digital com câmera bb126 r 248 00</t>
  </si>
  <si>
    <t>ı bfraser747 85 messages last night telling number 1 bot</t>
  </si>
  <si>
    <t>er walmart sikkert ikke high end men nye konsepter utvikler</t>
  </si>
  <si>
    <t>walmart automation</t>
  </si>
  <si>
    <t>amazon walmart try building cashier less stores</t>
  </si>
  <si>
    <t>walmart planning store without cashiers via axios</t>
  </si>
  <si>
    <t>couponmamacita idea guy walmart gillette justice league gift pack featuring</t>
  </si>
  <si>
    <t>kepler la future réponse de walmart à amazon go juliette</t>
  </si>
  <si>
    <t>know walmart ı better trust cpooutlets going order right ma</t>
  </si>
  <si>
    <t>ıcymı walmart testing personal shopping cashier free stores</t>
  </si>
  <si>
    <t>un el de les lazaromanu saquearon ni kiosco en todo</t>
  </si>
  <si>
    <t>originalfunko amp follow chance walmart exclusive win star wars pop</t>
  </si>
  <si>
    <t>nintendoamerica still plenty time pick up nintendo switch put under</t>
  </si>
  <si>
    <t>frankluntz each state s largest private employer</t>
  </si>
  <si>
    <t>out wfmy mom walmart kicked passing gift cards</t>
  </si>
  <si>
    <t>out mom walmart kicked passing gift cards</t>
  </si>
  <si>
    <t>ramblinray890 walmart go cashier less 64 lanes batavia usually 2</t>
  </si>
  <si>
    <t>ı year ago life changing surgery remember walking walmart next</t>
  </si>
  <si>
    <t>en de otero_nacho 17 detenidos luján por tres incidentes relacionados</t>
  </si>
  <si>
    <t>takmiyata walmartのamazongo 来年はこの辺大きく変わりそう</t>
  </si>
  <si>
    <t>joy walmart shared double family loved spreading ronclarkacademy student emily</t>
  </si>
  <si>
    <t>rowinio zit tuınederland waar mexico je anders even taxi nemen</t>
  </si>
  <si>
    <t>citizenkai newest walmart employee another robot robotics aı retailtech bots</t>
  </si>
  <si>
    <t>originalfunko amp follow chance walmart exclusive wın golden circle' blu</t>
  </si>
  <si>
    <t>ı liked youtube video dora beats up kid walmart grounded</t>
  </si>
  <si>
    <t>deemonicaaa don t sleep walmart</t>
  </si>
  <si>
    <t>keep ı yeah marie harfing barfing mmmm out stock barf</t>
  </si>
  <si>
    <t>n lil sister always stay up each birthdays year work</t>
  </si>
  <si>
    <t>walmart abre mais de 100 vagas estado há oportunidades em</t>
  </si>
  <si>
    <t>ı pick up time walmart please leave voicemail saying package</t>
  </si>
  <si>
    <t>walmart goes high end luxury department store collaboration</t>
  </si>
  <si>
    <t>manage go season without listening glee christmas now walmart playing</t>
  </si>
  <si>
    <t>black series walmart exclusive 6 kylo ren throne room diorama</t>
  </si>
  <si>
    <t>nsrasta ı used hit walmart soon opened tried quick put</t>
  </si>
  <si>
    <t>tiger oldladybishop giant replaced sackville walmart buylocal try before bedford</t>
  </si>
  <si>
    <t>walmart mom stop waking up 5 00am go sleep walking</t>
  </si>
  <si>
    <t>nycjim start making heirs walmart koch mercer adelson fortunes actually</t>
  </si>
  <si>
    <t>michael_e_brown hey name james re dating girl named liz cheated</t>
  </si>
  <si>
    <t>givenchyass walmart ugly</t>
  </si>
  <si>
    <t>military walmart s showcase offers officially licensed products</t>
  </si>
  <si>
    <t>2 4 months beating nigga ass walmart</t>
  </si>
  <si>
    <t>walmartがパーソナライズドショッピングサービスと レジの無い店舗を開発中 機械学習 人工知能</t>
  </si>
  <si>
    <t>dealarchitect headline implies walmart deploying introspective robots scan themselves</t>
  </si>
  <si>
    <t>glbiznet newest walmart employee robot ai robotics drone robots autonomous</t>
  </si>
  <si>
    <t>walmart toa baja supongo</t>
  </si>
  <si>
    <t>duracell coppertop d alkaline batteries 8 count</t>
  </si>
  <si>
    <t>offers themommybunch holiday family care deals walmart plus ıbottaapp save</t>
  </si>
  <si>
    <t>spaceshipslb looking fabulous stocking stuffer ideas guys life we've see</t>
  </si>
  <si>
    <t>jmanmillerbug need perfect holiday gift pup check out personalized stocking</t>
  </si>
  <si>
    <t>en walmart saquear juanjos_rp lujan ıntento saqueo macricidiodia743 buenjueves miercolesıntratables</t>
  </si>
  <si>
    <t>thirdstopright panicking ad</t>
  </si>
  <si>
    <t>bhglivebetter one futon multiple positions many ways relax holiday season</t>
  </si>
  <si>
    <t>finances lloydlegalist last year tight give church christian school staff</t>
  </si>
  <si>
    <t>99 walmartcomus rollback save 30 samsung galaxy express prime 2</t>
  </si>
  <si>
    <t>de en un el les otero_nacho 17 detenidos luján por</t>
  </si>
  <si>
    <t>walmart r por 99 de 90 filtro para torneira versatille</t>
  </si>
  <si>
    <t>tayloralesia running fast walmart phone turned disturb cuz thought ı</t>
  </si>
  <si>
    <t>luggage day low prices</t>
  </si>
  <si>
    <t>walmartcomus great offers won t want miss save up 1</t>
  </si>
  <si>
    <t>lusinedigitale kepler la future réponse de walmart à amazon go</t>
  </si>
  <si>
    <t>walmart ilovemydogs1972 lmattowens bcappelbaum help offset increased wages rid same</t>
  </si>
  <si>
    <t>ınnovación nobody christmas amazon walmart war</t>
  </si>
  <si>
    <t>ad days cosmetic_sanc pamprin share 21 positivity help out funk</t>
  </si>
  <si>
    <t>walmart planning store without cashiers axios</t>
  </si>
  <si>
    <t>morning 6 21 december 2017 good friends up 3 15</t>
  </si>
  <si>
    <t>en y la walmart vea de con karolagabriela ıntentaron saquear</t>
  </si>
  <si>
    <t>twistools_en walmart reportedly explores cashier free stores keep pace amazon</t>
  </si>
  <si>
    <t>spirosmargaris amazon walmart try building cashier less stores fintech aghoshal</t>
  </si>
  <si>
    <t>knew gonna happen lol ı fell clean out wash damn</t>
  </si>
  <si>
    <t>40 total let's 38 customer gives out mean give c</t>
  </si>
  <si>
    <t>walmart testing personal shopping cashier free stores via engadget</t>
  </si>
  <si>
    <t>Top Words in Tweet by Salience</t>
  </si>
  <si>
    <t>ifindkarma lisafit02584586 carolforden google ıbm jnjnews lillypad merck m kim</t>
  </si>
  <si>
    <t>win star wars pop movie moments escape pod landing wın</t>
  </si>
  <si>
    <t>'kingsman win star wars pop movie moments escape pod landing</t>
  </si>
  <si>
    <t>saquear juanjos_rp lujan ıntento saqueo macricidiodia743 buenjueves miercolesıntratables balasdeplomo mcjunior</t>
  </si>
  <si>
    <t>el les otero_nacho 17 detenidos luján por tres incidentes relacionados</t>
  </si>
  <si>
    <t>99 de 90 filtro para torneira versatille lorenzetti 47 boneco</t>
  </si>
  <si>
    <t>help offset increased wages rid same thing raised starting pay</t>
  </si>
  <si>
    <t>cosmetic_sanc pamprin share 21 positivity help out funk especially pmsing</t>
  </si>
  <si>
    <t>con karolagabriela ıntentaron saquear carefour zona luján hay un policía</t>
  </si>
  <si>
    <t>Top Word Pairs in Tweet by Count</t>
  </si>
  <si>
    <t>rt,walhallamann  walhallamann,cerraron  cerraron,los  los,supermercados  supermercados,de  de,luján  luján,por  por,rumores  rumores,de  de,saqueos</t>
  </si>
  <si>
    <t>nintendoamerica,gamestop  gamestop,walmart  walmart,amazon  amazon,plz  plz,comeback  comeback,brasıl  brasıl,ı  ı,need  need,swıtch  swıtch,sooo</t>
  </si>
  <si>
    <t>rt,funwithhiyori  funwithhiyori,gucci  gucci,vs  vs,walmart</t>
  </si>
  <si>
    <t>marilineves,oi  oi,marília  marília,bom  bom,dia  dia,ınforme  ınforme,o  o,nº  nº,pedido  pedido,por  por,dm</t>
  </si>
  <si>
    <t>se,por  por,que  que,estoy  estoy,mirando  mirando,un  un,video  video,que  que,se  se,llama  llama,togami</t>
  </si>
  <si>
    <t>mini,system  system,torre  torre,lg  lg,1000w  1000w,usb  usb,mp3  mp3,bluetooth  bluetooth,om7560  om7560,4987525  4987525,por</t>
  </si>
  <si>
    <t>walmart,epson  epson,ecotank  ecotank,l455  l455,r  r,829  829,em  em,10x  10x,sj  sj,fg  fg,sp</t>
  </si>
  <si>
    <t>walmart,developing  developing,personal  personal,shopping  shopping,services  services,cashier  cashier,free  free,stores</t>
  </si>
  <si>
    <t>kepler,la  la,future  future,réponse  réponse,de  de,walmart  walmart,à  à,amazon  amazon,go</t>
  </si>
  <si>
    <t>weekly,grocery  grocery,haul  haul,walmart  walmart,aldi  aldi,via  via,youtube</t>
  </si>
  <si>
    <t>digital,kepler  kepler,la  la,future  future,réponse  réponse,de  de,walmart  walmart,à  à,amazon  amazon,go</t>
  </si>
  <si>
    <t>rt,originalfunko  originalfunko,rt  rt,amp  amp,follow  follow,originalfunko  originalfunko,chance  chance,wın  wın,walmart  walmart,exclusive  exclusive,'</t>
  </si>
  <si>
    <t>walmart,ıs  ıs,planning  planning,store  store,without  without,cashiers  cashiers,according  according,recode  recode,walmart's  walmart's,startup  startup,incubator</t>
  </si>
  <si>
    <t>voxdotcom,colorofchange  colorofchange,gee  gee,considering  considering,much  much,reduced  reduced,income  income,ı  ı,wonder  wonder,find</t>
  </si>
  <si>
    <t>ı,win  win,walmart  walmart,claw  claw,machine  machine,plushtimewins  plushtimewins,arcadewarrior  arcadewarrior,matt3756</t>
  </si>
  <si>
    <t>rt,leniaalfuego  leniaalfuego,la  la,pobreza  pobreza,en  en,la  la,cıudad  cıudad,de  de,la  la,basílıca  basílıca,son</t>
  </si>
  <si>
    <t>kepler,la  la,future  future,réponse  réponse,de  de,walmart  walmart,à  à,amazon  amazon,go  go,lusinedigitale</t>
  </si>
  <si>
    <t>rt,andyhortin  andyhortin,smell  smell,leftist  leftist,condescension  condescension,went  went,southern  southern,virginia  virginia,walmart  walmart,ı  ı,smell</t>
  </si>
  <si>
    <t>rt,lsa_cc  lsa_cc,après  après,amazon  amazon,et  et,alibaba  alibaba,walmart  walmart,développe  développe,son  son,propre  propre,magasin</t>
  </si>
  <si>
    <t>rt,wendybpolisi  wendybpolisi,better  better,stuffed  stuffed,friend  friend,two  two,stuffed  stuffed,friends  friends,skye  skye,loves  loves,flip</t>
  </si>
  <si>
    <t>press,time  time,blood  blood,drenched  drenched,republican  republican,senators  senators,bob  bob,corker  corker,lisa  lisa,murkowski  murkowski,seen</t>
  </si>
  <si>
    <t>kepler,la  la,future  future,réponse  réponse,de  de,walmart  walmart,à  à,amazon  amazon,go  go,usinedigitale</t>
  </si>
  <si>
    <t>rt,laetchecopar  laetchecopar,es  es,más  más,fácil  fácil,saquear  saquear,al  al,súper  súper,del  del,chino  chino,pero</t>
  </si>
  <si>
    <t>rt,tbone7219  tbone7219,ı  ı,better  better,chance  chance,summonings  summonings,devil  devil,getting  getting,help  help,electronics  electronics,department</t>
  </si>
  <si>
    <t>rt,mikaelsongrimes  mikaelsongrimes,chanel  chanel,vs  vs,walmart</t>
  </si>
  <si>
    <t>recode,reports  reports,new  new,walmart  walmart,store  store,concept  concept,includes  includes,advanced  advanced,technology  technology,such  such,computer</t>
  </si>
  <si>
    <t>rt,roblox  roblox,today  today,free  free,exclusive  exclusive,virtual  virtual,24k  24k,gold  gold,headphones  headphones,roblox  roblox,avatar</t>
  </si>
  <si>
    <t>rt,thenewclassy  thenewclassy,join  join,parentschoice  parentschoice,twitter  twitter,party  party,tuesday  tuesday,12  12,19  19,1  1,2pm</t>
  </si>
  <si>
    <t>walmart,gboymanagement</t>
  </si>
  <si>
    <t>coaster,multi  multi,space  space,salvaged  salvaged,cabin  cabin,bookcase  bookcase,salvaged  salvaged,silver  silver,finish</t>
  </si>
  <si>
    <t>went,walmart  walmart,saw  saw,pull  pull,wearing  wearing,spandex  spandex,others  others,look  look,busted  busted,biscuits</t>
  </si>
  <si>
    <t>joyannreid,bobcorker  bobcorker,apple  apple,chevron  chevron,citi  citi,exxonmobile  exxonmobile,generalelectric  generalelectric,goldmansachs  rt,ifindkarma  ifindkarma,lisafit02584586  lisafit02584586,kim</t>
  </si>
  <si>
    <t>ı,added  added,video  video,youtube  youtube,playlist  playlist,vlogmas  vlogmas,12  12,walmart  walmart,run</t>
  </si>
  <si>
    <t>rt,ahmedtwinkie  ahmedtwinkie,used  used,walmart  walmart,now  now,urban  urban,outfitters  outfitters,being  being,overpriced  overpriced,smfh</t>
  </si>
  <si>
    <t>rt,mariluparreiras  mariluparreiras,eu  eu,sou  sou,marcelo  marcelo,crıvella  crıvella,o  o,prefeito  prefeito,rio  rio,estou  estou,aqui</t>
  </si>
  <si>
    <t>babá,eletrônica  eletrônica,digital  digital,com  com,câmera  câmera,bb126  bb126,multilaser  multilaser,r  r,248  248,00  00,walmart</t>
  </si>
  <si>
    <t>rt,bfraser747  bfraser747,ı  ı,85  85,messages  messages,last  last,night  night,telling  telling,number  number,1  1,bot</t>
  </si>
  <si>
    <t>walmart,er  er,sikkert  sikkert,ikke  ikke,high  high,end  end,men  men,nye  nye,konsepter  konsepter,utvikler  utvikler,de</t>
  </si>
  <si>
    <t>walmart,automation</t>
  </si>
  <si>
    <t>amazon,walmart  walmart,try  try,building  building,cashier  cashier,less  less,stores</t>
  </si>
  <si>
    <t>walmart,planning  planning,store  store,without  without,cashiers  cashiers,via  via,axios</t>
  </si>
  <si>
    <t>rt,couponmamacita  couponmamacita,idea  idea,guy  guy,walmart  walmart,gillette  gillette,justice  justice,league  league,gift  gift,pack  pack,featuring</t>
  </si>
  <si>
    <t>kepler,la  la,future  future,réponse  réponse,de  de,walmart  walmart,à  à,amazon  amazon,go  go,juliette  juliette,raynal</t>
  </si>
  <si>
    <t>walmart,ı  ı,know  know,better  better,trust  trust,cpooutlets  cpooutlets,going  going,order  order,right  right,know  know,ma</t>
  </si>
  <si>
    <t>ıcymı,walmart  walmart,testing  testing,personal  personal,shopping  shopping,cashier  cashier,free  free,stores</t>
  </si>
  <si>
    <t>rt,lazaromanu  lazaromanu,saquearon  saquearon,ni  ni,un  un,kiosco  kiosco,en  en,todo  todo,el  el,año  año,y</t>
  </si>
  <si>
    <t>rt,originalfunko  originalfunko,rt  rt,amp  amp,follow  follow,originalfunko  originalfunko,chance  walmart,exclusive  chance,win  win,walmart  exclusive,star</t>
  </si>
  <si>
    <t>rt,nintendoamerica  nintendoamerica,still  still,plenty  plenty,time  time,pick  pick,up  up,nintendo  nintendo,switch  switch,put  put,under</t>
  </si>
  <si>
    <t>rt,frankluntz  frankluntz,each  each,state  state,s  s,largest  largest,private  private,employer</t>
  </si>
  <si>
    <t>rt,wfmy  wfmy,mom  mom,walmart  walmart,kicked  kicked,out  out,passing  passing,out  out,gift  gift,cards</t>
  </si>
  <si>
    <t>mom,walmart  walmart,kicked  kicked,out  out,passing  passing,out  out,gift  gift,cards</t>
  </si>
  <si>
    <t>rt,ramblinray890  ramblinray890,walmart  walmart,go  go,cashier  cashier,less  less,64  64,lanes  lanes,batavia  batavia,usually  usually,2</t>
  </si>
  <si>
    <t>year,ago  ago,ı  ı,life  life,changing  changing,surgery  surgery,ı  ı,remember  remember,walking  walking,walmart  walmart,next</t>
  </si>
  <si>
    <t>rt,otero_nacho  otero_nacho,17  17,detenidos  detenidos,en  en,luján  luján,por  por,tres  tres,incidentes  incidentes,relacionados  relacionados,con</t>
  </si>
  <si>
    <t>rt,takmiyata  takmiyata,walmartのamazongo  walmartのamazongo,来年はこの辺大きく変わりそう</t>
  </si>
  <si>
    <t>rt,walmart  walmart,shared  shared,joy  joy,double  double,joy  joy,walmart  walmart,family  family,loved  loved,spreading  spreading,joy</t>
  </si>
  <si>
    <t>rowinio,tuınederland  tuınederland,rowinio  rowinio,waar  waar,mexico  mexico,zit  zit,je  je,anders  anders,even  even,taxi  taxi,nemen</t>
  </si>
  <si>
    <t>rt,citizenkai  citizenkai,newest  newest,walmart  walmart,employee  employee,another  another,robot  robot,robotics  robotics,aı  aı,retailtech  retailtech,bots</t>
  </si>
  <si>
    <t>rt,originalfunko  originalfunko,rt  rt,amp  amp,follow  follow,originalfunko  originalfunko,chance  walmart,exclusive  chance,wın  wın,walmart  golden,circle'</t>
  </si>
  <si>
    <t>ı,liked  liked,youtube  youtube,video  video,dora  dora,beats  beats,up  up,kid  kid,walmart  walmart,grounded</t>
  </si>
  <si>
    <t>rt,deemonicaaa  deemonicaaa,don  don,t  t,sleep  sleep,walmart</t>
  </si>
  <si>
    <t>yeah,marie  marie,keep  keep,harfing  harfing,ı  ı,keep  keep,barfing  barfing,mmmm  mmmm,ı  ı,out  out,stock</t>
  </si>
  <si>
    <t>lil,sister  sister,n  n,always  always,stay  stay,up  up,each  each,birthdays  birthdays,n  n,year  year,work</t>
  </si>
  <si>
    <t>walmart,abre  abre,mais  mais,de  de,100  100,vagas  vagas,estado  estado,há  há,oportunidades  oportunidades,em  em,são</t>
  </si>
  <si>
    <t>pick,up  walmart,please  please,leave  leave,voicemail  voicemail,saying  saying,ı  ı,pick  up,package  package,time  time,ı</t>
  </si>
  <si>
    <t>walmart,goes  goes,high  high,end  end,luxury  luxury,department  department,store  store,collaboration</t>
  </si>
  <si>
    <t>manage,go  go,season  season,without  without,listening  listening,glee  glee,christmas  christmas,now  now,walmart  walmart,playing  playing,two</t>
  </si>
  <si>
    <t>black,series  series,walmart  walmart,exclusive  exclusive,6  6,kylo  kylo,ren  ren,throne  throne,room  room,diorama  diorama,review</t>
  </si>
  <si>
    <t>nsrasta,ı  ı,used  used,hit  hit,walmart  walmart,soon  soon,opened  opened,tried  tried,quick  quick,put  put,strange</t>
  </si>
  <si>
    <t>oldladybishop,giant  giant,tiger  tiger,replaced  replaced,sackville  sackville,walmart  walmart,buylocal  buylocal,try  try,tiger  tiger,before  before,bedford</t>
  </si>
  <si>
    <t>mom,stop  stop,waking  waking,up  up,5  5,00am  00am,go  go,walmart  walmart,sleep  sleep,walking  walking,over</t>
  </si>
  <si>
    <t>nycjim,start  start,making  making,heirs  heirs,walmart  walmart,koch  koch,mercer  mercer,adelson  adelson,fortunes  fortunes,actually  actually,work</t>
  </si>
  <si>
    <t>rt,michael_e_brown  michael_e_brown,hey  hey,name  name,james  james,re  re,dating  dating,girl  girl,named  named,liz  liz,cheated</t>
  </si>
  <si>
    <t>rt,givenchyass  givenchyass,walmart  walmart,ugly</t>
  </si>
  <si>
    <t>walmart,s  s,military  military,showcase  showcase,offers  offers,officially  officially,licensed  licensed,military  military,products</t>
  </si>
  <si>
    <t>2,4  4,months  months,beating  beating,nigga  nigga,ass  ass,walmart</t>
  </si>
  <si>
    <t>walmartがパーソナライズドショッピングサービスと,レジの無い店舗を開発中  レジの無い店舗を開発中,機械学習  機械学習,人工知能</t>
  </si>
  <si>
    <t>dealarchitect,headline  headline,implies  implies,walmart  walmart,deploying  deploying,introspective  introspective,robots  robots,scan  scan,themselves</t>
  </si>
  <si>
    <t>rt,glbiznet  glbiznet,newest  newest,walmart  walmart,employee  employee,robot  robot,ai  ai,robotics  robotics,drone  drone,robots  robots,autonomous</t>
  </si>
  <si>
    <t>walmart,toa  toa,baja  baja,supongo</t>
  </si>
  <si>
    <t>duracell,coppertop  coppertop,d  d,alkaline  alkaline,batteries  batteries,8  8,count</t>
  </si>
  <si>
    <t>rt,themommybunch  themommybunch,holiday  holiday,family  family,care  care,deals  deals,walmart  walmart,plus  plus,ıbottaapp  ıbottaapp,offers  offers,save</t>
  </si>
  <si>
    <t>rt,spaceshipslb  spaceshipslb,looking  looking,fabulous  fabulous,stocking  stocking,stuffer  stuffer,ideas  ideas,guys  guys,life  life,we've  we've,see</t>
  </si>
  <si>
    <t>rt,jmanmillerbug  jmanmillerbug,need  need,perfect  perfect,holiday  holiday,gift  gift,pup  pup,check  check,out  out,personalized  personalized,stocking</t>
  </si>
  <si>
    <t>rt,juanjos_rp  juanjos_rp,lujan  lujan,ıntento  ıntento,saqueo  saqueo,en  en,walmart  walmart,macricidiodia743  macricidiodia743,buenjueves  buenjueves,miercolesıntratables  miercolesıntratables,balasdeplomo</t>
  </si>
  <si>
    <t>rt,thirdstopright  thirdstopright,panicking  panicking,ad</t>
  </si>
  <si>
    <t>rt,bhglivebetter  bhglivebetter,one  one,futon  futon,multiple  multiple,positions  positions,many  many,ways  ways,relax  relax,holiday  holiday,season</t>
  </si>
  <si>
    <t>rt,lloydlegalist  lloydlegalist,last  last,year  year,finances  finances,tight  tight,give  give,church  church,christian  christian,school  school,staff</t>
  </si>
  <si>
    <t>rt,walmartcomus  walmartcomus,rollback  rollback,save  save,30  30,samsung  samsung,galaxy  galaxy,express  express,prime  prime,2  2,yours</t>
  </si>
  <si>
    <t>por,r  walmart,filtro  filtro,para  para,torneira  torneira,versatille  versatille,lorenzetti  lorenzetti,por  r,47  47,99  walmart,boneco</t>
  </si>
  <si>
    <t>rt,tayloralesia  tayloralesia,running  running,fast  fast,walmart  walmart,phone  phone,turned  turned,disturb  disturb,cuz  cuz,thought  thought,ı</t>
  </si>
  <si>
    <t>luggage,day  day,low  low,prices</t>
  </si>
  <si>
    <t>rt,walmartcomus  walmartcomus,great  great,offers  offers,won  won,t  t,want  want,miss  miss,save  save,up  up,1</t>
  </si>
  <si>
    <t>rt,lusinedigitale  lusinedigitale,kepler  kepler,la  la,future  future,réponse  réponse,de  de,walmart  walmart,à  à,amazon  amazon,go</t>
  </si>
  <si>
    <t>ilovemydogs1972,lmattowens  lmattowens,bcappelbaum  bcappelbaum,walmart  walmart,help  help,offset  offset,increased  increased,wages  wages,walmart  walmart,rid  bcappelbaum,same</t>
  </si>
  <si>
    <t>ınnovación,nobody  nobody,christmas  christmas,amazon  amazon,walmart  walmart,war</t>
  </si>
  <si>
    <t>rt,cosmetic_sanc  cosmetic_sanc,ad  ad,pamprin  pamprin,share  share,21  21,days  days,positivity  positivity,help  help,out  out,funk</t>
  </si>
  <si>
    <t>walmart,planning  planning,store  store,without  without,cashiers  cashiers,axios</t>
  </si>
  <si>
    <t>21,december  december,2017  2017,good  good,morning  morning,friends  friends,up  up,morning  morning,3  3,15  15,time</t>
  </si>
  <si>
    <t>y,vea  rt,karolagabriela  karolagabriela,ıntentaron  ıntentaron,saquear  saquear,en  en,walmart  walmart,carefour  carefour,y  vea,en  en,la</t>
  </si>
  <si>
    <t>rt,twistools_en  twistools_en,walmart  walmart,reportedly  reportedly,explores  explores,cashier  cashier,free  free,stores  stores,keep  keep,pace  pace,amazon</t>
  </si>
  <si>
    <t>rt,spirosmargaris  spirosmargaris,amazon  amazon,walmart  walmart,try  try,building  building,cashier  cashier,less  less,stores  stores,fintech  fintech,aghoshal</t>
  </si>
  <si>
    <t>knew,gonna  gonna,happen  happen,lol  lol,ı  ı,fell  fell,clean  clean,out  out,wash  wash,damn  damn,thing</t>
  </si>
  <si>
    <t>total,let's  let's,38  38,customer  customer,gives  gives,40  40,out  out,40  40,mean  mean,give  give,c</t>
  </si>
  <si>
    <t>walmart,testing  testing,personal  personal,shopping  shopping,cashier  cashier,free  free,stores  stores,via  via,engadget</t>
  </si>
  <si>
    <t>Top Word Pairs in Tweet by Salience</t>
  </si>
  <si>
    <t>rt,ifindkarma  ifindkarma,lisafit02584586  lisafit02584586,kim  kim,carolforden  carolforden,joyannreid  rt,kim  kim,joyannreid  goldmansachs,google  google,ıbm  ıbm,jnjnews</t>
  </si>
  <si>
    <t>chance,win  win,walmart  exclusive,star  star,wars  wars,pop  pop,movie  movie,moments  moments,escape  escape,pod  pod,landing</t>
  </si>
  <si>
    <t>exclusive,'kingsman  'kingsman,golden  chance,win  win,walmart  exclusive,star  star,wars  wars,pop  pop,movie  movie,moments  moments,escape</t>
  </si>
  <si>
    <t>walmart,filtro  filtro,para  para,torneira  torneira,versatille  versatille,lorenzetti  lorenzetti,por  r,47  47,99  walmart,boneco  boneco,de</t>
  </si>
  <si>
    <t>bcappelbaum,walmart  walmart,help  help,offset  offset,increased  increased,wages  wages,walmart  walmart,rid  bcappelbaum,same  same,thing  thing,walmart</t>
  </si>
  <si>
    <t>rt,karolagabriela  karolagabriela,ıntentaron  ıntentaron,saquear  saquear,en  en,walmart  walmart,carefour  carefour,y  vea,en  en,la  la,zona</t>
  </si>
  <si>
    <t>GraphSource░TwitterSearch▓GraphTerm░WALMART▓LayoutAlgorithm░The graph was laid out using the Fruchterman-Reingold layout algorithm.▓GraphDirectedness░The graph is directed.</t>
  </si>
  <si>
    <t>▓0▓0▓0▓True▓Black▓Black▓▓▓0▓0▓0▓0▓0▓False▓▓0▓0▓0▓0▓0▓False▓▓0▓0▓0▓True▓Black▓Black▓▓Out-Degree▓0▓16▓0▓1.5▓60▓False▓▓0▓0▓0▓0▓0▓False▓▓0▓0▓0▓0▓0▓False▓▓0▓0▓0▓0▓0▓False</t>
  </si>
  <si>
    <t>&lt;?xml version="1.0" encoding="utf-8"?&gt;_x000D_
&lt;configuration&gt;_x000D_
  &lt;configSections&gt;_x000D_
    &lt;sectionGroup name="userSettings" type="System.Configuration.UserSettingsGroup, System, Version=2.0.0.0, Culture=neutral, PublicKeyToken=b77a5c561934e089"&gt;_x000D_
      &lt;section name="AutoFillUserSettings3"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&lt;AutoFillUserSettings3&gt;_x000D_
      &lt;setting name="VertexColorDetails" serializeAs="String"&gt;_x000D_
        &lt;value&gt;False	False	0	10	241, 137, 4	46, 7, 195	False	False	True&lt;/value&gt;_x000D_
      &lt;/setting&gt;_x000D_
      &lt;setting name="EdgeLabelSourceColumnName" serializeAs="String"&gt;_x000D_
        &lt;value /&gt;_x000D_
      &lt;/setting&gt;_x000D_
      &lt;setting name="VertexXSourceColumnName" serializeAs="String"&gt;_x000D_
        &lt;value /&gt;_x000D_
      &lt;/setting&gt;_x000D_
      &lt;setting name="VertexLayoutOrderSourceColumnName" serializeAs="String"&gt;_x000D_
        &lt;value /&gt;_x000D_
      &lt;/setting&gt;_x000D_
      &lt;setting name="VertexRadiusSourceColumnName" serializeAs="String"&gt;_x000D_
        &lt;value&gt;Out-Degree&lt;/value&gt;_x000D_
      &lt;/setting&gt;_x000D_
      &lt;setting name="EdgeColorDetails" serializeAs="String"&gt;_x000D_
        &lt;value&gt;False	False	0	10	241, 137, 4	46, 7, 195	False	False	True&lt;/value&gt;_x000D_
      &lt;/setting&gt;_x000D_
      &lt;setting name="VertexLabelFillColorDetails" serializeAs="String"&gt;_x000D_
        &lt;value&gt;False	False	0	10	241, 137, 4	46, 7, 195	False	False	True&lt;/value&gt;_x000D_
      &lt;/setting&gt;_x000D_
      &lt;setting name="VertexShapeSourceColumnName" serializeAs="String"&gt;_x000D_
        &lt;value /&gt;_x000D_
      &lt;/setting&gt;_x000D_
      &lt;setting name="VertexPolarRSourceColumnName" serializeAs="String"&gt;_x000D_
        &lt;value /&gt;_x000D_
      &lt;/setting&gt;_x000D_
      &lt;setting name="EdgeVisibilityDetails" serializeAs="String"&gt;_x000D_
        &lt;value&gt;GreaterThan	0	Show	Skip&lt;/value&gt;_x000D_
      &lt;/setting&gt;_x000D_
      &lt;setting name="VertexAlphaDetails" serializeAs="String"&gt;_x000D_
        &lt;value&gt;False	False	0	100	10	100	False	False&lt;/value&gt;_x000D_
      &lt;/setting&gt;_x000D_
      &lt;setting name="VertexLabelFillColorSourceColumnName" serializeAs="String"&gt;_x000D_
        &lt;value /&gt;_x000D_
      &lt;/setting&gt;_x000D_
      &lt;setting name="GroupCollapsedSourceColumnName" serializeAs="String"&gt;_x000D_
        &lt;value /&gt;_x000D_
      &lt;/setting&gt;_x000D_
      &lt;setting name="VertexLabelPositionDetails" serializeAs="String"&gt;_x000D_
        &lt;value&gt;GreaterThan	0	Bottom Center	Nowhere&lt;/value&gt;_x000D_
      &lt;/setting&gt;_x000D_
      &lt;setting name="VertexShapeDetails" serializeAs="String"&gt;_x000D_
        &lt;value&gt;GreaterThan	0	Solid Square	Disk&lt;/value&gt;_x000D_
      &lt;/setting&gt;_x000D_
      &lt;setting name="GroupCollapsedDetails" serializeAs="String"&gt;_x000D_
        &lt;value&gt;GreaterThan	0	Yes	No&lt;/value&gt;_x000D_
      &lt;/setting&gt;_x000D_
      &lt;setting name="EdgeWidthDetails" serializeAs="String"&gt;_x000D_
        &lt;value&gt;False	False	1	10	1	10	False	False&lt;/value&gt;_x000D_
      &lt;/setting&gt;_x000D_
      &lt;setting name="VertexPolarRDetails" serializeAs="String"&gt;_x000D_
        &lt;value&gt;False	False	0	0	0	1	False	False&lt;/value&gt;_x000D_
      &lt;/setting&gt;_x000D_
      &lt;setting name="VertexAlphaSourceColumnName" serializeAs="String"&gt;_x000D_
        &lt;value /&gt;_x000D_
      &lt;/setting&gt;_x000D_
      &lt;setting name="VertexVisibilitySourceColumnName" serializeAs="String"&gt;_x000D_
        &lt;value /&gt;_x000D_
      &lt;/setting&gt;_x000D_
      &lt;setting name="VertexLabelSourceColumnName" serializeAs="String"&gt;_x000D_
        &lt;value&gt;Vertex&lt;/value&gt;_x000D_
      &lt;/setting&gt;_x000D_
      &lt;setting name="VertexToolTipSourceColumnName" serializeAs="String"&gt;_x000D_
        &lt;value /&gt;_x000D_
      &lt;/setting&gt;_x000D_
      &lt;setting name="EdgeWidthSourceColumnName" serializeAs="String"&gt;_x000D_
        &lt;value /&gt;_x000D_
      &lt;/setting&gt;_x000D_
      &lt;setting name="EdgeAlphaSourceColumnName" serializeAs="String"&gt;_x000D_
        &lt;value /&gt;_x000D_
      &lt;/setting&gt;_x000D_
      &lt;setting name="VertexPolarAngleSourceColumnName" serializeAs="String"&gt;_x000D_
        &lt;value /&gt;_x000D_
      &lt;/setting&gt;_x000D_
      &lt;setting name="EdgeStyleSourceColumnName" serializeAs="String"&gt;_x000D_
        &lt;value /&gt;_x000D_
      &lt;/setting&gt;_x000D_
      &lt;setting name="EdgeStyleDetails" serializeAs="String"&gt;_x000D_
        &lt;value&gt;GreaterThan	0	Solid	Dash&lt;/value&gt;_x000D_
      &lt;/setting&gt;_x000D_
      &lt;setting name="VertexPolarAngleDetails" serializeAs="String"&gt;_x000D_
        &lt;value&gt;False	False	0	0	0	359	False	False&lt;/value&gt;_x000D_
      &lt;/setting&gt;_x000D_
      &lt;setting name="VertexYSourceColumnName" serializeAs="String"&gt;_x000D_
        &lt;value /&gt;_x000D_
      &lt;/setting&gt;_x000D_
      &lt;setting name="EdgeVisibilitySourceColumnName" serializeAs="String"&gt;_x000D_
        &lt;value /&gt;_x000D_
      &lt;/setting&gt;_x000D_
      &lt;setting name="VertexRadiusDetails" serializeAs="String"&gt;_x000D_
        &lt;value&gt;False	False	0	0	1.5	60	False	False&lt;/value&gt;_x000D_
      &lt;/setting&gt;_x000D_
      &lt;setting name="EdgeColorSourceColumnName" serializeAs="String"&gt;_x000D_
        &lt;value /&gt;_x000D_
      &lt;/setting&gt;_x000D_
      &lt;setting name="VertexXDetails" serializeAs="String"&gt;_x000D_
        &lt;value&gt;False	False	0	0	0	9999	False	False&lt;/value&gt;_x000D_
      &lt;/setting&gt;_x000D_
      &lt;setting name="GroupLabelSourceColumnName" serializeAs="String"&gt;_x000D_
        &lt;value /&gt;_x000D_
      &lt;/setting&gt;_x000D_
      &lt;setting name="VertexColorSourceColumnName" serializeAs="String"&gt;_x000D_
        &lt;value /&gt;_x000D_
      &lt;/setting&gt;_x000D_
      &lt;setting name="EdgeAlphaDetails" serializeAs="String"&gt;_x000D_
        &lt;value&gt;False	False	0	100	10	100	False	False&lt;/value&gt;_x000D_
      &lt;/setting&gt;_x000D_
      &lt;setting name="VertexLabelPositionSourceColumnName" serializeAs="String"&gt;_x000D_
        &lt;value /&gt;_x000D_
      &lt;/setting&gt;_x000D_
      &lt;setting name="VertexLayoutOrderDetails" serializeAs="String"&gt;_x000D_
        &lt;va</t>
  </si>
  <si>
    <t>Workbook Settings 2</t>
  </si>
  <si>
    <t>lue&gt;False	False	0	0	1	9999	False	False&lt;/value&gt;_x000D_
      &lt;/setting&gt;_x000D_
      &lt;setting name="VertexVisibilityDetails" serializeAs="String"&gt;_x000D_
        &lt;value&gt;GreaterThan	0	Show if in an Edge	Skip&lt;/value&gt;_x000D_
      &lt;/setting&gt;_x000D_
      &lt;setting name="VertexYDetails" serializeAs="String"&gt;_x000D_
        &lt;value&gt;False	False	0	0	0	9999	False	False&lt;/value&gt;_x000D_
      &lt;/setting&gt;_x000D_
    &lt;/AutoFillUserSettings3&gt;_x000D_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 EdgeCreation, TimeSeries&lt;/value&gt;_x000D_
      &lt;/setting&gt;_x000D_
    &lt;/GraphMetricUserSettings&gt;_x000D_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</si>
</sst>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5">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0" fontId="5" fillId="2" borderId="1" xfId="1" applyNumberFormat="1"/>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0" fillId="2" borderId="1" xfId="1" applyNumberFormat="1" applyFont="1" applyAlignment="1"/>
    <xf numFmtId="0" fontId="0" fillId="0" borderId="0" xfId="2"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Fill="1" applyAlignment="1"/>
    <xf numFmtId="0" fontId="13" fillId="0" borderId="0" xfId="9" applyAlignment="1"/>
    <xf numFmtId="0" fontId="0" fillId="0" borderId="0" xfId="0" quotePrefix="1"/>
    <xf numFmtId="0" fontId="0" fillId="0" borderId="0" xfId="0" quotePrefix="1" applyAlignment="1"/>
    <xf numFmtId="0" fontId="0" fillId="0" borderId="0" xfId="0" quotePrefix="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xf numFmtId="0" fontId="5" fillId="5" borderId="1" xfId="8" applyNumberFormat="1" applyAlignment="1"/>
    <xf numFmtId="0" fontId="5" fillId="4" borderId="1" xfId="5" quotePrefix="1" applyNumberFormat="1" applyAlignment="1"/>
    <xf numFmtId="49" fontId="5" fillId="4" borderId="1" xfId="5" applyNumberFormat="1" applyAlignment="1">
      <alignment wrapText="1"/>
    </xf>
    <xf numFmtId="1" fontId="5" fillId="4" borderId="1" xfId="5" quotePrefix="1" applyNumberFormat="1" applyAlignment="1"/>
    <xf numFmtId="0" fontId="0" fillId="4" borderId="1" xfId="5" applyNumberFormat="1" applyFont="1"/>
  </cellXfs>
  <cellStyles count="10">
    <cellStyle name="Köprü"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64">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63"/>
      <tableStyleElement type="headerRow" dxfId="162"/>
    </tableStyle>
    <tableStyle name="NodeXL Table" pivot="0" count="1">
      <tableStyleElement type="headerRow" dxfId="1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A095-4793-BB43-152BACFFD5FB}"/>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112</c:v>
                </c:pt>
              </c:strCache>
            </c:strRef>
          </c:tx>
          <c:spPr>
            <a:solidFill>
              <a:schemeClr val="accent1"/>
            </a:solidFill>
          </c:spPr>
          <c:invertIfNegative val="0"/>
          <c:cat>
            <c:numRef>
              <c:f>'Overall Metrics'!$F$2:$F$45</c:f>
              <c:numCache>
                <c:formatCode>#,##0.00</c:formatCode>
                <c:ptCount val="44"/>
                <c:pt idx="0">
                  <c:v>0</c:v>
                </c:pt>
                <c:pt idx="1">
                  <c:v>0.39534883720930231</c:v>
                </c:pt>
                <c:pt idx="2">
                  <c:v>0.79069767441860461</c:v>
                </c:pt>
                <c:pt idx="3">
                  <c:v>1.1860465116279069</c:v>
                </c:pt>
                <c:pt idx="4">
                  <c:v>1.5813953488372092</c:v>
                </c:pt>
                <c:pt idx="5">
                  <c:v>1.9767441860465116</c:v>
                </c:pt>
                <c:pt idx="6">
                  <c:v>2.3720930232558137</c:v>
                </c:pt>
                <c:pt idx="7">
                  <c:v>2.7674418604651159</c:v>
                </c:pt>
                <c:pt idx="8">
                  <c:v>3.162790697674418</c:v>
                </c:pt>
                <c:pt idx="9">
                  <c:v>3.5581395348837201</c:v>
                </c:pt>
                <c:pt idx="10">
                  <c:v>3.9534883720930223</c:v>
                </c:pt>
                <c:pt idx="11">
                  <c:v>4.3488372093023244</c:v>
                </c:pt>
                <c:pt idx="12">
                  <c:v>4.7441860465116266</c:v>
                </c:pt>
                <c:pt idx="13">
                  <c:v>5.1395348837209287</c:v>
                </c:pt>
                <c:pt idx="14">
                  <c:v>5.5348837209302308</c:v>
                </c:pt>
                <c:pt idx="15">
                  <c:v>5.930232558139533</c:v>
                </c:pt>
                <c:pt idx="16">
                  <c:v>6.3255813953488351</c:v>
                </c:pt>
                <c:pt idx="17">
                  <c:v>6.7209302325581373</c:v>
                </c:pt>
                <c:pt idx="18">
                  <c:v>7.1162790697674394</c:v>
                </c:pt>
                <c:pt idx="19">
                  <c:v>7.5116279069767415</c:v>
                </c:pt>
                <c:pt idx="20">
                  <c:v>7.9069767441860437</c:v>
                </c:pt>
                <c:pt idx="21">
                  <c:v>8.3023255813953458</c:v>
                </c:pt>
                <c:pt idx="22">
                  <c:v>8.6976744186046488</c:v>
                </c:pt>
                <c:pt idx="23">
                  <c:v>9.0930232558139519</c:v>
                </c:pt>
                <c:pt idx="24">
                  <c:v>9.4883720930232549</c:v>
                </c:pt>
                <c:pt idx="25">
                  <c:v>9.8837209302325579</c:v>
                </c:pt>
                <c:pt idx="26">
                  <c:v>10.279069767441861</c:v>
                </c:pt>
                <c:pt idx="27">
                  <c:v>10.674418604651164</c:v>
                </c:pt>
                <c:pt idx="28">
                  <c:v>11.069767441860467</c:v>
                </c:pt>
                <c:pt idx="29">
                  <c:v>11.46511627906977</c:v>
                </c:pt>
                <c:pt idx="30">
                  <c:v>11.860465116279073</c:v>
                </c:pt>
                <c:pt idx="31">
                  <c:v>12.255813953488376</c:v>
                </c:pt>
                <c:pt idx="32">
                  <c:v>12.651162790697679</c:v>
                </c:pt>
                <c:pt idx="33">
                  <c:v>13.046511627906982</c:v>
                </c:pt>
                <c:pt idx="34">
                  <c:v>13.441860465116285</c:v>
                </c:pt>
                <c:pt idx="35">
                  <c:v>13.837209302325588</c:v>
                </c:pt>
                <c:pt idx="36">
                  <c:v>14.232558139534891</c:v>
                </c:pt>
                <c:pt idx="37">
                  <c:v>14.627906976744194</c:v>
                </c:pt>
                <c:pt idx="38">
                  <c:v>15.023255813953497</c:v>
                </c:pt>
                <c:pt idx="39">
                  <c:v>15.4186046511628</c:v>
                </c:pt>
                <c:pt idx="40">
                  <c:v>15.813953488372103</c:v>
                </c:pt>
                <c:pt idx="41">
                  <c:v>16.209302325581405</c:v>
                </c:pt>
                <c:pt idx="42">
                  <c:v>16.604651162790706</c:v>
                </c:pt>
                <c:pt idx="43">
                  <c:v>17</c:v>
                </c:pt>
              </c:numCache>
            </c:numRef>
          </c:cat>
          <c:val>
            <c:numRef>
              <c:f>'Overall Metrics'!$G$2:$G$45</c:f>
              <c:numCache>
                <c:formatCode>General</c:formatCode>
                <c:ptCount val="44"/>
                <c:pt idx="0">
                  <c:v>112</c:v>
                </c:pt>
                <c:pt idx="1">
                  <c:v>0</c:v>
                </c:pt>
                <c:pt idx="2">
                  <c:v>96</c:v>
                </c:pt>
                <c:pt idx="3">
                  <c:v>0</c:v>
                </c:pt>
                <c:pt idx="4">
                  <c:v>0</c:v>
                </c:pt>
                <c:pt idx="5">
                  <c:v>25</c:v>
                </c:pt>
                <c:pt idx="6">
                  <c:v>0</c:v>
                </c:pt>
                <c:pt idx="7">
                  <c:v>7</c:v>
                </c:pt>
                <c:pt idx="8">
                  <c:v>0</c:v>
                </c:pt>
                <c:pt idx="9">
                  <c:v>0</c:v>
                </c:pt>
                <c:pt idx="10">
                  <c:v>0</c:v>
                </c:pt>
                <c:pt idx="11">
                  <c:v>0</c:v>
                </c:pt>
                <c:pt idx="12">
                  <c:v>1</c:v>
                </c:pt>
                <c:pt idx="13">
                  <c:v>0</c:v>
                </c:pt>
                <c:pt idx="14">
                  <c:v>0</c:v>
                </c:pt>
                <c:pt idx="15">
                  <c:v>0</c:v>
                </c:pt>
                <c:pt idx="16">
                  <c:v>0</c:v>
                </c:pt>
                <c:pt idx="17">
                  <c:v>0</c:v>
                </c:pt>
                <c:pt idx="18">
                  <c:v>0</c:v>
                </c:pt>
                <c:pt idx="19">
                  <c:v>0</c:v>
                </c:pt>
                <c:pt idx="20">
                  <c:v>1</c:v>
                </c:pt>
                <c:pt idx="21">
                  <c:v>0</c:v>
                </c:pt>
                <c:pt idx="22">
                  <c:v>0</c:v>
                </c:pt>
                <c:pt idx="23">
                  <c:v>0</c:v>
                </c:pt>
                <c:pt idx="24">
                  <c:v>0</c:v>
                </c:pt>
                <c:pt idx="25">
                  <c:v>0</c:v>
                </c:pt>
                <c:pt idx="26">
                  <c:v>0</c:v>
                </c:pt>
                <c:pt idx="27">
                  <c:v>0</c:v>
                </c:pt>
                <c:pt idx="28">
                  <c:v>0</c:v>
                </c:pt>
                <c:pt idx="29">
                  <c:v>0</c:v>
                </c:pt>
                <c:pt idx="30">
                  <c:v>2</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3342-4D0C-9AB9-641EE4300C79}"/>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83</c:v>
                </c:pt>
              </c:strCache>
            </c:strRef>
          </c:tx>
          <c:spPr>
            <a:solidFill>
              <a:schemeClr val="accent1"/>
            </a:solidFill>
          </c:spPr>
          <c:invertIfNegative val="0"/>
          <c:cat>
            <c:numRef>
              <c:f>'Overall Metrics'!$H$2:$H$45</c:f>
              <c:numCache>
                <c:formatCode>#,##0.00</c:formatCode>
                <c:ptCount val="44"/>
                <c:pt idx="0">
                  <c:v>0</c:v>
                </c:pt>
                <c:pt idx="1">
                  <c:v>0.37209302325581395</c:v>
                </c:pt>
                <c:pt idx="2">
                  <c:v>0.7441860465116279</c:v>
                </c:pt>
                <c:pt idx="3">
                  <c:v>1.1162790697674418</c:v>
                </c:pt>
                <c:pt idx="4">
                  <c:v>1.4883720930232558</c:v>
                </c:pt>
                <c:pt idx="5">
                  <c:v>1.8604651162790697</c:v>
                </c:pt>
                <c:pt idx="6">
                  <c:v>2.2325581395348837</c:v>
                </c:pt>
                <c:pt idx="7">
                  <c:v>2.6046511627906979</c:v>
                </c:pt>
                <c:pt idx="8">
                  <c:v>2.9767441860465116</c:v>
                </c:pt>
                <c:pt idx="9">
                  <c:v>3.3488372093023253</c:v>
                </c:pt>
                <c:pt idx="10">
                  <c:v>3.720930232558139</c:v>
                </c:pt>
                <c:pt idx="11">
                  <c:v>4.0930232558139528</c:v>
                </c:pt>
                <c:pt idx="12">
                  <c:v>4.4651162790697665</c:v>
                </c:pt>
                <c:pt idx="13">
                  <c:v>4.8372093023255802</c:v>
                </c:pt>
                <c:pt idx="14">
                  <c:v>5.2093023255813939</c:v>
                </c:pt>
                <c:pt idx="15">
                  <c:v>5.5813953488372077</c:v>
                </c:pt>
                <c:pt idx="16">
                  <c:v>5.9534883720930214</c:v>
                </c:pt>
                <c:pt idx="17">
                  <c:v>6.3255813953488351</c:v>
                </c:pt>
                <c:pt idx="18">
                  <c:v>6.6976744186046488</c:v>
                </c:pt>
                <c:pt idx="19">
                  <c:v>7.0697674418604626</c:v>
                </c:pt>
                <c:pt idx="20">
                  <c:v>7.4418604651162763</c:v>
                </c:pt>
                <c:pt idx="21">
                  <c:v>7.81395348837209</c:v>
                </c:pt>
                <c:pt idx="22">
                  <c:v>8.1860465116279038</c:v>
                </c:pt>
                <c:pt idx="23">
                  <c:v>8.5581395348837184</c:v>
                </c:pt>
                <c:pt idx="24">
                  <c:v>8.930232558139533</c:v>
                </c:pt>
                <c:pt idx="25">
                  <c:v>9.3023255813953476</c:v>
                </c:pt>
                <c:pt idx="26">
                  <c:v>9.6744186046511622</c:v>
                </c:pt>
                <c:pt idx="27">
                  <c:v>10.046511627906977</c:v>
                </c:pt>
                <c:pt idx="28">
                  <c:v>10.418604651162791</c:v>
                </c:pt>
                <c:pt idx="29">
                  <c:v>10.790697674418606</c:v>
                </c:pt>
                <c:pt idx="30">
                  <c:v>11.162790697674421</c:v>
                </c:pt>
                <c:pt idx="31">
                  <c:v>11.534883720930235</c:v>
                </c:pt>
                <c:pt idx="32">
                  <c:v>11.90697674418605</c:v>
                </c:pt>
                <c:pt idx="33">
                  <c:v>12.279069767441865</c:v>
                </c:pt>
                <c:pt idx="34">
                  <c:v>12.651162790697679</c:v>
                </c:pt>
                <c:pt idx="35">
                  <c:v>13.023255813953494</c:v>
                </c:pt>
                <c:pt idx="36">
                  <c:v>13.395348837209308</c:v>
                </c:pt>
                <c:pt idx="37">
                  <c:v>13.767441860465123</c:v>
                </c:pt>
                <c:pt idx="38">
                  <c:v>14.139534883720938</c:v>
                </c:pt>
                <c:pt idx="39">
                  <c:v>14.511627906976752</c:v>
                </c:pt>
                <c:pt idx="40">
                  <c:v>14.883720930232567</c:v>
                </c:pt>
                <c:pt idx="41">
                  <c:v>15.255813953488381</c:v>
                </c:pt>
                <c:pt idx="42">
                  <c:v>15.627906976744196</c:v>
                </c:pt>
                <c:pt idx="43">
                  <c:v>16</c:v>
                </c:pt>
              </c:numCache>
            </c:numRef>
          </c:cat>
          <c:val>
            <c:numRef>
              <c:f>'Overall Metrics'!$I$2:$I$45</c:f>
              <c:numCache>
                <c:formatCode>General</c:formatCode>
                <c:ptCount val="44"/>
                <c:pt idx="0">
                  <c:v>83</c:v>
                </c:pt>
                <c:pt idx="1">
                  <c:v>0</c:v>
                </c:pt>
                <c:pt idx="2">
                  <c:v>142</c:v>
                </c:pt>
                <c:pt idx="3">
                  <c:v>0</c:v>
                </c:pt>
                <c:pt idx="4">
                  <c:v>0</c:v>
                </c:pt>
                <c:pt idx="5">
                  <c:v>11</c:v>
                </c:pt>
                <c:pt idx="6">
                  <c:v>0</c:v>
                </c:pt>
                <c:pt idx="7">
                  <c:v>0</c:v>
                </c:pt>
                <c:pt idx="8">
                  <c:v>3</c:v>
                </c:pt>
                <c:pt idx="9">
                  <c:v>0</c:v>
                </c:pt>
                <c:pt idx="10">
                  <c:v>4</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c:v>
                </c:pt>
              </c:numCache>
            </c:numRef>
          </c:val>
          <c:extLst>
            <c:ext xmlns:c16="http://schemas.microsoft.com/office/drawing/2014/chart" uri="{C3380CC4-5D6E-409C-BE32-E72D297353CC}">
              <c16:uniqueId val="{00000000-60F8-4AE0-8163-C6D4BB8ED9D3}"/>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227</c:v>
                </c:pt>
              </c:strCache>
            </c:strRef>
          </c:tx>
          <c:spPr>
            <a:solidFill>
              <a:schemeClr val="accent1"/>
            </a:solidFill>
          </c:spPr>
          <c:invertIfNegative val="0"/>
          <c:cat>
            <c:numRef>
              <c:f>'Overall Metrics'!$J$2:$J$45</c:f>
              <c:numCache>
                <c:formatCode>#,##0.00</c:formatCode>
                <c:ptCount val="44"/>
                <c:pt idx="0">
                  <c:v>0</c:v>
                </c:pt>
                <c:pt idx="1">
                  <c:v>12.612403093023257</c:v>
                </c:pt>
                <c:pt idx="2">
                  <c:v>25.224806186046514</c:v>
                </c:pt>
                <c:pt idx="3">
                  <c:v>37.837209279069768</c:v>
                </c:pt>
                <c:pt idx="4">
                  <c:v>50.449612372093029</c:v>
                </c:pt>
                <c:pt idx="5">
                  <c:v>63.062015465116289</c:v>
                </c:pt>
                <c:pt idx="6">
                  <c:v>75.67441855813955</c:v>
                </c:pt>
                <c:pt idx="7">
                  <c:v>88.286821651162811</c:v>
                </c:pt>
                <c:pt idx="8">
                  <c:v>100.89922474418607</c:v>
                </c:pt>
                <c:pt idx="9">
                  <c:v>113.51162783720933</c:v>
                </c:pt>
                <c:pt idx="10">
                  <c:v>126.12403093023259</c:v>
                </c:pt>
                <c:pt idx="11">
                  <c:v>138.73643402325584</c:v>
                </c:pt>
                <c:pt idx="12">
                  <c:v>151.3488371162791</c:v>
                </c:pt>
                <c:pt idx="13">
                  <c:v>163.96124020930236</c:v>
                </c:pt>
                <c:pt idx="14">
                  <c:v>176.57364330232562</c:v>
                </c:pt>
                <c:pt idx="15">
                  <c:v>189.18604639534888</c:v>
                </c:pt>
                <c:pt idx="16">
                  <c:v>201.79844948837214</c:v>
                </c:pt>
                <c:pt idx="17">
                  <c:v>214.4108525813954</c:v>
                </c:pt>
                <c:pt idx="18">
                  <c:v>227.02325567441866</c:v>
                </c:pt>
                <c:pt idx="19">
                  <c:v>239.63565876744192</c:v>
                </c:pt>
                <c:pt idx="20">
                  <c:v>252.24806186046519</c:v>
                </c:pt>
                <c:pt idx="21">
                  <c:v>264.86046495348842</c:v>
                </c:pt>
                <c:pt idx="22">
                  <c:v>277.47286804651168</c:v>
                </c:pt>
                <c:pt idx="23">
                  <c:v>290.08527113953494</c:v>
                </c:pt>
                <c:pt idx="24">
                  <c:v>302.6976742325582</c:v>
                </c:pt>
                <c:pt idx="25">
                  <c:v>315.31007732558146</c:v>
                </c:pt>
                <c:pt idx="26">
                  <c:v>327.92248041860472</c:v>
                </c:pt>
                <c:pt idx="27">
                  <c:v>340.53488351162798</c:v>
                </c:pt>
                <c:pt idx="28">
                  <c:v>353.14728660465124</c:v>
                </c:pt>
                <c:pt idx="29">
                  <c:v>365.7596896976745</c:v>
                </c:pt>
                <c:pt idx="30">
                  <c:v>378.37209279069776</c:v>
                </c:pt>
                <c:pt idx="31">
                  <c:v>390.98449588372102</c:v>
                </c:pt>
                <c:pt idx="32">
                  <c:v>403.59689897674428</c:v>
                </c:pt>
                <c:pt idx="33">
                  <c:v>416.20930206976755</c:v>
                </c:pt>
                <c:pt idx="34">
                  <c:v>428.82170516279081</c:v>
                </c:pt>
                <c:pt idx="35">
                  <c:v>441.43410825581407</c:v>
                </c:pt>
                <c:pt idx="36">
                  <c:v>454.04651134883733</c:v>
                </c:pt>
                <c:pt idx="37">
                  <c:v>466.65891444186059</c:v>
                </c:pt>
                <c:pt idx="38">
                  <c:v>479.27131753488385</c:v>
                </c:pt>
                <c:pt idx="39">
                  <c:v>491.88372062790711</c:v>
                </c:pt>
                <c:pt idx="40">
                  <c:v>504.49612372093037</c:v>
                </c:pt>
                <c:pt idx="41">
                  <c:v>517.10852681395363</c:v>
                </c:pt>
                <c:pt idx="42">
                  <c:v>529.72092990697683</c:v>
                </c:pt>
                <c:pt idx="43">
                  <c:v>542.33333300000004</c:v>
                </c:pt>
              </c:numCache>
            </c:numRef>
          </c:cat>
          <c:val>
            <c:numRef>
              <c:f>'Overall Metrics'!$K$2:$K$45</c:f>
              <c:numCache>
                <c:formatCode>General</c:formatCode>
                <c:ptCount val="44"/>
                <c:pt idx="0">
                  <c:v>227</c:v>
                </c:pt>
                <c:pt idx="1">
                  <c:v>4</c:v>
                </c:pt>
                <c:pt idx="2">
                  <c:v>1</c:v>
                </c:pt>
                <c:pt idx="3">
                  <c:v>4</c:v>
                </c:pt>
                <c:pt idx="4">
                  <c:v>1</c:v>
                </c:pt>
                <c:pt idx="5">
                  <c:v>0</c:v>
                </c:pt>
                <c:pt idx="6">
                  <c:v>0</c:v>
                </c:pt>
                <c:pt idx="7">
                  <c:v>1</c:v>
                </c:pt>
                <c:pt idx="8">
                  <c:v>0</c:v>
                </c:pt>
                <c:pt idx="9">
                  <c:v>2</c:v>
                </c:pt>
                <c:pt idx="10">
                  <c:v>3</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3100-463E-98E6-17609F900F85}"/>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71</c:v>
                </c:pt>
              </c:strCache>
            </c:strRef>
          </c:tx>
          <c:spPr>
            <a:solidFill>
              <a:schemeClr val="accent1"/>
            </a:solidFill>
          </c:spPr>
          <c:invertIfNegative val="0"/>
          <c:cat>
            <c:numRef>
              <c:f>'Overall Metrics'!$L$2:$L$45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Metrics'!$M$2:$M$45</c:f>
              <c:numCache>
                <c:formatCode>General</c:formatCode>
                <c:ptCount val="44"/>
                <c:pt idx="0">
                  <c:v>71</c:v>
                </c:pt>
                <c:pt idx="1">
                  <c:v>46</c:v>
                </c:pt>
                <c:pt idx="2">
                  <c:v>11</c:v>
                </c:pt>
                <c:pt idx="3">
                  <c:v>4</c:v>
                </c:pt>
                <c:pt idx="4">
                  <c:v>2</c:v>
                </c:pt>
                <c:pt idx="5">
                  <c:v>5</c:v>
                </c:pt>
                <c:pt idx="6">
                  <c:v>8</c:v>
                </c:pt>
                <c:pt idx="7">
                  <c:v>1</c:v>
                </c:pt>
                <c:pt idx="8">
                  <c:v>13</c:v>
                </c:pt>
                <c:pt idx="9">
                  <c:v>0</c:v>
                </c:pt>
                <c:pt idx="10">
                  <c:v>2</c:v>
                </c:pt>
                <c:pt idx="11">
                  <c:v>0</c:v>
                </c:pt>
                <c:pt idx="12">
                  <c:v>0</c:v>
                </c:pt>
                <c:pt idx="13">
                  <c:v>0</c:v>
                </c:pt>
                <c:pt idx="14">
                  <c:v>24</c:v>
                </c:pt>
                <c:pt idx="15">
                  <c:v>0</c:v>
                </c:pt>
                <c:pt idx="16">
                  <c:v>0</c:v>
                </c:pt>
                <c:pt idx="17">
                  <c:v>0</c:v>
                </c:pt>
                <c:pt idx="18">
                  <c:v>0</c:v>
                </c:pt>
                <c:pt idx="19">
                  <c:v>0</c:v>
                </c:pt>
                <c:pt idx="20">
                  <c:v>0</c:v>
                </c:pt>
                <c:pt idx="21">
                  <c:v>10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48</c:v>
                </c:pt>
              </c:numCache>
            </c:numRef>
          </c:val>
          <c:extLst>
            <c:ext xmlns:c16="http://schemas.microsoft.com/office/drawing/2014/chart" uri="{C3380CC4-5D6E-409C-BE32-E72D297353CC}">
              <c16:uniqueId val="{00000000-A738-4E23-A75B-F8FCAB823451}"/>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227</c:v>
                </c:pt>
              </c:strCache>
            </c:strRef>
          </c:tx>
          <c:spPr>
            <a:solidFill>
              <a:schemeClr val="accent1"/>
            </a:solidFill>
          </c:spPr>
          <c:invertIfNegative val="0"/>
          <c:cat>
            <c:numRef>
              <c:f>'Overall Metrics'!$N$2:$N$45</c:f>
              <c:numCache>
                <c:formatCode>#,##0.00</c:formatCode>
                <c:ptCount val="44"/>
                <c:pt idx="0">
                  <c:v>0</c:v>
                </c:pt>
                <c:pt idx="1">
                  <c:v>1.292E-3</c:v>
                </c:pt>
                <c:pt idx="2">
                  <c:v>2.5839999999999999E-3</c:v>
                </c:pt>
                <c:pt idx="3">
                  <c:v>3.8760000000000001E-3</c:v>
                </c:pt>
                <c:pt idx="4">
                  <c:v>5.1679999999999999E-3</c:v>
                </c:pt>
                <c:pt idx="5">
                  <c:v>6.4599999999999996E-3</c:v>
                </c:pt>
                <c:pt idx="6">
                  <c:v>7.7519999999999993E-3</c:v>
                </c:pt>
                <c:pt idx="7">
                  <c:v>9.044E-3</c:v>
                </c:pt>
                <c:pt idx="8">
                  <c:v>1.0336E-2</c:v>
                </c:pt>
                <c:pt idx="9">
                  <c:v>1.1627999999999999E-2</c:v>
                </c:pt>
                <c:pt idx="10">
                  <c:v>1.2919999999999999E-2</c:v>
                </c:pt>
                <c:pt idx="11">
                  <c:v>1.4211999999999999E-2</c:v>
                </c:pt>
                <c:pt idx="12">
                  <c:v>1.5503999999999999E-2</c:v>
                </c:pt>
                <c:pt idx="13">
                  <c:v>1.6795999999999998E-2</c:v>
                </c:pt>
                <c:pt idx="14">
                  <c:v>1.8088E-2</c:v>
                </c:pt>
                <c:pt idx="15">
                  <c:v>1.9380000000000001E-2</c:v>
                </c:pt>
                <c:pt idx="16">
                  <c:v>2.0672000000000003E-2</c:v>
                </c:pt>
                <c:pt idx="17">
                  <c:v>2.1964000000000004E-2</c:v>
                </c:pt>
                <c:pt idx="18">
                  <c:v>2.3256000000000006E-2</c:v>
                </c:pt>
                <c:pt idx="19">
                  <c:v>2.4548000000000007E-2</c:v>
                </c:pt>
                <c:pt idx="20">
                  <c:v>2.5840000000000009E-2</c:v>
                </c:pt>
                <c:pt idx="21">
                  <c:v>2.713200000000001E-2</c:v>
                </c:pt>
                <c:pt idx="22">
                  <c:v>2.8424000000000012E-2</c:v>
                </c:pt>
                <c:pt idx="23">
                  <c:v>2.9716000000000013E-2</c:v>
                </c:pt>
                <c:pt idx="24">
                  <c:v>3.1008000000000015E-2</c:v>
                </c:pt>
                <c:pt idx="25">
                  <c:v>3.2300000000000016E-2</c:v>
                </c:pt>
                <c:pt idx="26">
                  <c:v>3.3592000000000018E-2</c:v>
                </c:pt>
                <c:pt idx="27">
                  <c:v>3.4884000000000019E-2</c:v>
                </c:pt>
                <c:pt idx="28">
                  <c:v>3.6176000000000021E-2</c:v>
                </c:pt>
                <c:pt idx="29">
                  <c:v>3.7468000000000022E-2</c:v>
                </c:pt>
                <c:pt idx="30">
                  <c:v>3.8760000000000024E-2</c:v>
                </c:pt>
                <c:pt idx="31">
                  <c:v>4.0052000000000025E-2</c:v>
                </c:pt>
                <c:pt idx="32">
                  <c:v>4.1344000000000027E-2</c:v>
                </c:pt>
                <c:pt idx="33">
                  <c:v>4.2636000000000028E-2</c:v>
                </c:pt>
                <c:pt idx="34">
                  <c:v>4.392800000000003E-2</c:v>
                </c:pt>
                <c:pt idx="35">
                  <c:v>4.5220000000000031E-2</c:v>
                </c:pt>
                <c:pt idx="36">
                  <c:v>4.6512000000000032E-2</c:v>
                </c:pt>
                <c:pt idx="37">
                  <c:v>4.7804000000000034E-2</c:v>
                </c:pt>
                <c:pt idx="38">
                  <c:v>4.9096000000000035E-2</c:v>
                </c:pt>
                <c:pt idx="39">
                  <c:v>5.0388000000000037E-2</c:v>
                </c:pt>
                <c:pt idx="40">
                  <c:v>5.1680000000000038E-2</c:v>
                </c:pt>
                <c:pt idx="41">
                  <c:v>5.297200000000004E-2</c:v>
                </c:pt>
                <c:pt idx="42">
                  <c:v>5.4264000000000041E-2</c:v>
                </c:pt>
                <c:pt idx="43">
                  <c:v>5.5556000000000001E-2</c:v>
                </c:pt>
              </c:numCache>
            </c:numRef>
          </c:cat>
          <c:val>
            <c:numRef>
              <c:f>'Overall Metrics'!$O$2:$O$45</c:f>
              <c:numCache>
                <c:formatCode>General</c:formatCode>
                <c:ptCount val="44"/>
                <c:pt idx="0">
                  <c:v>227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18</c:v>
                </c:pt>
              </c:numCache>
            </c:numRef>
          </c:val>
          <c:extLst>
            <c:ext xmlns:c16="http://schemas.microsoft.com/office/drawing/2014/chart" uri="{C3380CC4-5D6E-409C-BE32-E72D297353CC}">
              <c16:uniqueId val="{00000000-FE17-4C3B-BD45-96C57D83D14B}"/>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245</c:v>
                </c:pt>
              </c:numCache>
            </c:numRef>
          </c:val>
          <c:extLst>
            <c:ext xmlns:c16="http://schemas.microsoft.com/office/drawing/2014/chart" uri="{C3380CC4-5D6E-409C-BE32-E72D297353CC}">
              <c16:uniqueId val="{00000000-2960-442D-A937-1C59832F886C}"/>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82</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82</c:v>
                </c:pt>
                <c:pt idx="1">
                  <c:v>34</c:v>
                </c:pt>
                <c:pt idx="2">
                  <c:v>96</c:v>
                </c:pt>
                <c:pt idx="3">
                  <c:v>5</c:v>
                </c:pt>
                <c:pt idx="4">
                  <c:v>1</c:v>
                </c:pt>
                <c:pt idx="5">
                  <c:v>8</c:v>
                </c:pt>
                <c:pt idx="6">
                  <c:v>4</c:v>
                </c:pt>
                <c:pt idx="7">
                  <c:v>7</c:v>
                </c:pt>
                <c:pt idx="8">
                  <c:v>0</c:v>
                </c:pt>
                <c:pt idx="9">
                  <c:v>0</c:v>
                </c:pt>
                <c:pt idx="10">
                  <c:v>1</c:v>
                </c:pt>
                <c:pt idx="11">
                  <c:v>1</c:v>
                </c:pt>
                <c:pt idx="12">
                  <c:v>0</c:v>
                </c:pt>
                <c:pt idx="13">
                  <c:v>0</c:v>
                </c:pt>
                <c:pt idx="14">
                  <c:v>0</c:v>
                </c:pt>
                <c:pt idx="15">
                  <c:v>0</c:v>
                </c:pt>
                <c:pt idx="16">
                  <c:v>0</c:v>
                </c:pt>
                <c:pt idx="17">
                  <c:v>0</c:v>
                </c:pt>
                <c:pt idx="18">
                  <c:v>0</c:v>
                </c:pt>
                <c:pt idx="19">
                  <c:v>0</c:v>
                </c:pt>
                <c:pt idx="20">
                  <c:v>3</c:v>
                </c:pt>
                <c:pt idx="21">
                  <c:v>0</c:v>
                </c:pt>
                <c:pt idx="22">
                  <c:v>0</c:v>
                </c:pt>
                <c:pt idx="23">
                  <c:v>1</c:v>
                </c:pt>
                <c:pt idx="24">
                  <c:v>0</c:v>
                </c:pt>
                <c:pt idx="25">
                  <c:v>0</c:v>
                </c:pt>
                <c:pt idx="26">
                  <c:v>0</c:v>
                </c:pt>
                <c:pt idx="27">
                  <c:v>0</c:v>
                </c:pt>
                <c:pt idx="28">
                  <c:v>0</c:v>
                </c:pt>
                <c:pt idx="29">
                  <c:v>0</c:v>
                </c:pt>
                <c:pt idx="30">
                  <c:v>1</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041F-4294-AD91-C6B5C8555BAF}"/>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#BAŞV!</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85B-4868-BF44-2C134A20765C}"/>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P278" totalsRowShown="0" headerRowDxfId="160" dataDxfId="112">
  <autoFilter ref="A2:P278"/>
  <tableColumns count="16">
    <tableColumn id="1" name="Vertex 1" dataDxfId="97" dataCellStyle="NodeXL Required"/>
    <tableColumn id="2" name="Vertex 2" dataDxfId="96" dataCellStyle="NodeXL Required"/>
    <tableColumn id="3" name="Relationship" dataDxfId="95" dataCellStyle="Normal"/>
    <tableColumn id="4" name="Relationship Date (UTC)" dataDxfId="94" dataCellStyle="Normal"/>
    <tableColumn id="5" name="Tweet" dataDxfId="93" dataCellStyle="Normal"/>
    <tableColumn id="6" name="URLs in Tweet" dataDxfId="92" dataCellStyle="Normal"/>
    <tableColumn id="7" name="Domains in Tweet" dataDxfId="91" dataCellStyle="Normal"/>
    <tableColumn id="8" name="Hashtags in Tweet" dataDxfId="90" dataCellStyle="Normal"/>
    <tableColumn id="9" name="Tweet Date (UTC)" dataDxfId="89" dataCellStyle="Normal"/>
    <tableColumn id="10" name="Twitter Page for Tweet" dataDxfId="88" dataCellStyle="Normal"/>
    <tableColumn id="11" name="Latitude" dataDxfId="87" dataCellStyle="Normal"/>
    <tableColumn id="12" name="Longitude" dataDxfId="86" dataCellStyle="Normal"/>
    <tableColumn id="13" name="Imported ID" dataDxfId="85" dataCellStyle="Normal"/>
    <tableColumn id="14" name="In-Reply-To Tweet ID" dataDxfId="84" dataCellStyle="Normal"/>
    <tableColumn id="15" name="ID" dataDxfId="62" dataCellStyle="Normal"/>
    <tableColumn id="16" name="Reciprocated?" dataDxfId="61" dataCellStyle="NodeXL Graph Metric"/>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113">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TwitterSearchNetworkTopItems_1" displayName="TwitterSearchNetworkTopItems_1" ref="A1:B11" totalsRowShown="0" headerRowDxfId="59" dataDxfId="60" dataCellStyle="Normal">
  <autoFilter ref="A1:B11"/>
  <tableColumns count="2">
    <tableColumn id="1" name="Top URLs in Tweet in Entire Graph" dataDxfId="58" dataCellStyle="Normal"/>
    <tableColumn id="2" name="Entire Graph Count" dataDxfId="57" dataCellStyle="Normal"/>
  </tableColumns>
  <tableStyleInfo name="NodeXL Table" showFirstColumn="0" showLastColumn="0" showRowStripes="1" showColumnStripes="0"/>
</table>
</file>

<file path=xl/tables/table12.xml><?xml version="1.0" encoding="utf-8"?>
<table xmlns="http://schemas.openxmlformats.org/spreadsheetml/2006/main" id="11" name="TwitterSearchNetworkTopItems_2" displayName="TwitterSearchNetworkTopItems_2" ref="A14:B24" totalsRowShown="0" headerRowDxfId="54" dataDxfId="55" dataCellStyle="Normal">
  <autoFilter ref="A14:B24"/>
  <tableColumns count="2">
    <tableColumn id="1" name="Top Domains in Tweet in Entire Graph" dataDxfId="53" dataCellStyle="Normal"/>
    <tableColumn id="2" name="Entire Graph Count" dataDxfId="52" dataCellStyle="Normal"/>
  </tableColumns>
  <tableStyleInfo name="NodeXL Table" showFirstColumn="0" showLastColumn="0" showRowStripes="1" showColumnStripes="0"/>
</table>
</file>

<file path=xl/tables/table13.xml><?xml version="1.0" encoding="utf-8"?>
<table xmlns="http://schemas.openxmlformats.org/spreadsheetml/2006/main" id="12" name="TwitterSearchNetworkTopItems_3" displayName="TwitterSearchNetworkTopItems_3" ref="A27:B37" totalsRowShown="0" headerRowDxfId="49" dataDxfId="50" dataCellStyle="Normal">
  <autoFilter ref="A27:B37"/>
  <tableColumns count="2">
    <tableColumn id="1" name="Top Hashtags in Tweet in Entire Graph" dataDxfId="48" dataCellStyle="Normal"/>
    <tableColumn id="2" name="Entire Graph Count" dataDxfId="47" dataCellStyle="Normal"/>
  </tableColumns>
  <tableStyleInfo name="NodeXL Table" showFirstColumn="0" showLastColumn="0" showRowStripes="1" showColumnStripes="0"/>
</table>
</file>

<file path=xl/tables/table14.xml><?xml version="1.0" encoding="utf-8"?>
<table xmlns="http://schemas.openxmlformats.org/spreadsheetml/2006/main" id="13" name="TwitterSearchNetworkTopItems_4" displayName="TwitterSearchNetworkTopItems_4" ref="A40:B50" totalsRowShown="0" headerRowDxfId="44" dataDxfId="45" dataCellStyle="Normal">
  <autoFilter ref="A40:B50"/>
  <tableColumns count="2">
    <tableColumn id="1" name="Top Words in Tweet in Entire Graph" dataDxfId="43" dataCellStyle="Normal"/>
    <tableColumn id="2" name="Entire Graph Count" dataDxfId="42" dataCellStyle="Normal"/>
  </tableColumns>
  <tableStyleInfo name="NodeXL Table" showFirstColumn="0" showLastColumn="0" showRowStripes="1" showColumnStripes="0"/>
</table>
</file>

<file path=xl/tables/table15.xml><?xml version="1.0" encoding="utf-8"?>
<table xmlns="http://schemas.openxmlformats.org/spreadsheetml/2006/main" id="14" name="TwitterSearchNetworkTopItems_5" displayName="TwitterSearchNetworkTopItems_5" ref="A53:B63" totalsRowShown="0" headerRowDxfId="39" dataDxfId="40" dataCellStyle="Normal">
  <autoFilter ref="A53:B63"/>
  <tableColumns count="2">
    <tableColumn id="1" name="Top Word Pairs in Tweet in Entire Graph" dataDxfId="38" dataCellStyle="Normal"/>
    <tableColumn id="2" name="Entire Graph Count" dataDxfId="37" dataCellStyle="Normal"/>
  </tableColumns>
  <tableStyleInfo name="NodeXL Table" showFirstColumn="0" showLastColumn="0" showRowStripes="1" showColumnStripes="0"/>
</table>
</file>

<file path=xl/tables/table16.xml><?xml version="1.0" encoding="utf-8"?>
<table xmlns="http://schemas.openxmlformats.org/spreadsheetml/2006/main" id="16" name="TwitterSearchNetworkTopItems_6" displayName="TwitterSearchNetworkTopItems_6" ref="A66:B76" totalsRowShown="0" headerRowDxfId="34" dataDxfId="35" dataCellStyle="Normal">
  <autoFilter ref="A66:B76"/>
  <tableColumns count="2">
    <tableColumn id="1" name="Top Replied-To in Entire Graph" dataDxfId="33" dataCellStyle="Normal"/>
    <tableColumn id="2" name="Entire Graph Count" dataDxfId="32" dataCellStyle="Normal"/>
  </tableColumns>
  <tableStyleInfo name="NodeXL Table" showFirstColumn="0" showLastColumn="0" showRowStripes="1" showColumnStripes="0"/>
</table>
</file>

<file path=xl/tables/table17.xml><?xml version="1.0" encoding="utf-8"?>
<table xmlns="http://schemas.openxmlformats.org/spreadsheetml/2006/main" id="17" name="TwitterSearchNetworkTopItems_7" displayName="TwitterSearchNetworkTopItems_7" ref="A79:B89" totalsRowShown="0" headerRowDxfId="30" dataDxfId="31" dataCellStyle="Normal">
  <autoFilter ref="A79:B89"/>
  <tableColumns count="2">
    <tableColumn id="1" name="Top Mentioned in Entire Graph" dataDxfId="29" dataCellStyle="Normal"/>
    <tableColumn id="2" name="Entire Graph Count" dataDxfId="28" dataCellStyle="Normal"/>
  </tableColumns>
  <tableStyleInfo name="NodeXL Table" showFirstColumn="0" showLastColumn="0" showRowStripes="1" showColumnStripes="0"/>
</table>
</file>

<file path=xl/tables/table18.xml><?xml version="1.0" encoding="utf-8"?>
<table xmlns="http://schemas.openxmlformats.org/spreadsheetml/2006/main" id="18" name="TwitterSearchNetworkTopItems_8" displayName="TwitterSearchNetworkTopItems_8" ref="A92:B102" totalsRowShown="0" headerRowDxfId="24" dataDxfId="25" dataCellStyle="Normal">
  <autoFilter ref="A92:B102"/>
  <tableColumns count="2">
    <tableColumn id="1" name="Top Tweeters in Entire Graph" dataDxfId="23" dataCellStyle="Normal"/>
    <tableColumn id="2" name="Entire Graph Count" dataDxfId="22"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AZ247" totalsRowShown="0" headerRowDxfId="159" dataDxfId="98">
  <autoFilter ref="A2:AZ247"/>
  <tableColumns count="52">
    <tableColumn id="1" name="Vertex" dataDxfId="111" dataCellStyle="NodeXL Required"/>
    <tableColumn id="2" name="Color" dataDxfId="110" dataCellStyle="NodeXL Visual Property"/>
    <tableColumn id="5" name="Shape" dataDxfId="109" dataCellStyle="NodeXL Visual Property"/>
    <tableColumn id="6" name="Size" dataDxfId="108" dataCellStyle="NodeXL Visual Property"/>
    <tableColumn id="4" name="Opacity" dataDxfId="73" dataCellStyle="NodeXL Visual Property"/>
    <tableColumn id="7" name="Image File" dataDxfId="71" dataCellStyle="NodeXL Visual Property"/>
    <tableColumn id="3" name="Visibility" dataDxfId="72" dataCellStyle="NodeXL Visual Property"/>
    <tableColumn id="10" name="Label" dataDxfId="107" dataCellStyle="NodeXL Label"/>
    <tableColumn id="16" name="Label Fill Color" dataDxfId="106" dataCellStyle="NodeXL Label"/>
    <tableColumn id="9" name="Label Position" dataDxfId="67" dataCellStyle="NodeXL Label"/>
    <tableColumn id="8" name="Tooltip" dataDxfId="65" dataCellStyle="NodeXL Label"/>
    <tableColumn id="18" name="Layout Order" dataDxfId="66" dataCellStyle="NodeXL Layout"/>
    <tableColumn id="13" name="X" dataDxfId="105" dataCellStyle="NodeXL Layout"/>
    <tableColumn id="14" name="Y" dataDxfId="104" dataCellStyle="NodeXL Layout"/>
    <tableColumn id="12" name="Locked?" dataDxfId="103" dataCellStyle="NodeXL Layout"/>
    <tableColumn id="19" name="Polar R" dataDxfId="102" dataCellStyle="NodeXL Layout"/>
    <tableColumn id="20" name="Polar Angle" dataDxfId="101" dataCellStyle="NodeXL Layout"/>
    <tableColumn id="21" name="Degree" dataDxfId="8" dataCellStyle="NodeXL Graph Metric"/>
    <tableColumn id="22" name="In-Degree" dataDxfId="7" dataCellStyle="NodeXL Graph Metric"/>
    <tableColumn id="23" name="Out-Degree" dataDxfId="4" dataCellStyle="NodeXL Graph Metric"/>
    <tableColumn id="24" name="Betweenness Centrality" dataDxfId="3" dataCellStyle="NodeXL Graph Metric"/>
    <tableColumn id="25" name="Closeness Centrality" dataDxfId="2" dataCellStyle="NodeXL Graph Metric"/>
    <tableColumn id="26" name="Eigenvector Centrality" dataDxfId="0" dataCellStyle="NodeXL Graph Metric"/>
    <tableColumn id="15" name="PageRank" dataDxfId="1" dataCellStyle="NodeXL Graph Metric"/>
    <tableColumn id="27" name="Clustering Coefficient" dataDxfId="5" dataCellStyle="NodeXL Graph Metric"/>
    <tableColumn id="29" name="Reciprocated Vertex Pair Ratio" dataDxfId="6" dataCellStyle="NodeXL Graph Metric"/>
    <tableColumn id="11" name="ID" dataDxfId="100" dataCellStyle="NodeXL Do Not Edit"/>
    <tableColumn id="28" name="Dynamic Filter" dataDxfId="99" dataCellStyle="NodeXL Do Not Edit"/>
    <tableColumn id="17" name="Add Your Own Columns Here" dataDxfId="83" dataCellStyle="NodeXL Other Column"/>
    <tableColumn id="30" name="Followed" dataDxfId="82" dataCellStyle="Normal"/>
    <tableColumn id="31" name="Followers" dataDxfId="81" dataCellStyle="Normal"/>
    <tableColumn id="32" name="Tweets" dataDxfId="80" dataCellStyle="Normal"/>
    <tableColumn id="33" name="Favorites" dataDxfId="79" dataCellStyle="Normal"/>
    <tableColumn id="34" name="Time Zone UTC Offset (Seconds)" dataDxfId="78" dataCellStyle="Normal"/>
    <tableColumn id="35" name="Description" dataDxfId="77" dataCellStyle="Normal"/>
    <tableColumn id="36" name="Location" dataDxfId="76" dataCellStyle="Normal"/>
    <tableColumn id="37" name="Web" dataDxfId="75" dataCellStyle="Normal"/>
    <tableColumn id="38" name="Time Zone" dataDxfId="74" dataCellStyle="Normal"/>
    <tableColumn id="39" name="Joined Twitter Date (UTC)" dataDxfId="70" dataCellStyle="Normal"/>
    <tableColumn id="40" name="Custom Menu Item Text" dataDxfId="69" dataCellStyle="Normal"/>
    <tableColumn id="41" name="Custom Menu Item Action" dataDxfId="68" dataCellStyle="Normal"/>
    <tableColumn id="42" name="Tweeted Search Term?" dataDxfId="19" dataCellStyle="Normal"/>
    <tableColumn id="43" name="Top URLs in Tweet by Count" dataDxfId="18" dataCellStyle="NodeXL Graph Metric"/>
    <tableColumn id="44" name="Top URLs in Tweet by Salience" dataDxfId="17" dataCellStyle="NodeXL Graph Metric"/>
    <tableColumn id="45" name="Top Domains in Tweet by Count" dataDxfId="16" dataCellStyle="NodeXL Graph Metric"/>
    <tableColumn id="46" name="Top Domains in Tweet by Salience" dataDxfId="15" dataCellStyle="NodeXL Graph Metric"/>
    <tableColumn id="47" name="Top Hashtags in Tweet by Count" dataDxfId="14" dataCellStyle="NodeXL Graph Metric"/>
    <tableColumn id="48" name="Top Hashtags in Tweet by Salience" dataDxfId="13" dataCellStyle="NodeXL Graph Metric"/>
    <tableColumn id="49" name="Top Words in Tweet by Count" dataDxfId="12" dataCellStyle="NodeXL Graph Metric"/>
    <tableColumn id="50" name="Top Words in Tweet by Salience" dataDxfId="11" dataCellStyle="NodeXL Graph Metric"/>
    <tableColumn id="51" name="Top Word Pairs in Tweet by Count" dataDxfId="10" dataCellStyle="NodeXL Graph Metric"/>
    <tableColumn id="52" name="Top Word Pairs in Tweet by Salience" dataDxfId="9" dataCellStyle="NodeXL Graph Metric"/>
  </tableColumns>
  <tableStyleInfo name="NodeXL Table" showFirstColumn="0" showLastColumn="0" showRowStripes="0" showColumnStripes="0"/>
</table>
</file>

<file path=xl/tables/table3.xml><?xml version="1.0" encoding="utf-8"?>
<table xmlns="http://schemas.openxmlformats.org/spreadsheetml/2006/main" id="4" name="Groups" displayName="Groups" ref="A2:AF3" insertRow="1" totalsRowShown="0" headerRowDxfId="158">
  <autoFilter ref="A2:AF3"/>
  <tableColumns count="32">
    <tableColumn id="1" name="Group" dataDxfId="157" dataCellStyle="NodeXL Required"/>
    <tableColumn id="2" name="Vertex Color" dataDxfId="156" dataCellStyle="NodeXL Visual Property"/>
    <tableColumn id="3" name="Vertex Shape" dataDxfId="155" dataCellStyle="NodeXL Visual Property"/>
    <tableColumn id="22" name="Visibility" dataDxfId="154" dataCellStyle="NodeXL Visual Property"/>
    <tableColumn id="4" name="Collapsed?" dataCellStyle="NodeXL Visual Property"/>
    <tableColumn id="18" name="Label" dataDxfId="153" dataCellStyle="NodeXL Label"/>
    <tableColumn id="20" name="Collapsed X" dataCellStyle="NodeXL Layout"/>
    <tableColumn id="21" name="Collapsed Y" dataCellStyle="NodeXL Layout"/>
    <tableColumn id="6" name="ID" dataDxfId="152" dataCellStyle="NodeXL Do Not Edit"/>
    <tableColumn id="19" name="Collapsed Properties" dataDxfId="151" dataCellStyle="NodeXL Do Not Edit"/>
    <tableColumn id="5" name="Vertices" dataDxfId="150" dataCellStyle="NodeXL Graph Metric"/>
    <tableColumn id="7" name="Unique Edges" dataDxfId="149" dataCellStyle="NodeXL Graph Metric"/>
    <tableColumn id="8" name="Edges With Duplicates" dataDxfId="148" dataCellStyle="NodeXL Graph Metric"/>
    <tableColumn id="9" name="Total Edges" dataDxfId="147" dataCellStyle="NodeXL Graph Metric"/>
    <tableColumn id="10" name="Self-Loops" dataDxfId="146" dataCellStyle="NodeXL Graph Metric"/>
    <tableColumn id="24" name="Reciprocated Vertex Pair Ratio" dataDxfId="145" dataCellStyle="NodeXL Graph Metric"/>
    <tableColumn id="25" name="Reciprocated Edge Ratio" dataDxfId="144" dataCellStyle="NodeXL Graph Metric"/>
    <tableColumn id="11" name="Connected Components" dataDxfId="143" dataCellStyle="NodeXL Graph Metric"/>
    <tableColumn id="12" name="Single-Vertex Connected Components" dataDxfId="142" dataCellStyle="NodeXL Graph Metric"/>
    <tableColumn id="13" name="Maximum Vertices in a Connected Component" dataDxfId="141" dataCellStyle="NodeXL Graph Metric"/>
    <tableColumn id="14" name="Maximum Edges in a Connected Component" dataDxfId="140" dataCellStyle="NodeXL Graph Metric"/>
    <tableColumn id="15" name="Maximum Geodesic Distance (Diameter)" dataDxfId="139" dataCellStyle="NodeXL Graph Metric"/>
    <tableColumn id="16" name="Average Geodesic Distance" dataDxfId="138" dataCellStyle="NodeXL Graph Metric"/>
    <tableColumn id="17" name="Graph Density" dataDxfId="56" dataCellStyle="NodeXL Graph Metric"/>
    <tableColumn id="23" name="Top URLs in Tweet" dataDxfId="51" dataCellStyle="Normal"/>
    <tableColumn id="26" name="Top Domains in Tweet" dataDxfId="46" dataCellStyle="Normal"/>
    <tableColumn id="27" name="Top Hashtags in Tweet" dataDxfId="41" dataCellStyle="Normal"/>
    <tableColumn id="28" name="Top Words in Tweet" dataDxfId="36" dataCellStyle="Normal"/>
    <tableColumn id="29" name="Top Word Pairs in Tweet" dataDxfId="27" dataCellStyle="Normal"/>
    <tableColumn id="30" name="Top Replied-To in Tweet" dataDxfId="26" dataCellStyle="Normal"/>
    <tableColumn id="31" name="Top Mentioned in Tweet" dataDxfId="21" dataCellStyle="Normal"/>
    <tableColumn id="32" name="Top Tweeters" dataDxfId="20" dataCellStyle="Normal"/>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137" dataDxfId="136">
  <autoFilter ref="A1:C2"/>
  <tableColumns count="3">
    <tableColumn id="1" name="Group" dataDxfId="135"/>
    <tableColumn id="2" name="Vertex" dataDxfId="134"/>
    <tableColumn id="3" name="Vertex ID" dataDxfId="133"/>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64" dataCellStyle="NodeXL Graph Metric"/>
    <tableColumn id="2" name="Value" dataDxfId="63"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32"/>
    <tableColumn id="2" name="Degree Frequency" dataDxfId="131">
      <calculatedColumnFormula>COUNTIF(Vertices[Degree], "&gt;= " &amp; D2) - COUNTIF(Vertices[Degree], "&gt;=" &amp; D3)</calculatedColumnFormula>
    </tableColumn>
    <tableColumn id="3" name="In-Degree Bin" dataDxfId="130"/>
    <tableColumn id="4" name="In-Degree Frequency" dataDxfId="129">
      <calculatedColumnFormula>COUNTIF(Vertices[In-Degree], "&gt;= " &amp; F2) - COUNTIF(Vertices[In-Degree], "&gt;=" &amp; F3)</calculatedColumnFormula>
    </tableColumn>
    <tableColumn id="5" name="Out-Degree Bin" dataDxfId="128"/>
    <tableColumn id="6" name="Out-Degree Frequency" dataDxfId="127">
      <calculatedColumnFormula>COUNTIF(Vertices[Out-Degree], "&gt;= " &amp; H2) - COUNTIF(Vertices[Out-Degree], "&gt;=" &amp; H3)</calculatedColumnFormula>
    </tableColumn>
    <tableColumn id="7" name="Betweenness Centrality Bin" dataDxfId="126"/>
    <tableColumn id="8" name="Betweenness Centrality Frequency" dataDxfId="125">
      <calculatedColumnFormula>COUNTIF(Vertices[Betweenness Centrality], "&gt;= " &amp; J2) - COUNTIF(Vertices[Betweenness Centrality], "&gt;=" &amp; J3)</calculatedColumnFormula>
    </tableColumn>
    <tableColumn id="9" name="Closeness Centrality Bin" dataDxfId="124"/>
    <tableColumn id="10" name="Closeness Centrality Frequency" dataDxfId="123">
      <calculatedColumnFormula>COUNTIF(Vertices[Closeness Centrality], "&gt;= " &amp; L2) - COUNTIF(Vertices[Closeness Centrality], "&gt;=" &amp; L3)</calculatedColumnFormula>
    </tableColumn>
    <tableColumn id="11" name="Eigenvector Centrality Bin" dataDxfId="122"/>
    <tableColumn id="12" name="Eigenvector Centrality Frequency" dataDxfId="121">
      <calculatedColumnFormula>COUNTIF(Vertices[Eigenvector Centrality], "&gt;= " &amp; N2) - COUNTIF(Vertices[Eigenvector Centrality], "&gt;=" &amp; N3)</calculatedColumnFormula>
    </tableColumn>
    <tableColumn id="18" name="PageRank Bin" dataDxfId="120"/>
    <tableColumn id="17" name="PageRank Frequency" dataDxfId="119">
      <calculatedColumnFormula>COUNTIF(Vertices[Eigenvector Centrality], "&gt;= " &amp; P2) - COUNTIF(Vertices[Eigenvector Centrality], "&gt;=" &amp; P3)</calculatedColumnFormula>
    </tableColumn>
    <tableColumn id="13" name="Clustering Coefficient Bin" dataDxfId="118"/>
    <tableColumn id="14" name="Clustering Coefficient Frequency" dataDxfId="117">
      <calculatedColumnFormula>COUNTIF(Vertices[Clustering Coefficient], "&gt;= " &amp; R2) - COUNTIF(Vertices[Clustering Coefficient], "&gt;=" &amp; R3)</calculatedColumnFormula>
    </tableColumn>
    <tableColumn id="15" name="Dynamic Filter Bin" dataDxfId="116"/>
    <tableColumn id="16" name="Dynamic Filter Frequency" dataDxfId="11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9" totalsRowShown="0" headerRowDxfId="114">
  <autoFilter ref="J1:K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 TargetMode="External"/><Relationship Id="rId299" Type="http://schemas.openxmlformats.org/officeDocument/2006/relationships/hyperlink" Target="https://twitter.com/" TargetMode="External"/><Relationship Id="rId21" Type="http://schemas.openxmlformats.org/officeDocument/2006/relationships/hyperlink" Target="http://compre.vc/v2/355c6aee6b2" TargetMode="External"/><Relationship Id="rId63" Type="http://schemas.openxmlformats.org/officeDocument/2006/relationships/hyperlink" Target="http://bit.ly/2cC3t50" TargetMode="External"/><Relationship Id="rId159" Type="http://schemas.openxmlformats.org/officeDocument/2006/relationships/hyperlink" Target="https://twitter.com/" TargetMode="External"/><Relationship Id="rId324" Type="http://schemas.openxmlformats.org/officeDocument/2006/relationships/hyperlink" Target="https://twitter.com/" TargetMode="External"/><Relationship Id="rId366" Type="http://schemas.openxmlformats.org/officeDocument/2006/relationships/hyperlink" Target="https://twitter.com/" TargetMode="External"/><Relationship Id="rId170" Type="http://schemas.openxmlformats.org/officeDocument/2006/relationships/hyperlink" Target="https://twitter.com/" TargetMode="External"/><Relationship Id="rId226" Type="http://schemas.openxmlformats.org/officeDocument/2006/relationships/hyperlink" Target="https://twitter.com/" TargetMode="External"/><Relationship Id="rId268" Type="http://schemas.openxmlformats.org/officeDocument/2006/relationships/hyperlink" Target="https://twitter.com/" TargetMode="External"/><Relationship Id="rId32" Type="http://schemas.openxmlformats.org/officeDocument/2006/relationships/hyperlink" Target="http://ift.tt/2kW2MHg" TargetMode="External"/><Relationship Id="rId74" Type="http://schemas.openxmlformats.org/officeDocument/2006/relationships/hyperlink" Target="https://twitter.com/i/web/status/943802428817924096" TargetMode="External"/><Relationship Id="rId128" Type="http://schemas.openxmlformats.org/officeDocument/2006/relationships/hyperlink" Target="https://twitter.com/" TargetMode="External"/><Relationship Id="rId335" Type="http://schemas.openxmlformats.org/officeDocument/2006/relationships/hyperlink" Target="https://twitter.com/" TargetMode="External"/><Relationship Id="rId5" Type="http://schemas.openxmlformats.org/officeDocument/2006/relationships/hyperlink" Target="https://www.usine-digitale.fr/article/kepler-la-future-reponse-de-walmart-a-amazon-go.N630763?utm_source=Sociallymap&amp;utm_medium=Sociallymap&amp;utm_campaign=Sociallymap" TargetMode="External"/><Relationship Id="rId181" Type="http://schemas.openxmlformats.org/officeDocument/2006/relationships/hyperlink" Target="https://twitter.com/" TargetMode="External"/><Relationship Id="rId237" Type="http://schemas.openxmlformats.org/officeDocument/2006/relationships/hyperlink" Target="https://twitter.com/" TargetMode="External"/><Relationship Id="rId279" Type="http://schemas.openxmlformats.org/officeDocument/2006/relationships/hyperlink" Target="https://twitter.com/" TargetMode="External"/><Relationship Id="rId43" Type="http://schemas.openxmlformats.org/officeDocument/2006/relationships/hyperlink" Target="http://ift.tt/2kW2MHg" TargetMode="External"/><Relationship Id="rId139" Type="http://schemas.openxmlformats.org/officeDocument/2006/relationships/hyperlink" Target="https://twitter.com/" TargetMode="External"/><Relationship Id="rId290" Type="http://schemas.openxmlformats.org/officeDocument/2006/relationships/hyperlink" Target="https://twitter.com/" TargetMode="External"/><Relationship Id="rId304" Type="http://schemas.openxmlformats.org/officeDocument/2006/relationships/hyperlink" Target="https://twitter.com/" TargetMode="External"/><Relationship Id="rId346" Type="http://schemas.openxmlformats.org/officeDocument/2006/relationships/hyperlink" Target="https://twitter.com/" TargetMode="External"/><Relationship Id="rId85" Type="http://schemas.openxmlformats.org/officeDocument/2006/relationships/hyperlink" Target="https://www.axios.com/walmart-planning-a-cashierless-store-2518925675.html" TargetMode="External"/><Relationship Id="rId150" Type="http://schemas.openxmlformats.org/officeDocument/2006/relationships/hyperlink" Target="https://twitter.com/" TargetMode="External"/><Relationship Id="rId192" Type="http://schemas.openxmlformats.org/officeDocument/2006/relationships/hyperlink" Target="https://twitter.com/" TargetMode="External"/><Relationship Id="rId206" Type="http://schemas.openxmlformats.org/officeDocument/2006/relationships/hyperlink" Target="https://twitter.com/" TargetMode="External"/><Relationship Id="rId248" Type="http://schemas.openxmlformats.org/officeDocument/2006/relationships/hyperlink" Target="https://twitter.com/" TargetMode="External"/><Relationship Id="rId12" Type="http://schemas.openxmlformats.org/officeDocument/2006/relationships/hyperlink" Target="https://www.lsa-conso.fr/apres-amazon-et-alibaba-walmart-developpe-son-propre-magasin-sans-caisses,276182" TargetMode="External"/><Relationship Id="rId108" Type="http://schemas.openxmlformats.org/officeDocument/2006/relationships/hyperlink" Target="https://twitter.com/" TargetMode="External"/><Relationship Id="rId315" Type="http://schemas.openxmlformats.org/officeDocument/2006/relationships/hyperlink" Target="https://twitter.com/" TargetMode="External"/><Relationship Id="rId357" Type="http://schemas.openxmlformats.org/officeDocument/2006/relationships/hyperlink" Target="https://twitter.com/" TargetMode="External"/><Relationship Id="rId54" Type="http://schemas.openxmlformats.org/officeDocument/2006/relationships/hyperlink" Target="http://ift.tt/2kQid3w" TargetMode="External"/><Relationship Id="rId96" Type="http://schemas.openxmlformats.org/officeDocument/2006/relationships/hyperlink" Target="https://twitter.com/" TargetMode="External"/><Relationship Id="rId161" Type="http://schemas.openxmlformats.org/officeDocument/2006/relationships/hyperlink" Target="https://twitter.com/" TargetMode="External"/><Relationship Id="rId217" Type="http://schemas.openxmlformats.org/officeDocument/2006/relationships/hyperlink" Target="https://twitter.com/" TargetMode="External"/><Relationship Id="rId259" Type="http://schemas.openxmlformats.org/officeDocument/2006/relationships/hyperlink" Target="https://twitter.com/" TargetMode="External"/><Relationship Id="rId23" Type="http://schemas.openxmlformats.org/officeDocument/2006/relationships/hyperlink" Target="https://twitter.com/streetwfits/status/837741845455192066" TargetMode="External"/><Relationship Id="rId119" Type="http://schemas.openxmlformats.org/officeDocument/2006/relationships/hyperlink" Target="https://twitter.com/" TargetMode="External"/><Relationship Id="rId270" Type="http://schemas.openxmlformats.org/officeDocument/2006/relationships/hyperlink" Target="https://twitter.com/" TargetMode="External"/><Relationship Id="rId326" Type="http://schemas.openxmlformats.org/officeDocument/2006/relationships/hyperlink" Target="https://twitter.com/" TargetMode="External"/><Relationship Id="rId65" Type="http://schemas.openxmlformats.org/officeDocument/2006/relationships/hyperlink" Target="https://gafanho.to/oferta/walmart-epson-ecotank-l455-r829-em-sj-fg" TargetMode="External"/><Relationship Id="rId130" Type="http://schemas.openxmlformats.org/officeDocument/2006/relationships/hyperlink" Target="https://twitter.com/" TargetMode="External"/><Relationship Id="rId368" Type="http://schemas.openxmlformats.org/officeDocument/2006/relationships/hyperlink" Target="https://twitter.com/" TargetMode="External"/><Relationship Id="rId172" Type="http://schemas.openxmlformats.org/officeDocument/2006/relationships/hyperlink" Target="https://twitter.com/" TargetMode="External"/><Relationship Id="rId228" Type="http://schemas.openxmlformats.org/officeDocument/2006/relationships/hyperlink" Target="https://twitter.com/" TargetMode="External"/><Relationship Id="rId281" Type="http://schemas.openxmlformats.org/officeDocument/2006/relationships/hyperlink" Target="https://twitter.com/" TargetMode="External"/><Relationship Id="rId337" Type="http://schemas.openxmlformats.org/officeDocument/2006/relationships/hyperlink" Target="https://twitter.com/" TargetMode="External"/><Relationship Id="rId34" Type="http://schemas.openxmlformats.org/officeDocument/2006/relationships/hyperlink" Target="https://twitter.com/i/web/status/943800036516876289" TargetMode="External"/><Relationship Id="rId76" Type="http://schemas.openxmlformats.org/officeDocument/2006/relationships/hyperlink" Target="https://twitter.com/i/web/status/943802428817924096" TargetMode="External"/><Relationship Id="rId141" Type="http://schemas.openxmlformats.org/officeDocument/2006/relationships/hyperlink" Target="https://twitter.com/" TargetMode="External"/><Relationship Id="rId7" Type="http://schemas.openxmlformats.org/officeDocument/2006/relationships/hyperlink" Target="http://ift.tt/2kW2MHg" TargetMode="External"/><Relationship Id="rId183" Type="http://schemas.openxmlformats.org/officeDocument/2006/relationships/hyperlink" Target="https://twitter.com/" TargetMode="External"/><Relationship Id="rId239" Type="http://schemas.openxmlformats.org/officeDocument/2006/relationships/hyperlink" Target="https://twitter.com/" TargetMode="External"/><Relationship Id="rId250" Type="http://schemas.openxmlformats.org/officeDocument/2006/relationships/hyperlink" Target="https://twitter.com/" TargetMode="External"/><Relationship Id="rId292" Type="http://schemas.openxmlformats.org/officeDocument/2006/relationships/hyperlink" Target="https://twitter.com/" TargetMode="External"/><Relationship Id="rId306" Type="http://schemas.openxmlformats.org/officeDocument/2006/relationships/hyperlink" Target="https://twitter.com/" TargetMode="External"/><Relationship Id="rId45" Type="http://schemas.openxmlformats.org/officeDocument/2006/relationships/hyperlink" Target="https://twitter.com/ahmedtwinkie/status/942852877453631488" TargetMode="External"/><Relationship Id="rId87" Type="http://schemas.openxmlformats.org/officeDocument/2006/relationships/hyperlink" Target="https://goo.gl/MLMxPc" TargetMode="External"/><Relationship Id="rId110" Type="http://schemas.openxmlformats.org/officeDocument/2006/relationships/hyperlink" Target="https://twitter.com/" TargetMode="External"/><Relationship Id="rId348" Type="http://schemas.openxmlformats.org/officeDocument/2006/relationships/hyperlink" Target="https://twitter.com/" TargetMode="External"/><Relationship Id="rId152" Type="http://schemas.openxmlformats.org/officeDocument/2006/relationships/hyperlink" Target="https://twitter.com/" TargetMode="External"/><Relationship Id="rId194" Type="http://schemas.openxmlformats.org/officeDocument/2006/relationships/hyperlink" Target="https://twitter.com/" TargetMode="External"/><Relationship Id="rId208" Type="http://schemas.openxmlformats.org/officeDocument/2006/relationships/hyperlink" Target="https://twitter.com/" TargetMode="External"/><Relationship Id="rId261" Type="http://schemas.openxmlformats.org/officeDocument/2006/relationships/hyperlink" Target="https://twitter.com/" TargetMode="External"/><Relationship Id="rId14" Type="http://schemas.openxmlformats.org/officeDocument/2006/relationships/hyperlink" Target="http://ift.tt/2kW2MHg" TargetMode="External"/><Relationship Id="rId56" Type="http://schemas.openxmlformats.org/officeDocument/2006/relationships/hyperlink" Target="https://twitter.com/mortiz165/status/943800391120179200" TargetMode="External"/><Relationship Id="rId317" Type="http://schemas.openxmlformats.org/officeDocument/2006/relationships/hyperlink" Target="https://twitter.com/" TargetMode="External"/><Relationship Id="rId359" Type="http://schemas.openxmlformats.org/officeDocument/2006/relationships/hyperlink" Target="https://twitter.com/" TargetMode="External"/><Relationship Id="rId98" Type="http://schemas.openxmlformats.org/officeDocument/2006/relationships/hyperlink" Target="https://twitter.com/" TargetMode="External"/><Relationship Id="rId121" Type="http://schemas.openxmlformats.org/officeDocument/2006/relationships/hyperlink" Target="https://twitter.com/" TargetMode="External"/><Relationship Id="rId163" Type="http://schemas.openxmlformats.org/officeDocument/2006/relationships/hyperlink" Target="https://twitter.com/" TargetMode="External"/><Relationship Id="rId219" Type="http://schemas.openxmlformats.org/officeDocument/2006/relationships/hyperlink" Target="https://twitter.com/" TargetMode="External"/><Relationship Id="rId370" Type="http://schemas.openxmlformats.org/officeDocument/2006/relationships/vmlDrawing" Target="../drawings/vmlDrawing1.vml"/><Relationship Id="rId230" Type="http://schemas.openxmlformats.org/officeDocument/2006/relationships/hyperlink" Target="https://twitter.com/" TargetMode="External"/><Relationship Id="rId25" Type="http://schemas.openxmlformats.org/officeDocument/2006/relationships/hyperlink" Target="https://twitter.com/i/web/status/943799381383360512" TargetMode="External"/><Relationship Id="rId67" Type="http://schemas.openxmlformats.org/officeDocument/2006/relationships/hyperlink" Target="https://gafanho.to/oferta/panela-de-arroz-bioceramic-copos-oster" TargetMode="External"/><Relationship Id="rId272" Type="http://schemas.openxmlformats.org/officeDocument/2006/relationships/hyperlink" Target="https://twitter.com/" TargetMode="External"/><Relationship Id="rId328" Type="http://schemas.openxmlformats.org/officeDocument/2006/relationships/hyperlink" Target="https://twitter.com/" TargetMode="External"/><Relationship Id="rId132" Type="http://schemas.openxmlformats.org/officeDocument/2006/relationships/hyperlink" Target="https://twitter.com/" TargetMode="External"/><Relationship Id="rId174" Type="http://schemas.openxmlformats.org/officeDocument/2006/relationships/hyperlink" Target="https://twitter.com/" TargetMode="External"/><Relationship Id="rId241" Type="http://schemas.openxmlformats.org/officeDocument/2006/relationships/hyperlink" Target="https://twitter.com/" TargetMode="External"/><Relationship Id="rId15" Type="http://schemas.openxmlformats.org/officeDocument/2006/relationships/hyperlink" Target="https://twitter.com/i/web/status/943798955384721408" TargetMode="External"/><Relationship Id="rId36" Type="http://schemas.openxmlformats.org/officeDocument/2006/relationships/hyperlink" Target="http://ift.tt/2kW2MHg" TargetMode="External"/><Relationship Id="rId57" Type="http://schemas.openxmlformats.org/officeDocument/2006/relationships/hyperlink" Target="https://twitter.com/streetwfits/status/837741845455192066" TargetMode="External"/><Relationship Id="rId262" Type="http://schemas.openxmlformats.org/officeDocument/2006/relationships/hyperlink" Target="https://twitter.com/" TargetMode="External"/><Relationship Id="rId283" Type="http://schemas.openxmlformats.org/officeDocument/2006/relationships/hyperlink" Target="https://twitter.com/" TargetMode="External"/><Relationship Id="rId318" Type="http://schemas.openxmlformats.org/officeDocument/2006/relationships/hyperlink" Target="https://twitter.com/" TargetMode="External"/><Relationship Id="rId339" Type="http://schemas.openxmlformats.org/officeDocument/2006/relationships/hyperlink" Target="https://twitter.com/" TargetMode="External"/><Relationship Id="rId78" Type="http://schemas.openxmlformats.org/officeDocument/2006/relationships/hyperlink" Target="https://twitter.com/i/web/status/943802428817924096" TargetMode="External"/><Relationship Id="rId99" Type="http://schemas.openxmlformats.org/officeDocument/2006/relationships/hyperlink" Target="https://twitter.com/" TargetMode="External"/><Relationship Id="rId101" Type="http://schemas.openxmlformats.org/officeDocument/2006/relationships/hyperlink" Target="https://twitter.com/" TargetMode="External"/><Relationship Id="rId122" Type="http://schemas.openxmlformats.org/officeDocument/2006/relationships/hyperlink" Target="https://twitter.com/" TargetMode="External"/><Relationship Id="rId143" Type="http://schemas.openxmlformats.org/officeDocument/2006/relationships/hyperlink" Target="https://twitter.com/" TargetMode="External"/><Relationship Id="rId164" Type="http://schemas.openxmlformats.org/officeDocument/2006/relationships/hyperlink" Target="https://twitter.com/" TargetMode="External"/><Relationship Id="rId185" Type="http://schemas.openxmlformats.org/officeDocument/2006/relationships/hyperlink" Target="https://twitter.com/" TargetMode="External"/><Relationship Id="rId350" Type="http://schemas.openxmlformats.org/officeDocument/2006/relationships/hyperlink" Target="https://twitter.com/" TargetMode="External"/><Relationship Id="rId371" Type="http://schemas.openxmlformats.org/officeDocument/2006/relationships/table" Target="../tables/table1.xml"/><Relationship Id="rId9" Type="http://schemas.openxmlformats.org/officeDocument/2006/relationships/hyperlink" Target="https://twitter.com/i/web/status/943798476160274433" TargetMode="External"/><Relationship Id="rId210" Type="http://schemas.openxmlformats.org/officeDocument/2006/relationships/hyperlink" Target="https://twitter.com/" TargetMode="External"/><Relationship Id="rId26" Type="http://schemas.openxmlformats.org/officeDocument/2006/relationships/hyperlink" Target="https://twitter.com/streetwfits/status/837741845455192066" TargetMode="External"/><Relationship Id="rId231" Type="http://schemas.openxmlformats.org/officeDocument/2006/relationships/hyperlink" Target="https://twitter.com/" TargetMode="External"/><Relationship Id="rId252" Type="http://schemas.openxmlformats.org/officeDocument/2006/relationships/hyperlink" Target="https://twitter.com/" TargetMode="External"/><Relationship Id="rId273" Type="http://schemas.openxmlformats.org/officeDocument/2006/relationships/hyperlink" Target="https://twitter.com/" TargetMode="External"/><Relationship Id="rId294" Type="http://schemas.openxmlformats.org/officeDocument/2006/relationships/hyperlink" Target="https://twitter.com/" TargetMode="External"/><Relationship Id="rId308" Type="http://schemas.openxmlformats.org/officeDocument/2006/relationships/hyperlink" Target="https://twitter.com/" TargetMode="External"/><Relationship Id="rId329" Type="http://schemas.openxmlformats.org/officeDocument/2006/relationships/hyperlink" Target="https://twitter.com/" TargetMode="External"/><Relationship Id="rId47" Type="http://schemas.openxmlformats.org/officeDocument/2006/relationships/hyperlink" Target="https://twitter.com/i/web/status/943801214851981312" TargetMode="External"/><Relationship Id="rId68" Type="http://schemas.openxmlformats.org/officeDocument/2006/relationships/hyperlink" Target="https://gafanho.to/oferta/walmart-boneco-de-pelucia-adventure-time-finn-com" TargetMode="External"/><Relationship Id="rId89" Type="http://schemas.openxmlformats.org/officeDocument/2006/relationships/hyperlink" Target="http://bit.ly/2BezLNM" TargetMode="External"/><Relationship Id="rId112" Type="http://schemas.openxmlformats.org/officeDocument/2006/relationships/hyperlink" Target="https://twitter.com/" TargetMode="External"/><Relationship Id="rId133" Type="http://schemas.openxmlformats.org/officeDocument/2006/relationships/hyperlink" Target="https://twitter.com/" TargetMode="External"/><Relationship Id="rId154" Type="http://schemas.openxmlformats.org/officeDocument/2006/relationships/hyperlink" Target="https://twitter.com/" TargetMode="External"/><Relationship Id="rId175" Type="http://schemas.openxmlformats.org/officeDocument/2006/relationships/hyperlink" Target="https://twitter.com/" TargetMode="External"/><Relationship Id="rId340" Type="http://schemas.openxmlformats.org/officeDocument/2006/relationships/hyperlink" Target="https://twitter.com/" TargetMode="External"/><Relationship Id="rId361" Type="http://schemas.openxmlformats.org/officeDocument/2006/relationships/hyperlink" Target="https://twitter.com/" TargetMode="External"/><Relationship Id="rId196" Type="http://schemas.openxmlformats.org/officeDocument/2006/relationships/hyperlink" Target="https://twitter.com/" TargetMode="External"/><Relationship Id="rId200" Type="http://schemas.openxmlformats.org/officeDocument/2006/relationships/hyperlink" Target="https://twitter.com/" TargetMode="External"/><Relationship Id="rId16" Type="http://schemas.openxmlformats.org/officeDocument/2006/relationships/hyperlink" Target="https://www.instagram.com/p/Bc9jwJ0FQod/" TargetMode="External"/><Relationship Id="rId221" Type="http://schemas.openxmlformats.org/officeDocument/2006/relationships/hyperlink" Target="https://twitter.com/" TargetMode="External"/><Relationship Id="rId242" Type="http://schemas.openxmlformats.org/officeDocument/2006/relationships/hyperlink" Target="https://twitter.com/" TargetMode="External"/><Relationship Id="rId263" Type="http://schemas.openxmlformats.org/officeDocument/2006/relationships/hyperlink" Target="https://twitter.com/" TargetMode="External"/><Relationship Id="rId284" Type="http://schemas.openxmlformats.org/officeDocument/2006/relationships/hyperlink" Target="https://twitter.com/" TargetMode="External"/><Relationship Id="rId319" Type="http://schemas.openxmlformats.org/officeDocument/2006/relationships/hyperlink" Target="https://twitter.com/" TargetMode="External"/><Relationship Id="rId37" Type="http://schemas.openxmlformats.org/officeDocument/2006/relationships/hyperlink" Target="http://www.visualcapitalist.com/walmart-nation-mapping-largest-employers-u-s/" TargetMode="External"/><Relationship Id="rId58" Type="http://schemas.openxmlformats.org/officeDocument/2006/relationships/hyperlink" Target="https://ooh.li/3558866" TargetMode="External"/><Relationship Id="rId79" Type="http://schemas.openxmlformats.org/officeDocument/2006/relationships/hyperlink" Target="https://twitter.com/i/web/status/943802942909485058" TargetMode="External"/><Relationship Id="rId102" Type="http://schemas.openxmlformats.org/officeDocument/2006/relationships/hyperlink" Target="https://twitter.com/" TargetMode="External"/><Relationship Id="rId123" Type="http://schemas.openxmlformats.org/officeDocument/2006/relationships/hyperlink" Target="https://twitter.com/" TargetMode="External"/><Relationship Id="rId144" Type="http://schemas.openxmlformats.org/officeDocument/2006/relationships/hyperlink" Target="https://twitter.com/" TargetMode="External"/><Relationship Id="rId330" Type="http://schemas.openxmlformats.org/officeDocument/2006/relationships/hyperlink" Target="https://twitter.com/" TargetMode="External"/><Relationship Id="rId90" Type="http://schemas.openxmlformats.org/officeDocument/2006/relationships/hyperlink" Target="http://bit.ly/2BezLNM" TargetMode="External"/><Relationship Id="rId165" Type="http://schemas.openxmlformats.org/officeDocument/2006/relationships/hyperlink" Target="https://twitter.com/" TargetMode="External"/><Relationship Id="rId186" Type="http://schemas.openxmlformats.org/officeDocument/2006/relationships/hyperlink" Target="https://twitter.com/" TargetMode="External"/><Relationship Id="rId351" Type="http://schemas.openxmlformats.org/officeDocument/2006/relationships/hyperlink" Target="https://twitter.com/" TargetMode="External"/><Relationship Id="rId372" Type="http://schemas.openxmlformats.org/officeDocument/2006/relationships/comments" Target="../comments1.xml"/><Relationship Id="rId211" Type="http://schemas.openxmlformats.org/officeDocument/2006/relationships/hyperlink" Target="https://twitter.com/" TargetMode="External"/><Relationship Id="rId232" Type="http://schemas.openxmlformats.org/officeDocument/2006/relationships/hyperlink" Target="https://twitter.com/" TargetMode="External"/><Relationship Id="rId253" Type="http://schemas.openxmlformats.org/officeDocument/2006/relationships/hyperlink" Target="https://twitter.com/" TargetMode="External"/><Relationship Id="rId274" Type="http://schemas.openxmlformats.org/officeDocument/2006/relationships/hyperlink" Target="https://twitter.com/" TargetMode="External"/><Relationship Id="rId295" Type="http://schemas.openxmlformats.org/officeDocument/2006/relationships/hyperlink" Target="https://twitter.com/" TargetMode="External"/><Relationship Id="rId309" Type="http://schemas.openxmlformats.org/officeDocument/2006/relationships/hyperlink" Target="https://twitter.com/" TargetMode="External"/><Relationship Id="rId27" Type="http://schemas.openxmlformats.org/officeDocument/2006/relationships/hyperlink" Target="https://twitter.com/streetwfits/status/837741845455192066" TargetMode="External"/><Relationship Id="rId48" Type="http://schemas.openxmlformats.org/officeDocument/2006/relationships/hyperlink" Target="https://www.axios.com/walmart-planning-a-cashierless-store-2518925675.html?utm_source=twitter&amp;utm_medium=twsocialshare&amp;utm_campaign=organic" TargetMode="External"/><Relationship Id="rId69" Type="http://schemas.openxmlformats.org/officeDocument/2006/relationships/hyperlink" Target="https://gafanho.to/oferta/filtro-para-torneira-versatille-lorenzetti" TargetMode="External"/><Relationship Id="rId113" Type="http://schemas.openxmlformats.org/officeDocument/2006/relationships/hyperlink" Target="https://twitter.com/" TargetMode="External"/><Relationship Id="rId134" Type="http://schemas.openxmlformats.org/officeDocument/2006/relationships/hyperlink" Target="https://twitter.com/" TargetMode="External"/><Relationship Id="rId320" Type="http://schemas.openxmlformats.org/officeDocument/2006/relationships/hyperlink" Target="https://twitter.com/" TargetMode="External"/><Relationship Id="rId80" Type="http://schemas.openxmlformats.org/officeDocument/2006/relationships/hyperlink" Target="https://twitter.com/i/web/status/943802428817924096" TargetMode="External"/><Relationship Id="rId155" Type="http://schemas.openxmlformats.org/officeDocument/2006/relationships/hyperlink" Target="https://twitter.com/" TargetMode="External"/><Relationship Id="rId176" Type="http://schemas.openxmlformats.org/officeDocument/2006/relationships/hyperlink" Target="https://twitter.com/" TargetMode="External"/><Relationship Id="rId197" Type="http://schemas.openxmlformats.org/officeDocument/2006/relationships/hyperlink" Target="https://twitter.com/" TargetMode="External"/><Relationship Id="rId341" Type="http://schemas.openxmlformats.org/officeDocument/2006/relationships/hyperlink" Target="https://twitter.com/" TargetMode="External"/><Relationship Id="rId362" Type="http://schemas.openxmlformats.org/officeDocument/2006/relationships/hyperlink" Target="https://twitter.com/" TargetMode="External"/><Relationship Id="rId201" Type="http://schemas.openxmlformats.org/officeDocument/2006/relationships/hyperlink" Target="https://twitter.com/" TargetMode="External"/><Relationship Id="rId222" Type="http://schemas.openxmlformats.org/officeDocument/2006/relationships/hyperlink" Target="https://twitter.com/" TargetMode="External"/><Relationship Id="rId243" Type="http://schemas.openxmlformats.org/officeDocument/2006/relationships/hyperlink" Target="https://twitter.com/" TargetMode="External"/><Relationship Id="rId264" Type="http://schemas.openxmlformats.org/officeDocument/2006/relationships/hyperlink" Target="https://twitter.com/" TargetMode="External"/><Relationship Id="rId285" Type="http://schemas.openxmlformats.org/officeDocument/2006/relationships/hyperlink" Target="https://twitter.com/" TargetMode="External"/><Relationship Id="rId17" Type="http://schemas.openxmlformats.org/officeDocument/2006/relationships/hyperlink" Target="https://fb.me/1r6cB3jhB" TargetMode="External"/><Relationship Id="rId38" Type="http://schemas.openxmlformats.org/officeDocument/2006/relationships/hyperlink" Target="http://ow.ly/zvQ030hmmRS" TargetMode="External"/><Relationship Id="rId59" Type="http://schemas.openxmlformats.org/officeDocument/2006/relationships/hyperlink" Target="https://ooh.li/3558866" TargetMode="External"/><Relationship Id="rId103" Type="http://schemas.openxmlformats.org/officeDocument/2006/relationships/hyperlink" Target="https://twitter.com/" TargetMode="External"/><Relationship Id="rId124" Type="http://schemas.openxmlformats.org/officeDocument/2006/relationships/hyperlink" Target="https://twitter.com/" TargetMode="External"/><Relationship Id="rId310" Type="http://schemas.openxmlformats.org/officeDocument/2006/relationships/hyperlink" Target="https://twitter.com/" TargetMode="External"/><Relationship Id="rId70" Type="http://schemas.openxmlformats.org/officeDocument/2006/relationships/hyperlink" Target="http://ow.ly/zvQ030hmmRS" TargetMode="External"/><Relationship Id="rId91" Type="http://schemas.openxmlformats.org/officeDocument/2006/relationships/hyperlink" Target="https://twitter.com/i/web/status/943803232194912262" TargetMode="External"/><Relationship Id="rId145" Type="http://schemas.openxmlformats.org/officeDocument/2006/relationships/hyperlink" Target="https://twitter.com/" TargetMode="External"/><Relationship Id="rId166" Type="http://schemas.openxmlformats.org/officeDocument/2006/relationships/hyperlink" Target="https://twitter.com/" TargetMode="External"/><Relationship Id="rId187" Type="http://schemas.openxmlformats.org/officeDocument/2006/relationships/hyperlink" Target="https://twitter.com/" TargetMode="External"/><Relationship Id="rId331" Type="http://schemas.openxmlformats.org/officeDocument/2006/relationships/hyperlink" Target="https://twitter.com/" TargetMode="External"/><Relationship Id="rId352" Type="http://schemas.openxmlformats.org/officeDocument/2006/relationships/hyperlink" Target="https://twitter.com/" TargetMode="External"/><Relationship Id="rId1" Type="http://schemas.openxmlformats.org/officeDocument/2006/relationships/hyperlink" Target="https://twitter.com/messages/compose?recipient_id=145297095" TargetMode="External"/><Relationship Id="rId212" Type="http://schemas.openxmlformats.org/officeDocument/2006/relationships/hyperlink" Target="https://twitter.com/" TargetMode="External"/><Relationship Id="rId233" Type="http://schemas.openxmlformats.org/officeDocument/2006/relationships/hyperlink" Target="https://twitter.com/" TargetMode="External"/><Relationship Id="rId254" Type="http://schemas.openxmlformats.org/officeDocument/2006/relationships/hyperlink" Target="https://twitter.com/" TargetMode="External"/><Relationship Id="rId28" Type="http://schemas.openxmlformats.org/officeDocument/2006/relationships/hyperlink" Target="https://www.axios.com/walmart-planning-a-cashierless-store-2518925675.html" TargetMode="External"/><Relationship Id="rId49" Type="http://schemas.openxmlformats.org/officeDocument/2006/relationships/hyperlink" Target="http://bit.ly/2CPIshP" TargetMode="External"/><Relationship Id="rId114" Type="http://schemas.openxmlformats.org/officeDocument/2006/relationships/hyperlink" Target="https://twitter.com/" TargetMode="External"/><Relationship Id="rId275" Type="http://schemas.openxmlformats.org/officeDocument/2006/relationships/hyperlink" Target="https://twitter.com/" TargetMode="External"/><Relationship Id="rId296" Type="http://schemas.openxmlformats.org/officeDocument/2006/relationships/hyperlink" Target="https://twitter.com/" TargetMode="External"/><Relationship Id="rId300" Type="http://schemas.openxmlformats.org/officeDocument/2006/relationships/hyperlink" Target="https://twitter.com/" TargetMode="External"/><Relationship Id="rId60" Type="http://schemas.openxmlformats.org/officeDocument/2006/relationships/hyperlink" Target="https://ooh.li/0e339c5" TargetMode="External"/><Relationship Id="rId81" Type="http://schemas.openxmlformats.org/officeDocument/2006/relationships/hyperlink" Target="https://twitter.com/i/web/status/943802942909485058" TargetMode="External"/><Relationship Id="rId135" Type="http://schemas.openxmlformats.org/officeDocument/2006/relationships/hyperlink" Target="https://twitter.com/" TargetMode="External"/><Relationship Id="rId156" Type="http://schemas.openxmlformats.org/officeDocument/2006/relationships/hyperlink" Target="https://twitter.com/" TargetMode="External"/><Relationship Id="rId177" Type="http://schemas.openxmlformats.org/officeDocument/2006/relationships/hyperlink" Target="https://twitter.com/" TargetMode="External"/><Relationship Id="rId198" Type="http://schemas.openxmlformats.org/officeDocument/2006/relationships/hyperlink" Target="https://twitter.com/" TargetMode="External"/><Relationship Id="rId321" Type="http://schemas.openxmlformats.org/officeDocument/2006/relationships/hyperlink" Target="https://twitter.com/" TargetMode="External"/><Relationship Id="rId342" Type="http://schemas.openxmlformats.org/officeDocument/2006/relationships/hyperlink" Target="https://twitter.com/" TargetMode="External"/><Relationship Id="rId363" Type="http://schemas.openxmlformats.org/officeDocument/2006/relationships/hyperlink" Target="https://twitter.com/" TargetMode="External"/><Relationship Id="rId202" Type="http://schemas.openxmlformats.org/officeDocument/2006/relationships/hyperlink" Target="https://twitter.com/" TargetMode="External"/><Relationship Id="rId223" Type="http://schemas.openxmlformats.org/officeDocument/2006/relationships/hyperlink" Target="https://twitter.com/" TargetMode="External"/><Relationship Id="rId244" Type="http://schemas.openxmlformats.org/officeDocument/2006/relationships/hyperlink" Target="https://twitter.com/" TargetMode="External"/><Relationship Id="rId18" Type="http://schemas.openxmlformats.org/officeDocument/2006/relationships/hyperlink" Target="http://bit.ly/2BrOEk6" TargetMode="External"/><Relationship Id="rId39" Type="http://schemas.openxmlformats.org/officeDocument/2006/relationships/hyperlink" Target="https://twitter.com/i/web/status/943800341425946625" TargetMode="External"/><Relationship Id="rId265" Type="http://schemas.openxmlformats.org/officeDocument/2006/relationships/hyperlink" Target="https://twitter.com/" TargetMode="External"/><Relationship Id="rId286" Type="http://schemas.openxmlformats.org/officeDocument/2006/relationships/hyperlink" Target="https://twitter.com/" TargetMode="External"/><Relationship Id="rId50" Type="http://schemas.openxmlformats.org/officeDocument/2006/relationships/hyperlink" Target="https://www.highsnobiety.com/p/walmart-lord-and-taylor/" TargetMode="External"/><Relationship Id="rId104" Type="http://schemas.openxmlformats.org/officeDocument/2006/relationships/hyperlink" Target="https://twitter.com/" TargetMode="External"/><Relationship Id="rId125" Type="http://schemas.openxmlformats.org/officeDocument/2006/relationships/hyperlink" Target="https://twitter.com/" TargetMode="External"/><Relationship Id="rId146" Type="http://schemas.openxmlformats.org/officeDocument/2006/relationships/hyperlink" Target="https://twitter.com/" TargetMode="External"/><Relationship Id="rId167" Type="http://schemas.openxmlformats.org/officeDocument/2006/relationships/hyperlink" Target="https://twitter.com/" TargetMode="External"/><Relationship Id="rId188" Type="http://schemas.openxmlformats.org/officeDocument/2006/relationships/hyperlink" Target="https://twitter.com/" TargetMode="External"/><Relationship Id="rId311" Type="http://schemas.openxmlformats.org/officeDocument/2006/relationships/hyperlink" Target="https://twitter.com/" TargetMode="External"/><Relationship Id="rId332" Type="http://schemas.openxmlformats.org/officeDocument/2006/relationships/hyperlink" Target="https://twitter.com/" TargetMode="External"/><Relationship Id="rId353" Type="http://schemas.openxmlformats.org/officeDocument/2006/relationships/hyperlink" Target="https://twitter.com/" TargetMode="External"/><Relationship Id="rId71" Type="http://schemas.openxmlformats.org/officeDocument/2006/relationships/hyperlink" Target="http://ow.ly/zvQ030hmmRS" TargetMode="External"/><Relationship Id="rId92" Type="http://schemas.openxmlformats.org/officeDocument/2006/relationships/hyperlink" Target="https://www.engadget.com/2017/12/20/walmart-is-testing-personal-shopping-and-cashier-free-stores/" TargetMode="External"/><Relationship Id="rId213" Type="http://schemas.openxmlformats.org/officeDocument/2006/relationships/hyperlink" Target="https://twitter.com/" TargetMode="External"/><Relationship Id="rId234" Type="http://schemas.openxmlformats.org/officeDocument/2006/relationships/hyperlink" Target="https://twitter.com/" TargetMode="External"/><Relationship Id="rId2" Type="http://schemas.openxmlformats.org/officeDocument/2006/relationships/hyperlink" Target="https://twitter.com/i/web/status/943798209394065409" TargetMode="External"/><Relationship Id="rId29" Type="http://schemas.openxmlformats.org/officeDocument/2006/relationships/hyperlink" Target="http://dlvr.it/Q70XMb" TargetMode="External"/><Relationship Id="rId255" Type="http://schemas.openxmlformats.org/officeDocument/2006/relationships/hyperlink" Target="https://twitter.com/" TargetMode="External"/><Relationship Id="rId276" Type="http://schemas.openxmlformats.org/officeDocument/2006/relationships/hyperlink" Target="https://twitter.com/" TargetMode="External"/><Relationship Id="rId297" Type="http://schemas.openxmlformats.org/officeDocument/2006/relationships/hyperlink" Target="https://twitter.com/" TargetMode="External"/><Relationship Id="rId40" Type="http://schemas.openxmlformats.org/officeDocument/2006/relationships/hyperlink" Target="https://twitter.com/streetwfits/status/837741845455192066" TargetMode="External"/><Relationship Id="rId115" Type="http://schemas.openxmlformats.org/officeDocument/2006/relationships/hyperlink" Target="https://twitter.com/" TargetMode="External"/><Relationship Id="rId136" Type="http://schemas.openxmlformats.org/officeDocument/2006/relationships/hyperlink" Target="https://twitter.com/" TargetMode="External"/><Relationship Id="rId157" Type="http://schemas.openxmlformats.org/officeDocument/2006/relationships/hyperlink" Target="https://twitter.com/" TargetMode="External"/><Relationship Id="rId178" Type="http://schemas.openxmlformats.org/officeDocument/2006/relationships/hyperlink" Target="https://twitter.com/" TargetMode="External"/><Relationship Id="rId301" Type="http://schemas.openxmlformats.org/officeDocument/2006/relationships/hyperlink" Target="https://twitter.com/" TargetMode="External"/><Relationship Id="rId322" Type="http://schemas.openxmlformats.org/officeDocument/2006/relationships/hyperlink" Target="https://twitter.com/" TargetMode="External"/><Relationship Id="rId343" Type="http://schemas.openxmlformats.org/officeDocument/2006/relationships/hyperlink" Target="https://twitter.com/" TargetMode="External"/><Relationship Id="rId364" Type="http://schemas.openxmlformats.org/officeDocument/2006/relationships/hyperlink" Target="https://twitter.com/" TargetMode="External"/><Relationship Id="rId61" Type="http://schemas.openxmlformats.org/officeDocument/2006/relationships/hyperlink" Target="https://ooh.li/0e339c5" TargetMode="External"/><Relationship Id="rId82" Type="http://schemas.openxmlformats.org/officeDocument/2006/relationships/hyperlink" Target="https://twitter.com/streetwfits/status/837741845455192066" TargetMode="External"/><Relationship Id="rId199" Type="http://schemas.openxmlformats.org/officeDocument/2006/relationships/hyperlink" Target="https://twitter.com/" TargetMode="External"/><Relationship Id="rId203" Type="http://schemas.openxmlformats.org/officeDocument/2006/relationships/hyperlink" Target="https://twitter.com/" TargetMode="External"/><Relationship Id="rId19" Type="http://schemas.openxmlformats.org/officeDocument/2006/relationships/hyperlink" Target="http://youtu.be/3hmupYqKKQY?a" TargetMode="External"/><Relationship Id="rId224" Type="http://schemas.openxmlformats.org/officeDocument/2006/relationships/hyperlink" Target="https://twitter.com/" TargetMode="External"/><Relationship Id="rId245" Type="http://schemas.openxmlformats.org/officeDocument/2006/relationships/hyperlink" Target="https://twitter.com/" TargetMode="External"/><Relationship Id="rId266" Type="http://schemas.openxmlformats.org/officeDocument/2006/relationships/hyperlink" Target="https://twitter.com/" TargetMode="External"/><Relationship Id="rId287" Type="http://schemas.openxmlformats.org/officeDocument/2006/relationships/hyperlink" Target="https://twitter.com/" TargetMode="External"/><Relationship Id="rId30" Type="http://schemas.openxmlformats.org/officeDocument/2006/relationships/hyperlink" Target="http://ift.tt/2kW2MHg" TargetMode="External"/><Relationship Id="rId105" Type="http://schemas.openxmlformats.org/officeDocument/2006/relationships/hyperlink" Target="https://twitter.com/" TargetMode="External"/><Relationship Id="rId126" Type="http://schemas.openxmlformats.org/officeDocument/2006/relationships/hyperlink" Target="https://twitter.com/" TargetMode="External"/><Relationship Id="rId147" Type="http://schemas.openxmlformats.org/officeDocument/2006/relationships/hyperlink" Target="https://twitter.com/" TargetMode="External"/><Relationship Id="rId168" Type="http://schemas.openxmlformats.org/officeDocument/2006/relationships/hyperlink" Target="https://twitter.com/" TargetMode="External"/><Relationship Id="rId312" Type="http://schemas.openxmlformats.org/officeDocument/2006/relationships/hyperlink" Target="https://twitter.com/" TargetMode="External"/><Relationship Id="rId333" Type="http://schemas.openxmlformats.org/officeDocument/2006/relationships/hyperlink" Target="https://twitter.com/" TargetMode="External"/><Relationship Id="rId354" Type="http://schemas.openxmlformats.org/officeDocument/2006/relationships/hyperlink" Target="https://twitter.com/" TargetMode="External"/><Relationship Id="rId51" Type="http://schemas.openxmlformats.org/officeDocument/2006/relationships/hyperlink" Target="https://twitter.com/i/web/status/943798217321406464" TargetMode="External"/><Relationship Id="rId72" Type="http://schemas.openxmlformats.org/officeDocument/2006/relationships/hyperlink" Target="http://ift.tt/2kW2MHg" TargetMode="External"/><Relationship Id="rId93" Type="http://schemas.openxmlformats.org/officeDocument/2006/relationships/hyperlink" Target="https://twitter.com/" TargetMode="External"/><Relationship Id="rId189" Type="http://schemas.openxmlformats.org/officeDocument/2006/relationships/hyperlink" Target="https://twitter.com/" TargetMode="External"/><Relationship Id="rId3" Type="http://schemas.openxmlformats.org/officeDocument/2006/relationships/hyperlink" Target="http://www.hardmob.com.br/promocoes/679430-walmart-epson-ecotank-l455-r-829-10x-sj-fg-sp.html" TargetMode="External"/><Relationship Id="rId214" Type="http://schemas.openxmlformats.org/officeDocument/2006/relationships/hyperlink" Target="https://twitter.com/" TargetMode="External"/><Relationship Id="rId235" Type="http://schemas.openxmlformats.org/officeDocument/2006/relationships/hyperlink" Target="https://twitter.com/" TargetMode="External"/><Relationship Id="rId256" Type="http://schemas.openxmlformats.org/officeDocument/2006/relationships/hyperlink" Target="https://twitter.com/" TargetMode="External"/><Relationship Id="rId277" Type="http://schemas.openxmlformats.org/officeDocument/2006/relationships/hyperlink" Target="https://twitter.com/" TargetMode="External"/><Relationship Id="rId298" Type="http://schemas.openxmlformats.org/officeDocument/2006/relationships/hyperlink" Target="https://twitter.com/" TargetMode="External"/><Relationship Id="rId116" Type="http://schemas.openxmlformats.org/officeDocument/2006/relationships/hyperlink" Target="https://twitter.com/" TargetMode="External"/><Relationship Id="rId137" Type="http://schemas.openxmlformats.org/officeDocument/2006/relationships/hyperlink" Target="https://twitter.com/" TargetMode="External"/><Relationship Id="rId158" Type="http://schemas.openxmlformats.org/officeDocument/2006/relationships/hyperlink" Target="https://twitter.com/" TargetMode="External"/><Relationship Id="rId302" Type="http://schemas.openxmlformats.org/officeDocument/2006/relationships/hyperlink" Target="https://twitter.com/" TargetMode="External"/><Relationship Id="rId323" Type="http://schemas.openxmlformats.org/officeDocument/2006/relationships/hyperlink" Target="https://twitter.com/" TargetMode="External"/><Relationship Id="rId344" Type="http://schemas.openxmlformats.org/officeDocument/2006/relationships/hyperlink" Target="https://twitter.com/" TargetMode="External"/><Relationship Id="rId20" Type="http://schemas.openxmlformats.org/officeDocument/2006/relationships/hyperlink" Target="https://twitter.com/streetwfits/status/837741845455192066" TargetMode="External"/><Relationship Id="rId41" Type="http://schemas.openxmlformats.org/officeDocument/2006/relationships/hyperlink" Target="https://fb.me/8BA3fONp3" TargetMode="External"/><Relationship Id="rId62" Type="http://schemas.openxmlformats.org/officeDocument/2006/relationships/hyperlink" Target="https://twitter.com/streetwfits/status/837741845455192066" TargetMode="External"/><Relationship Id="rId83" Type="http://schemas.openxmlformats.org/officeDocument/2006/relationships/hyperlink" Target="http://www.america-retail.com/tendencias-e-innovacion/innovacion-why-nobody-wants-for-christmas-an-amazon-walmart-war/" TargetMode="External"/><Relationship Id="rId179" Type="http://schemas.openxmlformats.org/officeDocument/2006/relationships/hyperlink" Target="https://twitter.com/" TargetMode="External"/><Relationship Id="rId365" Type="http://schemas.openxmlformats.org/officeDocument/2006/relationships/hyperlink" Target="https://twitter.com/" TargetMode="External"/><Relationship Id="rId190" Type="http://schemas.openxmlformats.org/officeDocument/2006/relationships/hyperlink" Target="https://twitter.com/" TargetMode="External"/><Relationship Id="rId204" Type="http://schemas.openxmlformats.org/officeDocument/2006/relationships/hyperlink" Target="https://twitter.com/" TargetMode="External"/><Relationship Id="rId225" Type="http://schemas.openxmlformats.org/officeDocument/2006/relationships/hyperlink" Target="https://twitter.com/" TargetMode="External"/><Relationship Id="rId246" Type="http://schemas.openxmlformats.org/officeDocument/2006/relationships/hyperlink" Target="https://twitter.com/" TargetMode="External"/><Relationship Id="rId267" Type="http://schemas.openxmlformats.org/officeDocument/2006/relationships/hyperlink" Target="https://twitter.com/" TargetMode="External"/><Relationship Id="rId288" Type="http://schemas.openxmlformats.org/officeDocument/2006/relationships/hyperlink" Target="https://twitter.com/" TargetMode="External"/><Relationship Id="rId106" Type="http://schemas.openxmlformats.org/officeDocument/2006/relationships/hyperlink" Target="https://twitter.com/" TargetMode="External"/><Relationship Id="rId127" Type="http://schemas.openxmlformats.org/officeDocument/2006/relationships/hyperlink" Target="https://twitter.com/" TargetMode="External"/><Relationship Id="rId313" Type="http://schemas.openxmlformats.org/officeDocument/2006/relationships/hyperlink" Target="https://twitter.com/" TargetMode="External"/><Relationship Id="rId10" Type="http://schemas.openxmlformats.org/officeDocument/2006/relationships/hyperlink" Target="https://twitter.com/i/web/status/943798476160274433" TargetMode="External"/><Relationship Id="rId31" Type="http://schemas.openxmlformats.org/officeDocument/2006/relationships/hyperlink" Target="https://www.axios.com/walmart-planning-a-cashierless-store-2518925675.html?utm_source=twitter&amp;utm_medium=twsocialshare&amp;utm_campaign=organic" TargetMode="External"/><Relationship Id="rId52" Type="http://schemas.openxmlformats.org/officeDocument/2006/relationships/hyperlink" Target="https://twitter.com/i/web/status/943801563893579776" TargetMode="External"/><Relationship Id="rId73" Type="http://schemas.openxmlformats.org/officeDocument/2006/relationships/hyperlink" Target="http://ift.tt/2kW2MHg" TargetMode="External"/><Relationship Id="rId94" Type="http://schemas.openxmlformats.org/officeDocument/2006/relationships/hyperlink" Target="https://twitter.com/" TargetMode="External"/><Relationship Id="rId148" Type="http://schemas.openxmlformats.org/officeDocument/2006/relationships/hyperlink" Target="https://twitter.com/" TargetMode="External"/><Relationship Id="rId169" Type="http://schemas.openxmlformats.org/officeDocument/2006/relationships/hyperlink" Target="https://twitter.com/" TargetMode="External"/><Relationship Id="rId334" Type="http://schemas.openxmlformats.org/officeDocument/2006/relationships/hyperlink" Target="https://twitter.com/" TargetMode="External"/><Relationship Id="rId355" Type="http://schemas.openxmlformats.org/officeDocument/2006/relationships/hyperlink" Target="https://twitter.com/" TargetMode="External"/><Relationship Id="rId4" Type="http://schemas.openxmlformats.org/officeDocument/2006/relationships/hyperlink" Target="https://techcrunch.com/2017/12/20/walmart-personal-shopping-services-and-cashier-free-stores/?ncid=rss" TargetMode="External"/><Relationship Id="rId180" Type="http://schemas.openxmlformats.org/officeDocument/2006/relationships/hyperlink" Target="https://twitter.com/" TargetMode="External"/><Relationship Id="rId215" Type="http://schemas.openxmlformats.org/officeDocument/2006/relationships/hyperlink" Target="https://twitter.com/" TargetMode="External"/><Relationship Id="rId236" Type="http://schemas.openxmlformats.org/officeDocument/2006/relationships/hyperlink" Target="https://twitter.com/" TargetMode="External"/><Relationship Id="rId257" Type="http://schemas.openxmlformats.org/officeDocument/2006/relationships/hyperlink" Target="https://twitter.com/" TargetMode="External"/><Relationship Id="rId278" Type="http://schemas.openxmlformats.org/officeDocument/2006/relationships/hyperlink" Target="https://twitter.com/" TargetMode="External"/><Relationship Id="rId303" Type="http://schemas.openxmlformats.org/officeDocument/2006/relationships/hyperlink" Target="https://twitter.com/" TargetMode="External"/><Relationship Id="rId42" Type="http://schemas.openxmlformats.org/officeDocument/2006/relationships/hyperlink" Target="http://ift.tt/2kW2MHg" TargetMode="External"/><Relationship Id="rId84" Type="http://schemas.openxmlformats.org/officeDocument/2006/relationships/hyperlink" Target="https://ooh.li/0e339c5" TargetMode="External"/><Relationship Id="rId138" Type="http://schemas.openxmlformats.org/officeDocument/2006/relationships/hyperlink" Target="https://twitter.com/" TargetMode="External"/><Relationship Id="rId345" Type="http://schemas.openxmlformats.org/officeDocument/2006/relationships/hyperlink" Target="https://twitter.com/" TargetMode="External"/><Relationship Id="rId191" Type="http://schemas.openxmlformats.org/officeDocument/2006/relationships/hyperlink" Target="https://twitter.com/" TargetMode="External"/><Relationship Id="rId205" Type="http://schemas.openxmlformats.org/officeDocument/2006/relationships/hyperlink" Target="https://twitter.com/" TargetMode="External"/><Relationship Id="rId247" Type="http://schemas.openxmlformats.org/officeDocument/2006/relationships/hyperlink" Target="https://twitter.com/" TargetMode="External"/><Relationship Id="rId107" Type="http://schemas.openxmlformats.org/officeDocument/2006/relationships/hyperlink" Target="https://twitter.com/" TargetMode="External"/><Relationship Id="rId289" Type="http://schemas.openxmlformats.org/officeDocument/2006/relationships/hyperlink" Target="https://twitter.com/" TargetMode="External"/><Relationship Id="rId11" Type="http://schemas.openxmlformats.org/officeDocument/2006/relationships/hyperlink" Target="http://bit.ly/2Bs0N8p" TargetMode="External"/><Relationship Id="rId53" Type="http://schemas.openxmlformats.org/officeDocument/2006/relationships/hyperlink" Target="http://savinggraceatguantanamobay.com.ridder.co/OeglVG" TargetMode="External"/><Relationship Id="rId149" Type="http://schemas.openxmlformats.org/officeDocument/2006/relationships/hyperlink" Target="https://twitter.com/" TargetMode="External"/><Relationship Id="rId314" Type="http://schemas.openxmlformats.org/officeDocument/2006/relationships/hyperlink" Target="https://twitter.com/" TargetMode="External"/><Relationship Id="rId356" Type="http://schemas.openxmlformats.org/officeDocument/2006/relationships/hyperlink" Target="https://twitter.com/" TargetMode="External"/><Relationship Id="rId95" Type="http://schemas.openxmlformats.org/officeDocument/2006/relationships/hyperlink" Target="https://twitter.com/" TargetMode="External"/><Relationship Id="rId160" Type="http://schemas.openxmlformats.org/officeDocument/2006/relationships/hyperlink" Target="https://twitter.com/" TargetMode="External"/><Relationship Id="rId216" Type="http://schemas.openxmlformats.org/officeDocument/2006/relationships/hyperlink" Target="https://twitter.com/" TargetMode="External"/><Relationship Id="rId258" Type="http://schemas.openxmlformats.org/officeDocument/2006/relationships/hyperlink" Target="https://twitter.com/" TargetMode="External"/><Relationship Id="rId22" Type="http://schemas.openxmlformats.org/officeDocument/2006/relationships/hyperlink" Target="http://bit.ly/2BeAPRC" TargetMode="External"/><Relationship Id="rId64" Type="http://schemas.openxmlformats.org/officeDocument/2006/relationships/hyperlink" Target="https://gafanho.to/oferta/berco-portatil-camping-rosa-burigotto" TargetMode="External"/><Relationship Id="rId118" Type="http://schemas.openxmlformats.org/officeDocument/2006/relationships/hyperlink" Target="https://twitter.com/" TargetMode="External"/><Relationship Id="rId325" Type="http://schemas.openxmlformats.org/officeDocument/2006/relationships/hyperlink" Target="https://twitter.com/" TargetMode="External"/><Relationship Id="rId367" Type="http://schemas.openxmlformats.org/officeDocument/2006/relationships/hyperlink" Target="https://twitter.com/" TargetMode="External"/><Relationship Id="rId171" Type="http://schemas.openxmlformats.org/officeDocument/2006/relationships/hyperlink" Target="https://twitter.com/" TargetMode="External"/><Relationship Id="rId227" Type="http://schemas.openxmlformats.org/officeDocument/2006/relationships/hyperlink" Target="https://twitter.com/" TargetMode="External"/><Relationship Id="rId269" Type="http://schemas.openxmlformats.org/officeDocument/2006/relationships/hyperlink" Target="https://twitter.com/" TargetMode="External"/><Relationship Id="rId33" Type="http://schemas.openxmlformats.org/officeDocument/2006/relationships/hyperlink" Target="https://twitter.com/i/web/status/943800036516876289" TargetMode="External"/><Relationship Id="rId129" Type="http://schemas.openxmlformats.org/officeDocument/2006/relationships/hyperlink" Target="https://twitter.com/" TargetMode="External"/><Relationship Id="rId280" Type="http://schemas.openxmlformats.org/officeDocument/2006/relationships/hyperlink" Target="https://twitter.com/" TargetMode="External"/><Relationship Id="rId336" Type="http://schemas.openxmlformats.org/officeDocument/2006/relationships/hyperlink" Target="https://twitter.com/" TargetMode="External"/><Relationship Id="rId75" Type="http://schemas.openxmlformats.org/officeDocument/2006/relationships/hyperlink" Target="https://twitter.com/i/web/status/943802942909485058" TargetMode="External"/><Relationship Id="rId140" Type="http://schemas.openxmlformats.org/officeDocument/2006/relationships/hyperlink" Target="https://twitter.com/" TargetMode="External"/><Relationship Id="rId182" Type="http://schemas.openxmlformats.org/officeDocument/2006/relationships/hyperlink" Target="https://twitter.com/" TargetMode="External"/><Relationship Id="rId6" Type="http://schemas.openxmlformats.org/officeDocument/2006/relationships/hyperlink" Target="http://youtu.be/XRhm2MaGXIM?a" TargetMode="External"/><Relationship Id="rId238" Type="http://schemas.openxmlformats.org/officeDocument/2006/relationships/hyperlink" Target="https://twitter.com/" TargetMode="External"/><Relationship Id="rId291" Type="http://schemas.openxmlformats.org/officeDocument/2006/relationships/hyperlink" Target="https://twitter.com/" TargetMode="External"/><Relationship Id="rId305" Type="http://schemas.openxmlformats.org/officeDocument/2006/relationships/hyperlink" Target="https://twitter.com/" TargetMode="External"/><Relationship Id="rId347" Type="http://schemas.openxmlformats.org/officeDocument/2006/relationships/hyperlink" Target="https://twitter.com/" TargetMode="External"/><Relationship Id="rId44" Type="http://schemas.openxmlformats.org/officeDocument/2006/relationships/hyperlink" Target="http://youtu.be/zfEPD4pnYKA?a" TargetMode="External"/><Relationship Id="rId86" Type="http://schemas.openxmlformats.org/officeDocument/2006/relationships/hyperlink" Target="https://twitter.com/i/web/status/943803035544891397" TargetMode="External"/><Relationship Id="rId151" Type="http://schemas.openxmlformats.org/officeDocument/2006/relationships/hyperlink" Target="https://twitter.com/" TargetMode="External"/><Relationship Id="rId193" Type="http://schemas.openxmlformats.org/officeDocument/2006/relationships/hyperlink" Target="https://twitter.com/" TargetMode="External"/><Relationship Id="rId207" Type="http://schemas.openxmlformats.org/officeDocument/2006/relationships/hyperlink" Target="https://twitter.com/" TargetMode="External"/><Relationship Id="rId249" Type="http://schemas.openxmlformats.org/officeDocument/2006/relationships/hyperlink" Target="https://twitter.com/" TargetMode="External"/><Relationship Id="rId13" Type="http://schemas.openxmlformats.org/officeDocument/2006/relationships/hyperlink" Target="https://twitter.com/i/web/status/943798738270740483" TargetMode="External"/><Relationship Id="rId109" Type="http://schemas.openxmlformats.org/officeDocument/2006/relationships/hyperlink" Target="https://twitter.com/" TargetMode="External"/><Relationship Id="rId260" Type="http://schemas.openxmlformats.org/officeDocument/2006/relationships/hyperlink" Target="https://twitter.com/" TargetMode="External"/><Relationship Id="rId316" Type="http://schemas.openxmlformats.org/officeDocument/2006/relationships/hyperlink" Target="https://twitter.com/" TargetMode="External"/><Relationship Id="rId55" Type="http://schemas.openxmlformats.org/officeDocument/2006/relationships/hyperlink" Target="https://twitter.com/i/web/status/943801895780483072" TargetMode="External"/><Relationship Id="rId97" Type="http://schemas.openxmlformats.org/officeDocument/2006/relationships/hyperlink" Target="https://twitter.com/" TargetMode="External"/><Relationship Id="rId120" Type="http://schemas.openxmlformats.org/officeDocument/2006/relationships/hyperlink" Target="https://twitter.com/" TargetMode="External"/><Relationship Id="rId358" Type="http://schemas.openxmlformats.org/officeDocument/2006/relationships/hyperlink" Target="https://twitter.com/" TargetMode="External"/><Relationship Id="rId162" Type="http://schemas.openxmlformats.org/officeDocument/2006/relationships/hyperlink" Target="https://twitter.com/" TargetMode="External"/><Relationship Id="rId218" Type="http://schemas.openxmlformats.org/officeDocument/2006/relationships/hyperlink" Target="https://twitter.com/" TargetMode="External"/><Relationship Id="rId271" Type="http://schemas.openxmlformats.org/officeDocument/2006/relationships/hyperlink" Target="https://twitter.com/" TargetMode="External"/><Relationship Id="rId24" Type="http://schemas.openxmlformats.org/officeDocument/2006/relationships/hyperlink" Target="http://bit.ly/2BrRTbh" TargetMode="External"/><Relationship Id="rId66" Type="http://schemas.openxmlformats.org/officeDocument/2006/relationships/hyperlink" Target="https://gafanho.to/oferta/walmart-jarra-termica-mor-fresh-branca" TargetMode="External"/><Relationship Id="rId131" Type="http://schemas.openxmlformats.org/officeDocument/2006/relationships/hyperlink" Target="https://twitter.com/" TargetMode="External"/><Relationship Id="rId327" Type="http://schemas.openxmlformats.org/officeDocument/2006/relationships/hyperlink" Target="https://twitter.com/" TargetMode="External"/><Relationship Id="rId369" Type="http://schemas.openxmlformats.org/officeDocument/2006/relationships/printerSettings" Target="../printerSettings/printerSettings1.bin"/><Relationship Id="rId173" Type="http://schemas.openxmlformats.org/officeDocument/2006/relationships/hyperlink" Target="https://twitter.com/" TargetMode="External"/><Relationship Id="rId229" Type="http://schemas.openxmlformats.org/officeDocument/2006/relationships/hyperlink" Target="https://twitter.com/" TargetMode="External"/><Relationship Id="rId240" Type="http://schemas.openxmlformats.org/officeDocument/2006/relationships/hyperlink" Target="https://twitter.com/" TargetMode="External"/><Relationship Id="rId35" Type="http://schemas.openxmlformats.org/officeDocument/2006/relationships/hyperlink" Target="http://dlvr.it/Q70YgF" TargetMode="External"/><Relationship Id="rId77" Type="http://schemas.openxmlformats.org/officeDocument/2006/relationships/hyperlink" Target="https://twitter.com/i/web/status/943802942909485058" TargetMode="External"/><Relationship Id="rId100" Type="http://schemas.openxmlformats.org/officeDocument/2006/relationships/hyperlink" Target="https://twitter.com/" TargetMode="External"/><Relationship Id="rId282" Type="http://schemas.openxmlformats.org/officeDocument/2006/relationships/hyperlink" Target="https://twitter.com/" TargetMode="External"/><Relationship Id="rId338" Type="http://schemas.openxmlformats.org/officeDocument/2006/relationships/hyperlink" Target="https://twitter.com/" TargetMode="External"/><Relationship Id="rId8" Type="http://schemas.openxmlformats.org/officeDocument/2006/relationships/hyperlink" Target="https://twitter.com/i/web/status/943798440886177792" TargetMode="External"/><Relationship Id="rId142" Type="http://schemas.openxmlformats.org/officeDocument/2006/relationships/hyperlink" Target="https://twitter.com/" TargetMode="External"/><Relationship Id="rId184" Type="http://schemas.openxmlformats.org/officeDocument/2006/relationships/hyperlink" Target="https://twitter.com/" TargetMode="External"/><Relationship Id="rId251" Type="http://schemas.openxmlformats.org/officeDocument/2006/relationships/hyperlink" Target="https://twitter.com/" TargetMode="External"/><Relationship Id="rId46" Type="http://schemas.openxmlformats.org/officeDocument/2006/relationships/hyperlink" Target="https://twitter.com/i/web/status/943801102822232065" TargetMode="External"/><Relationship Id="rId293" Type="http://schemas.openxmlformats.org/officeDocument/2006/relationships/hyperlink" Target="https://twitter.com/" TargetMode="External"/><Relationship Id="rId307" Type="http://schemas.openxmlformats.org/officeDocument/2006/relationships/hyperlink" Target="https://twitter.com/" TargetMode="External"/><Relationship Id="rId349" Type="http://schemas.openxmlformats.org/officeDocument/2006/relationships/hyperlink" Target="https://twitter.com/" TargetMode="External"/><Relationship Id="rId88" Type="http://schemas.openxmlformats.org/officeDocument/2006/relationships/hyperlink" Target="http://bit.ly/2BezLNM" TargetMode="External"/><Relationship Id="rId111" Type="http://schemas.openxmlformats.org/officeDocument/2006/relationships/hyperlink" Target="https://twitter.com/" TargetMode="External"/><Relationship Id="rId153" Type="http://schemas.openxmlformats.org/officeDocument/2006/relationships/hyperlink" Target="https://twitter.com/" TargetMode="External"/><Relationship Id="rId195" Type="http://schemas.openxmlformats.org/officeDocument/2006/relationships/hyperlink" Target="https://twitter.com/" TargetMode="External"/><Relationship Id="rId209" Type="http://schemas.openxmlformats.org/officeDocument/2006/relationships/hyperlink" Target="https://twitter.com/" TargetMode="External"/><Relationship Id="rId360" Type="http://schemas.openxmlformats.org/officeDocument/2006/relationships/hyperlink" Target="https://twitter.com/" TargetMode="External"/><Relationship Id="rId220"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t.co/tqamra83ih" TargetMode="External"/><Relationship Id="rId21" Type="http://schemas.openxmlformats.org/officeDocument/2006/relationships/hyperlink" Target="http://t.co/RnqX4a68G1" TargetMode="External"/><Relationship Id="rId324" Type="http://schemas.openxmlformats.org/officeDocument/2006/relationships/hyperlink" Target="http://pbs.twimg.com/profile_images/755258331984334848/_qRw2QYF_normal.jpg" TargetMode="External"/><Relationship Id="rId531" Type="http://schemas.openxmlformats.org/officeDocument/2006/relationships/hyperlink" Target="https://twitter.com/lnajltsu" TargetMode="External"/><Relationship Id="rId629" Type="http://schemas.openxmlformats.org/officeDocument/2006/relationships/table" Target="../tables/table2.xml"/><Relationship Id="rId170" Type="http://schemas.openxmlformats.org/officeDocument/2006/relationships/hyperlink" Target="http://pbs.twimg.com/profile_images/930347317424742400/yWr4VcZI_normal.jpg" TargetMode="External"/><Relationship Id="rId268" Type="http://schemas.openxmlformats.org/officeDocument/2006/relationships/hyperlink" Target="http://pbs.twimg.com/profile_images/3533912530/2af34dc754afa2406728c9127384cec4_normal.jpeg" TargetMode="External"/><Relationship Id="rId475" Type="http://schemas.openxmlformats.org/officeDocument/2006/relationships/hyperlink" Target="https://twitter.com/invent_therapy" TargetMode="External"/><Relationship Id="rId32" Type="http://schemas.openxmlformats.org/officeDocument/2006/relationships/hyperlink" Target="https://t.co/luwWTf8sBt" TargetMode="External"/><Relationship Id="rId128" Type="http://schemas.openxmlformats.org/officeDocument/2006/relationships/hyperlink" Target="https://t.co/bI5jSz8MAv" TargetMode="External"/><Relationship Id="rId335" Type="http://schemas.openxmlformats.org/officeDocument/2006/relationships/hyperlink" Target="http://pbs.twimg.com/profile_images/873298155764428802/ytQk8jTM_normal.jpg" TargetMode="External"/><Relationship Id="rId542" Type="http://schemas.openxmlformats.org/officeDocument/2006/relationships/hyperlink" Target="https://twitter.com/rledutech1" TargetMode="External"/><Relationship Id="rId181" Type="http://schemas.openxmlformats.org/officeDocument/2006/relationships/hyperlink" Target="http://pbs.twimg.com/profile_images/928994173327478784/8rKnIQvF_normal.jpg" TargetMode="External"/><Relationship Id="rId402" Type="http://schemas.openxmlformats.org/officeDocument/2006/relationships/hyperlink" Target="https://twitter.com/chalkedequality" TargetMode="External"/><Relationship Id="rId279" Type="http://schemas.openxmlformats.org/officeDocument/2006/relationships/hyperlink" Target="http://pbs.twimg.com/profile_images/743802763180675073/ase7wDD9_normal.jpg" TargetMode="External"/><Relationship Id="rId486" Type="http://schemas.openxmlformats.org/officeDocument/2006/relationships/hyperlink" Target="https://twitter.com/osomatsutan" TargetMode="External"/><Relationship Id="rId43" Type="http://schemas.openxmlformats.org/officeDocument/2006/relationships/hyperlink" Target="https://t.co/1jzEOZkQqc" TargetMode="External"/><Relationship Id="rId139" Type="http://schemas.openxmlformats.org/officeDocument/2006/relationships/hyperlink" Target="http://pbs.twimg.com/profile_images/924349158001127424/fJaiZPSt_normal.jpg" TargetMode="External"/><Relationship Id="rId346" Type="http://schemas.openxmlformats.org/officeDocument/2006/relationships/hyperlink" Target="http://pbs.twimg.com/profile_images/776280206311059456/LI8Lzm1e_normal.jpg" TargetMode="External"/><Relationship Id="rId553" Type="http://schemas.openxmlformats.org/officeDocument/2006/relationships/hyperlink" Target="https://twitter.com/michael_e_brown" TargetMode="External"/><Relationship Id="rId192" Type="http://schemas.openxmlformats.org/officeDocument/2006/relationships/hyperlink" Target="http://pbs.twimg.com/profile_images/936341090034241538/RLSzd6rp_normal.jpg" TargetMode="External"/><Relationship Id="rId206" Type="http://schemas.openxmlformats.org/officeDocument/2006/relationships/hyperlink" Target="http://pbs.twimg.com/profile_images/856508346190381057/DaVvCgBo_normal.jpg" TargetMode="External"/><Relationship Id="rId413" Type="http://schemas.openxmlformats.org/officeDocument/2006/relationships/hyperlink" Target="https://twitter.com/leniaalfuego" TargetMode="External"/><Relationship Id="rId497" Type="http://schemas.openxmlformats.org/officeDocument/2006/relationships/hyperlink" Target="https://twitter.com/j&#305;satsumanla" TargetMode="External"/><Relationship Id="rId620" Type="http://schemas.openxmlformats.org/officeDocument/2006/relationships/hyperlink" Target="https://twitter.com/aghoshal" TargetMode="External"/><Relationship Id="rId357" Type="http://schemas.openxmlformats.org/officeDocument/2006/relationships/hyperlink" Target="http://pbs.twimg.com/profile_images/859053535731830784/XeUo-Ce-_normal.jpg" TargetMode="External"/><Relationship Id="rId54" Type="http://schemas.openxmlformats.org/officeDocument/2006/relationships/hyperlink" Target="https://t.co/XlIpOUtuix" TargetMode="External"/><Relationship Id="rId217" Type="http://schemas.openxmlformats.org/officeDocument/2006/relationships/hyperlink" Target="http://pbs.twimg.com/profile_images/920616011849719808/bPaE5xUH_normal.jpg" TargetMode="External"/><Relationship Id="rId564" Type="http://schemas.openxmlformats.org/officeDocument/2006/relationships/hyperlink" Target="https://twitter.com/josecirpr" TargetMode="External"/><Relationship Id="rId424" Type="http://schemas.openxmlformats.org/officeDocument/2006/relationships/hyperlink" Target="https://twitter.com/jessicaedeok" TargetMode="External"/><Relationship Id="rId270" Type="http://schemas.openxmlformats.org/officeDocument/2006/relationships/hyperlink" Target="http://pbs.twimg.com/profile_images/775970299988873216/0k0TyVDo_normal.jpg" TargetMode="External"/><Relationship Id="rId65" Type="http://schemas.openxmlformats.org/officeDocument/2006/relationships/hyperlink" Target="https://t.co/6NSUgj81ky" TargetMode="External"/><Relationship Id="rId130" Type="http://schemas.openxmlformats.org/officeDocument/2006/relationships/hyperlink" Target="https://t.co/L5OdsySiol" TargetMode="External"/><Relationship Id="rId368" Type="http://schemas.openxmlformats.org/officeDocument/2006/relationships/hyperlink" Target="http://pbs.twimg.com/profile_images/928642669928120321/l-W6vpBn_normal.jpg" TargetMode="External"/><Relationship Id="rId575" Type="http://schemas.openxmlformats.org/officeDocument/2006/relationships/hyperlink" Target="https://twitter.com/anamariaifran" TargetMode="External"/><Relationship Id="rId228" Type="http://schemas.openxmlformats.org/officeDocument/2006/relationships/hyperlink" Target="http://pbs.twimg.com/profile_images/939222784517005314/foVbhpN7_normal.jpg" TargetMode="External"/><Relationship Id="rId435" Type="http://schemas.openxmlformats.org/officeDocument/2006/relationships/hyperlink" Target="https://twitter.com/thenewclassy" TargetMode="External"/><Relationship Id="rId281" Type="http://schemas.openxmlformats.org/officeDocument/2006/relationships/hyperlink" Target="http://pbs.twimg.com/profile_images/789075319567314944/bAEupyJ1_normal.jpg" TargetMode="External"/><Relationship Id="rId502" Type="http://schemas.openxmlformats.org/officeDocument/2006/relationships/hyperlink" Target="https://twitter.com/a6thsense" TargetMode="External"/><Relationship Id="rId76" Type="http://schemas.openxmlformats.org/officeDocument/2006/relationships/hyperlink" Target="https://t.co/QyGftTyXnw" TargetMode="External"/><Relationship Id="rId141" Type="http://schemas.openxmlformats.org/officeDocument/2006/relationships/hyperlink" Target="http://pbs.twimg.com/profile_images/872879465818243072/oHnYN1Jw_normal.jpg" TargetMode="External"/><Relationship Id="rId379" Type="http://schemas.openxmlformats.org/officeDocument/2006/relationships/hyperlink" Target="http://pbs.twimg.com/profile_images/928429502992175105/SPEz0f6Z_normal.jpg" TargetMode="External"/><Relationship Id="rId586" Type="http://schemas.openxmlformats.org/officeDocument/2006/relationships/hyperlink" Target="https://twitter.com/rafapg" TargetMode="External"/><Relationship Id="rId7" Type="http://schemas.openxmlformats.org/officeDocument/2006/relationships/hyperlink" Target="http://t.co/Qwu8y7Ik9n" TargetMode="External"/><Relationship Id="rId239" Type="http://schemas.openxmlformats.org/officeDocument/2006/relationships/hyperlink" Target="http://pbs.twimg.com/profile_images/920976166370054144/rJY1wHkG_normal.jpg" TargetMode="External"/><Relationship Id="rId446" Type="http://schemas.openxmlformats.org/officeDocument/2006/relationships/hyperlink" Target="https://twitter.com/google" TargetMode="External"/><Relationship Id="rId292" Type="http://schemas.openxmlformats.org/officeDocument/2006/relationships/hyperlink" Target="http://pbs.twimg.com/profile_images/942576804363091968/WTnbILRZ_normal.jpg" TargetMode="External"/><Relationship Id="rId306" Type="http://schemas.openxmlformats.org/officeDocument/2006/relationships/hyperlink" Target="http://pbs.twimg.com/profile_images/3002160609/84b88a8e6a4fff0cd9b5fb0075bf9fc5_normal.png" TargetMode="External"/><Relationship Id="rId87" Type="http://schemas.openxmlformats.org/officeDocument/2006/relationships/hyperlink" Target="https://t.co/vz7S7YoXTf" TargetMode="External"/><Relationship Id="rId513" Type="http://schemas.openxmlformats.org/officeDocument/2006/relationships/hyperlink" Target="https://twitter.com/takmiyata" TargetMode="External"/><Relationship Id="rId597" Type="http://schemas.openxmlformats.org/officeDocument/2006/relationships/hyperlink" Target="https://twitter.com/elwood1960law" TargetMode="External"/><Relationship Id="rId152" Type="http://schemas.openxmlformats.org/officeDocument/2006/relationships/hyperlink" Target="http://pbs.twimg.com/profile_images/639729039985344512/5jEMrVG5_normal.jpg" TargetMode="External"/><Relationship Id="rId457" Type="http://schemas.openxmlformats.org/officeDocument/2006/relationships/hyperlink" Target="https://twitter.com/ifindkarma" TargetMode="External"/><Relationship Id="rId14" Type="http://schemas.openxmlformats.org/officeDocument/2006/relationships/hyperlink" Target="http://t.co/YK0kJX6bbR" TargetMode="External"/><Relationship Id="rId317" Type="http://schemas.openxmlformats.org/officeDocument/2006/relationships/hyperlink" Target="http://pbs.twimg.com/profile_images/712707937597333505/li57p_uu_normal.jpg" TargetMode="External"/><Relationship Id="rId524" Type="http://schemas.openxmlformats.org/officeDocument/2006/relationships/hyperlink" Target="https://twitter.com/lavayennacecina" TargetMode="External"/><Relationship Id="rId98" Type="http://schemas.openxmlformats.org/officeDocument/2006/relationships/hyperlink" Target="https://t.co/LhH5TRpMYa" TargetMode="External"/><Relationship Id="rId163" Type="http://schemas.openxmlformats.org/officeDocument/2006/relationships/hyperlink" Target="http://pbs.twimg.com/profile_images/897279547753852928/C_XRSqcI_normal.jpg" TargetMode="External"/><Relationship Id="rId370" Type="http://schemas.openxmlformats.org/officeDocument/2006/relationships/hyperlink" Target="http://pbs.twimg.com/profile_images/872317605935239169/S46_Fyrd_normal.jpg" TargetMode="External"/><Relationship Id="rId230" Type="http://schemas.openxmlformats.org/officeDocument/2006/relationships/hyperlink" Target="http://pbs.twimg.com/profile_images/738788282771771393/smAfi3r__normal.jpg" TargetMode="External"/><Relationship Id="rId468" Type="http://schemas.openxmlformats.org/officeDocument/2006/relationships/hyperlink" Target="https://twitter.com/dailydigital" TargetMode="External"/><Relationship Id="rId25" Type="http://schemas.openxmlformats.org/officeDocument/2006/relationships/hyperlink" Target="https://t.co/cyB7pvQz87" TargetMode="External"/><Relationship Id="rId328" Type="http://schemas.openxmlformats.org/officeDocument/2006/relationships/hyperlink" Target="http://pbs.twimg.com/profile_images/14463162/p.iko200x200_normal.jpg" TargetMode="External"/><Relationship Id="rId535" Type="http://schemas.openxmlformats.org/officeDocument/2006/relationships/hyperlink" Target="https://twitter.com/sfordthetexan" TargetMode="External"/><Relationship Id="rId174" Type="http://schemas.openxmlformats.org/officeDocument/2006/relationships/hyperlink" Target="http://pbs.twimg.com/profile_images/725660922954534912/aE_AfRrg_normal.jpg" TargetMode="External"/><Relationship Id="rId381" Type="http://schemas.openxmlformats.org/officeDocument/2006/relationships/hyperlink" Target="http://pbs.twimg.com/profile_images/655059892022022144/Pq3Q_1oU_normal.png" TargetMode="External"/><Relationship Id="rId602" Type="http://schemas.openxmlformats.org/officeDocument/2006/relationships/hyperlink" Target="https://twitter.com/ilovemydogs1972" TargetMode="External"/><Relationship Id="rId241" Type="http://schemas.openxmlformats.org/officeDocument/2006/relationships/hyperlink" Target="http://pbs.twimg.com/profile_images/935829520124432384/QGwRMkRK_normal.jpg" TargetMode="External"/><Relationship Id="rId479" Type="http://schemas.openxmlformats.org/officeDocument/2006/relationships/hyperlink" Target="https://twitter.com/enrique_altami" TargetMode="External"/><Relationship Id="rId36" Type="http://schemas.openxmlformats.org/officeDocument/2006/relationships/hyperlink" Target="https://t.co/im9ioa4H3I" TargetMode="External"/><Relationship Id="rId339" Type="http://schemas.openxmlformats.org/officeDocument/2006/relationships/hyperlink" Target="http://pbs.twimg.com/profile_images/938245890464210944/WTRadoEB_normal.jpg" TargetMode="External"/><Relationship Id="rId546" Type="http://schemas.openxmlformats.org/officeDocument/2006/relationships/hyperlink" Target="https://twitter.com/oldladybishop" TargetMode="External"/><Relationship Id="rId78" Type="http://schemas.openxmlformats.org/officeDocument/2006/relationships/hyperlink" Target="https://t.co/H4obKw74li" TargetMode="External"/><Relationship Id="rId101" Type="http://schemas.openxmlformats.org/officeDocument/2006/relationships/hyperlink" Target="https://t.co/5F0x0kSR6j" TargetMode="External"/><Relationship Id="rId143" Type="http://schemas.openxmlformats.org/officeDocument/2006/relationships/hyperlink" Target="http://pbs.twimg.com/profile_images/848542652245069824/JZnSq5yM_normal.jpg" TargetMode="External"/><Relationship Id="rId185" Type="http://schemas.openxmlformats.org/officeDocument/2006/relationships/hyperlink" Target="http://pbs.twimg.com/profile_images/848312302029950976/s67ak7Or_normal.jpg" TargetMode="External"/><Relationship Id="rId350" Type="http://schemas.openxmlformats.org/officeDocument/2006/relationships/hyperlink" Target="http://pbs.twimg.com/profile_images/888056642981572608/QDprovS__normal.jpg" TargetMode="External"/><Relationship Id="rId406" Type="http://schemas.openxmlformats.org/officeDocument/2006/relationships/hyperlink" Target="https://twitter.com/colorofchange" TargetMode="External"/><Relationship Id="rId588" Type="http://schemas.openxmlformats.org/officeDocument/2006/relationships/hyperlink" Target="https://twitter.com/seissieterobo" TargetMode="External"/><Relationship Id="rId9" Type="http://schemas.openxmlformats.org/officeDocument/2006/relationships/hyperlink" Target="http://t.co/8UeRn9vB5R" TargetMode="External"/><Relationship Id="rId210" Type="http://schemas.openxmlformats.org/officeDocument/2006/relationships/hyperlink" Target="http://pbs.twimg.com/profile_images/773989012587642881/tHUclg9W_normal.jpg" TargetMode="External"/><Relationship Id="rId392" Type="http://schemas.openxmlformats.org/officeDocument/2006/relationships/hyperlink" Target="https://twitter.com/marilineves" TargetMode="External"/><Relationship Id="rId448" Type="http://schemas.openxmlformats.org/officeDocument/2006/relationships/hyperlink" Target="https://twitter.com/generalelectric" TargetMode="External"/><Relationship Id="rId613" Type="http://schemas.openxmlformats.org/officeDocument/2006/relationships/hyperlink" Target="https://twitter.com/pptenel13" TargetMode="External"/><Relationship Id="rId252" Type="http://schemas.openxmlformats.org/officeDocument/2006/relationships/hyperlink" Target="http://pbs.twimg.com/profile_images/940485157001117696/6yi87uoB_normal.jpg" TargetMode="External"/><Relationship Id="rId294" Type="http://schemas.openxmlformats.org/officeDocument/2006/relationships/hyperlink" Target="http://pbs.twimg.com/profile_images/875461657203527682/qJZy9T0__normal.jpg" TargetMode="External"/><Relationship Id="rId308" Type="http://schemas.openxmlformats.org/officeDocument/2006/relationships/hyperlink" Target="http://pbs.twimg.com/profile_images/933750869551734785/N-2NIXes_normal.jpg" TargetMode="External"/><Relationship Id="rId515" Type="http://schemas.openxmlformats.org/officeDocument/2006/relationships/hyperlink" Target="https://twitter.com/pierrotbaron" TargetMode="External"/><Relationship Id="rId47" Type="http://schemas.openxmlformats.org/officeDocument/2006/relationships/hyperlink" Target="https://t.co/cHZdP4uOdu" TargetMode="External"/><Relationship Id="rId89" Type="http://schemas.openxmlformats.org/officeDocument/2006/relationships/hyperlink" Target="https://t.co/AjFFvv7dKM" TargetMode="External"/><Relationship Id="rId112" Type="http://schemas.openxmlformats.org/officeDocument/2006/relationships/hyperlink" Target="https://t.co/6P6O2WcZ5p" TargetMode="External"/><Relationship Id="rId154" Type="http://schemas.openxmlformats.org/officeDocument/2006/relationships/hyperlink" Target="http://pbs.twimg.com/profile_images/940256618108788736/uEhO7c_r_normal.jpg" TargetMode="External"/><Relationship Id="rId361" Type="http://schemas.openxmlformats.org/officeDocument/2006/relationships/hyperlink" Target="http://pbs.twimg.com/profile_images/627174995970502657/JfL-tbc0_normal.jpg" TargetMode="External"/><Relationship Id="rId557" Type="http://schemas.openxmlformats.org/officeDocument/2006/relationships/hyperlink" Target="https://twitter.com/mjgranger1" TargetMode="External"/><Relationship Id="rId599" Type="http://schemas.openxmlformats.org/officeDocument/2006/relationships/hyperlink" Target="https://twitter.com/ahorsehasnoname" TargetMode="External"/><Relationship Id="rId196" Type="http://schemas.openxmlformats.org/officeDocument/2006/relationships/hyperlink" Target="http://pbs.twimg.com/profile_images/685877291335958528/FLhrLuH7_normal.png" TargetMode="External"/><Relationship Id="rId417" Type="http://schemas.openxmlformats.org/officeDocument/2006/relationships/hyperlink" Target="https://twitter.com/andyhortin" TargetMode="External"/><Relationship Id="rId459" Type="http://schemas.openxmlformats.org/officeDocument/2006/relationships/hyperlink" Target="https://twitter.com/aniesmehad" TargetMode="External"/><Relationship Id="rId624" Type="http://schemas.openxmlformats.org/officeDocument/2006/relationships/hyperlink" Target="https://twitter.com/cassandraaaa_1d" TargetMode="External"/><Relationship Id="rId16" Type="http://schemas.openxmlformats.org/officeDocument/2006/relationships/hyperlink" Target="https://t.co/AFdJGUbTB3" TargetMode="External"/><Relationship Id="rId221" Type="http://schemas.openxmlformats.org/officeDocument/2006/relationships/hyperlink" Target="http://pbs.twimg.com/profile_images/931909025679204354/mHoUdfYP_normal.jpg" TargetMode="External"/><Relationship Id="rId263" Type="http://schemas.openxmlformats.org/officeDocument/2006/relationships/hyperlink" Target="http://pbs.twimg.com/profile_images/941547949737127941/deIWkcY1_normal.jpg" TargetMode="External"/><Relationship Id="rId319" Type="http://schemas.openxmlformats.org/officeDocument/2006/relationships/hyperlink" Target="http://pbs.twimg.com/profile_images/941615474961539073/GkdQndFz_normal.jpg" TargetMode="External"/><Relationship Id="rId470" Type="http://schemas.openxmlformats.org/officeDocument/2006/relationships/hyperlink" Target="https://twitter.com/oddegutt" TargetMode="External"/><Relationship Id="rId526" Type="http://schemas.openxmlformats.org/officeDocument/2006/relationships/hyperlink" Target="https://twitter.com/citizenkai" TargetMode="External"/><Relationship Id="rId58" Type="http://schemas.openxmlformats.org/officeDocument/2006/relationships/hyperlink" Target="https://t.co/HhzOiIW3g0" TargetMode="External"/><Relationship Id="rId123" Type="http://schemas.openxmlformats.org/officeDocument/2006/relationships/hyperlink" Target="http://t.co/qq8TJJHfJi" TargetMode="External"/><Relationship Id="rId330" Type="http://schemas.openxmlformats.org/officeDocument/2006/relationships/hyperlink" Target="http://pbs.twimg.com/profile_images/914438507510353920/J0GSNqm0_normal.jpg" TargetMode="External"/><Relationship Id="rId568" Type="http://schemas.openxmlformats.org/officeDocument/2006/relationships/hyperlink" Target="https://twitter.com/workingmommagic" TargetMode="External"/><Relationship Id="rId165" Type="http://schemas.openxmlformats.org/officeDocument/2006/relationships/hyperlink" Target="http://pbs.twimg.com/profile_images/940611406260592641/7IaM_DUJ_normal.jpg" TargetMode="External"/><Relationship Id="rId372" Type="http://schemas.openxmlformats.org/officeDocument/2006/relationships/hyperlink" Target="http://pbs.twimg.com/profile_images/593468667712638978/0W4DmlPs_normal.png" TargetMode="External"/><Relationship Id="rId428" Type="http://schemas.openxmlformats.org/officeDocument/2006/relationships/hyperlink" Target="https://twitter.com/_starkqueen" TargetMode="External"/><Relationship Id="rId232" Type="http://schemas.openxmlformats.org/officeDocument/2006/relationships/hyperlink" Target="http://pbs.twimg.com/profile_images/884915928453873664/FhQlIHGC_normal.jpg" TargetMode="External"/><Relationship Id="rId274" Type="http://schemas.openxmlformats.org/officeDocument/2006/relationships/hyperlink" Target="http://pbs.twimg.com/profile_images/1692131008/How_I_roll_003_normal.JPG" TargetMode="External"/><Relationship Id="rId481" Type="http://schemas.openxmlformats.org/officeDocument/2006/relationships/hyperlink" Target="https://twitter.com/o" TargetMode="External"/><Relationship Id="rId27" Type="http://schemas.openxmlformats.org/officeDocument/2006/relationships/hyperlink" Target="https://t.co/HLdK0ounVc" TargetMode="External"/><Relationship Id="rId69" Type="http://schemas.openxmlformats.org/officeDocument/2006/relationships/hyperlink" Target="https://t.co/mSROD0xVZR" TargetMode="External"/><Relationship Id="rId134" Type="http://schemas.openxmlformats.org/officeDocument/2006/relationships/hyperlink" Target="https://t.co/66mSabLtBD" TargetMode="External"/><Relationship Id="rId537" Type="http://schemas.openxmlformats.org/officeDocument/2006/relationships/hyperlink" Target="https://twitter.com/liilshawtyc" TargetMode="External"/><Relationship Id="rId579" Type="http://schemas.openxmlformats.org/officeDocument/2006/relationships/hyperlink" Target="https://twitter.com/mommamedianetwo" TargetMode="External"/><Relationship Id="rId80" Type="http://schemas.openxmlformats.org/officeDocument/2006/relationships/hyperlink" Target="https://t.co/WSPfmYdFIl" TargetMode="External"/><Relationship Id="rId176" Type="http://schemas.openxmlformats.org/officeDocument/2006/relationships/hyperlink" Target="http://pbs.twimg.com/profile_images/1340281573/wendy_reasonably_small_normal.jpg" TargetMode="External"/><Relationship Id="rId341" Type="http://schemas.openxmlformats.org/officeDocument/2006/relationships/hyperlink" Target="http://pbs.twimg.com/profile_images/605822306540122112/nditgsay_normal.jpg" TargetMode="External"/><Relationship Id="rId383" Type="http://schemas.openxmlformats.org/officeDocument/2006/relationships/hyperlink" Target="https://twitter.com/walhallamann" TargetMode="External"/><Relationship Id="rId439" Type="http://schemas.openxmlformats.org/officeDocument/2006/relationships/hyperlink" Target="https://twitter.com/dawgsblog417" TargetMode="External"/><Relationship Id="rId590" Type="http://schemas.openxmlformats.org/officeDocument/2006/relationships/hyperlink" Target="https://twitter.com/findelcuentok" TargetMode="External"/><Relationship Id="rId604" Type="http://schemas.openxmlformats.org/officeDocument/2006/relationships/hyperlink" Target="https://twitter.com/aretail" TargetMode="External"/><Relationship Id="rId201" Type="http://schemas.openxmlformats.org/officeDocument/2006/relationships/hyperlink" Target="http://pbs.twimg.com/profile_images/839721704163155970/LI_TRk1z_normal.jpg" TargetMode="External"/><Relationship Id="rId243" Type="http://schemas.openxmlformats.org/officeDocument/2006/relationships/hyperlink" Target="http://pbs.twimg.com/profile_images/939496644579614722/w1fvdYM9_normal.jpg" TargetMode="External"/><Relationship Id="rId285" Type="http://schemas.openxmlformats.org/officeDocument/2006/relationships/hyperlink" Target="http://pbs.twimg.com/profile_images/635586690208235521/ogfDju6Y_normal.jpg" TargetMode="External"/><Relationship Id="rId450" Type="http://schemas.openxmlformats.org/officeDocument/2006/relationships/hyperlink" Target="https://twitter.com/chevron" TargetMode="External"/><Relationship Id="rId506" Type="http://schemas.openxmlformats.org/officeDocument/2006/relationships/hyperlink" Target="https://twitter.com/caliimikaze" TargetMode="External"/><Relationship Id="rId38" Type="http://schemas.openxmlformats.org/officeDocument/2006/relationships/hyperlink" Target="https://t.co/gN0B8gk6jc" TargetMode="External"/><Relationship Id="rId103" Type="http://schemas.openxmlformats.org/officeDocument/2006/relationships/hyperlink" Target="http://t.co/fQZYLMnJgu" TargetMode="External"/><Relationship Id="rId310" Type="http://schemas.openxmlformats.org/officeDocument/2006/relationships/hyperlink" Target="http://pbs.twimg.com/profile_images/942935902166372352/eM6PYDAS_normal.jpg" TargetMode="External"/><Relationship Id="rId492" Type="http://schemas.openxmlformats.org/officeDocument/2006/relationships/hyperlink" Target="https://twitter.com/lazaromanu" TargetMode="External"/><Relationship Id="rId548" Type="http://schemas.openxmlformats.org/officeDocument/2006/relationships/hyperlink" Target="https://twitter.com/lisa_marshae" TargetMode="External"/><Relationship Id="rId91" Type="http://schemas.openxmlformats.org/officeDocument/2006/relationships/hyperlink" Target="http://t.co/acVxS1Kryz" TargetMode="External"/><Relationship Id="rId145" Type="http://schemas.openxmlformats.org/officeDocument/2006/relationships/hyperlink" Target="http://pbs.twimg.com/profile_images/884707093877534720/OOtqhU9l_normal.jpg" TargetMode="External"/><Relationship Id="rId187" Type="http://schemas.openxmlformats.org/officeDocument/2006/relationships/hyperlink" Target="http://pbs.twimg.com/profile_images/939731916269395969/QCuCg0N3_normal.jpg" TargetMode="External"/><Relationship Id="rId352" Type="http://schemas.openxmlformats.org/officeDocument/2006/relationships/hyperlink" Target="http://pbs.twimg.com/profile_images/764861140249837569/Waclgyka_normal.jpg" TargetMode="External"/><Relationship Id="rId394" Type="http://schemas.openxmlformats.org/officeDocument/2006/relationships/hyperlink" Target="https://twitter.com/tatutaduro" TargetMode="External"/><Relationship Id="rId408" Type="http://schemas.openxmlformats.org/officeDocument/2006/relationships/hyperlink" Target="https://twitter.com/ryanvidgamenerd" TargetMode="External"/><Relationship Id="rId615" Type="http://schemas.openxmlformats.org/officeDocument/2006/relationships/hyperlink" Target="https://twitter.com/karolagabriela" TargetMode="External"/><Relationship Id="rId212" Type="http://schemas.openxmlformats.org/officeDocument/2006/relationships/hyperlink" Target="http://pbs.twimg.com/profile_images/793242443005046784/gV4ZbTcJ_normal.jpg" TargetMode="External"/><Relationship Id="rId254" Type="http://schemas.openxmlformats.org/officeDocument/2006/relationships/hyperlink" Target="http://pbs.twimg.com/profile_images/919210022399340544/nAg4l0wd_normal.jpg" TargetMode="External"/><Relationship Id="rId49" Type="http://schemas.openxmlformats.org/officeDocument/2006/relationships/hyperlink" Target="http://t.co/EECEbkSre3" TargetMode="External"/><Relationship Id="rId114" Type="http://schemas.openxmlformats.org/officeDocument/2006/relationships/hyperlink" Target="https://t.co/jYFvNrCAt1" TargetMode="External"/><Relationship Id="rId296" Type="http://schemas.openxmlformats.org/officeDocument/2006/relationships/hyperlink" Target="http://pbs.twimg.com/profile_images/571493559691554819/wWOF4I2S_normal.jpeg" TargetMode="External"/><Relationship Id="rId461" Type="http://schemas.openxmlformats.org/officeDocument/2006/relationships/hyperlink" Target="https://twitter.com/eduzanete" TargetMode="External"/><Relationship Id="rId517" Type="http://schemas.openxmlformats.org/officeDocument/2006/relationships/hyperlink" Target="https://twitter.com/18christopher" TargetMode="External"/><Relationship Id="rId559" Type="http://schemas.openxmlformats.org/officeDocument/2006/relationships/hyperlink" Target="https://twitter.com/a_&#305;_news" TargetMode="External"/><Relationship Id="rId60" Type="http://schemas.openxmlformats.org/officeDocument/2006/relationships/hyperlink" Target="http://t.co/dgQJwFHFN8" TargetMode="External"/><Relationship Id="rId156" Type="http://schemas.openxmlformats.org/officeDocument/2006/relationships/hyperlink" Target="http://pbs.twimg.com/profile_images/919512006142525441/Afzq7Ybz_normal.jpg" TargetMode="External"/><Relationship Id="rId198" Type="http://schemas.openxmlformats.org/officeDocument/2006/relationships/hyperlink" Target="http://pbs.twimg.com/profile_images/492316992162914304/psZCEYD8_normal.jpeg" TargetMode="External"/><Relationship Id="rId321" Type="http://schemas.openxmlformats.org/officeDocument/2006/relationships/hyperlink" Target="http://pbs.twimg.com/profile_images/889894861545013248/N25iQi5d_normal.jpg" TargetMode="External"/><Relationship Id="rId363" Type="http://schemas.openxmlformats.org/officeDocument/2006/relationships/hyperlink" Target="http://pbs.twimg.com/profile_images/685963612297510914/5WXQv6CR_normal.jpg" TargetMode="External"/><Relationship Id="rId419" Type="http://schemas.openxmlformats.org/officeDocument/2006/relationships/hyperlink" Target="https://twitter.com/lsa_cc" TargetMode="External"/><Relationship Id="rId570" Type="http://schemas.openxmlformats.org/officeDocument/2006/relationships/hyperlink" Target="https://twitter.com/the&#305;tmom" TargetMode="External"/><Relationship Id="rId626" Type="http://schemas.openxmlformats.org/officeDocument/2006/relationships/hyperlink" Target="https://twitter.com/engadget" TargetMode="External"/><Relationship Id="rId223" Type="http://schemas.openxmlformats.org/officeDocument/2006/relationships/hyperlink" Target="http://pbs.twimg.com/profile_images/639049581649657856/iCuA5mMv_normal.png" TargetMode="External"/><Relationship Id="rId430" Type="http://schemas.openxmlformats.org/officeDocument/2006/relationships/hyperlink" Target="https://twitter.com/maria_teague" TargetMode="External"/><Relationship Id="rId18" Type="http://schemas.openxmlformats.org/officeDocument/2006/relationships/hyperlink" Target="https://t.co/5JvHIkLBg7" TargetMode="External"/><Relationship Id="rId265" Type="http://schemas.openxmlformats.org/officeDocument/2006/relationships/hyperlink" Target="http://pbs.twimg.com/profile_images/819317407739183106/cfP45hnu_normal.jpg" TargetMode="External"/><Relationship Id="rId472" Type="http://schemas.openxmlformats.org/officeDocument/2006/relationships/hyperlink" Target="https://twitter.com/ohnospacey" TargetMode="External"/><Relationship Id="rId528" Type="http://schemas.openxmlformats.org/officeDocument/2006/relationships/hyperlink" Target="https://twitter.com/maritamorais" TargetMode="External"/><Relationship Id="rId125" Type="http://schemas.openxmlformats.org/officeDocument/2006/relationships/hyperlink" Target="https://t.co/FlHLo0Syn6" TargetMode="External"/><Relationship Id="rId167" Type="http://schemas.openxmlformats.org/officeDocument/2006/relationships/hyperlink" Target="http://pbs.twimg.com/profile_images/942407736482025473/WzwAx99X_normal.jpg" TargetMode="External"/><Relationship Id="rId332" Type="http://schemas.openxmlformats.org/officeDocument/2006/relationships/hyperlink" Target="http://pbs.twimg.com/profile_images/451885329834708992/tMVz4xXX_normal.jpeg" TargetMode="External"/><Relationship Id="rId374" Type="http://schemas.openxmlformats.org/officeDocument/2006/relationships/hyperlink" Target="http://abs.twimg.com/sticky/default_profile_images/default_profile_normal.png" TargetMode="External"/><Relationship Id="rId581" Type="http://schemas.openxmlformats.org/officeDocument/2006/relationships/hyperlink" Target="https://twitter.com/aprilapril14333" TargetMode="External"/><Relationship Id="rId71" Type="http://schemas.openxmlformats.org/officeDocument/2006/relationships/hyperlink" Target="https://t.co/A0b3r7SM2O" TargetMode="External"/><Relationship Id="rId234" Type="http://schemas.openxmlformats.org/officeDocument/2006/relationships/hyperlink" Target="http://pbs.twimg.com/profile_images/932699088516255745/xnbcZ8Sa_normal.jpg" TargetMode="External"/><Relationship Id="rId2" Type="http://schemas.openxmlformats.org/officeDocument/2006/relationships/hyperlink" Target="https://t.co/jw2s2L0RLt" TargetMode="External"/><Relationship Id="rId29" Type="http://schemas.openxmlformats.org/officeDocument/2006/relationships/hyperlink" Target="https://t.co/tNz1GZeEXB" TargetMode="External"/><Relationship Id="rId276" Type="http://schemas.openxmlformats.org/officeDocument/2006/relationships/hyperlink" Target="http://pbs.twimg.com/profile_images/871459547151560705/InooOK3e_normal.jpg" TargetMode="External"/><Relationship Id="rId441" Type="http://schemas.openxmlformats.org/officeDocument/2006/relationships/hyperlink" Target="https://twitter.com/fionamarissa" TargetMode="External"/><Relationship Id="rId483" Type="http://schemas.openxmlformats.org/officeDocument/2006/relationships/hyperlink" Target="https://twitter.com/couponmamacita" TargetMode="External"/><Relationship Id="rId539" Type="http://schemas.openxmlformats.org/officeDocument/2006/relationships/hyperlink" Target="https://twitter.com/asesarego" TargetMode="External"/><Relationship Id="rId40" Type="http://schemas.openxmlformats.org/officeDocument/2006/relationships/hyperlink" Target="https://t.co/pmsRR6bm97" TargetMode="External"/><Relationship Id="rId136" Type="http://schemas.openxmlformats.org/officeDocument/2006/relationships/hyperlink" Target="https://t.co/sPqsSwBKtx" TargetMode="External"/><Relationship Id="rId178" Type="http://schemas.openxmlformats.org/officeDocument/2006/relationships/hyperlink" Target="http://pbs.twimg.com/profile_images/729598994318557184/Mng6Eqn3_normal.jpg" TargetMode="External"/><Relationship Id="rId301" Type="http://schemas.openxmlformats.org/officeDocument/2006/relationships/hyperlink" Target="http://pbs.twimg.com/profile_images/824695542127202304/P1Y1SKix_normal.jpg" TargetMode="External"/><Relationship Id="rId343" Type="http://schemas.openxmlformats.org/officeDocument/2006/relationships/hyperlink" Target="http://pbs.twimg.com/profile_images/910875848789643265/8VNRirt8_normal.jpg" TargetMode="External"/><Relationship Id="rId550" Type="http://schemas.openxmlformats.org/officeDocument/2006/relationships/hyperlink" Target="https://twitter.com/jackhutton" TargetMode="External"/><Relationship Id="rId82" Type="http://schemas.openxmlformats.org/officeDocument/2006/relationships/hyperlink" Target="https://t.co/ilBXmAMqhR" TargetMode="External"/><Relationship Id="rId203" Type="http://schemas.openxmlformats.org/officeDocument/2006/relationships/hyperlink" Target="http://pbs.twimg.com/profile_images/789124567310725120/yQNj2G-Y_normal.jpg" TargetMode="External"/><Relationship Id="rId385" Type="http://schemas.openxmlformats.org/officeDocument/2006/relationships/hyperlink" Target="https://twitter.com/amazon" TargetMode="External"/><Relationship Id="rId592" Type="http://schemas.openxmlformats.org/officeDocument/2006/relationships/hyperlink" Target="https://twitter.com/celinebozuklu8" TargetMode="External"/><Relationship Id="rId606" Type="http://schemas.openxmlformats.org/officeDocument/2006/relationships/hyperlink" Target="https://twitter.com/cosmetic_sanc" TargetMode="External"/><Relationship Id="rId245" Type="http://schemas.openxmlformats.org/officeDocument/2006/relationships/hyperlink" Target="http://pbs.twimg.com/profile_images/943173009040273408/TkPZpoWg_normal.jpg" TargetMode="External"/><Relationship Id="rId287" Type="http://schemas.openxmlformats.org/officeDocument/2006/relationships/hyperlink" Target="http://pbs.twimg.com/profile_images/484050373414768642/tzNXMrXW_normal.jpeg" TargetMode="External"/><Relationship Id="rId410" Type="http://schemas.openxmlformats.org/officeDocument/2006/relationships/hyperlink" Target="https://twitter.com/arcadewarrior" TargetMode="External"/><Relationship Id="rId452" Type="http://schemas.openxmlformats.org/officeDocument/2006/relationships/hyperlink" Target="https://twitter.com/bobcorker" TargetMode="External"/><Relationship Id="rId494" Type="http://schemas.openxmlformats.org/officeDocument/2006/relationships/hyperlink" Target="https://twitter.com/adngold" TargetMode="External"/><Relationship Id="rId508" Type="http://schemas.openxmlformats.org/officeDocument/2006/relationships/hyperlink" Target="https://twitter.com/frhrsmn" TargetMode="External"/><Relationship Id="rId105" Type="http://schemas.openxmlformats.org/officeDocument/2006/relationships/hyperlink" Target="http://t.co/1kBpu5qUbS" TargetMode="External"/><Relationship Id="rId147" Type="http://schemas.openxmlformats.org/officeDocument/2006/relationships/hyperlink" Target="http://pbs.twimg.com/profile_images/692972239923351552/p71Mi8Z3_normal.jpg" TargetMode="External"/><Relationship Id="rId312" Type="http://schemas.openxmlformats.org/officeDocument/2006/relationships/hyperlink" Target="http://pbs.twimg.com/profile_images/3512714813/52fae443967a840295a77bf0467322cd_normal.jpeg" TargetMode="External"/><Relationship Id="rId354" Type="http://schemas.openxmlformats.org/officeDocument/2006/relationships/hyperlink" Target="http://pbs.twimg.com/profile_images/896374007288737793/g3F1HpA0_normal.jpg" TargetMode="External"/><Relationship Id="rId51" Type="http://schemas.openxmlformats.org/officeDocument/2006/relationships/hyperlink" Target="http://t.co/YlhQ2ntYQP" TargetMode="External"/><Relationship Id="rId93" Type="http://schemas.openxmlformats.org/officeDocument/2006/relationships/hyperlink" Target="https://t.co/2DhaAjjnMH" TargetMode="External"/><Relationship Id="rId189" Type="http://schemas.openxmlformats.org/officeDocument/2006/relationships/hyperlink" Target="http://pbs.twimg.com/profile_images/378800000426106818/d0315fedddaae1c03bcf63059754ef59_normal.jpeg" TargetMode="External"/><Relationship Id="rId396" Type="http://schemas.openxmlformats.org/officeDocument/2006/relationships/hyperlink" Target="https://twitter.com/boggletech1" TargetMode="External"/><Relationship Id="rId561" Type="http://schemas.openxmlformats.org/officeDocument/2006/relationships/hyperlink" Target="https://twitter.com/dealarchitect" TargetMode="External"/><Relationship Id="rId617" Type="http://schemas.openxmlformats.org/officeDocument/2006/relationships/hyperlink" Target="https://twitter.com/twistools_en" TargetMode="External"/><Relationship Id="rId214" Type="http://schemas.openxmlformats.org/officeDocument/2006/relationships/hyperlink" Target="http://pbs.twimg.com/profile_images/937564506305150976/szVsFp8X_normal.jpg" TargetMode="External"/><Relationship Id="rId256" Type="http://schemas.openxmlformats.org/officeDocument/2006/relationships/hyperlink" Target="http://pbs.twimg.com/profile_images/609074813160726528/iam5YRGD_normal.jpg" TargetMode="External"/><Relationship Id="rId298" Type="http://schemas.openxmlformats.org/officeDocument/2006/relationships/hyperlink" Target="http://pbs.twimg.com/profile_images/937137975946858507/klySFgd5_normal.jpg" TargetMode="External"/><Relationship Id="rId421" Type="http://schemas.openxmlformats.org/officeDocument/2006/relationships/hyperlink" Target="https://twitter.com/wendybpolisi" TargetMode="External"/><Relationship Id="rId463" Type="http://schemas.openxmlformats.org/officeDocument/2006/relationships/hyperlink" Target="https://twitter.com/vitrinedeoferta" TargetMode="External"/><Relationship Id="rId519" Type="http://schemas.openxmlformats.org/officeDocument/2006/relationships/hyperlink" Target="https://twitter.com/sonofmydad" TargetMode="External"/><Relationship Id="rId116" Type="http://schemas.openxmlformats.org/officeDocument/2006/relationships/hyperlink" Target="http://t.co/cbfjYmyyTX" TargetMode="External"/><Relationship Id="rId158" Type="http://schemas.openxmlformats.org/officeDocument/2006/relationships/hyperlink" Target="http://pbs.twimg.com/profile_images/875392314541096962/e6C4F4jj_normal.jpg" TargetMode="External"/><Relationship Id="rId323" Type="http://schemas.openxmlformats.org/officeDocument/2006/relationships/hyperlink" Target="http://pbs.twimg.com/profile_images/457217102710341632/OaV1IOtc_normal.jpeg" TargetMode="External"/><Relationship Id="rId530" Type="http://schemas.openxmlformats.org/officeDocument/2006/relationships/hyperlink" Target="https://twitter.com/gregory92t" TargetMode="External"/><Relationship Id="rId20" Type="http://schemas.openxmlformats.org/officeDocument/2006/relationships/hyperlink" Target="https://t.co/A7uNOg8uWR" TargetMode="External"/><Relationship Id="rId62" Type="http://schemas.openxmlformats.org/officeDocument/2006/relationships/hyperlink" Target="http://t.co/MBXmabH6vg" TargetMode="External"/><Relationship Id="rId365" Type="http://schemas.openxmlformats.org/officeDocument/2006/relationships/hyperlink" Target="http://pbs.twimg.com/profile_images/939952433630937093/-ztKwDQx_normal.jpg" TargetMode="External"/><Relationship Id="rId572" Type="http://schemas.openxmlformats.org/officeDocument/2006/relationships/hyperlink" Target="https://twitter.com/sayhellonature" TargetMode="External"/><Relationship Id="rId628" Type="http://schemas.openxmlformats.org/officeDocument/2006/relationships/vmlDrawing" Target="../drawings/vmlDrawing2.vml"/><Relationship Id="rId225" Type="http://schemas.openxmlformats.org/officeDocument/2006/relationships/hyperlink" Target="http://pbs.twimg.com/profile_images/494553377/odd_nyttbilde.jpg_normal.png" TargetMode="External"/><Relationship Id="rId267" Type="http://schemas.openxmlformats.org/officeDocument/2006/relationships/hyperlink" Target="http://pbs.twimg.com/profile_images/606617776812212224/pX8XG5cq_normal.jpg" TargetMode="External"/><Relationship Id="rId432" Type="http://schemas.openxmlformats.org/officeDocument/2006/relationships/hyperlink" Target="https://twitter.com/dappy_thegreat" TargetMode="External"/><Relationship Id="rId474" Type="http://schemas.openxmlformats.org/officeDocument/2006/relationships/hyperlink" Target="https://twitter.com/anthsci" TargetMode="External"/><Relationship Id="rId127" Type="http://schemas.openxmlformats.org/officeDocument/2006/relationships/hyperlink" Target="https://t.co/xy6RQS96WT" TargetMode="External"/><Relationship Id="rId31" Type="http://schemas.openxmlformats.org/officeDocument/2006/relationships/hyperlink" Target="https://t.co/Ea8amR2cIb" TargetMode="External"/><Relationship Id="rId73" Type="http://schemas.openxmlformats.org/officeDocument/2006/relationships/hyperlink" Target="https://t.co/wngx8DcL7t" TargetMode="External"/><Relationship Id="rId169" Type="http://schemas.openxmlformats.org/officeDocument/2006/relationships/hyperlink" Target="http://pbs.twimg.com/profile_images/589012555932250112/4zP5L3OS_normal.jpg" TargetMode="External"/><Relationship Id="rId334" Type="http://schemas.openxmlformats.org/officeDocument/2006/relationships/hyperlink" Target="http://pbs.twimg.com/profile_images/378800000036814337/ef76bd55f001fa0af6d9a13f4c115ca3_normal.jpeg" TargetMode="External"/><Relationship Id="rId376" Type="http://schemas.openxmlformats.org/officeDocument/2006/relationships/hyperlink" Target="http://pbs.twimg.com/profile_images/931791657804148736/Q9avKpDj_normal.jpg" TargetMode="External"/><Relationship Id="rId541" Type="http://schemas.openxmlformats.org/officeDocument/2006/relationships/hyperlink" Target="https://twitter.com/lizzs8259" TargetMode="External"/><Relationship Id="rId583" Type="http://schemas.openxmlformats.org/officeDocument/2006/relationships/hyperlink" Target="https://twitter.com/scottwilson__" TargetMode="External"/><Relationship Id="rId4" Type="http://schemas.openxmlformats.org/officeDocument/2006/relationships/hyperlink" Target="https://t.co/8menD2iecG" TargetMode="External"/><Relationship Id="rId180" Type="http://schemas.openxmlformats.org/officeDocument/2006/relationships/hyperlink" Target="http://pbs.twimg.com/profile_images/850497447616970752/M40Abtt1_normal.jpg" TargetMode="External"/><Relationship Id="rId236" Type="http://schemas.openxmlformats.org/officeDocument/2006/relationships/hyperlink" Target="http://pbs.twimg.com/profile_images/709838275209351168/28bckvxD_normal.jpg" TargetMode="External"/><Relationship Id="rId278" Type="http://schemas.openxmlformats.org/officeDocument/2006/relationships/hyperlink" Target="http://pbs.twimg.com/profile_images/940323739090243586/45lTY09Y_normal.jpg" TargetMode="External"/><Relationship Id="rId401" Type="http://schemas.openxmlformats.org/officeDocument/2006/relationships/hyperlink" Target="https://twitter.com/knightsmood" TargetMode="External"/><Relationship Id="rId443" Type="http://schemas.openxmlformats.org/officeDocument/2006/relationships/hyperlink" Target="https://twitter.com/merck" TargetMode="External"/><Relationship Id="rId303" Type="http://schemas.openxmlformats.org/officeDocument/2006/relationships/hyperlink" Target="http://pbs.twimg.com/profile_images/943608534893252609/l2ZOSJ9y_normal.jpg" TargetMode="External"/><Relationship Id="rId485" Type="http://schemas.openxmlformats.org/officeDocument/2006/relationships/hyperlink" Target="https://twitter.com/rainbow28_" TargetMode="External"/><Relationship Id="rId42" Type="http://schemas.openxmlformats.org/officeDocument/2006/relationships/hyperlink" Target="https://t.co/rarrKAMKee" TargetMode="External"/><Relationship Id="rId84" Type="http://schemas.openxmlformats.org/officeDocument/2006/relationships/hyperlink" Target="https://t.co/jRRTwq8cwf" TargetMode="External"/><Relationship Id="rId138" Type="http://schemas.openxmlformats.org/officeDocument/2006/relationships/hyperlink" Target="http://pbs.twimg.com/profile_images/850069052626276354/4TJ6tQkp_normal.jpg" TargetMode="External"/><Relationship Id="rId345" Type="http://schemas.openxmlformats.org/officeDocument/2006/relationships/hyperlink" Target="http://pbs.twimg.com/profile_images/665014672098254849/B8vn6QZE_normal.png" TargetMode="External"/><Relationship Id="rId387" Type="http://schemas.openxmlformats.org/officeDocument/2006/relationships/hyperlink" Target="https://twitter.com/gamestop" TargetMode="External"/><Relationship Id="rId510" Type="http://schemas.openxmlformats.org/officeDocument/2006/relationships/hyperlink" Target="https://twitter.com/otero_nacho" TargetMode="External"/><Relationship Id="rId552" Type="http://schemas.openxmlformats.org/officeDocument/2006/relationships/hyperlink" Target="https://twitter.com/ayla__21" TargetMode="External"/><Relationship Id="rId594" Type="http://schemas.openxmlformats.org/officeDocument/2006/relationships/hyperlink" Target="https://twitter.com/craneman51m" TargetMode="External"/><Relationship Id="rId608" Type="http://schemas.openxmlformats.org/officeDocument/2006/relationships/hyperlink" Target="https://twitter.com/crisluz16" TargetMode="External"/><Relationship Id="rId191" Type="http://schemas.openxmlformats.org/officeDocument/2006/relationships/hyperlink" Target="http://pbs.twimg.com/profile_images/1320532184/gboylogo-1_normal.jpg" TargetMode="External"/><Relationship Id="rId205" Type="http://schemas.openxmlformats.org/officeDocument/2006/relationships/hyperlink" Target="http://pbs.twimg.com/profile_images/466002957616435201/e24WOVkh_normal.jpeg" TargetMode="External"/><Relationship Id="rId247" Type="http://schemas.openxmlformats.org/officeDocument/2006/relationships/hyperlink" Target="http://pbs.twimg.com/profile_images/915041606419587072/tMrIzbOy_normal.jpg" TargetMode="External"/><Relationship Id="rId412" Type="http://schemas.openxmlformats.org/officeDocument/2006/relationships/hyperlink" Target="https://twitter.com/saidiano_" TargetMode="External"/><Relationship Id="rId107" Type="http://schemas.openxmlformats.org/officeDocument/2006/relationships/hyperlink" Target="https://t.co/IGlJuYIqdd" TargetMode="External"/><Relationship Id="rId289" Type="http://schemas.openxmlformats.org/officeDocument/2006/relationships/hyperlink" Target="http://pbs.twimg.com/profile_images/937712347107463169/klhVmexG_normal.jpg" TargetMode="External"/><Relationship Id="rId454" Type="http://schemas.openxmlformats.org/officeDocument/2006/relationships/hyperlink" Target="https://twitter.com/kim" TargetMode="External"/><Relationship Id="rId496" Type="http://schemas.openxmlformats.org/officeDocument/2006/relationships/hyperlink" Target="https://twitter.com/ggelisabet2013" TargetMode="External"/><Relationship Id="rId11" Type="http://schemas.openxmlformats.org/officeDocument/2006/relationships/hyperlink" Target="https://t.co/L0Byiz7jnK" TargetMode="External"/><Relationship Id="rId53" Type="http://schemas.openxmlformats.org/officeDocument/2006/relationships/hyperlink" Target="https://t.co/Q92ZKnWsGE" TargetMode="External"/><Relationship Id="rId149" Type="http://schemas.openxmlformats.org/officeDocument/2006/relationships/hyperlink" Target="http://pbs.twimg.com/profile_images/802296226691641345/aRPsTL4O_normal.jpg" TargetMode="External"/><Relationship Id="rId314" Type="http://schemas.openxmlformats.org/officeDocument/2006/relationships/hyperlink" Target="http://pbs.twimg.com/profile_images/711160148341862400/Ojtvmp_Y_normal.jpg" TargetMode="External"/><Relationship Id="rId356" Type="http://schemas.openxmlformats.org/officeDocument/2006/relationships/hyperlink" Target="http://pbs.twimg.com/profile_images/823271005011529731/EdFNmxlK_normal.jpg" TargetMode="External"/><Relationship Id="rId398" Type="http://schemas.openxmlformats.org/officeDocument/2006/relationships/hyperlink" Target="https://twitter.com/jwhackers" TargetMode="External"/><Relationship Id="rId521" Type="http://schemas.openxmlformats.org/officeDocument/2006/relationships/hyperlink" Target="https://twitter.com/scissorpp" TargetMode="External"/><Relationship Id="rId563" Type="http://schemas.openxmlformats.org/officeDocument/2006/relationships/hyperlink" Target="https://twitter.com/glbiznet" TargetMode="External"/><Relationship Id="rId619" Type="http://schemas.openxmlformats.org/officeDocument/2006/relationships/hyperlink" Target="https://twitter.com/thene" TargetMode="External"/><Relationship Id="rId95" Type="http://schemas.openxmlformats.org/officeDocument/2006/relationships/hyperlink" Target="https://t.co/8Tl1fqBfYP" TargetMode="External"/><Relationship Id="rId160" Type="http://schemas.openxmlformats.org/officeDocument/2006/relationships/hyperlink" Target="http://pbs.twimg.com/profile_images/883350347967848450/CRO0pd0j_normal.jpg" TargetMode="External"/><Relationship Id="rId216" Type="http://schemas.openxmlformats.org/officeDocument/2006/relationships/hyperlink" Target="http://pbs.twimg.com/profile_images/885306827210203136/9AzA_UpP_normal.jpg" TargetMode="External"/><Relationship Id="rId423" Type="http://schemas.openxmlformats.org/officeDocument/2006/relationships/hyperlink" Target="https://twitter.com/&#305;tnewsfrance" TargetMode="External"/><Relationship Id="rId258" Type="http://schemas.openxmlformats.org/officeDocument/2006/relationships/hyperlink" Target="http://pbs.twimg.com/profile_images/697493564650090496/yr3q_rhx_normal.jpg" TargetMode="External"/><Relationship Id="rId465" Type="http://schemas.openxmlformats.org/officeDocument/2006/relationships/hyperlink" Target="https://twitter.com/nismoknights" TargetMode="External"/><Relationship Id="rId630" Type="http://schemas.openxmlformats.org/officeDocument/2006/relationships/comments" Target="../comments2.xml"/><Relationship Id="rId22" Type="http://schemas.openxmlformats.org/officeDocument/2006/relationships/hyperlink" Target="https://t.co/M6dB1Bzwu6" TargetMode="External"/><Relationship Id="rId64" Type="http://schemas.openxmlformats.org/officeDocument/2006/relationships/hyperlink" Target="https://t.co/PGMlGgmYFY" TargetMode="External"/><Relationship Id="rId118" Type="http://schemas.openxmlformats.org/officeDocument/2006/relationships/hyperlink" Target="https://t.co/BDfq7Zz3ny" TargetMode="External"/><Relationship Id="rId325" Type="http://schemas.openxmlformats.org/officeDocument/2006/relationships/hyperlink" Target="http://pbs.twimg.com/profile_images/939163116046237696/npFRlErr_normal.jpg" TargetMode="External"/><Relationship Id="rId367" Type="http://schemas.openxmlformats.org/officeDocument/2006/relationships/hyperlink" Target="http://pbs.twimg.com/profile_images/913130988208820224/JwoOZVGo_normal.jpg" TargetMode="External"/><Relationship Id="rId532" Type="http://schemas.openxmlformats.org/officeDocument/2006/relationships/hyperlink" Target="https://twitter.com/cgfonta" TargetMode="External"/><Relationship Id="rId574" Type="http://schemas.openxmlformats.org/officeDocument/2006/relationships/hyperlink" Target="https://twitter.com/jmanmillerbug" TargetMode="External"/><Relationship Id="rId171" Type="http://schemas.openxmlformats.org/officeDocument/2006/relationships/hyperlink" Target="http://pbs.twimg.com/profile_images/931109464375259136/yd2nnkLu_normal.jpg" TargetMode="External"/><Relationship Id="rId227" Type="http://schemas.openxmlformats.org/officeDocument/2006/relationships/hyperlink" Target="http://pbs.twimg.com/profile_images/941496756700717056/iWeffAxa_normal.jpg" TargetMode="External"/><Relationship Id="rId269" Type="http://schemas.openxmlformats.org/officeDocument/2006/relationships/hyperlink" Target="http://pbs.twimg.com/profile_images/817016142833352704/uNEK30X9_normal.jpg" TargetMode="External"/><Relationship Id="rId434" Type="http://schemas.openxmlformats.org/officeDocument/2006/relationships/hyperlink" Target="https://twitter.com/myloc_tracker" TargetMode="External"/><Relationship Id="rId476" Type="http://schemas.openxmlformats.org/officeDocument/2006/relationships/hyperlink" Target="https://twitter.com/daniel_jerome44" TargetMode="External"/><Relationship Id="rId33" Type="http://schemas.openxmlformats.org/officeDocument/2006/relationships/hyperlink" Target="https://t.co/eytdkcb77D" TargetMode="External"/><Relationship Id="rId129" Type="http://schemas.openxmlformats.org/officeDocument/2006/relationships/hyperlink" Target="https://t.co/aClwZdkXx0" TargetMode="External"/><Relationship Id="rId280" Type="http://schemas.openxmlformats.org/officeDocument/2006/relationships/hyperlink" Target="http://pbs.twimg.com/profile_images/825467374845493248/yoF9cBl2_normal.jpg" TargetMode="External"/><Relationship Id="rId336" Type="http://schemas.openxmlformats.org/officeDocument/2006/relationships/hyperlink" Target="http://pbs.twimg.com/profile_images/941745060114288641/mNIV0bpv_normal.jpg" TargetMode="External"/><Relationship Id="rId501" Type="http://schemas.openxmlformats.org/officeDocument/2006/relationships/hyperlink" Target="https://twitter.com/frankluntz" TargetMode="External"/><Relationship Id="rId543" Type="http://schemas.openxmlformats.org/officeDocument/2006/relationships/hyperlink" Target="https://twitter.com/beaderino1" TargetMode="External"/><Relationship Id="rId75" Type="http://schemas.openxmlformats.org/officeDocument/2006/relationships/hyperlink" Target="https://t.co/at410qfAs2" TargetMode="External"/><Relationship Id="rId140" Type="http://schemas.openxmlformats.org/officeDocument/2006/relationships/hyperlink" Target="http://pbs.twimg.com/profile_images/936662928513581061/tGI9u58H_normal.jpg" TargetMode="External"/><Relationship Id="rId182" Type="http://schemas.openxmlformats.org/officeDocument/2006/relationships/hyperlink" Target="http://pbs.twimg.com/profile_images/931380111030542337/JZnSg12B_normal.jpg" TargetMode="External"/><Relationship Id="rId378" Type="http://schemas.openxmlformats.org/officeDocument/2006/relationships/hyperlink" Target="http://pbs.twimg.com/profile_images/814338007159439362/rD1fwlzz_normal.jpg" TargetMode="External"/><Relationship Id="rId403" Type="http://schemas.openxmlformats.org/officeDocument/2006/relationships/hyperlink" Target="https://twitter.com/originalfunko" TargetMode="External"/><Relationship Id="rId585" Type="http://schemas.openxmlformats.org/officeDocument/2006/relationships/hyperlink" Target="https://twitter.com/celinethor" TargetMode="External"/><Relationship Id="rId6" Type="http://schemas.openxmlformats.org/officeDocument/2006/relationships/hyperlink" Target="http://t.co/nuqICApI0F" TargetMode="External"/><Relationship Id="rId238" Type="http://schemas.openxmlformats.org/officeDocument/2006/relationships/hyperlink" Target="http://pbs.twimg.com/profile_images/884425233268178945/QJypXYrA_normal.jpg" TargetMode="External"/><Relationship Id="rId445" Type="http://schemas.openxmlformats.org/officeDocument/2006/relationships/hyperlink" Target="https://twitter.com/jnjnews" TargetMode="External"/><Relationship Id="rId487" Type="http://schemas.openxmlformats.org/officeDocument/2006/relationships/hyperlink" Target="https://twitter.com/nawelle_gasmi" TargetMode="External"/><Relationship Id="rId610" Type="http://schemas.openxmlformats.org/officeDocument/2006/relationships/hyperlink" Target="https://twitter.com/smugouma" TargetMode="External"/><Relationship Id="rId291" Type="http://schemas.openxmlformats.org/officeDocument/2006/relationships/hyperlink" Target="http://pbs.twimg.com/profile_images/917908510146428929/Ce51Iu2c_normal.jpg" TargetMode="External"/><Relationship Id="rId305" Type="http://schemas.openxmlformats.org/officeDocument/2006/relationships/hyperlink" Target="http://pbs.twimg.com/profile_images/895709744479952897/AtNlF0yf_normal.jpg" TargetMode="External"/><Relationship Id="rId347" Type="http://schemas.openxmlformats.org/officeDocument/2006/relationships/hyperlink" Target="http://pbs.twimg.com/profile_images/912761585852207106/VLigcFa2_normal.jpg" TargetMode="External"/><Relationship Id="rId512" Type="http://schemas.openxmlformats.org/officeDocument/2006/relationships/hyperlink" Target="https://twitter.com/masaun2551" TargetMode="External"/><Relationship Id="rId44" Type="http://schemas.openxmlformats.org/officeDocument/2006/relationships/hyperlink" Target="https://t.co/7E9xWA9zUg" TargetMode="External"/><Relationship Id="rId86" Type="http://schemas.openxmlformats.org/officeDocument/2006/relationships/hyperlink" Target="https://t.co/MlUXFP60sr" TargetMode="External"/><Relationship Id="rId151" Type="http://schemas.openxmlformats.org/officeDocument/2006/relationships/hyperlink" Target="http://pbs.twimg.com/profile_images/926894574559096832/UPb9TYk5_normal.jpg" TargetMode="External"/><Relationship Id="rId389" Type="http://schemas.openxmlformats.org/officeDocument/2006/relationships/hyperlink" Target="https://twitter.com/gumememe" TargetMode="External"/><Relationship Id="rId554" Type="http://schemas.openxmlformats.org/officeDocument/2006/relationships/hyperlink" Target="https://twitter.com/waifucreepy" TargetMode="External"/><Relationship Id="rId596" Type="http://schemas.openxmlformats.org/officeDocument/2006/relationships/hyperlink" Target="https://twitter.com/vivibulzo" TargetMode="External"/><Relationship Id="rId193" Type="http://schemas.openxmlformats.org/officeDocument/2006/relationships/hyperlink" Target="http://pbs.twimg.com/profile_images/892405316104486913/KvD3ZD8M_normal.jpg" TargetMode="External"/><Relationship Id="rId207" Type="http://schemas.openxmlformats.org/officeDocument/2006/relationships/hyperlink" Target="http://pbs.twimg.com/profile_images/2284001626/65rtjk29wyrcjuw7y46x_normal.jpeg" TargetMode="External"/><Relationship Id="rId249" Type="http://schemas.openxmlformats.org/officeDocument/2006/relationships/hyperlink" Target="http://pbs.twimg.com/profile_images/813157881692508160/wot7j9HP_normal.jpg" TargetMode="External"/><Relationship Id="rId414" Type="http://schemas.openxmlformats.org/officeDocument/2006/relationships/hyperlink" Target="https://twitter.com/davynegi" TargetMode="External"/><Relationship Id="rId456" Type="http://schemas.openxmlformats.org/officeDocument/2006/relationships/hyperlink" Target="https://twitter.com/lisafit02584586" TargetMode="External"/><Relationship Id="rId498" Type="http://schemas.openxmlformats.org/officeDocument/2006/relationships/hyperlink" Target="https://twitter.com/bloodklavers" TargetMode="External"/><Relationship Id="rId621" Type="http://schemas.openxmlformats.org/officeDocument/2006/relationships/hyperlink" Target="https://twitter.com/spirosmargaris" TargetMode="External"/><Relationship Id="rId13" Type="http://schemas.openxmlformats.org/officeDocument/2006/relationships/hyperlink" Target="https://t.co/ewYBmpRjoe" TargetMode="External"/><Relationship Id="rId109" Type="http://schemas.openxmlformats.org/officeDocument/2006/relationships/hyperlink" Target="https://t.co/ACE9mbyXiI" TargetMode="External"/><Relationship Id="rId260" Type="http://schemas.openxmlformats.org/officeDocument/2006/relationships/hyperlink" Target="http://pbs.twimg.com/profile_images/924672840502214657/7rKwYtUo_normal.jpg" TargetMode="External"/><Relationship Id="rId316" Type="http://schemas.openxmlformats.org/officeDocument/2006/relationships/hyperlink" Target="http://pbs.twimg.com/profile_images/223804199/Picture_5_normal.png" TargetMode="External"/><Relationship Id="rId523" Type="http://schemas.openxmlformats.org/officeDocument/2006/relationships/hyperlink" Target="https://twitter.com/rowinio" TargetMode="External"/><Relationship Id="rId55" Type="http://schemas.openxmlformats.org/officeDocument/2006/relationships/hyperlink" Target="https://t.co/k1nkBUU8K6" TargetMode="External"/><Relationship Id="rId97" Type="http://schemas.openxmlformats.org/officeDocument/2006/relationships/hyperlink" Target="https://t.co/viMVWUGECv" TargetMode="External"/><Relationship Id="rId120" Type="http://schemas.openxmlformats.org/officeDocument/2006/relationships/hyperlink" Target="https://t.co/VFnLsL1M50" TargetMode="External"/><Relationship Id="rId358" Type="http://schemas.openxmlformats.org/officeDocument/2006/relationships/hyperlink" Target="http://pbs.twimg.com/profile_images/943234608065282050/-R_KaKdR_normal.jpg" TargetMode="External"/><Relationship Id="rId565" Type="http://schemas.openxmlformats.org/officeDocument/2006/relationships/hyperlink" Target="https://twitter.com/mariaeva40451" TargetMode="External"/><Relationship Id="rId162" Type="http://schemas.openxmlformats.org/officeDocument/2006/relationships/hyperlink" Target="http://pbs.twimg.com/profile_images/807306191395241984/s8xmWAvU_normal.jpg" TargetMode="External"/><Relationship Id="rId218" Type="http://schemas.openxmlformats.org/officeDocument/2006/relationships/hyperlink" Target="http://pbs.twimg.com/profile_images/794605767735279616/TnN4DRe1_normal.jpg" TargetMode="External"/><Relationship Id="rId425" Type="http://schemas.openxmlformats.org/officeDocument/2006/relationships/hyperlink" Target="https://twitter.com/laetchecopar" TargetMode="External"/><Relationship Id="rId467" Type="http://schemas.openxmlformats.org/officeDocument/2006/relationships/hyperlink" Target="https://twitter.com/bfraser747" TargetMode="External"/><Relationship Id="rId271" Type="http://schemas.openxmlformats.org/officeDocument/2006/relationships/hyperlink" Target="http://pbs.twimg.com/profile_images/634198742825107457/bF_EumQY_normal.jpg" TargetMode="External"/><Relationship Id="rId24" Type="http://schemas.openxmlformats.org/officeDocument/2006/relationships/hyperlink" Target="https://t.co/LvznnukeDo" TargetMode="External"/><Relationship Id="rId66" Type="http://schemas.openxmlformats.org/officeDocument/2006/relationships/hyperlink" Target="https://t.co/CzA88LN2Q9" TargetMode="External"/><Relationship Id="rId131" Type="http://schemas.openxmlformats.org/officeDocument/2006/relationships/hyperlink" Target="http://t.co/yjCmkWbsgH" TargetMode="External"/><Relationship Id="rId327" Type="http://schemas.openxmlformats.org/officeDocument/2006/relationships/hyperlink" Target="http://pbs.twimg.com/profile_images/908437901406437377/xpcaz9jl_normal.jpg" TargetMode="External"/><Relationship Id="rId369" Type="http://schemas.openxmlformats.org/officeDocument/2006/relationships/hyperlink" Target="http://pbs.twimg.com/profile_images/755041168824659968/2tFo_ril_normal.jpg" TargetMode="External"/><Relationship Id="rId534" Type="http://schemas.openxmlformats.org/officeDocument/2006/relationships/hyperlink" Target="https://twitter.com/deemonicaaa" TargetMode="External"/><Relationship Id="rId576" Type="http://schemas.openxmlformats.org/officeDocument/2006/relationships/hyperlink" Target="https://twitter.com/juanjos_rp" TargetMode="External"/><Relationship Id="rId173" Type="http://schemas.openxmlformats.org/officeDocument/2006/relationships/hyperlink" Target="http://pbs.twimg.com/profile_images/842021550182301700/ip1imWSc_normal.jpg" TargetMode="External"/><Relationship Id="rId229" Type="http://schemas.openxmlformats.org/officeDocument/2006/relationships/hyperlink" Target="http://pbs.twimg.com/profile_images/663352330675486720/eXosdU5b_normal.jpg" TargetMode="External"/><Relationship Id="rId380" Type="http://schemas.openxmlformats.org/officeDocument/2006/relationships/hyperlink" Target="http://pbs.twimg.com/profile_images/848229478362906625/O13zxf-U_normal.jpg" TargetMode="External"/><Relationship Id="rId436" Type="http://schemas.openxmlformats.org/officeDocument/2006/relationships/hyperlink" Target="https://twitter.com/gboy559" TargetMode="External"/><Relationship Id="rId601" Type="http://schemas.openxmlformats.org/officeDocument/2006/relationships/hyperlink" Target="https://twitter.com/lmattowens" TargetMode="External"/><Relationship Id="rId240" Type="http://schemas.openxmlformats.org/officeDocument/2006/relationships/hyperlink" Target="http://pbs.twimg.com/profile_images/940205794649284608/jGLtD2Y7_normal.jpg" TargetMode="External"/><Relationship Id="rId478" Type="http://schemas.openxmlformats.org/officeDocument/2006/relationships/hyperlink" Target="https://twitter.com/axios" TargetMode="External"/><Relationship Id="rId35" Type="http://schemas.openxmlformats.org/officeDocument/2006/relationships/hyperlink" Target="https://t.co/0HMVBH9aFe" TargetMode="External"/><Relationship Id="rId77" Type="http://schemas.openxmlformats.org/officeDocument/2006/relationships/hyperlink" Target="https://t.co/KfTaYY5RAu" TargetMode="External"/><Relationship Id="rId100" Type="http://schemas.openxmlformats.org/officeDocument/2006/relationships/hyperlink" Target="https://t.co/hD2z8qQsFy" TargetMode="External"/><Relationship Id="rId282" Type="http://schemas.openxmlformats.org/officeDocument/2006/relationships/hyperlink" Target="http://abs.twimg.com/sticky/default_profile_images/default_profile_normal.png" TargetMode="External"/><Relationship Id="rId338" Type="http://schemas.openxmlformats.org/officeDocument/2006/relationships/hyperlink" Target="http://pbs.twimg.com/profile_images/676888860463382528/peyPQiOV_normal.jpg" TargetMode="External"/><Relationship Id="rId503" Type="http://schemas.openxmlformats.org/officeDocument/2006/relationships/hyperlink" Target="https://twitter.com/wfmy" TargetMode="External"/><Relationship Id="rId545" Type="http://schemas.openxmlformats.org/officeDocument/2006/relationships/hyperlink" Target="https://twitter.com/jedi&#305;nsider" TargetMode="External"/><Relationship Id="rId587" Type="http://schemas.openxmlformats.org/officeDocument/2006/relationships/hyperlink" Target="https://twitter.com/walmartcomus" TargetMode="External"/><Relationship Id="rId8" Type="http://schemas.openxmlformats.org/officeDocument/2006/relationships/hyperlink" Target="https://t.co/cMLmFbyXaL" TargetMode="External"/><Relationship Id="rId142" Type="http://schemas.openxmlformats.org/officeDocument/2006/relationships/hyperlink" Target="http://pbs.twimg.com/profile_images/816319924926713856/0CSf0ntm_normal.jpg" TargetMode="External"/><Relationship Id="rId184" Type="http://schemas.openxmlformats.org/officeDocument/2006/relationships/hyperlink" Target="http://pbs.twimg.com/profile_images/943629307024433157/RWGEHgiw_normal.jpg" TargetMode="External"/><Relationship Id="rId391" Type="http://schemas.openxmlformats.org/officeDocument/2006/relationships/hyperlink" Target="https://twitter.com/walmart_atende" TargetMode="External"/><Relationship Id="rId405" Type="http://schemas.openxmlformats.org/officeDocument/2006/relationships/hyperlink" Target="https://twitter.com/floridavoternpa" TargetMode="External"/><Relationship Id="rId447" Type="http://schemas.openxmlformats.org/officeDocument/2006/relationships/hyperlink" Target="https://twitter.com/goldmansachs" TargetMode="External"/><Relationship Id="rId612" Type="http://schemas.openxmlformats.org/officeDocument/2006/relationships/hyperlink" Target="https://twitter.com/patobullrich" TargetMode="External"/><Relationship Id="rId251" Type="http://schemas.openxmlformats.org/officeDocument/2006/relationships/hyperlink" Target="http://pbs.twimg.com/profile_images/941386420706570240/LjCPPIJ6_normal.jpg" TargetMode="External"/><Relationship Id="rId489" Type="http://schemas.openxmlformats.org/officeDocument/2006/relationships/hyperlink" Target="https://twitter.com/cpooutlets" TargetMode="External"/><Relationship Id="rId46" Type="http://schemas.openxmlformats.org/officeDocument/2006/relationships/hyperlink" Target="https://t.co/4xkBW6xaPT" TargetMode="External"/><Relationship Id="rId293" Type="http://schemas.openxmlformats.org/officeDocument/2006/relationships/hyperlink" Target="http://abs.twimg.com/sticky/default_profile_images/default_profile_normal.png" TargetMode="External"/><Relationship Id="rId307" Type="http://schemas.openxmlformats.org/officeDocument/2006/relationships/hyperlink" Target="http://pbs.twimg.com/profile_images/907661755433840640/L6F5PXnt_normal.jpg" TargetMode="External"/><Relationship Id="rId349" Type="http://schemas.openxmlformats.org/officeDocument/2006/relationships/hyperlink" Target="http://abs.twimg.com/sticky/default_profile_images/default_profile_normal.png" TargetMode="External"/><Relationship Id="rId514" Type="http://schemas.openxmlformats.org/officeDocument/2006/relationships/hyperlink" Target="https://twitter.com/boglesbian" TargetMode="External"/><Relationship Id="rId556" Type="http://schemas.openxmlformats.org/officeDocument/2006/relationships/hyperlink" Target="https://twitter.com/epiriz39" TargetMode="External"/><Relationship Id="rId88" Type="http://schemas.openxmlformats.org/officeDocument/2006/relationships/hyperlink" Target="http://t.co/y77We5Wxdy" TargetMode="External"/><Relationship Id="rId111" Type="http://schemas.openxmlformats.org/officeDocument/2006/relationships/hyperlink" Target="http://t.co/PiRmPUMe8s" TargetMode="External"/><Relationship Id="rId153" Type="http://schemas.openxmlformats.org/officeDocument/2006/relationships/hyperlink" Target="http://pbs.twimg.com/profile_images/595354736783667200/hK_-3Hmc_normal.jpg" TargetMode="External"/><Relationship Id="rId195" Type="http://schemas.openxmlformats.org/officeDocument/2006/relationships/hyperlink" Target="http://pbs.twimg.com/profile_images/453670578222665729/w0rNOqXD_normal.png" TargetMode="External"/><Relationship Id="rId209" Type="http://schemas.openxmlformats.org/officeDocument/2006/relationships/hyperlink" Target="http://pbs.twimg.com/profile_images/897085114928070656/jzlm2-_p_normal.jpg" TargetMode="External"/><Relationship Id="rId360" Type="http://schemas.openxmlformats.org/officeDocument/2006/relationships/hyperlink" Target="http://pbs.twimg.com/profile_images/648658652849549312/FzTPyIXL_normal.jpg" TargetMode="External"/><Relationship Id="rId416" Type="http://schemas.openxmlformats.org/officeDocument/2006/relationships/hyperlink" Target="https://twitter.com/slconine" TargetMode="External"/><Relationship Id="rId598" Type="http://schemas.openxmlformats.org/officeDocument/2006/relationships/hyperlink" Target="https://twitter.com/lsilvestresiaz" TargetMode="External"/><Relationship Id="rId220" Type="http://schemas.openxmlformats.org/officeDocument/2006/relationships/hyperlink" Target="http://pbs.twimg.com/profile_images/942726780149993473/EqvLu3Tm_normal.jpg" TargetMode="External"/><Relationship Id="rId458" Type="http://schemas.openxmlformats.org/officeDocument/2006/relationships/hyperlink" Target="https://twitter.com/123beauty2010" TargetMode="External"/><Relationship Id="rId623" Type="http://schemas.openxmlformats.org/officeDocument/2006/relationships/hyperlink" Target="https://twitter.com/jocha21" TargetMode="External"/><Relationship Id="rId15" Type="http://schemas.openxmlformats.org/officeDocument/2006/relationships/hyperlink" Target="https://t.co/F3fLcf5sH7" TargetMode="External"/><Relationship Id="rId57" Type="http://schemas.openxmlformats.org/officeDocument/2006/relationships/hyperlink" Target="https://t.co/SGH3evGEsE" TargetMode="External"/><Relationship Id="rId262" Type="http://schemas.openxmlformats.org/officeDocument/2006/relationships/hyperlink" Target="http://pbs.twimg.com/profile_images/937320403848060928/_bf2zsb8_normal.jpg" TargetMode="External"/><Relationship Id="rId318" Type="http://schemas.openxmlformats.org/officeDocument/2006/relationships/hyperlink" Target="http://pbs.twimg.com/profile_images/889502330072305665/dsVCVkAU_normal.jpg" TargetMode="External"/><Relationship Id="rId525" Type="http://schemas.openxmlformats.org/officeDocument/2006/relationships/hyperlink" Target="https://twitter.com/kmamas" TargetMode="External"/><Relationship Id="rId567" Type="http://schemas.openxmlformats.org/officeDocument/2006/relationships/hyperlink" Target="https://twitter.com/_deuceg" TargetMode="External"/><Relationship Id="rId99" Type="http://schemas.openxmlformats.org/officeDocument/2006/relationships/hyperlink" Target="https://t.co/HrKdZUUbPG" TargetMode="External"/><Relationship Id="rId122" Type="http://schemas.openxmlformats.org/officeDocument/2006/relationships/hyperlink" Target="https://t.co/SXBsjlmYuN" TargetMode="External"/><Relationship Id="rId164" Type="http://schemas.openxmlformats.org/officeDocument/2006/relationships/hyperlink" Target="http://pbs.twimg.com/profile_images/941041604193812481/dlXVpcYp_normal.jpg" TargetMode="External"/><Relationship Id="rId371" Type="http://schemas.openxmlformats.org/officeDocument/2006/relationships/hyperlink" Target="http://pbs.twimg.com/profile_images/706969236594409473/dZUU8a1M_normal.jpg" TargetMode="External"/><Relationship Id="rId427" Type="http://schemas.openxmlformats.org/officeDocument/2006/relationships/hyperlink" Target="https://twitter.com/tbone7219" TargetMode="External"/><Relationship Id="rId469" Type="http://schemas.openxmlformats.org/officeDocument/2006/relationships/hyperlink" Target="https://twitter.com/lusinedigitale" TargetMode="External"/><Relationship Id="rId26" Type="http://schemas.openxmlformats.org/officeDocument/2006/relationships/hyperlink" Target="https://t.co/V5nTez5BgK" TargetMode="External"/><Relationship Id="rId231" Type="http://schemas.openxmlformats.org/officeDocument/2006/relationships/hyperlink" Target="http://pbs.twimg.com/profile_images/673668145773740032/g2zWIpRU_normal.jpg" TargetMode="External"/><Relationship Id="rId273" Type="http://schemas.openxmlformats.org/officeDocument/2006/relationships/hyperlink" Target="http://pbs.twimg.com/profile_images/580335386892873728/okiWRHZM_normal.jpg" TargetMode="External"/><Relationship Id="rId329" Type="http://schemas.openxmlformats.org/officeDocument/2006/relationships/hyperlink" Target="http://pbs.twimg.com/profile_images/2451678678/u78rk2ii34r5x2hcwusu_normal.jpeg" TargetMode="External"/><Relationship Id="rId480" Type="http://schemas.openxmlformats.org/officeDocument/2006/relationships/hyperlink" Target="https://twitter.com/cakewhiz" TargetMode="External"/><Relationship Id="rId536" Type="http://schemas.openxmlformats.org/officeDocument/2006/relationships/hyperlink" Target="https://twitter.com/nilinf7hotmail1" TargetMode="External"/><Relationship Id="rId68" Type="http://schemas.openxmlformats.org/officeDocument/2006/relationships/hyperlink" Target="https://t.co/UmbJ4p1MWF" TargetMode="External"/><Relationship Id="rId133" Type="http://schemas.openxmlformats.org/officeDocument/2006/relationships/hyperlink" Target="http://t.co/DRON87aVLQ" TargetMode="External"/><Relationship Id="rId175" Type="http://schemas.openxmlformats.org/officeDocument/2006/relationships/hyperlink" Target="http://pbs.twimg.com/profile_images/908564509521887232/rqJdhp9U_normal.jpg" TargetMode="External"/><Relationship Id="rId340" Type="http://schemas.openxmlformats.org/officeDocument/2006/relationships/hyperlink" Target="http://pbs.twimg.com/profile_images/936656558599139328/QcuHjBEz_normal.jpg" TargetMode="External"/><Relationship Id="rId578" Type="http://schemas.openxmlformats.org/officeDocument/2006/relationships/hyperlink" Target="https://twitter.com/thirdstopright" TargetMode="External"/><Relationship Id="rId200" Type="http://schemas.openxmlformats.org/officeDocument/2006/relationships/hyperlink" Target="http://pbs.twimg.com/profile_images/464119858494320640/uDZjjqAa_normal.png" TargetMode="External"/><Relationship Id="rId382" Type="http://schemas.openxmlformats.org/officeDocument/2006/relationships/hyperlink" Target="https://twitter.com/repetto_susana" TargetMode="External"/><Relationship Id="rId438" Type="http://schemas.openxmlformats.org/officeDocument/2006/relationships/hyperlink" Target="https://twitter.com/carsellguru" TargetMode="External"/><Relationship Id="rId603" Type="http://schemas.openxmlformats.org/officeDocument/2006/relationships/hyperlink" Target="https://twitter.com/cjmovies_" TargetMode="External"/><Relationship Id="rId242" Type="http://schemas.openxmlformats.org/officeDocument/2006/relationships/hyperlink" Target="http://pbs.twimg.com/profile_images/919634148922396678/z8DxCH1m_normal.jpg" TargetMode="External"/><Relationship Id="rId284" Type="http://schemas.openxmlformats.org/officeDocument/2006/relationships/hyperlink" Target="http://pbs.twimg.com/profile_images/627493146201587712/c_CcSpAf_normal.jpg" TargetMode="External"/><Relationship Id="rId491" Type="http://schemas.openxmlformats.org/officeDocument/2006/relationships/hyperlink" Target="https://twitter.com/mangoysimon" TargetMode="External"/><Relationship Id="rId505" Type="http://schemas.openxmlformats.org/officeDocument/2006/relationships/hyperlink" Target="https://twitter.com/ramblinray890" TargetMode="External"/><Relationship Id="rId37" Type="http://schemas.openxmlformats.org/officeDocument/2006/relationships/hyperlink" Target="http://t.co/8SAtigmCmj" TargetMode="External"/><Relationship Id="rId79" Type="http://schemas.openxmlformats.org/officeDocument/2006/relationships/hyperlink" Target="https://t.co/Fd4nrXJshL" TargetMode="External"/><Relationship Id="rId102" Type="http://schemas.openxmlformats.org/officeDocument/2006/relationships/hyperlink" Target="https://t.co/PkTIz3DCGg" TargetMode="External"/><Relationship Id="rId144" Type="http://schemas.openxmlformats.org/officeDocument/2006/relationships/hyperlink" Target="http://pbs.twimg.com/profile_images/942010967386308608/AZiAFcf9_normal.jpg" TargetMode="External"/><Relationship Id="rId547" Type="http://schemas.openxmlformats.org/officeDocument/2006/relationships/hyperlink" Target="https://twitter.com/nsrasta" TargetMode="External"/><Relationship Id="rId589" Type="http://schemas.openxmlformats.org/officeDocument/2006/relationships/hyperlink" Target="https://twitter.com/gafanhotoapp" TargetMode="External"/><Relationship Id="rId90" Type="http://schemas.openxmlformats.org/officeDocument/2006/relationships/hyperlink" Target="http://t.co/Dth8nWUIMB" TargetMode="External"/><Relationship Id="rId186" Type="http://schemas.openxmlformats.org/officeDocument/2006/relationships/hyperlink" Target="http://pbs.twimg.com/profile_images/908809808496791553/0aXpq1ts_normal.jpg" TargetMode="External"/><Relationship Id="rId351" Type="http://schemas.openxmlformats.org/officeDocument/2006/relationships/hyperlink" Target="http://pbs.twimg.com/profile_images/874620642972372992/l1qhj7ew_normal.jpg" TargetMode="External"/><Relationship Id="rId393" Type="http://schemas.openxmlformats.org/officeDocument/2006/relationships/hyperlink" Target="https://twitter.com/joonbyh" TargetMode="External"/><Relationship Id="rId407" Type="http://schemas.openxmlformats.org/officeDocument/2006/relationships/hyperlink" Target="https://twitter.com/voxdotcom" TargetMode="External"/><Relationship Id="rId449" Type="http://schemas.openxmlformats.org/officeDocument/2006/relationships/hyperlink" Target="https://twitter.com/citi" TargetMode="External"/><Relationship Id="rId614" Type="http://schemas.openxmlformats.org/officeDocument/2006/relationships/hyperlink" Target="https://twitter.com/maddamor" TargetMode="External"/><Relationship Id="rId211" Type="http://schemas.openxmlformats.org/officeDocument/2006/relationships/hyperlink" Target="http://pbs.twimg.com/profile_images/841482265511243782/W9Nhouo3_normal.jpg" TargetMode="External"/><Relationship Id="rId253" Type="http://schemas.openxmlformats.org/officeDocument/2006/relationships/hyperlink" Target="http://pbs.twimg.com/profile_images/3225897382/dca6e0427c82bcba3706f6d6b0a18f59_normal.jpeg" TargetMode="External"/><Relationship Id="rId295" Type="http://schemas.openxmlformats.org/officeDocument/2006/relationships/hyperlink" Target="http://pbs.twimg.com/profile_images/1908960395/vs-tw_normal.jpg" TargetMode="External"/><Relationship Id="rId309" Type="http://schemas.openxmlformats.org/officeDocument/2006/relationships/hyperlink" Target="http://pbs.twimg.com/profile_images/940158729277734913/URn9AUqB_normal.jpg" TargetMode="External"/><Relationship Id="rId460" Type="http://schemas.openxmlformats.org/officeDocument/2006/relationships/hyperlink" Target="https://twitter.com/ahmedtwinkie" TargetMode="External"/><Relationship Id="rId516" Type="http://schemas.openxmlformats.org/officeDocument/2006/relationships/hyperlink" Target="https://twitter.com/mariancavandoli" TargetMode="External"/><Relationship Id="rId48" Type="http://schemas.openxmlformats.org/officeDocument/2006/relationships/hyperlink" Target="http://t.co/IORXQSIgTV" TargetMode="External"/><Relationship Id="rId113" Type="http://schemas.openxmlformats.org/officeDocument/2006/relationships/hyperlink" Target="http://t.co/jsvgqIui5Z" TargetMode="External"/><Relationship Id="rId320" Type="http://schemas.openxmlformats.org/officeDocument/2006/relationships/hyperlink" Target="http://pbs.twimg.com/profile_images/924734971201380353/uOpCJLaS_normal.jpg" TargetMode="External"/><Relationship Id="rId558" Type="http://schemas.openxmlformats.org/officeDocument/2006/relationships/hyperlink" Target="https://twitter.com/axinityy" TargetMode="External"/><Relationship Id="rId155" Type="http://schemas.openxmlformats.org/officeDocument/2006/relationships/hyperlink" Target="http://pbs.twimg.com/profile_images/780071018320760832/42BQ4wXg_normal.jpg" TargetMode="External"/><Relationship Id="rId197" Type="http://schemas.openxmlformats.org/officeDocument/2006/relationships/hyperlink" Target="http://pbs.twimg.com/profile_images/1702184506/m_normal.jpg" TargetMode="External"/><Relationship Id="rId362" Type="http://schemas.openxmlformats.org/officeDocument/2006/relationships/hyperlink" Target="http://pbs.twimg.com/profile_images/2788072538/a7c27539fba28f875c707eb5541a5fa9_normal.png" TargetMode="External"/><Relationship Id="rId418" Type="http://schemas.openxmlformats.org/officeDocument/2006/relationships/hyperlink" Target="https://twitter.com/timdl" TargetMode="External"/><Relationship Id="rId625" Type="http://schemas.openxmlformats.org/officeDocument/2006/relationships/hyperlink" Target="https://twitter.com/mark_vasicek" TargetMode="External"/><Relationship Id="rId222" Type="http://schemas.openxmlformats.org/officeDocument/2006/relationships/hyperlink" Target="http://pbs.twimg.com/profile_images/860804942759477249/upOGCQTn_normal.jpg" TargetMode="External"/><Relationship Id="rId264" Type="http://schemas.openxmlformats.org/officeDocument/2006/relationships/hyperlink" Target="http://pbs.twimg.com/profile_images/875496792636477444/U6fV3Li8_normal.jpg" TargetMode="External"/><Relationship Id="rId471" Type="http://schemas.openxmlformats.org/officeDocument/2006/relationships/hyperlink" Target="https://twitter.com/dyomhara" TargetMode="External"/><Relationship Id="rId17" Type="http://schemas.openxmlformats.org/officeDocument/2006/relationships/hyperlink" Target="https://t.co/8ZIxkRz8JR" TargetMode="External"/><Relationship Id="rId59" Type="http://schemas.openxmlformats.org/officeDocument/2006/relationships/hyperlink" Target="https://t.co/FwGisd1DxK" TargetMode="External"/><Relationship Id="rId124" Type="http://schemas.openxmlformats.org/officeDocument/2006/relationships/hyperlink" Target="http://t.co/oWv2OIAuFo" TargetMode="External"/><Relationship Id="rId527" Type="http://schemas.openxmlformats.org/officeDocument/2006/relationships/hyperlink" Target="https://twitter.com/marcusdrew0076" TargetMode="External"/><Relationship Id="rId569" Type="http://schemas.openxmlformats.org/officeDocument/2006/relationships/hyperlink" Target="https://twitter.com/themommybunch" TargetMode="External"/><Relationship Id="rId70" Type="http://schemas.openxmlformats.org/officeDocument/2006/relationships/hyperlink" Target="https://t.co/CaSizJKDbO" TargetMode="External"/><Relationship Id="rId166" Type="http://schemas.openxmlformats.org/officeDocument/2006/relationships/hyperlink" Target="http://pbs.twimg.com/profile_images/857537403992649730/2S1RXJSo_normal.jpg" TargetMode="External"/><Relationship Id="rId331" Type="http://schemas.openxmlformats.org/officeDocument/2006/relationships/hyperlink" Target="http://pbs.twimg.com/profile_images/876855860877721601/NebQ7uOx_normal.jpg" TargetMode="External"/><Relationship Id="rId373" Type="http://schemas.openxmlformats.org/officeDocument/2006/relationships/hyperlink" Target="http://pbs.twimg.com/profile_images/866328633996193792/ba7jRuJm_normal.jpg" TargetMode="External"/><Relationship Id="rId429" Type="http://schemas.openxmlformats.org/officeDocument/2006/relationships/hyperlink" Target="https://twitter.com/mikaelsongrimes" TargetMode="External"/><Relationship Id="rId580" Type="http://schemas.openxmlformats.org/officeDocument/2006/relationships/hyperlink" Target="https://twitter.com/asaflynn_1984" TargetMode="External"/><Relationship Id="rId1" Type="http://schemas.openxmlformats.org/officeDocument/2006/relationships/hyperlink" Target="https://t.co/nVNROHJfg5" TargetMode="External"/><Relationship Id="rId233" Type="http://schemas.openxmlformats.org/officeDocument/2006/relationships/hyperlink" Target="http://pbs.twimg.com/profile_images/920371293802733568/ZewRXgpe_normal.jpg" TargetMode="External"/><Relationship Id="rId440" Type="http://schemas.openxmlformats.org/officeDocument/2006/relationships/hyperlink" Target="https://twitter.com/uohanalilly" TargetMode="External"/><Relationship Id="rId28" Type="http://schemas.openxmlformats.org/officeDocument/2006/relationships/hyperlink" Target="https://t.co/RNe34TwAoM" TargetMode="External"/><Relationship Id="rId275" Type="http://schemas.openxmlformats.org/officeDocument/2006/relationships/hyperlink" Target="http://pbs.twimg.com/profile_images/917317644767899649/gBnHybA4_normal.jpg" TargetMode="External"/><Relationship Id="rId300" Type="http://schemas.openxmlformats.org/officeDocument/2006/relationships/hyperlink" Target="http://pbs.twimg.com/profile_images/422613429531074561/yIkvn9bM_normal.jpeg" TargetMode="External"/><Relationship Id="rId482" Type="http://schemas.openxmlformats.org/officeDocument/2006/relationships/hyperlink" Target="https://twitter.com/gillette" TargetMode="External"/><Relationship Id="rId538" Type="http://schemas.openxmlformats.org/officeDocument/2006/relationships/hyperlink" Target="https://twitter.com/buckygreen1" TargetMode="External"/><Relationship Id="rId81" Type="http://schemas.openxmlformats.org/officeDocument/2006/relationships/hyperlink" Target="https://t.co/fqVVaqosmW" TargetMode="External"/><Relationship Id="rId135" Type="http://schemas.openxmlformats.org/officeDocument/2006/relationships/hyperlink" Target="https://t.co/C9Q8hQPgcF" TargetMode="External"/><Relationship Id="rId177" Type="http://schemas.openxmlformats.org/officeDocument/2006/relationships/hyperlink" Target="http://pbs.twimg.com/profile_images/938928840306561024/8rcdGj6C_normal.jpg" TargetMode="External"/><Relationship Id="rId342" Type="http://schemas.openxmlformats.org/officeDocument/2006/relationships/hyperlink" Target="http://pbs.twimg.com/profile_images/687029320926154752/hT10haXh_normal.jpg" TargetMode="External"/><Relationship Id="rId384" Type="http://schemas.openxmlformats.org/officeDocument/2006/relationships/hyperlink" Target="https://twitter.com/tolentinpedro" TargetMode="External"/><Relationship Id="rId591" Type="http://schemas.openxmlformats.org/officeDocument/2006/relationships/hyperlink" Target="https://twitter.com/betylandia" TargetMode="External"/><Relationship Id="rId605" Type="http://schemas.openxmlformats.org/officeDocument/2006/relationships/hyperlink" Target="https://twitter.com/rockinmama" TargetMode="External"/><Relationship Id="rId202" Type="http://schemas.openxmlformats.org/officeDocument/2006/relationships/hyperlink" Target="http://pbs.twimg.com/profile_images/875132347850436608/23m9wJZq_normal.jpg" TargetMode="External"/><Relationship Id="rId244" Type="http://schemas.openxmlformats.org/officeDocument/2006/relationships/hyperlink" Target="http://pbs.twimg.com/profile_images/474703403449188352/fwV0P7n2_normal.png" TargetMode="External"/><Relationship Id="rId39" Type="http://schemas.openxmlformats.org/officeDocument/2006/relationships/hyperlink" Target="http://t.co/uladdpVdgw" TargetMode="External"/><Relationship Id="rId286" Type="http://schemas.openxmlformats.org/officeDocument/2006/relationships/hyperlink" Target="http://pbs.twimg.com/profile_images/943712596900720640/YWvvrB9S_normal.jpg" TargetMode="External"/><Relationship Id="rId451" Type="http://schemas.openxmlformats.org/officeDocument/2006/relationships/hyperlink" Target="https://twitter.com/apple" TargetMode="External"/><Relationship Id="rId493" Type="http://schemas.openxmlformats.org/officeDocument/2006/relationships/hyperlink" Target="https://twitter.com/bearclaw_d" TargetMode="External"/><Relationship Id="rId507" Type="http://schemas.openxmlformats.org/officeDocument/2006/relationships/hyperlink" Target="https://twitter.com/bazinga_king" TargetMode="External"/><Relationship Id="rId549" Type="http://schemas.openxmlformats.org/officeDocument/2006/relationships/hyperlink" Target="https://twitter.com/rodolphozippo" TargetMode="External"/><Relationship Id="rId50" Type="http://schemas.openxmlformats.org/officeDocument/2006/relationships/hyperlink" Target="http://t.co/XUSDix8qMx" TargetMode="External"/><Relationship Id="rId104" Type="http://schemas.openxmlformats.org/officeDocument/2006/relationships/hyperlink" Target="https://t.co/fQFVVGYY99" TargetMode="External"/><Relationship Id="rId146" Type="http://schemas.openxmlformats.org/officeDocument/2006/relationships/hyperlink" Target="http://pbs.twimg.com/profile_images/767760877646819328/jG4wBBYO_normal.jpg" TargetMode="External"/><Relationship Id="rId188" Type="http://schemas.openxmlformats.org/officeDocument/2006/relationships/hyperlink" Target="http://pbs.twimg.com/profile_images/818730660755976193/ploA4jPR_normal.jpg" TargetMode="External"/><Relationship Id="rId311" Type="http://schemas.openxmlformats.org/officeDocument/2006/relationships/hyperlink" Target="http://pbs.twimg.com/profile_images/760482727938457600/--CkESb4_normal.jpg" TargetMode="External"/><Relationship Id="rId353" Type="http://schemas.openxmlformats.org/officeDocument/2006/relationships/hyperlink" Target="http://pbs.twimg.com/profile_images/436533486468345857/BVL6SGvo_normal.jpeg" TargetMode="External"/><Relationship Id="rId395" Type="http://schemas.openxmlformats.org/officeDocument/2006/relationships/hyperlink" Target="https://twitter.com/hardmob_promo" TargetMode="External"/><Relationship Id="rId409" Type="http://schemas.openxmlformats.org/officeDocument/2006/relationships/hyperlink" Target="https://twitter.com/matt3756" TargetMode="External"/><Relationship Id="rId560" Type="http://schemas.openxmlformats.org/officeDocument/2006/relationships/hyperlink" Target="https://twitter.com/richardveryard" TargetMode="External"/><Relationship Id="rId92" Type="http://schemas.openxmlformats.org/officeDocument/2006/relationships/hyperlink" Target="https://t.co/JAUEHzxPKD" TargetMode="External"/><Relationship Id="rId213" Type="http://schemas.openxmlformats.org/officeDocument/2006/relationships/hyperlink" Target="http://pbs.twimg.com/profile_images/700322286008598528/y3sQBsSQ_normal.png" TargetMode="External"/><Relationship Id="rId420" Type="http://schemas.openxmlformats.org/officeDocument/2006/relationships/hyperlink" Target="https://twitter.com/christatravels" TargetMode="External"/><Relationship Id="rId616" Type="http://schemas.openxmlformats.org/officeDocument/2006/relationships/hyperlink" Target="https://twitter.com/hjcbizsolutions" TargetMode="External"/><Relationship Id="rId255" Type="http://schemas.openxmlformats.org/officeDocument/2006/relationships/hyperlink" Target="http://pbs.twimg.com/profile_images/940929051514101760/34vGBsZq_normal.jpg" TargetMode="External"/><Relationship Id="rId297" Type="http://schemas.openxmlformats.org/officeDocument/2006/relationships/hyperlink" Target="http://abs.twimg.com/sticky/default_profile_images/default_profile_normal.png" TargetMode="External"/><Relationship Id="rId462" Type="http://schemas.openxmlformats.org/officeDocument/2006/relationships/hyperlink" Target="https://twitter.com/mariluparreiras" TargetMode="External"/><Relationship Id="rId518" Type="http://schemas.openxmlformats.org/officeDocument/2006/relationships/hyperlink" Target="https://twitter.com/ronclarkacademy" TargetMode="External"/><Relationship Id="rId115" Type="http://schemas.openxmlformats.org/officeDocument/2006/relationships/hyperlink" Target="https://t.co/4KHT0DtXJT" TargetMode="External"/><Relationship Id="rId157" Type="http://schemas.openxmlformats.org/officeDocument/2006/relationships/hyperlink" Target="http://pbs.twimg.com/profile_images/939820098164088832/G0VAZ7Z7_normal.jpg" TargetMode="External"/><Relationship Id="rId322" Type="http://schemas.openxmlformats.org/officeDocument/2006/relationships/hyperlink" Target="http://pbs.twimg.com/profile_images/905638249988751360/YRUk5hN__normal.jpg" TargetMode="External"/><Relationship Id="rId364" Type="http://schemas.openxmlformats.org/officeDocument/2006/relationships/hyperlink" Target="http://pbs.twimg.com/profile_images/841740203110871040/zYWlEsjF_normal.jpg" TargetMode="External"/><Relationship Id="rId61" Type="http://schemas.openxmlformats.org/officeDocument/2006/relationships/hyperlink" Target="https://t.co/UeZ33femPa" TargetMode="External"/><Relationship Id="rId199" Type="http://schemas.openxmlformats.org/officeDocument/2006/relationships/hyperlink" Target="http://pbs.twimg.com/profile_images/922783622033281024/x0mEGajw_normal.jpg" TargetMode="External"/><Relationship Id="rId571" Type="http://schemas.openxmlformats.org/officeDocument/2006/relationships/hyperlink" Target="https://twitter.com/spaceshipslb" TargetMode="External"/><Relationship Id="rId627" Type="http://schemas.openxmlformats.org/officeDocument/2006/relationships/printerSettings" Target="../printerSettings/printerSettings2.bin"/><Relationship Id="rId19" Type="http://schemas.openxmlformats.org/officeDocument/2006/relationships/hyperlink" Target="http://t.co/0W4J4qri4v" TargetMode="External"/><Relationship Id="rId224" Type="http://schemas.openxmlformats.org/officeDocument/2006/relationships/hyperlink" Target="http://pbs.twimg.com/profile_images/605398482636017665/B-HHFhlI_normal.png" TargetMode="External"/><Relationship Id="rId266" Type="http://schemas.openxmlformats.org/officeDocument/2006/relationships/hyperlink" Target="http://pbs.twimg.com/profile_images/682299993508720640/TD6-jJjQ_normal.jpg" TargetMode="External"/><Relationship Id="rId431" Type="http://schemas.openxmlformats.org/officeDocument/2006/relationships/hyperlink" Target="https://twitter.com/capitalcom" TargetMode="External"/><Relationship Id="rId473" Type="http://schemas.openxmlformats.org/officeDocument/2006/relationships/hyperlink" Target="https://twitter.com/uzibryan" TargetMode="External"/><Relationship Id="rId529" Type="http://schemas.openxmlformats.org/officeDocument/2006/relationships/hyperlink" Target="https://twitter.com/figueraschris" TargetMode="External"/><Relationship Id="rId30" Type="http://schemas.openxmlformats.org/officeDocument/2006/relationships/hyperlink" Target="https://t.co/2bglvjeEnz" TargetMode="External"/><Relationship Id="rId126" Type="http://schemas.openxmlformats.org/officeDocument/2006/relationships/hyperlink" Target="http://t.co/kaXvc0ZZtv" TargetMode="External"/><Relationship Id="rId168" Type="http://schemas.openxmlformats.org/officeDocument/2006/relationships/hyperlink" Target="http://pbs.twimg.com/profile_images/574301435468230656/zd-8fukR_normal.jpeg" TargetMode="External"/><Relationship Id="rId333" Type="http://schemas.openxmlformats.org/officeDocument/2006/relationships/hyperlink" Target="http://pbs.twimg.com/profile_images/601906362977800192/-ZytCVyd_normal.jpg" TargetMode="External"/><Relationship Id="rId540" Type="http://schemas.openxmlformats.org/officeDocument/2006/relationships/hyperlink" Target="https://twitter.com/jornalvs" TargetMode="External"/><Relationship Id="rId72" Type="http://schemas.openxmlformats.org/officeDocument/2006/relationships/hyperlink" Target="https://t.co/wOVrHb9LtP" TargetMode="External"/><Relationship Id="rId375" Type="http://schemas.openxmlformats.org/officeDocument/2006/relationships/hyperlink" Target="http://pbs.twimg.com/profile_images/883309321538347009/Y5fYTwnR_normal.jpg" TargetMode="External"/><Relationship Id="rId582" Type="http://schemas.openxmlformats.org/officeDocument/2006/relationships/hyperlink" Target="https://twitter.com/bhglivebetter" TargetMode="External"/><Relationship Id="rId3" Type="http://schemas.openxmlformats.org/officeDocument/2006/relationships/hyperlink" Target="https://t.co/mSROD0xVZR" TargetMode="External"/><Relationship Id="rId235" Type="http://schemas.openxmlformats.org/officeDocument/2006/relationships/hyperlink" Target="http://pbs.twimg.com/profile_images/819013077823791104/YrNUYCrD_normal.jpg" TargetMode="External"/><Relationship Id="rId277" Type="http://schemas.openxmlformats.org/officeDocument/2006/relationships/hyperlink" Target="http://pbs.twimg.com/profile_images/912583607239225345/JJQvOcnA_normal.jpg" TargetMode="External"/><Relationship Id="rId400" Type="http://schemas.openxmlformats.org/officeDocument/2006/relationships/hyperlink" Target="https://twitter.com/quentinmasson57" TargetMode="External"/><Relationship Id="rId442" Type="http://schemas.openxmlformats.org/officeDocument/2006/relationships/hyperlink" Target="https://twitter.com/m" TargetMode="External"/><Relationship Id="rId484" Type="http://schemas.openxmlformats.org/officeDocument/2006/relationships/hyperlink" Target="https://twitter.com/wordwisealice" TargetMode="External"/><Relationship Id="rId137" Type="http://schemas.openxmlformats.org/officeDocument/2006/relationships/hyperlink" Target="http://abs.twimg.com/sticky/default_profile_images/default_profile_normal.png" TargetMode="External"/><Relationship Id="rId302" Type="http://schemas.openxmlformats.org/officeDocument/2006/relationships/hyperlink" Target="http://pbs.twimg.com/profile_images/533282239883137024/yxgFJfJk_normal.jpeg" TargetMode="External"/><Relationship Id="rId344" Type="http://schemas.openxmlformats.org/officeDocument/2006/relationships/hyperlink" Target="http://pbs.twimg.com/profile_images/714210504508575746/40Z8XXou_normal.jpg" TargetMode="External"/><Relationship Id="rId41" Type="http://schemas.openxmlformats.org/officeDocument/2006/relationships/hyperlink" Target="https://t.co/hG77vsrjTQ" TargetMode="External"/><Relationship Id="rId83" Type="http://schemas.openxmlformats.org/officeDocument/2006/relationships/hyperlink" Target="https://t.co/hxsPq4UA9x" TargetMode="External"/><Relationship Id="rId179" Type="http://schemas.openxmlformats.org/officeDocument/2006/relationships/hyperlink" Target="http://pbs.twimg.com/profile_images/631276655235997696/f8EN26SF_normal.jpg" TargetMode="External"/><Relationship Id="rId386" Type="http://schemas.openxmlformats.org/officeDocument/2006/relationships/hyperlink" Target="https://twitter.com/walmart" TargetMode="External"/><Relationship Id="rId551" Type="http://schemas.openxmlformats.org/officeDocument/2006/relationships/hyperlink" Target="https://twitter.com/nycjim" TargetMode="External"/><Relationship Id="rId593" Type="http://schemas.openxmlformats.org/officeDocument/2006/relationships/hyperlink" Target="https://twitter.com/tayloralesia" TargetMode="External"/><Relationship Id="rId607" Type="http://schemas.openxmlformats.org/officeDocument/2006/relationships/hyperlink" Target="https://twitter.com/vipertoxin" TargetMode="External"/><Relationship Id="rId190" Type="http://schemas.openxmlformats.org/officeDocument/2006/relationships/hyperlink" Target="http://pbs.twimg.com/profile_images/816891291732570114/2g7oi9eO_normal.jpg" TargetMode="External"/><Relationship Id="rId204" Type="http://schemas.openxmlformats.org/officeDocument/2006/relationships/hyperlink" Target="http://pbs.twimg.com/profile_images/1995999738/CitiBlueWave_normal.jpg" TargetMode="External"/><Relationship Id="rId246" Type="http://schemas.openxmlformats.org/officeDocument/2006/relationships/hyperlink" Target="http://pbs.twimg.com/profile_images/764534173931569152/MkVCRodG_normal.jpg" TargetMode="External"/><Relationship Id="rId288" Type="http://schemas.openxmlformats.org/officeDocument/2006/relationships/hyperlink" Target="http://pbs.twimg.com/profile_images/941736222585753600/caccSW35_normal.jpg" TargetMode="External"/><Relationship Id="rId411" Type="http://schemas.openxmlformats.org/officeDocument/2006/relationships/hyperlink" Target="https://twitter.com/plushtimewins" TargetMode="External"/><Relationship Id="rId453" Type="http://schemas.openxmlformats.org/officeDocument/2006/relationships/hyperlink" Target="https://twitter.com/joyannreid" TargetMode="External"/><Relationship Id="rId509" Type="http://schemas.openxmlformats.org/officeDocument/2006/relationships/hyperlink" Target="https://twitter.com/gatejo" TargetMode="External"/><Relationship Id="rId106" Type="http://schemas.openxmlformats.org/officeDocument/2006/relationships/hyperlink" Target="https://t.co/8orkCc2HWl" TargetMode="External"/><Relationship Id="rId313" Type="http://schemas.openxmlformats.org/officeDocument/2006/relationships/hyperlink" Target="http://pbs.twimg.com/profile_images/908821392015155202/gCW3D2uz_normal.jpg" TargetMode="External"/><Relationship Id="rId495" Type="http://schemas.openxmlformats.org/officeDocument/2006/relationships/hyperlink" Target="https://twitter.com/34juancar" TargetMode="External"/><Relationship Id="rId10" Type="http://schemas.openxmlformats.org/officeDocument/2006/relationships/hyperlink" Target="https://t.co/fhRkWUHstC" TargetMode="External"/><Relationship Id="rId52" Type="http://schemas.openxmlformats.org/officeDocument/2006/relationships/hyperlink" Target="https://t.co/RV6BhZvg0r" TargetMode="External"/><Relationship Id="rId94" Type="http://schemas.openxmlformats.org/officeDocument/2006/relationships/hyperlink" Target="http://t.co/fZhUqk9EkQ" TargetMode="External"/><Relationship Id="rId148" Type="http://schemas.openxmlformats.org/officeDocument/2006/relationships/hyperlink" Target="http://pbs.twimg.com/profile_images/942020864488468480/5k_zwmlQ_normal.jpg" TargetMode="External"/><Relationship Id="rId355" Type="http://schemas.openxmlformats.org/officeDocument/2006/relationships/hyperlink" Target="http://pbs.twimg.com/profile_images/1277664327/BinyaminApplebaum1a_2__normal.jpg" TargetMode="External"/><Relationship Id="rId397" Type="http://schemas.openxmlformats.org/officeDocument/2006/relationships/hyperlink" Target="https://twitter.com/arthur_colliot" TargetMode="External"/><Relationship Id="rId520" Type="http://schemas.openxmlformats.org/officeDocument/2006/relationships/hyperlink" Target="https://twitter.com/donquisink" TargetMode="External"/><Relationship Id="rId562" Type="http://schemas.openxmlformats.org/officeDocument/2006/relationships/hyperlink" Target="https://twitter.com/raybeharry" TargetMode="External"/><Relationship Id="rId618" Type="http://schemas.openxmlformats.org/officeDocument/2006/relationships/hyperlink" Target="https://twitter.com/juergunger" TargetMode="External"/><Relationship Id="rId215" Type="http://schemas.openxmlformats.org/officeDocument/2006/relationships/hyperlink" Target="http://pbs.twimg.com/profile_images/943622818150756352/w6LYmbse_normal.jpg" TargetMode="External"/><Relationship Id="rId257" Type="http://schemas.openxmlformats.org/officeDocument/2006/relationships/hyperlink" Target="http://pbs.twimg.com/profile_images/754824737382096898/SbHhsIfX_normal.jpg" TargetMode="External"/><Relationship Id="rId422" Type="http://schemas.openxmlformats.org/officeDocument/2006/relationships/hyperlink" Target="https://twitter.com/carlsonengineer" TargetMode="External"/><Relationship Id="rId464" Type="http://schemas.openxmlformats.org/officeDocument/2006/relationships/hyperlink" Target="https://twitter.com/kiaoze" TargetMode="External"/><Relationship Id="rId299" Type="http://schemas.openxmlformats.org/officeDocument/2006/relationships/hyperlink" Target="http://pbs.twimg.com/profile_images/941345187317604352/hNL-VAAc_normal.jpg" TargetMode="External"/><Relationship Id="rId63" Type="http://schemas.openxmlformats.org/officeDocument/2006/relationships/hyperlink" Target="https://t.co/ifaCrV1nuI" TargetMode="External"/><Relationship Id="rId159" Type="http://schemas.openxmlformats.org/officeDocument/2006/relationships/hyperlink" Target="http://pbs.twimg.com/profile_images/2155229200/zackmerles_normal.jpg" TargetMode="External"/><Relationship Id="rId366" Type="http://schemas.openxmlformats.org/officeDocument/2006/relationships/hyperlink" Target="http://pbs.twimg.com/profile_images/941786126637064198/im7B7jkC_normal.jpg" TargetMode="External"/><Relationship Id="rId573" Type="http://schemas.openxmlformats.org/officeDocument/2006/relationships/hyperlink" Target="https://twitter.com/p" TargetMode="External"/><Relationship Id="rId226" Type="http://schemas.openxmlformats.org/officeDocument/2006/relationships/hyperlink" Target="http://pbs.twimg.com/profile_images/934507082912542721/SsK6BZbt_normal.jpg" TargetMode="External"/><Relationship Id="rId433" Type="http://schemas.openxmlformats.org/officeDocument/2006/relationships/hyperlink" Target="https://twitter.com/roblox" TargetMode="External"/><Relationship Id="rId74" Type="http://schemas.openxmlformats.org/officeDocument/2006/relationships/hyperlink" Target="http://t.co/uNV70Aexl8" TargetMode="External"/><Relationship Id="rId377" Type="http://schemas.openxmlformats.org/officeDocument/2006/relationships/hyperlink" Target="http://pbs.twimg.com/profile_images/904714342909784064/FBW3wzMa_normal.jpg" TargetMode="External"/><Relationship Id="rId500" Type="http://schemas.openxmlformats.org/officeDocument/2006/relationships/hyperlink" Target="https://twitter.com/mitch_vidovich" TargetMode="External"/><Relationship Id="rId584" Type="http://schemas.openxmlformats.org/officeDocument/2006/relationships/hyperlink" Target="https://twitter.com/lloydlegalist" TargetMode="External"/><Relationship Id="rId5" Type="http://schemas.openxmlformats.org/officeDocument/2006/relationships/hyperlink" Target="http://t.co/Z2A4m7UeSv" TargetMode="External"/><Relationship Id="rId237" Type="http://schemas.openxmlformats.org/officeDocument/2006/relationships/hyperlink" Target="http://pbs.twimg.com/profile_images/2726313129/bad2b44647d8321cd90f65ef162975a5_normal.png" TargetMode="External"/><Relationship Id="rId444" Type="http://schemas.openxmlformats.org/officeDocument/2006/relationships/hyperlink" Target="https://twitter.com/lillypad" TargetMode="External"/><Relationship Id="rId290" Type="http://schemas.openxmlformats.org/officeDocument/2006/relationships/hyperlink" Target="http://pbs.twimg.com/profile_images/781671681924304896/ykJmKlGZ_normal.jpg" TargetMode="External"/><Relationship Id="rId304" Type="http://schemas.openxmlformats.org/officeDocument/2006/relationships/hyperlink" Target="http://pbs.twimg.com/profile_images/577115043650666496/vJnqsbcT_normal.jpeg" TargetMode="External"/><Relationship Id="rId388" Type="http://schemas.openxmlformats.org/officeDocument/2006/relationships/hyperlink" Target="https://twitter.com/nintendoamerica" TargetMode="External"/><Relationship Id="rId511" Type="http://schemas.openxmlformats.org/officeDocument/2006/relationships/hyperlink" Target="https://twitter.com/osvaldobru" TargetMode="External"/><Relationship Id="rId609" Type="http://schemas.openxmlformats.org/officeDocument/2006/relationships/hyperlink" Target="https://twitter.com/jacqueline_mbrm" TargetMode="External"/><Relationship Id="rId85" Type="http://schemas.openxmlformats.org/officeDocument/2006/relationships/hyperlink" Target="https://t.co/6wEuWei5Qb" TargetMode="External"/><Relationship Id="rId150" Type="http://schemas.openxmlformats.org/officeDocument/2006/relationships/hyperlink" Target="http://pbs.twimg.com/profile_images/2300532647/n50npdkrk41zhicth1it_normal.png" TargetMode="External"/><Relationship Id="rId595" Type="http://schemas.openxmlformats.org/officeDocument/2006/relationships/hyperlink" Target="https://twitter.com/pressurecookin_" TargetMode="External"/><Relationship Id="rId248" Type="http://schemas.openxmlformats.org/officeDocument/2006/relationships/hyperlink" Target="http://abs.twimg.com/sticky/default_profile_images/default_profile_normal.png" TargetMode="External"/><Relationship Id="rId455" Type="http://schemas.openxmlformats.org/officeDocument/2006/relationships/hyperlink" Target="https://twitter.com/carolforden" TargetMode="External"/><Relationship Id="rId12" Type="http://schemas.openxmlformats.org/officeDocument/2006/relationships/hyperlink" Target="http://t.co/7HtMPXVHw4" TargetMode="External"/><Relationship Id="rId108" Type="http://schemas.openxmlformats.org/officeDocument/2006/relationships/hyperlink" Target="https://t.co/B7yKpc8d3b" TargetMode="External"/><Relationship Id="rId315" Type="http://schemas.openxmlformats.org/officeDocument/2006/relationships/hyperlink" Target="http://pbs.twimg.com/profile_images/801008916192694272/_wDzFogu_normal.jpg" TargetMode="External"/><Relationship Id="rId522" Type="http://schemas.openxmlformats.org/officeDocument/2006/relationships/hyperlink" Target="https://twitter.com/aynamor" TargetMode="External"/><Relationship Id="rId96" Type="http://schemas.openxmlformats.org/officeDocument/2006/relationships/hyperlink" Target="http://t.co/VY3fMpX2ZQ" TargetMode="External"/><Relationship Id="rId161" Type="http://schemas.openxmlformats.org/officeDocument/2006/relationships/hyperlink" Target="http://pbs.twimg.com/profile_images/926286161680707584/Vkg-eDxa_normal.jpg" TargetMode="External"/><Relationship Id="rId399" Type="http://schemas.openxmlformats.org/officeDocument/2006/relationships/hyperlink" Target="https://twitter.com/youtube" TargetMode="External"/><Relationship Id="rId259" Type="http://schemas.openxmlformats.org/officeDocument/2006/relationships/hyperlink" Target="http://pbs.twimg.com/profile_images/704583830624215040/v95Tpwrl_normal.jpg" TargetMode="External"/><Relationship Id="rId466" Type="http://schemas.openxmlformats.org/officeDocument/2006/relationships/hyperlink" Target="https://twitter.com/kheatherbrown" TargetMode="External"/><Relationship Id="rId23" Type="http://schemas.openxmlformats.org/officeDocument/2006/relationships/hyperlink" Target="https://t.co/CT83qUvYSO" TargetMode="External"/><Relationship Id="rId119" Type="http://schemas.openxmlformats.org/officeDocument/2006/relationships/hyperlink" Target="http://t.co/lIk2IG3MeU" TargetMode="External"/><Relationship Id="rId326" Type="http://schemas.openxmlformats.org/officeDocument/2006/relationships/hyperlink" Target="http://pbs.twimg.com/profile_images/666141965814075392/oF3f7KG1_normal.jpg" TargetMode="External"/><Relationship Id="rId533" Type="http://schemas.openxmlformats.org/officeDocument/2006/relationships/hyperlink" Target="https://twitter.com/fathoeseat" TargetMode="External"/><Relationship Id="rId172" Type="http://schemas.openxmlformats.org/officeDocument/2006/relationships/hyperlink" Target="http://pbs.twimg.com/profile_images/872616134956032000/GCBN6qh7_normal.jpg" TargetMode="External"/><Relationship Id="rId477" Type="http://schemas.openxmlformats.org/officeDocument/2006/relationships/hyperlink" Target="https://twitter.com/freemanswatch" TargetMode="External"/><Relationship Id="rId600" Type="http://schemas.openxmlformats.org/officeDocument/2006/relationships/hyperlink" Target="https://twitter.com/bcappelbaum" TargetMode="External"/><Relationship Id="rId337" Type="http://schemas.openxmlformats.org/officeDocument/2006/relationships/hyperlink" Target="http://pbs.twimg.com/profile_images/935148770379075585/BPgy2E7H_normal.jpg" TargetMode="External"/><Relationship Id="rId34" Type="http://schemas.openxmlformats.org/officeDocument/2006/relationships/hyperlink" Target="https://t.co/EIcju5LpUt" TargetMode="External"/><Relationship Id="rId544" Type="http://schemas.openxmlformats.org/officeDocument/2006/relationships/hyperlink" Target="https://twitter.com/whyttnaysmith" TargetMode="External"/><Relationship Id="rId183" Type="http://schemas.openxmlformats.org/officeDocument/2006/relationships/hyperlink" Target="http://pbs.twimg.com/profile_images/940985900548403202/1fCQU_fD_normal.jpg" TargetMode="External"/><Relationship Id="rId390" Type="http://schemas.openxmlformats.org/officeDocument/2006/relationships/hyperlink" Target="https://twitter.com/funwithhiyori" TargetMode="External"/><Relationship Id="rId404" Type="http://schemas.openxmlformats.org/officeDocument/2006/relationships/hyperlink" Target="https://twitter.com/zackmerles" TargetMode="External"/><Relationship Id="rId611" Type="http://schemas.openxmlformats.org/officeDocument/2006/relationships/hyperlink" Target="https://twitter.com/lisafields75" TargetMode="External"/><Relationship Id="rId250" Type="http://schemas.openxmlformats.org/officeDocument/2006/relationships/hyperlink" Target="http://pbs.twimg.com/profile_images/547846358892572674/ebxw7eFe_normal.jpeg" TargetMode="External"/><Relationship Id="rId488" Type="http://schemas.openxmlformats.org/officeDocument/2006/relationships/hyperlink" Target="https://twitter.com/clintroughton" TargetMode="External"/><Relationship Id="rId45" Type="http://schemas.openxmlformats.org/officeDocument/2006/relationships/hyperlink" Target="https://t.co/LImF7tcvmO" TargetMode="External"/><Relationship Id="rId110" Type="http://schemas.openxmlformats.org/officeDocument/2006/relationships/hyperlink" Target="http://t.co/JWDzl14rJY" TargetMode="External"/><Relationship Id="rId348" Type="http://schemas.openxmlformats.org/officeDocument/2006/relationships/hyperlink" Target="http://pbs.twimg.com/profile_images/934615759753437185/Rh_UmikF_normal.jpg" TargetMode="External"/><Relationship Id="rId555" Type="http://schemas.openxmlformats.org/officeDocument/2006/relationships/hyperlink" Target="https://twitter.com/givenchyass" TargetMode="External"/><Relationship Id="rId194" Type="http://schemas.openxmlformats.org/officeDocument/2006/relationships/hyperlink" Target="http://pbs.twimg.com/profile_images/685010359917264896/QLA9dG41_normal.png" TargetMode="External"/><Relationship Id="rId208" Type="http://schemas.openxmlformats.org/officeDocument/2006/relationships/hyperlink" Target="http://pbs.twimg.com/profile_images/868433375706701824/xJ3Me1KK_normal.jpg" TargetMode="External"/><Relationship Id="rId415" Type="http://schemas.openxmlformats.org/officeDocument/2006/relationships/hyperlink" Target="https://twitter.com/yuunyanshi" TargetMode="External"/><Relationship Id="rId622" Type="http://schemas.openxmlformats.org/officeDocument/2006/relationships/hyperlink" Target="https://twitter.com/lamommy_mocha" TargetMode="External"/><Relationship Id="rId261" Type="http://schemas.openxmlformats.org/officeDocument/2006/relationships/hyperlink" Target="http://pbs.twimg.com/profile_images/941676827696910338/UyJzNpSn_normal.jpg" TargetMode="External"/><Relationship Id="rId499" Type="http://schemas.openxmlformats.org/officeDocument/2006/relationships/hyperlink" Target="https://twitter.com/adonisudono" TargetMode="External"/><Relationship Id="rId56" Type="http://schemas.openxmlformats.org/officeDocument/2006/relationships/hyperlink" Target="https://t.co/Hycgkxcvz4" TargetMode="External"/><Relationship Id="rId359" Type="http://schemas.openxmlformats.org/officeDocument/2006/relationships/hyperlink" Target="http://pbs.twimg.com/profile_images/682590515762728960/lQgjaLxA_normal.jpg" TargetMode="External"/><Relationship Id="rId566" Type="http://schemas.openxmlformats.org/officeDocument/2006/relationships/hyperlink" Target="https://twitter.com/plusminuscharge" TargetMode="External"/><Relationship Id="rId121" Type="http://schemas.openxmlformats.org/officeDocument/2006/relationships/hyperlink" Target="https://t.co/ZPjGQ3u9CT" TargetMode="External"/><Relationship Id="rId219" Type="http://schemas.openxmlformats.org/officeDocument/2006/relationships/hyperlink" Target="http://pbs.twimg.com/profile_images/3412719062/96d2d836663b3fb53f58f3e249d4b075_normal.png" TargetMode="External"/><Relationship Id="rId426" Type="http://schemas.openxmlformats.org/officeDocument/2006/relationships/hyperlink" Target="https://twitter.com/un&#305;xphysco" TargetMode="External"/><Relationship Id="rId67" Type="http://schemas.openxmlformats.org/officeDocument/2006/relationships/hyperlink" Target="https://t.co/A2aCI9Z3fA" TargetMode="External"/><Relationship Id="rId272" Type="http://schemas.openxmlformats.org/officeDocument/2006/relationships/hyperlink" Target="http://pbs.twimg.com/profile_images/942720618436456449/zZhnZAlO_normal.jpg" TargetMode="External"/><Relationship Id="rId577" Type="http://schemas.openxmlformats.org/officeDocument/2006/relationships/hyperlink" Target="https://twitter.com/outnumberedmama" TargetMode="External"/><Relationship Id="rId132" Type="http://schemas.openxmlformats.org/officeDocument/2006/relationships/hyperlink" Target="https://t.co/4bC7WehuQ1" TargetMode="External"/><Relationship Id="rId437" Type="http://schemas.openxmlformats.org/officeDocument/2006/relationships/hyperlink" Target="https://twitter.com/minatoastool" TargetMode="External"/><Relationship Id="rId283" Type="http://schemas.openxmlformats.org/officeDocument/2006/relationships/hyperlink" Target="http://pbs.twimg.com/profile_images/709041544595111940/G-Fqu2zx_normal.jpg" TargetMode="External"/><Relationship Id="rId490" Type="http://schemas.openxmlformats.org/officeDocument/2006/relationships/hyperlink" Target="https://twitter.com/jonkbrent" TargetMode="External"/><Relationship Id="rId504" Type="http://schemas.openxmlformats.org/officeDocument/2006/relationships/hyperlink" Target="https://twitter.com/larcherthanlif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engadget.com/2017/12/20/walmart-is-testing-personal-shopping-and-cashier-free-stores/" TargetMode="Externa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hyperlink" Target="https://ooh.li/0e339c5" TargetMode="External"/><Relationship Id="rId7" Type="http://schemas.openxmlformats.org/officeDocument/2006/relationships/hyperlink" Target="https://www.axios.com/walmart-planning-a-cashierless-store-2518925675.html?utm_source=twitter&amp;utm_medium=twsocialshare&amp;utm_campaign=organic" TargetMode="Externa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hyperlink" Target="https://twitter.com/streetwfits/status/837741845455192066" TargetMode="External"/><Relationship Id="rId16" Type="http://schemas.openxmlformats.org/officeDocument/2006/relationships/table" Target="../tables/table16.xml"/><Relationship Id="rId1" Type="http://schemas.openxmlformats.org/officeDocument/2006/relationships/hyperlink" Target="http://ift.tt/2kW2MHg" TargetMode="External"/><Relationship Id="rId6" Type="http://schemas.openxmlformats.org/officeDocument/2006/relationships/hyperlink" Target="https://www.axios.com/walmart-planning-a-cashierless-store-2518925675.html" TargetMode="External"/><Relationship Id="rId11" Type="http://schemas.openxmlformats.org/officeDocument/2006/relationships/table" Target="../tables/table11.xml"/><Relationship Id="rId5" Type="http://schemas.openxmlformats.org/officeDocument/2006/relationships/hyperlink" Target="http://ow.ly/zvQ030hmmRS" TargetMode="External"/><Relationship Id="rId15" Type="http://schemas.openxmlformats.org/officeDocument/2006/relationships/table" Target="../tables/table15.xml"/><Relationship Id="rId10" Type="http://schemas.openxmlformats.org/officeDocument/2006/relationships/hyperlink" Target="http://bit.ly/2BezLNM" TargetMode="External"/><Relationship Id="rId4" Type="http://schemas.openxmlformats.org/officeDocument/2006/relationships/hyperlink" Target="http://walmart.com/" TargetMode="External"/><Relationship Id="rId9" Type="http://schemas.openxmlformats.org/officeDocument/2006/relationships/hyperlink" Target="https://twitter.com/i/web/status/943803232194912262" TargetMode="External"/><Relationship Id="rId1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P278"/>
  <sheetViews>
    <sheetView workbookViewId="0">
      <pane xSplit="2" ySplit="2" topLeftCell="C3" activePane="bottomRight" state="frozen"/>
      <selection pane="topRight" activeCell="C1" sqref="C1"/>
      <selection pane="bottomLeft" activeCell="A3" sqref="A3"/>
      <selection pane="bottomRight" activeCell="F2" sqref="F2"/>
    </sheetView>
  </sheetViews>
  <sheetFormatPr defaultRowHeight="15" x14ac:dyDescent="0.25"/>
  <cols>
    <col min="1" max="2" width="10.42578125" style="1" customWidth="1"/>
    <col min="3" max="3" width="12.7109375" bestFit="1" customWidth="1"/>
    <col min="4" max="4" width="14.42578125" bestFit="1" customWidth="1"/>
    <col min="5" max="5" width="8.85546875" bestFit="1" customWidth="1"/>
    <col min="6" max="6" width="9.5703125" bestFit="1" customWidth="1"/>
    <col min="7" max="7" width="13.140625" bestFit="1" customWidth="1"/>
    <col min="8" max="8" width="13.28515625" bestFit="1" customWidth="1"/>
    <col min="9" max="9" width="13.42578125" bestFit="1" customWidth="1"/>
    <col min="10" max="10" width="14.42578125" bestFit="1" customWidth="1"/>
    <col min="11" max="11" width="10.5703125" bestFit="1" customWidth="1"/>
    <col min="12" max="12" width="12.140625" bestFit="1" customWidth="1"/>
    <col min="13" max="13" width="11.5703125" bestFit="1" customWidth="1"/>
    <col min="14" max="14" width="13.5703125" bestFit="1" customWidth="1"/>
    <col min="15" max="15" width="5.140625" bestFit="1" customWidth="1"/>
    <col min="16" max="16" width="10.85546875" bestFit="1" customWidth="1"/>
  </cols>
  <sheetData>
    <row r="2" spans="1:16" ht="30" customHeight="1" x14ac:dyDescent="0.25">
      <c r="A2" s="11" t="s">
        <v>0</v>
      </c>
      <c r="B2" s="11" t="s">
        <v>1</v>
      </c>
      <c r="C2" s="13" t="s">
        <v>172</v>
      </c>
      <c r="D2" s="13" t="s">
        <v>173</v>
      </c>
      <c r="E2" s="13" t="s">
        <v>174</v>
      </c>
      <c r="F2" s="13" t="s">
        <v>175</v>
      </c>
      <c r="G2" s="13" t="s">
        <v>176</v>
      </c>
      <c r="H2" s="13" t="s">
        <v>177</v>
      </c>
      <c r="I2" s="13" t="s">
        <v>178</v>
      </c>
      <c r="J2" s="13" t="s">
        <v>179</v>
      </c>
      <c r="K2" s="13" t="s">
        <v>180</v>
      </c>
      <c r="L2" s="13" t="s">
        <v>181</v>
      </c>
      <c r="M2" s="13" t="s">
        <v>182</v>
      </c>
      <c r="N2" s="13" t="s">
        <v>183</v>
      </c>
      <c r="O2" t="s">
        <v>11</v>
      </c>
      <c r="P2" s="52" t="s">
        <v>161</v>
      </c>
    </row>
    <row r="3" spans="1:16" ht="15" customHeight="1" x14ac:dyDescent="0.25">
      <c r="A3" s="63" t="s">
        <v>184</v>
      </c>
      <c r="B3" s="63" t="s">
        <v>346</v>
      </c>
      <c r="C3" s="75" t="s">
        <v>429</v>
      </c>
      <c r="D3" s="77">
        <v>43090.457719907405</v>
      </c>
      <c r="E3" s="75" t="s">
        <v>431</v>
      </c>
      <c r="F3" s="75"/>
      <c r="G3" s="75"/>
      <c r="H3" s="75"/>
      <c r="I3" s="77">
        <v>43090.457719907405</v>
      </c>
      <c r="J3" s="80" t="s">
        <v>666</v>
      </c>
      <c r="K3" s="75"/>
      <c r="L3" s="75"/>
      <c r="M3" s="82" t="s">
        <v>845</v>
      </c>
      <c r="N3" s="75"/>
      <c r="O3">
        <v>3</v>
      </c>
      <c r="P3" s="34" t="s">
        <v>64</v>
      </c>
    </row>
    <row r="4" spans="1:16" ht="15" customHeight="1" x14ac:dyDescent="0.25">
      <c r="A4" s="63" t="s">
        <v>185</v>
      </c>
      <c r="B4" s="63" t="s">
        <v>347</v>
      </c>
      <c r="C4" s="76" t="s">
        <v>429</v>
      </c>
      <c r="D4" s="78">
        <v>43090.457800925928</v>
      </c>
      <c r="E4" s="76" t="s">
        <v>432</v>
      </c>
      <c r="F4" s="76"/>
      <c r="G4" s="76"/>
      <c r="H4" s="76"/>
      <c r="I4" s="78">
        <v>43090.457800925928</v>
      </c>
      <c r="J4" s="79" t="s">
        <v>667</v>
      </c>
      <c r="K4" s="76"/>
      <c r="L4" s="76"/>
      <c r="M4" s="83" t="s">
        <v>846</v>
      </c>
      <c r="N4" s="83" t="s">
        <v>1024</v>
      </c>
      <c r="O4" s="81">
        <v>4</v>
      </c>
      <c r="P4" s="101" t="s">
        <v>64</v>
      </c>
    </row>
    <row r="5" spans="1:16" x14ac:dyDescent="0.25">
      <c r="A5" s="63" t="s">
        <v>185</v>
      </c>
      <c r="B5" s="63" t="s">
        <v>348</v>
      </c>
      <c r="C5" s="76" t="s">
        <v>429</v>
      </c>
      <c r="D5" s="78">
        <v>43090.457800925928</v>
      </c>
      <c r="E5" s="76" t="s">
        <v>432</v>
      </c>
      <c r="F5" s="76"/>
      <c r="G5" s="76"/>
      <c r="H5" s="76"/>
      <c r="I5" s="78">
        <v>43090.457800925928</v>
      </c>
      <c r="J5" s="79" t="s">
        <v>667</v>
      </c>
      <c r="K5" s="76"/>
      <c r="L5" s="76"/>
      <c r="M5" s="83" t="s">
        <v>846</v>
      </c>
      <c r="N5" s="83" t="s">
        <v>1024</v>
      </c>
      <c r="O5" s="81">
        <v>5</v>
      </c>
      <c r="P5" s="101" t="s">
        <v>64</v>
      </c>
    </row>
    <row r="6" spans="1:16" x14ac:dyDescent="0.25">
      <c r="A6" s="63" t="s">
        <v>185</v>
      </c>
      <c r="B6" s="63" t="s">
        <v>349</v>
      </c>
      <c r="C6" s="76" t="s">
        <v>429</v>
      </c>
      <c r="D6" s="78">
        <v>43090.457800925928</v>
      </c>
      <c r="E6" s="76" t="s">
        <v>432</v>
      </c>
      <c r="F6" s="76"/>
      <c r="G6" s="76"/>
      <c r="H6" s="76"/>
      <c r="I6" s="78">
        <v>43090.457800925928</v>
      </c>
      <c r="J6" s="79" t="s">
        <v>667</v>
      </c>
      <c r="K6" s="76"/>
      <c r="L6" s="76"/>
      <c r="M6" s="83" t="s">
        <v>846</v>
      </c>
      <c r="N6" s="83" t="s">
        <v>1024</v>
      </c>
      <c r="O6" s="81">
        <v>6</v>
      </c>
      <c r="P6" s="101" t="s">
        <v>64</v>
      </c>
    </row>
    <row r="7" spans="1:16" x14ac:dyDescent="0.25">
      <c r="A7" s="63" t="s">
        <v>185</v>
      </c>
      <c r="B7" s="63" t="s">
        <v>350</v>
      </c>
      <c r="C7" s="76" t="s">
        <v>430</v>
      </c>
      <c r="D7" s="78">
        <v>43090.457800925928</v>
      </c>
      <c r="E7" s="76" t="s">
        <v>432</v>
      </c>
      <c r="F7" s="76"/>
      <c r="G7" s="76"/>
      <c r="H7" s="76"/>
      <c r="I7" s="78">
        <v>43090.457800925928</v>
      </c>
      <c r="J7" s="79" t="s">
        <v>667</v>
      </c>
      <c r="K7" s="76"/>
      <c r="L7" s="76"/>
      <c r="M7" s="83" t="s">
        <v>846</v>
      </c>
      <c r="N7" s="83" t="s">
        <v>1024</v>
      </c>
      <c r="O7" s="81">
        <v>7</v>
      </c>
      <c r="P7" s="101" t="s">
        <v>64</v>
      </c>
    </row>
    <row r="8" spans="1:16" x14ac:dyDescent="0.25">
      <c r="A8" s="63" t="s">
        <v>186</v>
      </c>
      <c r="B8" s="63" t="s">
        <v>351</v>
      </c>
      <c r="C8" s="76" t="s">
        <v>429</v>
      </c>
      <c r="D8" s="78">
        <v>43090.458043981482</v>
      </c>
      <c r="E8" s="76" t="s">
        <v>433</v>
      </c>
      <c r="F8" s="76"/>
      <c r="G8" s="76"/>
      <c r="H8" s="76"/>
      <c r="I8" s="78">
        <v>43090.458043981482</v>
      </c>
      <c r="J8" s="79" t="s">
        <v>668</v>
      </c>
      <c r="K8" s="76"/>
      <c r="L8" s="76"/>
      <c r="M8" s="83" t="s">
        <v>847</v>
      </c>
      <c r="N8" s="76"/>
      <c r="O8">
        <v>8</v>
      </c>
      <c r="P8" s="34" t="s">
        <v>64</v>
      </c>
    </row>
    <row r="9" spans="1:16" x14ac:dyDescent="0.25">
      <c r="A9" s="63" t="s">
        <v>187</v>
      </c>
      <c r="B9" s="63" t="s">
        <v>352</v>
      </c>
      <c r="C9" s="76" t="s">
        <v>430</v>
      </c>
      <c r="D9" s="78">
        <v>43090.458113425928</v>
      </c>
      <c r="E9" s="76" t="s">
        <v>434</v>
      </c>
      <c r="F9" s="79" t="s">
        <v>554</v>
      </c>
      <c r="G9" s="76" t="s">
        <v>619</v>
      </c>
      <c r="H9" s="76"/>
      <c r="I9" s="78">
        <v>43090.458113425928</v>
      </c>
      <c r="J9" s="79" t="s">
        <v>669</v>
      </c>
      <c r="K9" s="76"/>
      <c r="L9" s="76"/>
      <c r="M9" s="83" t="s">
        <v>848</v>
      </c>
      <c r="N9" s="83" t="s">
        <v>1025</v>
      </c>
      <c r="O9" s="81">
        <v>9</v>
      </c>
      <c r="P9" s="101" t="s">
        <v>64</v>
      </c>
    </row>
    <row r="10" spans="1:16" x14ac:dyDescent="0.25">
      <c r="A10" s="63" t="s">
        <v>188</v>
      </c>
      <c r="B10" s="63" t="s">
        <v>188</v>
      </c>
      <c r="C10" s="76" t="s">
        <v>174</v>
      </c>
      <c r="D10" s="78">
        <v>43090.458194444444</v>
      </c>
      <c r="E10" s="76" t="s">
        <v>435</v>
      </c>
      <c r="F10" s="76"/>
      <c r="G10" s="76"/>
      <c r="H10" s="76"/>
      <c r="I10" s="78">
        <v>43090.458194444444</v>
      </c>
      <c r="J10" s="79" t="s">
        <v>670</v>
      </c>
      <c r="K10" s="76"/>
      <c r="L10" s="76"/>
      <c r="M10" s="83" t="s">
        <v>849</v>
      </c>
      <c r="N10" s="76"/>
      <c r="O10">
        <v>10</v>
      </c>
      <c r="P10" s="34" t="s">
        <v>64</v>
      </c>
    </row>
    <row r="11" spans="1:16" x14ac:dyDescent="0.25">
      <c r="A11" s="63" t="s">
        <v>189</v>
      </c>
      <c r="B11" s="63" t="s">
        <v>189</v>
      </c>
      <c r="C11" s="76" t="s">
        <v>174</v>
      </c>
      <c r="D11" s="78">
        <v>43090.458356481482</v>
      </c>
      <c r="E11" s="76" t="s">
        <v>436</v>
      </c>
      <c r="F11" s="79" t="s">
        <v>555</v>
      </c>
      <c r="G11" s="76" t="s">
        <v>619</v>
      </c>
      <c r="H11" s="76" t="s">
        <v>644</v>
      </c>
      <c r="I11" s="78">
        <v>43090.458356481482</v>
      </c>
      <c r="J11" s="79" t="s">
        <v>671</v>
      </c>
      <c r="K11" s="76"/>
      <c r="L11" s="76"/>
      <c r="M11" s="83" t="s">
        <v>850</v>
      </c>
      <c r="N11" s="76"/>
      <c r="O11">
        <v>11</v>
      </c>
      <c r="P11" s="34" t="s">
        <v>64</v>
      </c>
    </row>
    <row r="12" spans="1:16" x14ac:dyDescent="0.25">
      <c r="A12" s="63" t="s">
        <v>190</v>
      </c>
      <c r="B12" s="63" t="s">
        <v>190</v>
      </c>
      <c r="C12" s="76" t="s">
        <v>174</v>
      </c>
      <c r="D12" s="78">
        <v>43090.458379629628</v>
      </c>
      <c r="E12" s="76" t="s">
        <v>437</v>
      </c>
      <c r="F12" s="79" t="s">
        <v>556</v>
      </c>
      <c r="G12" s="76" t="s">
        <v>620</v>
      </c>
      <c r="H12" s="76"/>
      <c r="I12" s="78">
        <v>43090.458379629628</v>
      </c>
      <c r="J12" s="79" t="s">
        <v>672</v>
      </c>
      <c r="K12" s="76"/>
      <c r="L12" s="76"/>
      <c r="M12" s="83" t="s">
        <v>851</v>
      </c>
      <c r="N12" s="76"/>
      <c r="O12">
        <v>12</v>
      </c>
      <c r="P12" s="34" t="s">
        <v>64</v>
      </c>
    </row>
    <row r="13" spans="1:16" x14ac:dyDescent="0.25">
      <c r="A13" s="63" t="s">
        <v>191</v>
      </c>
      <c r="B13" s="63" t="s">
        <v>191</v>
      </c>
      <c r="C13" s="76" t="s">
        <v>174</v>
      </c>
      <c r="D13" s="78">
        <v>43090.458379629628</v>
      </c>
      <c r="E13" s="76" t="s">
        <v>438</v>
      </c>
      <c r="F13" s="79" t="s">
        <v>557</v>
      </c>
      <c r="G13" s="76" t="s">
        <v>621</v>
      </c>
      <c r="H13" s="76"/>
      <c r="I13" s="78">
        <v>43090.458379629628</v>
      </c>
      <c r="J13" s="79" t="s">
        <v>673</v>
      </c>
      <c r="K13" s="76"/>
      <c r="L13" s="76"/>
      <c r="M13" s="83" t="s">
        <v>852</v>
      </c>
      <c r="N13" s="76"/>
      <c r="O13">
        <v>13</v>
      </c>
      <c r="P13" s="34" t="s">
        <v>64</v>
      </c>
    </row>
    <row r="14" spans="1:16" x14ac:dyDescent="0.25">
      <c r="A14" s="63" t="s">
        <v>192</v>
      </c>
      <c r="B14" s="63" t="s">
        <v>192</v>
      </c>
      <c r="C14" s="76" t="s">
        <v>174</v>
      </c>
      <c r="D14" s="78">
        <v>43090.458726851852</v>
      </c>
      <c r="E14" s="76" t="s">
        <v>439</v>
      </c>
      <c r="F14" s="79" t="s">
        <v>558</v>
      </c>
      <c r="G14" s="76" t="s">
        <v>622</v>
      </c>
      <c r="H14" s="76"/>
      <c r="I14" s="78">
        <v>43090.458726851852</v>
      </c>
      <c r="J14" s="79" t="s">
        <v>674</v>
      </c>
      <c r="K14" s="76"/>
      <c r="L14" s="76"/>
      <c r="M14" s="83" t="s">
        <v>853</v>
      </c>
      <c r="N14" s="76"/>
      <c r="O14">
        <v>14</v>
      </c>
      <c r="P14" s="34" t="s">
        <v>64</v>
      </c>
    </row>
    <row r="15" spans="1:16" x14ac:dyDescent="0.25">
      <c r="A15" s="63" t="s">
        <v>193</v>
      </c>
      <c r="B15" s="63" t="s">
        <v>353</v>
      </c>
      <c r="C15" s="76" t="s">
        <v>429</v>
      </c>
      <c r="D15" s="78">
        <v>43090.458773148152</v>
      </c>
      <c r="E15" s="76" t="s">
        <v>440</v>
      </c>
      <c r="F15" s="79" t="s">
        <v>559</v>
      </c>
      <c r="G15" s="76" t="s">
        <v>623</v>
      </c>
      <c r="H15" s="76"/>
      <c r="I15" s="78">
        <v>43090.458773148152</v>
      </c>
      <c r="J15" s="79" t="s">
        <v>675</v>
      </c>
      <c r="K15" s="76"/>
      <c r="L15" s="76"/>
      <c r="M15" s="83" t="s">
        <v>854</v>
      </c>
      <c r="N15" s="76"/>
      <c r="O15">
        <v>15</v>
      </c>
      <c r="P15" s="34" t="s">
        <v>64</v>
      </c>
    </row>
    <row r="16" spans="1:16" x14ac:dyDescent="0.25">
      <c r="A16" s="63" t="s">
        <v>194</v>
      </c>
      <c r="B16" s="63" t="s">
        <v>194</v>
      </c>
      <c r="C16" s="76" t="s">
        <v>174</v>
      </c>
      <c r="D16" s="78">
        <v>43090.45884259259</v>
      </c>
      <c r="E16" s="76" t="s">
        <v>441</v>
      </c>
      <c r="F16" s="79" t="s">
        <v>560</v>
      </c>
      <c r="G16" s="76" t="s">
        <v>624</v>
      </c>
      <c r="H16" s="76" t="s">
        <v>645</v>
      </c>
      <c r="I16" s="78">
        <v>43090.45884259259</v>
      </c>
      <c r="J16" s="79" t="s">
        <v>676</v>
      </c>
      <c r="K16" s="76"/>
      <c r="L16" s="76"/>
      <c r="M16" s="83" t="s">
        <v>855</v>
      </c>
      <c r="N16" s="76"/>
      <c r="O16">
        <v>16</v>
      </c>
      <c r="P16" s="34" t="s">
        <v>64</v>
      </c>
    </row>
    <row r="17" spans="1:16" x14ac:dyDescent="0.25">
      <c r="A17" s="63" t="s">
        <v>195</v>
      </c>
      <c r="B17" s="63" t="s">
        <v>351</v>
      </c>
      <c r="C17" s="76" t="s">
        <v>429</v>
      </c>
      <c r="D17" s="78">
        <v>43090.458981481483</v>
      </c>
      <c r="E17" s="76" t="s">
        <v>433</v>
      </c>
      <c r="F17" s="76"/>
      <c r="G17" s="76"/>
      <c r="H17" s="76"/>
      <c r="I17" s="78">
        <v>43090.458981481483</v>
      </c>
      <c r="J17" s="79" t="s">
        <v>677</v>
      </c>
      <c r="K17" s="76"/>
      <c r="L17" s="76"/>
      <c r="M17" s="83" t="s">
        <v>856</v>
      </c>
      <c r="N17" s="76"/>
      <c r="O17">
        <v>17</v>
      </c>
      <c r="P17" s="34" t="s">
        <v>64</v>
      </c>
    </row>
    <row r="18" spans="1:16" x14ac:dyDescent="0.25">
      <c r="A18" s="63" t="s">
        <v>196</v>
      </c>
      <c r="B18" s="63" t="s">
        <v>348</v>
      </c>
      <c r="C18" s="76" t="s">
        <v>429</v>
      </c>
      <c r="D18" s="78">
        <v>43090.458993055552</v>
      </c>
      <c r="E18" s="76" t="s">
        <v>442</v>
      </c>
      <c r="F18" s="76"/>
      <c r="G18" s="76"/>
      <c r="H18" s="76" t="s">
        <v>646</v>
      </c>
      <c r="I18" s="78">
        <v>43090.458993055552</v>
      </c>
      <c r="J18" s="79" t="s">
        <v>678</v>
      </c>
      <c r="K18" s="76"/>
      <c r="L18" s="76"/>
      <c r="M18" s="83" t="s">
        <v>857</v>
      </c>
      <c r="N18" s="76"/>
      <c r="O18">
        <v>18</v>
      </c>
      <c r="P18" s="34" t="s">
        <v>64</v>
      </c>
    </row>
    <row r="19" spans="1:16" x14ac:dyDescent="0.25">
      <c r="A19" s="63" t="s">
        <v>196</v>
      </c>
      <c r="B19" s="63" t="s">
        <v>354</v>
      </c>
      <c r="C19" s="76" t="s">
        <v>429</v>
      </c>
      <c r="D19" s="78">
        <v>43090.458993055552</v>
      </c>
      <c r="E19" s="76" t="s">
        <v>442</v>
      </c>
      <c r="F19" s="76"/>
      <c r="G19" s="76"/>
      <c r="H19" s="76" t="s">
        <v>646</v>
      </c>
      <c r="I19" s="78">
        <v>43090.458993055552</v>
      </c>
      <c r="J19" s="79" t="s">
        <v>678</v>
      </c>
      <c r="K19" s="76"/>
      <c r="L19" s="76"/>
      <c r="M19" s="83" t="s">
        <v>857</v>
      </c>
      <c r="N19" s="76"/>
      <c r="O19">
        <v>19</v>
      </c>
      <c r="P19" s="34" t="s">
        <v>64</v>
      </c>
    </row>
    <row r="20" spans="1:16" x14ac:dyDescent="0.25">
      <c r="A20" s="63" t="s">
        <v>197</v>
      </c>
      <c r="B20" s="63" t="s">
        <v>197</v>
      </c>
      <c r="C20" s="76" t="s">
        <v>174</v>
      </c>
      <c r="D20" s="78">
        <v>43090.458993055552</v>
      </c>
      <c r="E20" s="76" t="s">
        <v>443</v>
      </c>
      <c r="F20" s="79" t="s">
        <v>561</v>
      </c>
      <c r="G20" s="76" t="s">
        <v>619</v>
      </c>
      <c r="H20" s="76"/>
      <c r="I20" s="78">
        <v>43090.458993055552</v>
      </c>
      <c r="J20" s="79" t="s">
        <v>679</v>
      </c>
      <c r="K20" s="76"/>
      <c r="L20" s="76"/>
      <c r="M20" s="83" t="s">
        <v>858</v>
      </c>
      <c r="N20" s="76"/>
      <c r="O20">
        <v>20</v>
      </c>
      <c r="P20" s="34" t="s">
        <v>64</v>
      </c>
    </row>
    <row r="21" spans="1:16" x14ac:dyDescent="0.25">
      <c r="A21" s="63" t="s">
        <v>198</v>
      </c>
      <c r="B21" s="63" t="s">
        <v>355</v>
      </c>
      <c r="C21" s="76" t="s">
        <v>429</v>
      </c>
      <c r="D21" s="78">
        <v>43090.459097222221</v>
      </c>
      <c r="E21" s="76" t="s">
        <v>444</v>
      </c>
      <c r="F21" s="79" t="s">
        <v>562</v>
      </c>
      <c r="G21" s="76" t="s">
        <v>619</v>
      </c>
      <c r="H21" s="76"/>
      <c r="I21" s="78">
        <v>43090.459097222221</v>
      </c>
      <c r="J21" s="79" t="s">
        <v>680</v>
      </c>
      <c r="K21" s="76"/>
      <c r="L21" s="76"/>
      <c r="M21" s="83" t="s">
        <v>859</v>
      </c>
      <c r="N21" s="83" t="s">
        <v>1026</v>
      </c>
      <c r="O21" s="81">
        <v>21</v>
      </c>
      <c r="P21" s="101" t="s">
        <v>64</v>
      </c>
    </row>
    <row r="22" spans="1:16" x14ac:dyDescent="0.25">
      <c r="A22" s="63" t="s">
        <v>198</v>
      </c>
      <c r="B22" s="63" t="s">
        <v>356</v>
      </c>
      <c r="C22" s="76" t="s">
        <v>430</v>
      </c>
      <c r="D22" s="78">
        <v>43090.459097222221</v>
      </c>
      <c r="E22" s="76" t="s">
        <v>444</v>
      </c>
      <c r="F22" s="79" t="s">
        <v>562</v>
      </c>
      <c r="G22" s="76" t="s">
        <v>619</v>
      </c>
      <c r="H22" s="76"/>
      <c r="I22" s="78">
        <v>43090.459097222221</v>
      </c>
      <c r="J22" s="79" t="s">
        <v>680</v>
      </c>
      <c r="K22" s="76"/>
      <c r="L22" s="76"/>
      <c r="M22" s="83" t="s">
        <v>859</v>
      </c>
      <c r="N22" s="83" t="s">
        <v>1026</v>
      </c>
      <c r="O22" s="81">
        <v>22</v>
      </c>
      <c r="P22" s="101" t="s">
        <v>64</v>
      </c>
    </row>
    <row r="23" spans="1:16" x14ac:dyDescent="0.25">
      <c r="A23" s="63" t="s">
        <v>199</v>
      </c>
      <c r="B23" s="63" t="s">
        <v>357</v>
      </c>
      <c r="C23" s="76" t="s">
        <v>429</v>
      </c>
      <c r="D23" s="78">
        <v>43090.459097222221</v>
      </c>
      <c r="E23" s="76" t="s">
        <v>445</v>
      </c>
      <c r="F23" s="76" t="s">
        <v>563</v>
      </c>
      <c r="G23" s="76" t="s">
        <v>625</v>
      </c>
      <c r="H23" s="76"/>
      <c r="I23" s="78">
        <v>43090.459097222221</v>
      </c>
      <c r="J23" s="79" t="s">
        <v>681</v>
      </c>
      <c r="K23" s="76"/>
      <c r="L23" s="76"/>
      <c r="M23" s="83" t="s">
        <v>860</v>
      </c>
      <c r="N23" s="76"/>
      <c r="O23">
        <v>23</v>
      </c>
      <c r="P23" s="34" t="s">
        <v>64</v>
      </c>
    </row>
    <row r="24" spans="1:16" x14ac:dyDescent="0.25">
      <c r="A24" s="63" t="s">
        <v>199</v>
      </c>
      <c r="B24" s="63" t="s">
        <v>358</v>
      </c>
      <c r="C24" s="76" t="s">
        <v>429</v>
      </c>
      <c r="D24" s="78">
        <v>43090.459097222221</v>
      </c>
      <c r="E24" s="76" t="s">
        <v>445</v>
      </c>
      <c r="F24" s="76" t="s">
        <v>563</v>
      </c>
      <c r="G24" s="76" t="s">
        <v>625</v>
      </c>
      <c r="H24" s="76"/>
      <c r="I24" s="78">
        <v>43090.459097222221</v>
      </c>
      <c r="J24" s="79" t="s">
        <v>681</v>
      </c>
      <c r="K24" s="76"/>
      <c r="L24" s="76"/>
      <c r="M24" s="83" t="s">
        <v>860</v>
      </c>
      <c r="N24" s="76"/>
      <c r="O24">
        <v>24</v>
      </c>
      <c r="P24" s="34" t="s">
        <v>64</v>
      </c>
    </row>
    <row r="25" spans="1:16" x14ac:dyDescent="0.25">
      <c r="A25" s="63" t="s">
        <v>199</v>
      </c>
      <c r="B25" s="63" t="s">
        <v>359</v>
      </c>
      <c r="C25" s="76" t="s">
        <v>429</v>
      </c>
      <c r="D25" s="78">
        <v>43090.459097222221</v>
      </c>
      <c r="E25" s="76" t="s">
        <v>445</v>
      </c>
      <c r="F25" s="76" t="s">
        <v>563</v>
      </c>
      <c r="G25" s="76" t="s">
        <v>625</v>
      </c>
      <c r="H25" s="76"/>
      <c r="I25" s="78">
        <v>43090.459097222221</v>
      </c>
      <c r="J25" s="79" t="s">
        <v>681</v>
      </c>
      <c r="K25" s="76"/>
      <c r="L25" s="76"/>
      <c r="M25" s="83" t="s">
        <v>860</v>
      </c>
      <c r="N25" s="76"/>
      <c r="O25">
        <v>25</v>
      </c>
      <c r="P25" s="34" t="s">
        <v>64</v>
      </c>
    </row>
    <row r="26" spans="1:16" x14ac:dyDescent="0.25">
      <c r="A26" s="63" t="s">
        <v>200</v>
      </c>
      <c r="B26" s="63" t="s">
        <v>360</v>
      </c>
      <c r="C26" s="76" t="s">
        <v>429</v>
      </c>
      <c r="D26" s="78">
        <v>43090.459166666667</v>
      </c>
      <c r="E26" s="76" t="s">
        <v>446</v>
      </c>
      <c r="F26" s="76"/>
      <c r="G26" s="76"/>
      <c r="H26" s="76"/>
      <c r="I26" s="78">
        <v>43090.459166666667</v>
      </c>
      <c r="J26" s="79" t="s">
        <v>682</v>
      </c>
      <c r="K26" s="76"/>
      <c r="L26" s="76"/>
      <c r="M26" s="83" t="s">
        <v>861</v>
      </c>
      <c r="N26" s="76"/>
      <c r="O26">
        <v>26</v>
      </c>
      <c r="P26" s="34" t="s">
        <v>64</v>
      </c>
    </row>
    <row r="27" spans="1:16" x14ac:dyDescent="0.25">
      <c r="A27" s="63" t="s">
        <v>201</v>
      </c>
      <c r="B27" s="63" t="s">
        <v>201</v>
      </c>
      <c r="C27" s="76" t="s">
        <v>174</v>
      </c>
      <c r="D27" s="78">
        <v>43090.45925925926</v>
      </c>
      <c r="E27" s="76" t="s">
        <v>447</v>
      </c>
      <c r="F27" s="79" t="s">
        <v>564</v>
      </c>
      <c r="G27" s="76" t="s">
        <v>626</v>
      </c>
      <c r="H27" s="76"/>
      <c r="I27" s="78">
        <v>43090.45925925926</v>
      </c>
      <c r="J27" s="79" t="s">
        <v>683</v>
      </c>
      <c r="K27" s="76"/>
      <c r="L27" s="76"/>
      <c r="M27" s="83" t="s">
        <v>862</v>
      </c>
      <c r="N27" s="76"/>
      <c r="O27">
        <v>27</v>
      </c>
      <c r="P27" s="34" t="s">
        <v>64</v>
      </c>
    </row>
    <row r="28" spans="1:16" x14ac:dyDescent="0.25">
      <c r="A28" s="63" t="s">
        <v>202</v>
      </c>
      <c r="B28" s="63" t="s">
        <v>351</v>
      </c>
      <c r="C28" s="76" t="s">
        <v>429</v>
      </c>
      <c r="D28" s="78">
        <v>43090.459502314814</v>
      </c>
      <c r="E28" s="76" t="s">
        <v>433</v>
      </c>
      <c r="F28" s="76"/>
      <c r="G28" s="76"/>
      <c r="H28" s="76"/>
      <c r="I28" s="78">
        <v>43090.459502314814</v>
      </c>
      <c r="J28" s="79" t="s">
        <v>684</v>
      </c>
      <c r="K28" s="76"/>
      <c r="L28" s="76"/>
      <c r="M28" s="83" t="s">
        <v>863</v>
      </c>
      <c r="N28" s="76"/>
      <c r="O28">
        <v>28</v>
      </c>
      <c r="P28" s="34" t="s">
        <v>64</v>
      </c>
    </row>
    <row r="29" spans="1:16" x14ac:dyDescent="0.25">
      <c r="A29" s="63" t="s">
        <v>203</v>
      </c>
      <c r="B29" s="63" t="s">
        <v>361</v>
      </c>
      <c r="C29" s="76" t="s">
        <v>429</v>
      </c>
      <c r="D29" s="78">
        <v>43090.459618055553</v>
      </c>
      <c r="E29" s="76" t="s">
        <v>448</v>
      </c>
      <c r="F29" s="76"/>
      <c r="G29" s="76"/>
      <c r="H29" s="76"/>
      <c r="I29" s="78">
        <v>43090.459618055553</v>
      </c>
      <c r="J29" s="79" t="s">
        <v>685</v>
      </c>
      <c r="K29" s="76"/>
      <c r="L29" s="76"/>
      <c r="M29" s="83" t="s">
        <v>864</v>
      </c>
      <c r="N29" s="76"/>
      <c r="O29">
        <v>29</v>
      </c>
      <c r="P29" s="34" t="s">
        <v>64</v>
      </c>
    </row>
    <row r="30" spans="1:16" x14ac:dyDescent="0.25">
      <c r="A30" s="63" t="s">
        <v>204</v>
      </c>
      <c r="B30" s="63" t="s">
        <v>362</v>
      </c>
      <c r="C30" s="76" t="s">
        <v>429</v>
      </c>
      <c r="D30" s="78">
        <v>43090.459733796299</v>
      </c>
      <c r="E30" s="76" t="s">
        <v>449</v>
      </c>
      <c r="F30" s="79" t="s">
        <v>565</v>
      </c>
      <c r="G30" s="76" t="s">
        <v>627</v>
      </c>
      <c r="H30" s="76"/>
      <c r="I30" s="78">
        <v>43090.459733796299</v>
      </c>
      <c r="J30" s="79" t="s">
        <v>686</v>
      </c>
      <c r="K30" s="76"/>
      <c r="L30" s="76"/>
      <c r="M30" s="83" t="s">
        <v>865</v>
      </c>
      <c r="N30" s="76"/>
      <c r="O30">
        <v>30</v>
      </c>
      <c r="P30" s="34" t="s">
        <v>64</v>
      </c>
    </row>
    <row r="31" spans="1:16" x14ac:dyDescent="0.25">
      <c r="A31" s="63" t="s">
        <v>205</v>
      </c>
      <c r="B31" s="63" t="s">
        <v>363</v>
      </c>
      <c r="C31" s="76" t="s">
        <v>429</v>
      </c>
      <c r="D31" s="78">
        <v>43090.459780092591</v>
      </c>
      <c r="E31" s="76" t="s">
        <v>450</v>
      </c>
      <c r="F31" s="76"/>
      <c r="G31" s="76"/>
      <c r="H31" s="76"/>
      <c r="I31" s="78">
        <v>43090.459780092591</v>
      </c>
      <c r="J31" s="79" t="s">
        <v>687</v>
      </c>
      <c r="K31" s="76"/>
      <c r="L31" s="76"/>
      <c r="M31" s="83" t="s">
        <v>866</v>
      </c>
      <c r="N31" s="76"/>
      <c r="O31">
        <v>31</v>
      </c>
      <c r="P31" s="34" t="s">
        <v>64</v>
      </c>
    </row>
    <row r="32" spans="1:16" x14ac:dyDescent="0.25">
      <c r="A32" s="63" t="s">
        <v>206</v>
      </c>
      <c r="B32" s="63" t="s">
        <v>206</v>
      </c>
      <c r="C32" s="76" t="s">
        <v>174</v>
      </c>
      <c r="D32" s="78">
        <v>43090.459814814814</v>
      </c>
      <c r="E32" s="76" t="s">
        <v>451</v>
      </c>
      <c r="F32" s="79" t="s">
        <v>566</v>
      </c>
      <c r="G32" s="76" t="s">
        <v>619</v>
      </c>
      <c r="H32" s="76"/>
      <c r="I32" s="78">
        <v>43090.459814814814</v>
      </c>
      <c r="J32" s="79" t="s">
        <v>688</v>
      </c>
      <c r="K32" s="76"/>
      <c r="L32" s="76"/>
      <c r="M32" s="83" t="s">
        <v>867</v>
      </c>
      <c r="N32" s="76"/>
      <c r="O32">
        <v>32</v>
      </c>
      <c r="P32" s="34" t="s">
        <v>64</v>
      </c>
    </row>
    <row r="33" spans="1:16" x14ac:dyDescent="0.25">
      <c r="A33" s="63" t="s">
        <v>207</v>
      </c>
      <c r="B33" s="63" t="s">
        <v>207</v>
      </c>
      <c r="C33" s="76" t="s">
        <v>174</v>
      </c>
      <c r="D33" s="78">
        <v>43090.459837962961</v>
      </c>
      <c r="E33" s="76" t="s">
        <v>452</v>
      </c>
      <c r="F33" s="79" t="s">
        <v>560</v>
      </c>
      <c r="G33" s="76" t="s">
        <v>624</v>
      </c>
      <c r="H33" s="76" t="s">
        <v>647</v>
      </c>
      <c r="I33" s="78">
        <v>43090.459837962961</v>
      </c>
      <c r="J33" s="79" t="s">
        <v>689</v>
      </c>
      <c r="K33" s="76"/>
      <c r="L33" s="76"/>
      <c r="M33" s="83" t="s">
        <v>868</v>
      </c>
      <c r="N33" s="76"/>
      <c r="O33">
        <v>33</v>
      </c>
      <c r="P33" s="34" t="s">
        <v>64</v>
      </c>
    </row>
    <row r="34" spans="1:16" x14ac:dyDescent="0.25">
      <c r="A34" s="63" t="s">
        <v>208</v>
      </c>
      <c r="B34" s="63" t="s">
        <v>364</v>
      </c>
      <c r="C34" s="76" t="s">
        <v>429</v>
      </c>
      <c r="D34" s="78">
        <v>43090.460046296299</v>
      </c>
      <c r="E34" s="76" t="s">
        <v>453</v>
      </c>
      <c r="F34" s="76"/>
      <c r="G34" s="76"/>
      <c r="H34" s="76"/>
      <c r="I34" s="78">
        <v>43090.460046296299</v>
      </c>
      <c r="J34" s="79" t="s">
        <v>690</v>
      </c>
      <c r="K34" s="76"/>
      <c r="L34" s="76"/>
      <c r="M34" s="83" t="s">
        <v>869</v>
      </c>
      <c r="N34" s="76"/>
      <c r="O34">
        <v>34</v>
      </c>
      <c r="P34" s="34" t="s">
        <v>64</v>
      </c>
    </row>
    <row r="35" spans="1:16" x14ac:dyDescent="0.25">
      <c r="A35" s="63" t="s">
        <v>209</v>
      </c>
      <c r="B35" s="63" t="s">
        <v>365</v>
      </c>
      <c r="C35" s="76" t="s">
        <v>429</v>
      </c>
      <c r="D35" s="78">
        <v>43090.460104166668</v>
      </c>
      <c r="E35" s="76" t="s">
        <v>454</v>
      </c>
      <c r="F35" s="76"/>
      <c r="G35" s="76"/>
      <c r="H35" s="76"/>
      <c r="I35" s="78">
        <v>43090.460104166668</v>
      </c>
      <c r="J35" s="79" t="s">
        <v>691</v>
      </c>
      <c r="K35" s="76"/>
      <c r="L35" s="76"/>
      <c r="M35" s="83" t="s">
        <v>870</v>
      </c>
      <c r="N35" s="76"/>
      <c r="O35">
        <v>35</v>
      </c>
      <c r="P35" s="34" t="s">
        <v>64</v>
      </c>
    </row>
    <row r="36" spans="1:16" x14ac:dyDescent="0.25">
      <c r="A36" s="63" t="s">
        <v>210</v>
      </c>
      <c r="B36" s="63" t="s">
        <v>366</v>
      </c>
      <c r="C36" s="76" t="s">
        <v>429</v>
      </c>
      <c r="D36" s="78">
        <v>43090.460115740738</v>
      </c>
      <c r="E36" s="76" t="s">
        <v>455</v>
      </c>
      <c r="F36" s="76"/>
      <c r="G36" s="76"/>
      <c r="H36" s="76"/>
      <c r="I36" s="78">
        <v>43090.460115740738</v>
      </c>
      <c r="J36" s="79" t="s">
        <v>692</v>
      </c>
      <c r="K36" s="76"/>
      <c r="L36" s="76"/>
      <c r="M36" s="83" t="s">
        <v>871</v>
      </c>
      <c r="N36" s="76"/>
      <c r="O36">
        <v>36</v>
      </c>
      <c r="P36" s="34" t="s">
        <v>64</v>
      </c>
    </row>
    <row r="37" spans="1:16" x14ac:dyDescent="0.25">
      <c r="A37" s="63" t="s">
        <v>211</v>
      </c>
      <c r="B37" s="63" t="s">
        <v>364</v>
      </c>
      <c r="C37" s="76" t="s">
        <v>429</v>
      </c>
      <c r="D37" s="78">
        <v>43090.460266203707</v>
      </c>
      <c r="E37" s="76" t="s">
        <v>453</v>
      </c>
      <c r="F37" s="76"/>
      <c r="G37" s="76"/>
      <c r="H37" s="76"/>
      <c r="I37" s="78">
        <v>43090.460266203707</v>
      </c>
      <c r="J37" s="79" t="s">
        <v>693</v>
      </c>
      <c r="K37" s="76"/>
      <c r="L37" s="76"/>
      <c r="M37" s="83" t="s">
        <v>872</v>
      </c>
      <c r="N37" s="76"/>
      <c r="O37">
        <v>37</v>
      </c>
      <c r="P37" s="34" t="s">
        <v>64</v>
      </c>
    </row>
    <row r="38" spans="1:16" x14ac:dyDescent="0.25">
      <c r="A38" s="63" t="s">
        <v>212</v>
      </c>
      <c r="B38" s="63" t="s">
        <v>348</v>
      </c>
      <c r="C38" s="76" t="s">
        <v>429</v>
      </c>
      <c r="D38" s="78">
        <v>43090.460416666669</v>
      </c>
      <c r="E38" s="76" t="s">
        <v>456</v>
      </c>
      <c r="F38" s="79" t="s">
        <v>567</v>
      </c>
      <c r="G38" s="76" t="s">
        <v>619</v>
      </c>
      <c r="H38" s="76" t="s">
        <v>648</v>
      </c>
      <c r="I38" s="78">
        <v>43090.460416666669</v>
      </c>
      <c r="J38" s="79" t="s">
        <v>694</v>
      </c>
      <c r="K38" s="76"/>
      <c r="L38" s="76"/>
      <c r="M38" s="83" t="s">
        <v>873</v>
      </c>
      <c r="N38" s="76"/>
      <c r="O38">
        <v>38</v>
      </c>
      <c r="P38" s="34" t="s">
        <v>64</v>
      </c>
    </row>
    <row r="39" spans="1:16" x14ac:dyDescent="0.25">
      <c r="A39" s="63" t="s">
        <v>213</v>
      </c>
      <c r="B39" s="63" t="s">
        <v>367</v>
      </c>
      <c r="C39" s="76" t="s">
        <v>429</v>
      </c>
      <c r="D39" s="78">
        <v>43090.460451388892</v>
      </c>
      <c r="E39" s="76" t="s">
        <v>457</v>
      </c>
      <c r="F39" s="76"/>
      <c r="G39" s="76"/>
      <c r="H39" s="76"/>
      <c r="I39" s="78">
        <v>43090.460451388892</v>
      </c>
      <c r="J39" s="79" t="s">
        <v>695</v>
      </c>
      <c r="K39" s="76"/>
      <c r="L39" s="76"/>
      <c r="M39" s="83" t="s">
        <v>874</v>
      </c>
      <c r="N39" s="76"/>
      <c r="O39">
        <v>39</v>
      </c>
      <c r="P39" s="34" t="s">
        <v>64</v>
      </c>
    </row>
    <row r="40" spans="1:16" x14ac:dyDescent="0.25">
      <c r="A40" s="63" t="s">
        <v>214</v>
      </c>
      <c r="B40" s="63" t="s">
        <v>368</v>
      </c>
      <c r="C40" s="76" t="s">
        <v>429</v>
      </c>
      <c r="D40" s="78">
        <v>43090.460474537038</v>
      </c>
      <c r="E40" s="76" t="s">
        <v>458</v>
      </c>
      <c r="F40" s="76"/>
      <c r="G40" s="76"/>
      <c r="H40" s="76" t="s">
        <v>649</v>
      </c>
      <c r="I40" s="78">
        <v>43090.460474537038</v>
      </c>
      <c r="J40" s="79" t="s">
        <v>696</v>
      </c>
      <c r="K40" s="76"/>
      <c r="L40" s="76"/>
      <c r="M40" s="83" t="s">
        <v>875</v>
      </c>
      <c r="N40" s="76"/>
      <c r="O40">
        <v>40</v>
      </c>
      <c r="P40" s="34" t="s">
        <v>64</v>
      </c>
    </row>
    <row r="41" spans="1:16" x14ac:dyDescent="0.25">
      <c r="A41" s="63" t="s">
        <v>215</v>
      </c>
      <c r="B41" s="63" t="s">
        <v>215</v>
      </c>
      <c r="C41" s="76" t="s">
        <v>174</v>
      </c>
      <c r="D41" s="78">
        <v>43090.460590277777</v>
      </c>
      <c r="E41" s="76" t="s">
        <v>459</v>
      </c>
      <c r="F41" s="79" t="s">
        <v>568</v>
      </c>
      <c r="G41" s="76" t="s">
        <v>628</v>
      </c>
      <c r="H41" s="76" t="s">
        <v>650</v>
      </c>
      <c r="I41" s="78">
        <v>43090.460590277777</v>
      </c>
      <c r="J41" s="79" t="s">
        <v>697</v>
      </c>
      <c r="K41" s="76"/>
      <c r="L41" s="76"/>
      <c r="M41" s="83" t="s">
        <v>876</v>
      </c>
      <c r="N41" s="76"/>
      <c r="O41">
        <v>41</v>
      </c>
      <c r="P41" s="34" t="s">
        <v>64</v>
      </c>
    </row>
    <row r="42" spans="1:16" x14ac:dyDescent="0.25">
      <c r="A42" s="63" t="s">
        <v>216</v>
      </c>
      <c r="B42" s="63" t="s">
        <v>351</v>
      </c>
      <c r="C42" s="76" t="s">
        <v>429</v>
      </c>
      <c r="D42" s="78">
        <v>43090.460601851853</v>
      </c>
      <c r="E42" s="76" t="s">
        <v>433</v>
      </c>
      <c r="F42" s="76"/>
      <c r="G42" s="76"/>
      <c r="H42" s="76"/>
      <c r="I42" s="78">
        <v>43090.460601851853</v>
      </c>
      <c r="J42" s="79" t="s">
        <v>698</v>
      </c>
      <c r="K42" s="76"/>
      <c r="L42" s="76"/>
      <c r="M42" s="83" t="s">
        <v>877</v>
      </c>
      <c r="N42" s="76"/>
      <c r="O42">
        <v>42</v>
      </c>
      <c r="P42" s="34" t="s">
        <v>64</v>
      </c>
    </row>
    <row r="43" spans="1:16" x14ac:dyDescent="0.25">
      <c r="A43" s="63" t="s">
        <v>217</v>
      </c>
      <c r="B43" s="63" t="s">
        <v>217</v>
      </c>
      <c r="C43" s="76" t="s">
        <v>174</v>
      </c>
      <c r="D43" s="78">
        <v>43090.460636574076</v>
      </c>
      <c r="E43" s="76" t="s">
        <v>460</v>
      </c>
      <c r="F43" s="76" t="s">
        <v>569</v>
      </c>
      <c r="G43" s="76" t="s">
        <v>629</v>
      </c>
      <c r="H43" s="76"/>
      <c r="I43" s="78">
        <v>43090.460636574076</v>
      </c>
      <c r="J43" s="79" t="s">
        <v>699</v>
      </c>
      <c r="K43" s="76"/>
      <c r="L43" s="76"/>
      <c r="M43" s="83" t="s">
        <v>878</v>
      </c>
      <c r="N43" s="76"/>
      <c r="O43">
        <v>43</v>
      </c>
      <c r="P43" s="34" t="s">
        <v>64</v>
      </c>
    </row>
    <row r="44" spans="1:16" x14ac:dyDescent="0.25">
      <c r="A44" s="63" t="s">
        <v>218</v>
      </c>
      <c r="B44" s="63" t="s">
        <v>218</v>
      </c>
      <c r="C44" s="76" t="s">
        <v>174</v>
      </c>
      <c r="D44" s="78">
        <v>43090.4606712963</v>
      </c>
      <c r="E44" s="76" t="s">
        <v>461</v>
      </c>
      <c r="F44" s="79" t="s">
        <v>570</v>
      </c>
      <c r="G44" s="76" t="s">
        <v>630</v>
      </c>
      <c r="H44" s="76"/>
      <c r="I44" s="78">
        <v>43090.4606712963</v>
      </c>
      <c r="J44" s="79" t="s">
        <v>700</v>
      </c>
      <c r="K44" s="76"/>
      <c r="L44" s="76"/>
      <c r="M44" s="83" t="s">
        <v>879</v>
      </c>
      <c r="N44" s="76"/>
      <c r="O44">
        <v>44</v>
      </c>
      <c r="P44" s="34" t="s">
        <v>64</v>
      </c>
    </row>
    <row r="45" spans="1:16" x14ac:dyDescent="0.25">
      <c r="A45" s="63" t="s">
        <v>219</v>
      </c>
      <c r="B45" s="63" t="s">
        <v>219</v>
      </c>
      <c r="C45" s="76" t="s">
        <v>174</v>
      </c>
      <c r="D45" s="78">
        <v>43090.460682870369</v>
      </c>
      <c r="E45" s="76" t="s">
        <v>462</v>
      </c>
      <c r="F45" s="79" t="s">
        <v>571</v>
      </c>
      <c r="G45" s="76" t="s">
        <v>626</v>
      </c>
      <c r="H45" s="76"/>
      <c r="I45" s="78">
        <v>43090.460682870369</v>
      </c>
      <c r="J45" s="79" t="s">
        <v>701</v>
      </c>
      <c r="K45" s="76"/>
      <c r="L45" s="76"/>
      <c r="M45" s="83" t="s">
        <v>880</v>
      </c>
      <c r="N45" s="76"/>
      <c r="O45">
        <v>45</v>
      </c>
      <c r="P45" s="34" t="s">
        <v>64</v>
      </c>
    </row>
    <row r="46" spans="1:16" x14ac:dyDescent="0.25">
      <c r="A46" s="63" t="s">
        <v>220</v>
      </c>
      <c r="B46" s="63" t="s">
        <v>369</v>
      </c>
      <c r="C46" s="76" t="s">
        <v>429</v>
      </c>
      <c r="D46" s="78">
        <v>43090.459189814814</v>
      </c>
      <c r="E46" s="76" t="s">
        <v>463</v>
      </c>
      <c r="F46" s="76"/>
      <c r="G46" s="76"/>
      <c r="H46" s="76"/>
      <c r="I46" s="78">
        <v>43090.459189814814</v>
      </c>
      <c r="J46" s="79" t="s">
        <v>702</v>
      </c>
      <c r="K46" s="76"/>
      <c r="L46" s="76"/>
      <c r="M46" s="83" t="s">
        <v>881</v>
      </c>
      <c r="N46" s="76"/>
      <c r="O46">
        <v>46</v>
      </c>
      <c r="P46" s="34" t="s">
        <v>64</v>
      </c>
    </row>
    <row r="47" spans="1:16" x14ac:dyDescent="0.25">
      <c r="A47" s="63" t="s">
        <v>220</v>
      </c>
      <c r="B47" s="63" t="s">
        <v>370</v>
      </c>
      <c r="C47" s="76" t="s">
        <v>429</v>
      </c>
      <c r="D47" s="78">
        <v>43090.459189814814</v>
      </c>
      <c r="E47" s="76" t="s">
        <v>463</v>
      </c>
      <c r="F47" s="76"/>
      <c r="G47" s="76"/>
      <c r="H47" s="76"/>
      <c r="I47" s="78">
        <v>43090.459189814814</v>
      </c>
      <c r="J47" s="79" t="s">
        <v>702</v>
      </c>
      <c r="K47" s="76"/>
      <c r="L47" s="76"/>
      <c r="M47" s="83" t="s">
        <v>881</v>
      </c>
      <c r="N47" s="76"/>
      <c r="O47">
        <v>47</v>
      </c>
      <c r="P47" s="34" t="s">
        <v>64</v>
      </c>
    </row>
    <row r="48" spans="1:16" x14ac:dyDescent="0.25">
      <c r="A48" s="63" t="s">
        <v>220</v>
      </c>
      <c r="B48" s="63" t="s">
        <v>371</v>
      </c>
      <c r="C48" s="76" t="s">
        <v>429</v>
      </c>
      <c r="D48" s="78">
        <v>43090.459189814814</v>
      </c>
      <c r="E48" s="76" t="s">
        <v>463</v>
      </c>
      <c r="F48" s="76"/>
      <c r="G48" s="76"/>
      <c r="H48" s="76"/>
      <c r="I48" s="78">
        <v>43090.459189814814</v>
      </c>
      <c r="J48" s="79" t="s">
        <v>702</v>
      </c>
      <c r="K48" s="76"/>
      <c r="L48" s="76"/>
      <c r="M48" s="83" t="s">
        <v>881</v>
      </c>
      <c r="N48" s="76"/>
      <c r="O48">
        <v>48</v>
      </c>
      <c r="P48" s="34" t="s">
        <v>64</v>
      </c>
    </row>
    <row r="49" spans="1:16" x14ac:dyDescent="0.25">
      <c r="A49" s="63" t="s">
        <v>220</v>
      </c>
      <c r="B49" s="63" t="s">
        <v>372</v>
      </c>
      <c r="C49" s="76" t="s">
        <v>429</v>
      </c>
      <c r="D49" s="78">
        <v>43090.459189814814</v>
      </c>
      <c r="E49" s="76" t="s">
        <v>463</v>
      </c>
      <c r="F49" s="76"/>
      <c r="G49" s="76"/>
      <c r="H49" s="76"/>
      <c r="I49" s="78">
        <v>43090.459189814814</v>
      </c>
      <c r="J49" s="79" t="s">
        <v>702</v>
      </c>
      <c r="K49" s="76"/>
      <c r="L49" s="76"/>
      <c r="M49" s="83" t="s">
        <v>881</v>
      </c>
      <c r="N49" s="76"/>
      <c r="O49">
        <v>49</v>
      </c>
      <c r="P49" s="34" t="s">
        <v>64</v>
      </c>
    </row>
    <row r="50" spans="1:16" x14ac:dyDescent="0.25">
      <c r="A50" s="63" t="s">
        <v>220</v>
      </c>
      <c r="B50" s="63" t="s">
        <v>373</v>
      </c>
      <c r="C50" s="76" t="s">
        <v>429</v>
      </c>
      <c r="D50" s="78">
        <v>43090.459189814814</v>
      </c>
      <c r="E50" s="76" t="s">
        <v>463</v>
      </c>
      <c r="F50" s="76"/>
      <c r="G50" s="76"/>
      <c r="H50" s="76"/>
      <c r="I50" s="78">
        <v>43090.459189814814</v>
      </c>
      <c r="J50" s="79" t="s">
        <v>702</v>
      </c>
      <c r="K50" s="76"/>
      <c r="L50" s="76"/>
      <c r="M50" s="83" t="s">
        <v>881</v>
      </c>
      <c r="N50" s="76"/>
      <c r="O50">
        <v>50</v>
      </c>
      <c r="P50" s="34" t="s">
        <v>64</v>
      </c>
    </row>
    <row r="51" spans="1:16" x14ac:dyDescent="0.25">
      <c r="A51" s="63" t="s">
        <v>220</v>
      </c>
      <c r="B51" s="63" t="s">
        <v>374</v>
      </c>
      <c r="C51" s="76" t="s">
        <v>429</v>
      </c>
      <c r="D51" s="78">
        <v>43090.459189814814</v>
      </c>
      <c r="E51" s="76" t="s">
        <v>463</v>
      </c>
      <c r="F51" s="76"/>
      <c r="G51" s="76"/>
      <c r="H51" s="76"/>
      <c r="I51" s="78">
        <v>43090.459189814814</v>
      </c>
      <c r="J51" s="79" t="s">
        <v>702</v>
      </c>
      <c r="K51" s="76"/>
      <c r="L51" s="76"/>
      <c r="M51" s="83" t="s">
        <v>881</v>
      </c>
      <c r="N51" s="76"/>
      <c r="O51">
        <v>51</v>
      </c>
      <c r="P51" s="34" t="s">
        <v>64</v>
      </c>
    </row>
    <row r="52" spans="1:16" x14ac:dyDescent="0.25">
      <c r="A52" s="63" t="s">
        <v>220</v>
      </c>
      <c r="B52" s="63" t="s">
        <v>375</v>
      </c>
      <c r="C52" s="76" t="s">
        <v>429</v>
      </c>
      <c r="D52" s="78">
        <v>43090.459189814814</v>
      </c>
      <c r="E52" s="76" t="s">
        <v>463</v>
      </c>
      <c r="F52" s="76"/>
      <c r="G52" s="76"/>
      <c r="H52" s="76"/>
      <c r="I52" s="78">
        <v>43090.459189814814</v>
      </c>
      <c r="J52" s="79" t="s">
        <v>702</v>
      </c>
      <c r="K52" s="76"/>
      <c r="L52" s="76"/>
      <c r="M52" s="83" t="s">
        <v>881</v>
      </c>
      <c r="N52" s="76"/>
      <c r="O52">
        <v>52</v>
      </c>
      <c r="P52" s="34" t="s">
        <v>64</v>
      </c>
    </row>
    <row r="53" spans="1:16" x14ac:dyDescent="0.25">
      <c r="A53" s="63" t="s">
        <v>220</v>
      </c>
      <c r="B53" s="63" t="s">
        <v>376</v>
      </c>
      <c r="C53" s="76" t="s">
        <v>429</v>
      </c>
      <c r="D53" s="78">
        <v>43090.459189814814</v>
      </c>
      <c r="E53" s="76" t="s">
        <v>463</v>
      </c>
      <c r="F53" s="76"/>
      <c r="G53" s="76"/>
      <c r="H53" s="76"/>
      <c r="I53" s="78">
        <v>43090.459189814814</v>
      </c>
      <c r="J53" s="79" t="s">
        <v>702</v>
      </c>
      <c r="K53" s="76"/>
      <c r="L53" s="76"/>
      <c r="M53" s="83" t="s">
        <v>881</v>
      </c>
      <c r="N53" s="76"/>
      <c r="O53">
        <v>53</v>
      </c>
      <c r="P53" s="34" t="s">
        <v>64</v>
      </c>
    </row>
    <row r="54" spans="1:16" x14ac:dyDescent="0.25">
      <c r="A54" s="63" t="s">
        <v>220</v>
      </c>
      <c r="B54" s="63" t="s">
        <v>377</v>
      </c>
      <c r="C54" s="76" t="s">
        <v>429</v>
      </c>
      <c r="D54" s="78">
        <v>43090.459189814814</v>
      </c>
      <c r="E54" s="76" t="s">
        <v>463</v>
      </c>
      <c r="F54" s="76"/>
      <c r="G54" s="76"/>
      <c r="H54" s="76"/>
      <c r="I54" s="78">
        <v>43090.459189814814</v>
      </c>
      <c r="J54" s="79" t="s">
        <v>702</v>
      </c>
      <c r="K54" s="76"/>
      <c r="L54" s="76"/>
      <c r="M54" s="83" t="s">
        <v>881</v>
      </c>
      <c r="N54" s="76"/>
      <c r="O54">
        <v>54</v>
      </c>
      <c r="P54" s="34" t="s">
        <v>64</v>
      </c>
    </row>
    <row r="55" spans="1:16" x14ac:dyDescent="0.25">
      <c r="A55" s="63" t="s">
        <v>220</v>
      </c>
      <c r="B55" s="63" t="s">
        <v>378</v>
      </c>
      <c r="C55" s="76" t="s">
        <v>429</v>
      </c>
      <c r="D55" s="78">
        <v>43090.459189814814</v>
      </c>
      <c r="E55" s="76" t="s">
        <v>463</v>
      </c>
      <c r="F55" s="76"/>
      <c r="G55" s="76"/>
      <c r="H55" s="76"/>
      <c r="I55" s="78">
        <v>43090.459189814814</v>
      </c>
      <c r="J55" s="79" t="s">
        <v>702</v>
      </c>
      <c r="K55" s="76"/>
      <c r="L55" s="76"/>
      <c r="M55" s="83" t="s">
        <v>881</v>
      </c>
      <c r="N55" s="76"/>
      <c r="O55">
        <v>55</v>
      </c>
      <c r="P55" s="34" t="s">
        <v>64</v>
      </c>
    </row>
    <row r="56" spans="1:16" x14ac:dyDescent="0.25">
      <c r="A56" s="63" t="s">
        <v>220</v>
      </c>
      <c r="B56" s="63" t="s">
        <v>379</v>
      </c>
      <c r="C56" s="76" t="s">
        <v>429</v>
      </c>
      <c r="D56" s="78">
        <v>43090.459189814814</v>
      </c>
      <c r="E56" s="76" t="s">
        <v>463</v>
      </c>
      <c r="F56" s="76"/>
      <c r="G56" s="76"/>
      <c r="H56" s="76"/>
      <c r="I56" s="78">
        <v>43090.459189814814</v>
      </c>
      <c r="J56" s="79" t="s">
        <v>702</v>
      </c>
      <c r="K56" s="76"/>
      <c r="L56" s="76"/>
      <c r="M56" s="83" t="s">
        <v>881</v>
      </c>
      <c r="N56" s="76"/>
      <c r="O56">
        <v>56</v>
      </c>
      <c r="P56" s="34" t="s">
        <v>64</v>
      </c>
    </row>
    <row r="57" spans="1:16" x14ac:dyDescent="0.25">
      <c r="A57" s="63" t="s">
        <v>220</v>
      </c>
      <c r="B57" s="63" t="s">
        <v>380</v>
      </c>
      <c r="C57" s="76" t="s">
        <v>429</v>
      </c>
      <c r="D57" s="78">
        <v>43090.459189814814</v>
      </c>
      <c r="E57" s="76" t="s">
        <v>463</v>
      </c>
      <c r="F57" s="76"/>
      <c r="G57" s="76"/>
      <c r="H57" s="76"/>
      <c r="I57" s="78">
        <v>43090.459189814814</v>
      </c>
      <c r="J57" s="79" t="s">
        <v>702</v>
      </c>
      <c r="K57" s="76"/>
      <c r="L57" s="76"/>
      <c r="M57" s="83" t="s">
        <v>881</v>
      </c>
      <c r="N57" s="76"/>
      <c r="O57">
        <v>57</v>
      </c>
      <c r="P57" s="34" t="s">
        <v>64</v>
      </c>
    </row>
    <row r="58" spans="1:16" x14ac:dyDescent="0.25">
      <c r="A58" s="63" t="s">
        <v>220</v>
      </c>
      <c r="B58" s="63" t="s">
        <v>381</v>
      </c>
      <c r="C58" s="76" t="s">
        <v>429</v>
      </c>
      <c r="D58" s="78">
        <v>43090.459189814814</v>
      </c>
      <c r="E58" s="76" t="s">
        <v>463</v>
      </c>
      <c r="F58" s="76"/>
      <c r="G58" s="76"/>
      <c r="H58" s="76"/>
      <c r="I58" s="78">
        <v>43090.459189814814</v>
      </c>
      <c r="J58" s="79" t="s">
        <v>702</v>
      </c>
      <c r="K58" s="76"/>
      <c r="L58" s="76"/>
      <c r="M58" s="83" t="s">
        <v>881</v>
      </c>
      <c r="N58" s="76"/>
      <c r="O58">
        <v>58</v>
      </c>
      <c r="P58" s="34" t="s">
        <v>64</v>
      </c>
    </row>
    <row r="59" spans="1:16" x14ac:dyDescent="0.25">
      <c r="A59" s="63" t="s">
        <v>220</v>
      </c>
      <c r="B59" s="63" t="s">
        <v>374</v>
      </c>
      <c r="C59" s="76" t="s">
        <v>429</v>
      </c>
      <c r="D59" s="78">
        <v>43090.460694444446</v>
      </c>
      <c r="E59" s="76" t="s">
        <v>464</v>
      </c>
      <c r="F59" s="76"/>
      <c r="G59" s="76"/>
      <c r="H59" s="76"/>
      <c r="I59" s="78">
        <v>43090.460694444446</v>
      </c>
      <c r="J59" s="79" t="s">
        <v>703</v>
      </c>
      <c r="K59" s="76"/>
      <c r="L59" s="76"/>
      <c r="M59" s="83" t="s">
        <v>882</v>
      </c>
      <c r="N59" s="76"/>
      <c r="O59">
        <v>59</v>
      </c>
      <c r="P59" s="34" t="s">
        <v>64</v>
      </c>
    </row>
    <row r="60" spans="1:16" x14ac:dyDescent="0.25">
      <c r="A60" s="63" t="s">
        <v>220</v>
      </c>
      <c r="B60" s="63" t="s">
        <v>375</v>
      </c>
      <c r="C60" s="76" t="s">
        <v>429</v>
      </c>
      <c r="D60" s="78">
        <v>43090.460694444446</v>
      </c>
      <c r="E60" s="76" t="s">
        <v>464</v>
      </c>
      <c r="F60" s="76"/>
      <c r="G60" s="76"/>
      <c r="H60" s="76"/>
      <c r="I60" s="78">
        <v>43090.460694444446</v>
      </c>
      <c r="J60" s="79" t="s">
        <v>703</v>
      </c>
      <c r="K60" s="76"/>
      <c r="L60" s="76"/>
      <c r="M60" s="83" t="s">
        <v>882</v>
      </c>
      <c r="N60" s="76"/>
      <c r="O60">
        <v>60</v>
      </c>
      <c r="P60" s="34" t="s">
        <v>64</v>
      </c>
    </row>
    <row r="61" spans="1:16" x14ac:dyDescent="0.25">
      <c r="A61" s="63" t="s">
        <v>220</v>
      </c>
      <c r="B61" s="63" t="s">
        <v>376</v>
      </c>
      <c r="C61" s="76" t="s">
        <v>429</v>
      </c>
      <c r="D61" s="78">
        <v>43090.460694444446</v>
      </c>
      <c r="E61" s="76" t="s">
        <v>464</v>
      </c>
      <c r="F61" s="76"/>
      <c r="G61" s="76"/>
      <c r="H61" s="76"/>
      <c r="I61" s="78">
        <v>43090.460694444446</v>
      </c>
      <c r="J61" s="79" t="s">
        <v>703</v>
      </c>
      <c r="K61" s="76"/>
      <c r="L61" s="76"/>
      <c r="M61" s="83" t="s">
        <v>882</v>
      </c>
      <c r="N61" s="76"/>
      <c r="O61">
        <v>61</v>
      </c>
      <c r="P61" s="34" t="s">
        <v>64</v>
      </c>
    </row>
    <row r="62" spans="1:16" x14ac:dyDescent="0.25">
      <c r="A62" s="63" t="s">
        <v>220</v>
      </c>
      <c r="B62" s="63" t="s">
        <v>377</v>
      </c>
      <c r="C62" s="76" t="s">
        <v>429</v>
      </c>
      <c r="D62" s="78">
        <v>43090.460694444446</v>
      </c>
      <c r="E62" s="76" t="s">
        <v>464</v>
      </c>
      <c r="F62" s="76"/>
      <c r="G62" s="76"/>
      <c r="H62" s="76"/>
      <c r="I62" s="78">
        <v>43090.460694444446</v>
      </c>
      <c r="J62" s="79" t="s">
        <v>703</v>
      </c>
      <c r="K62" s="76"/>
      <c r="L62" s="76"/>
      <c r="M62" s="83" t="s">
        <v>882</v>
      </c>
      <c r="N62" s="76"/>
      <c r="O62">
        <v>62</v>
      </c>
      <c r="P62" s="34" t="s">
        <v>64</v>
      </c>
    </row>
    <row r="63" spans="1:16" x14ac:dyDescent="0.25">
      <c r="A63" s="63" t="s">
        <v>220</v>
      </c>
      <c r="B63" s="63" t="s">
        <v>378</v>
      </c>
      <c r="C63" s="76" t="s">
        <v>429</v>
      </c>
      <c r="D63" s="78">
        <v>43090.460694444446</v>
      </c>
      <c r="E63" s="76" t="s">
        <v>464</v>
      </c>
      <c r="F63" s="76"/>
      <c r="G63" s="76"/>
      <c r="H63" s="76"/>
      <c r="I63" s="78">
        <v>43090.460694444446</v>
      </c>
      <c r="J63" s="79" t="s">
        <v>703</v>
      </c>
      <c r="K63" s="76"/>
      <c r="L63" s="76"/>
      <c r="M63" s="83" t="s">
        <v>882</v>
      </c>
      <c r="N63" s="76"/>
      <c r="O63">
        <v>63</v>
      </c>
      <c r="P63" s="34" t="s">
        <v>64</v>
      </c>
    </row>
    <row r="64" spans="1:16" x14ac:dyDescent="0.25">
      <c r="A64" s="63" t="s">
        <v>220</v>
      </c>
      <c r="B64" s="63" t="s">
        <v>379</v>
      </c>
      <c r="C64" s="76" t="s">
        <v>429</v>
      </c>
      <c r="D64" s="78">
        <v>43090.460694444446</v>
      </c>
      <c r="E64" s="76" t="s">
        <v>464</v>
      </c>
      <c r="F64" s="76"/>
      <c r="G64" s="76"/>
      <c r="H64" s="76"/>
      <c r="I64" s="78">
        <v>43090.460694444446</v>
      </c>
      <c r="J64" s="79" t="s">
        <v>703</v>
      </c>
      <c r="K64" s="76"/>
      <c r="L64" s="76"/>
      <c r="M64" s="83" t="s">
        <v>882</v>
      </c>
      <c r="N64" s="76"/>
      <c r="O64">
        <v>64</v>
      </c>
      <c r="P64" s="34" t="s">
        <v>64</v>
      </c>
    </row>
    <row r="65" spans="1:16" x14ac:dyDescent="0.25">
      <c r="A65" s="63" t="s">
        <v>220</v>
      </c>
      <c r="B65" s="63" t="s">
        <v>380</v>
      </c>
      <c r="C65" s="76" t="s">
        <v>429</v>
      </c>
      <c r="D65" s="78">
        <v>43090.460694444446</v>
      </c>
      <c r="E65" s="76" t="s">
        <v>464</v>
      </c>
      <c r="F65" s="76"/>
      <c r="G65" s="76"/>
      <c r="H65" s="76"/>
      <c r="I65" s="78">
        <v>43090.460694444446</v>
      </c>
      <c r="J65" s="79" t="s">
        <v>703</v>
      </c>
      <c r="K65" s="76"/>
      <c r="L65" s="76"/>
      <c r="M65" s="83" t="s">
        <v>882</v>
      </c>
      <c r="N65" s="76"/>
      <c r="O65">
        <v>65</v>
      </c>
      <c r="P65" s="34" t="s">
        <v>64</v>
      </c>
    </row>
    <row r="66" spans="1:16" x14ac:dyDescent="0.25">
      <c r="A66" s="63" t="s">
        <v>220</v>
      </c>
      <c r="B66" s="63" t="s">
        <v>382</v>
      </c>
      <c r="C66" s="76" t="s">
        <v>429</v>
      </c>
      <c r="D66" s="78">
        <v>43090.460694444446</v>
      </c>
      <c r="E66" s="76" t="s">
        <v>464</v>
      </c>
      <c r="F66" s="76"/>
      <c r="G66" s="76"/>
      <c r="H66" s="76"/>
      <c r="I66" s="78">
        <v>43090.460694444446</v>
      </c>
      <c r="J66" s="79" t="s">
        <v>703</v>
      </c>
      <c r="K66" s="76"/>
      <c r="L66" s="76"/>
      <c r="M66" s="83" t="s">
        <v>882</v>
      </c>
      <c r="N66" s="76"/>
      <c r="O66">
        <v>66</v>
      </c>
      <c r="P66" s="34" t="s">
        <v>64</v>
      </c>
    </row>
    <row r="67" spans="1:16" x14ac:dyDescent="0.25">
      <c r="A67" s="63" t="s">
        <v>220</v>
      </c>
      <c r="B67" s="63" t="s">
        <v>381</v>
      </c>
      <c r="C67" s="76" t="s">
        <v>429</v>
      </c>
      <c r="D67" s="78">
        <v>43090.460694444446</v>
      </c>
      <c r="E67" s="76" t="s">
        <v>464</v>
      </c>
      <c r="F67" s="76"/>
      <c r="G67" s="76"/>
      <c r="H67" s="76"/>
      <c r="I67" s="78">
        <v>43090.460694444446</v>
      </c>
      <c r="J67" s="79" t="s">
        <v>703</v>
      </c>
      <c r="K67" s="76"/>
      <c r="L67" s="76"/>
      <c r="M67" s="83" t="s">
        <v>882</v>
      </c>
      <c r="N67" s="76"/>
      <c r="O67">
        <v>67</v>
      </c>
      <c r="P67" s="34" t="s">
        <v>64</v>
      </c>
    </row>
    <row r="68" spans="1:16" x14ac:dyDescent="0.25">
      <c r="A68" s="63" t="s">
        <v>220</v>
      </c>
      <c r="B68" s="63" t="s">
        <v>383</v>
      </c>
      <c r="C68" s="76" t="s">
        <v>429</v>
      </c>
      <c r="D68" s="78">
        <v>43090.460694444446</v>
      </c>
      <c r="E68" s="76" t="s">
        <v>464</v>
      </c>
      <c r="F68" s="76"/>
      <c r="G68" s="76"/>
      <c r="H68" s="76"/>
      <c r="I68" s="78">
        <v>43090.460694444446</v>
      </c>
      <c r="J68" s="79" t="s">
        <v>703</v>
      </c>
      <c r="K68" s="76"/>
      <c r="L68" s="76"/>
      <c r="M68" s="83" t="s">
        <v>882</v>
      </c>
      <c r="N68" s="76"/>
      <c r="O68">
        <v>68</v>
      </c>
      <c r="P68" s="34" t="s">
        <v>64</v>
      </c>
    </row>
    <row r="69" spans="1:16" x14ac:dyDescent="0.25">
      <c r="A69" s="63" t="s">
        <v>220</v>
      </c>
      <c r="B69" s="63" t="s">
        <v>384</v>
      </c>
      <c r="C69" s="76" t="s">
        <v>429</v>
      </c>
      <c r="D69" s="78">
        <v>43090.460694444446</v>
      </c>
      <c r="E69" s="76" t="s">
        <v>464</v>
      </c>
      <c r="F69" s="76"/>
      <c r="G69" s="76"/>
      <c r="H69" s="76"/>
      <c r="I69" s="78">
        <v>43090.460694444446</v>
      </c>
      <c r="J69" s="79" t="s">
        <v>703</v>
      </c>
      <c r="K69" s="76"/>
      <c r="L69" s="76"/>
      <c r="M69" s="83" t="s">
        <v>882</v>
      </c>
      <c r="N69" s="76"/>
      <c r="O69">
        <v>69</v>
      </c>
      <c r="P69" s="34" t="s">
        <v>64</v>
      </c>
    </row>
    <row r="70" spans="1:16" x14ac:dyDescent="0.25">
      <c r="A70" s="63" t="s">
        <v>221</v>
      </c>
      <c r="B70" s="63" t="s">
        <v>353</v>
      </c>
      <c r="C70" s="76" t="s">
        <v>429</v>
      </c>
      <c r="D70" s="78">
        <v>43090.460763888892</v>
      </c>
      <c r="E70" s="76" t="s">
        <v>465</v>
      </c>
      <c r="F70" s="79" t="s">
        <v>572</v>
      </c>
      <c r="G70" s="76" t="s">
        <v>623</v>
      </c>
      <c r="H70" s="76"/>
      <c r="I70" s="78">
        <v>43090.460763888892</v>
      </c>
      <c r="J70" s="79" t="s">
        <v>704</v>
      </c>
      <c r="K70" s="76"/>
      <c r="L70" s="76"/>
      <c r="M70" s="83" t="s">
        <v>883</v>
      </c>
      <c r="N70" s="76"/>
      <c r="O70">
        <v>70</v>
      </c>
      <c r="P70" s="34" t="s">
        <v>64</v>
      </c>
    </row>
    <row r="71" spans="1:16" x14ac:dyDescent="0.25">
      <c r="A71" s="63" t="s">
        <v>222</v>
      </c>
      <c r="B71" s="63" t="s">
        <v>385</v>
      </c>
      <c r="C71" s="76" t="s">
        <v>429</v>
      </c>
      <c r="D71" s="78">
        <v>43090.460798611108</v>
      </c>
      <c r="E71" s="76" t="s">
        <v>466</v>
      </c>
      <c r="F71" s="79" t="s">
        <v>573</v>
      </c>
      <c r="G71" s="76" t="s">
        <v>619</v>
      </c>
      <c r="H71" s="76"/>
      <c r="I71" s="78">
        <v>43090.460798611108</v>
      </c>
      <c r="J71" s="79" t="s">
        <v>705</v>
      </c>
      <c r="K71" s="76"/>
      <c r="L71" s="76"/>
      <c r="M71" s="83" t="s">
        <v>884</v>
      </c>
      <c r="N71" s="76"/>
      <c r="O71">
        <v>71</v>
      </c>
      <c r="P71" s="34" t="s">
        <v>64</v>
      </c>
    </row>
    <row r="72" spans="1:16" x14ac:dyDescent="0.25">
      <c r="A72" s="63" t="s">
        <v>223</v>
      </c>
      <c r="B72" s="63" t="s">
        <v>386</v>
      </c>
      <c r="C72" s="76" t="s">
        <v>429</v>
      </c>
      <c r="D72" s="78">
        <v>43090.460844907408</v>
      </c>
      <c r="E72" s="76" t="s">
        <v>467</v>
      </c>
      <c r="F72" s="76"/>
      <c r="G72" s="76"/>
      <c r="H72" s="76"/>
      <c r="I72" s="78">
        <v>43090.460844907408</v>
      </c>
      <c r="J72" s="79" t="s">
        <v>706</v>
      </c>
      <c r="K72" s="76"/>
      <c r="L72" s="76"/>
      <c r="M72" s="83" t="s">
        <v>885</v>
      </c>
      <c r="N72" s="76"/>
      <c r="O72">
        <v>72</v>
      </c>
      <c r="P72" s="34" t="s">
        <v>64</v>
      </c>
    </row>
    <row r="73" spans="1:16" x14ac:dyDescent="0.25">
      <c r="A73" s="63" t="s">
        <v>224</v>
      </c>
      <c r="B73" s="63" t="s">
        <v>224</v>
      </c>
      <c r="C73" s="76" t="s">
        <v>174</v>
      </c>
      <c r="D73" s="78">
        <v>43090.461018518516</v>
      </c>
      <c r="E73" s="76" t="s">
        <v>468</v>
      </c>
      <c r="F73" s="79" t="s">
        <v>574</v>
      </c>
      <c r="G73" s="76" t="s">
        <v>631</v>
      </c>
      <c r="H73" s="76" t="s">
        <v>651</v>
      </c>
      <c r="I73" s="78">
        <v>43090.461018518516</v>
      </c>
      <c r="J73" s="79" t="s">
        <v>707</v>
      </c>
      <c r="K73" s="76"/>
      <c r="L73" s="76"/>
      <c r="M73" s="83" t="s">
        <v>886</v>
      </c>
      <c r="N73" s="76"/>
      <c r="O73">
        <v>73</v>
      </c>
      <c r="P73" s="34" t="s">
        <v>64</v>
      </c>
    </row>
    <row r="74" spans="1:16" x14ac:dyDescent="0.25">
      <c r="A74" s="63" t="s">
        <v>225</v>
      </c>
      <c r="B74" s="63" t="s">
        <v>225</v>
      </c>
      <c r="C74" s="76" t="s">
        <v>174</v>
      </c>
      <c r="D74" s="78">
        <v>43090.461226851854</v>
      </c>
      <c r="E74" s="76" t="s">
        <v>469</v>
      </c>
      <c r="F74" s="79" t="s">
        <v>575</v>
      </c>
      <c r="G74" s="76" t="s">
        <v>626</v>
      </c>
      <c r="H74" s="76"/>
      <c r="I74" s="78">
        <v>43090.461226851854</v>
      </c>
      <c r="J74" s="79" t="s">
        <v>708</v>
      </c>
      <c r="K74" s="76"/>
      <c r="L74" s="76"/>
      <c r="M74" s="83" t="s">
        <v>887</v>
      </c>
      <c r="N74" s="76"/>
      <c r="O74">
        <v>74</v>
      </c>
      <c r="P74" s="34" t="s">
        <v>64</v>
      </c>
    </row>
    <row r="75" spans="1:16" x14ac:dyDescent="0.25">
      <c r="A75" s="63" t="s">
        <v>226</v>
      </c>
      <c r="B75" s="63" t="s">
        <v>385</v>
      </c>
      <c r="C75" s="76" t="s">
        <v>429</v>
      </c>
      <c r="D75" s="78">
        <v>43090.461354166669</v>
      </c>
      <c r="E75" s="76" t="s">
        <v>466</v>
      </c>
      <c r="F75" s="79" t="s">
        <v>573</v>
      </c>
      <c r="G75" s="76" t="s">
        <v>619</v>
      </c>
      <c r="H75" s="76"/>
      <c r="I75" s="78">
        <v>43090.461354166669</v>
      </c>
      <c r="J75" s="79" t="s">
        <v>709</v>
      </c>
      <c r="K75" s="76"/>
      <c r="L75" s="76"/>
      <c r="M75" s="83" t="s">
        <v>888</v>
      </c>
      <c r="N75" s="76"/>
      <c r="O75">
        <v>75</v>
      </c>
      <c r="P75" s="34" t="s">
        <v>64</v>
      </c>
    </row>
    <row r="76" spans="1:16" x14ac:dyDescent="0.25">
      <c r="A76" s="63" t="s">
        <v>227</v>
      </c>
      <c r="B76" s="63" t="s">
        <v>287</v>
      </c>
      <c r="C76" s="76" t="s">
        <v>429</v>
      </c>
      <c r="D76" s="78">
        <v>43090.461423611108</v>
      </c>
      <c r="E76" s="76" t="s">
        <v>470</v>
      </c>
      <c r="F76" s="76"/>
      <c r="G76" s="76"/>
      <c r="H76" s="76"/>
      <c r="I76" s="78">
        <v>43090.461423611108</v>
      </c>
      <c r="J76" s="79" t="s">
        <v>710</v>
      </c>
      <c r="K76" s="76"/>
      <c r="L76" s="76"/>
      <c r="M76" s="83" t="s">
        <v>889</v>
      </c>
      <c r="N76" s="76"/>
      <c r="O76">
        <v>76</v>
      </c>
      <c r="P76" s="34" t="s">
        <v>64</v>
      </c>
    </row>
    <row r="77" spans="1:16" x14ac:dyDescent="0.25">
      <c r="A77" s="63" t="s">
        <v>228</v>
      </c>
      <c r="B77" s="63" t="s">
        <v>329</v>
      </c>
      <c r="C77" s="76" t="s">
        <v>429</v>
      </c>
      <c r="D77" s="78">
        <v>43090.461493055554</v>
      </c>
      <c r="E77" s="76" t="s">
        <v>471</v>
      </c>
      <c r="F77" s="79" t="s">
        <v>576</v>
      </c>
      <c r="G77" s="76" t="s">
        <v>626</v>
      </c>
      <c r="H77" s="76"/>
      <c r="I77" s="78">
        <v>43090.461493055554</v>
      </c>
      <c r="J77" s="79" t="s">
        <v>711</v>
      </c>
      <c r="K77" s="76"/>
      <c r="L77" s="76"/>
      <c r="M77" s="83" t="s">
        <v>890</v>
      </c>
      <c r="N77" s="76"/>
      <c r="O77">
        <v>77</v>
      </c>
      <c r="P77" s="34" t="s">
        <v>64</v>
      </c>
    </row>
    <row r="78" spans="1:16" x14ac:dyDescent="0.25">
      <c r="A78" s="63" t="s">
        <v>229</v>
      </c>
      <c r="B78" s="63" t="s">
        <v>229</v>
      </c>
      <c r="C78" s="76" t="s">
        <v>174</v>
      </c>
      <c r="D78" s="78">
        <v>43090.461597222224</v>
      </c>
      <c r="E78" s="76" t="s">
        <v>472</v>
      </c>
      <c r="F78" s="79" t="s">
        <v>577</v>
      </c>
      <c r="G78" s="76" t="s">
        <v>619</v>
      </c>
      <c r="H78" s="76"/>
      <c r="I78" s="78">
        <v>43090.461597222224</v>
      </c>
      <c r="J78" s="79" t="s">
        <v>712</v>
      </c>
      <c r="K78" s="76"/>
      <c r="L78" s="76"/>
      <c r="M78" s="83" t="s">
        <v>891</v>
      </c>
      <c r="N78" s="76"/>
      <c r="O78">
        <v>78</v>
      </c>
      <c r="P78" s="34" t="s">
        <v>64</v>
      </c>
    </row>
    <row r="79" spans="1:16" x14ac:dyDescent="0.25">
      <c r="A79" s="63" t="s">
        <v>230</v>
      </c>
      <c r="B79" s="63" t="s">
        <v>385</v>
      </c>
      <c r="C79" s="76" t="s">
        <v>429</v>
      </c>
      <c r="D79" s="78">
        <v>43090.461736111109</v>
      </c>
      <c r="E79" s="76" t="s">
        <v>466</v>
      </c>
      <c r="F79" s="79" t="s">
        <v>573</v>
      </c>
      <c r="G79" s="76" t="s">
        <v>619</v>
      </c>
      <c r="H79" s="76"/>
      <c r="I79" s="78">
        <v>43090.461736111109</v>
      </c>
      <c r="J79" s="79" t="s">
        <v>713</v>
      </c>
      <c r="K79" s="76"/>
      <c r="L79" s="76"/>
      <c r="M79" s="83" t="s">
        <v>892</v>
      </c>
      <c r="N79" s="76"/>
      <c r="O79">
        <v>79</v>
      </c>
      <c r="P79" s="34" t="s">
        <v>64</v>
      </c>
    </row>
    <row r="80" spans="1:16" x14ac:dyDescent="0.25">
      <c r="A80" s="63" t="s">
        <v>231</v>
      </c>
      <c r="B80" s="63" t="s">
        <v>351</v>
      </c>
      <c r="C80" s="76" t="s">
        <v>429</v>
      </c>
      <c r="D80" s="78">
        <v>43090.461817129632</v>
      </c>
      <c r="E80" s="76" t="s">
        <v>433</v>
      </c>
      <c r="F80" s="76"/>
      <c r="G80" s="76"/>
      <c r="H80" s="76"/>
      <c r="I80" s="78">
        <v>43090.461817129632</v>
      </c>
      <c r="J80" s="79" t="s">
        <v>714</v>
      </c>
      <c r="K80" s="76"/>
      <c r="L80" s="76"/>
      <c r="M80" s="83" t="s">
        <v>893</v>
      </c>
      <c r="N80" s="76"/>
      <c r="O80">
        <v>80</v>
      </c>
      <c r="P80" s="34" t="s">
        <v>64</v>
      </c>
    </row>
    <row r="81" spans="1:16" x14ac:dyDescent="0.25">
      <c r="A81" s="63" t="s">
        <v>232</v>
      </c>
      <c r="B81" s="63" t="s">
        <v>385</v>
      </c>
      <c r="C81" s="76" t="s">
        <v>429</v>
      </c>
      <c r="D81" s="78">
        <v>43090.461875000001</v>
      </c>
      <c r="E81" s="76" t="s">
        <v>466</v>
      </c>
      <c r="F81" s="79" t="s">
        <v>573</v>
      </c>
      <c r="G81" s="76" t="s">
        <v>619</v>
      </c>
      <c r="H81" s="76"/>
      <c r="I81" s="78">
        <v>43090.461875000001</v>
      </c>
      <c r="J81" s="79" t="s">
        <v>715</v>
      </c>
      <c r="K81" s="76"/>
      <c r="L81" s="76"/>
      <c r="M81" s="83" t="s">
        <v>894</v>
      </c>
      <c r="N81" s="76"/>
      <c r="O81">
        <v>81</v>
      </c>
      <c r="P81" s="34" t="s">
        <v>64</v>
      </c>
    </row>
    <row r="82" spans="1:16" x14ac:dyDescent="0.25">
      <c r="A82" s="63" t="s">
        <v>233</v>
      </c>
      <c r="B82" s="63" t="s">
        <v>233</v>
      </c>
      <c r="C82" s="76" t="s">
        <v>174</v>
      </c>
      <c r="D82" s="78">
        <v>43090.462326388886</v>
      </c>
      <c r="E82" s="76" t="s">
        <v>473</v>
      </c>
      <c r="F82" s="79" t="s">
        <v>578</v>
      </c>
      <c r="G82" s="76" t="s">
        <v>632</v>
      </c>
      <c r="H82" s="76" t="s">
        <v>652</v>
      </c>
      <c r="I82" s="78">
        <v>43090.462326388886</v>
      </c>
      <c r="J82" s="79" t="s">
        <v>716</v>
      </c>
      <c r="K82" s="76"/>
      <c r="L82" s="76"/>
      <c r="M82" s="83" t="s">
        <v>895</v>
      </c>
      <c r="N82" s="76"/>
      <c r="O82">
        <v>82</v>
      </c>
      <c r="P82" s="34" t="s">
        <v>64</v>
      </c>
    </row>
    <row r="83" spans="1:16" x14ac:dyDescent="0.25">
      <c r="A83" s="63" t="s">
        <v>234</v>
      </c>
      <c r="B83" s="63" t="s">
        <v>234</v>
      </c>
      <c r="C83" s="76" t="s">
        <v>174</v>
      </c>
      <c r="D83" s="78">
        <v>43090.462326388886</v>
      </c>
      <c r="E83" s="76" t="s">
        <v>474</v>
      </c>
      <c r="F83" s="79" t="s">
        <v>579</v>
      </c>
      <c r="G83" s="76" t="s">
        <v>633</v>
      </c>
      <c r="H83" s="76"/>
      <c r="I83" s="78">
        <v>43090.462326388886</v>
      </c>
      <c r="J83" s="79" t="s">
        <v>717</v>
      </c>
      <c r="K83" s="76"/>
      <c r="L83" s="76"/>
      <c r="M83" s="83" t="s">
        <v>896</v>
      </c>
      <c r="N83" s="76"/>
      <c r="O83">
        <v>83</v>
      </c>
      <c r="P83" s="34" t="s">
        <v>64</v>
      </c>
    </row>
    <row r="84" spans="1:16" x14ac:dyDescent="0.25">
      <c r="A84" s="63" t="s">
        <v>235</v>
      </c>
      <c r="B84" s="63" t="s">
        <v>235</v>
      </c>
      <c r="C84" s="76" t="s">
        <v>174</v>
      </c>
      <c r="D84" s="78">
        <v>43090.462546296294</v>
      </c>
      <c r="E84" s="76" t="s">
        <v>475</v>
      </c>
      <c r="F84" s="79" t="s">
        <v>560</v>
      </c>
      <c r="G84" s="76" t="s">
        <v>624</v>
      </c>
      <c r="H84" s="76"/>
      <c r="I84" s="78">
        <v>43090.462546296294</v>
      </c>
      <c r="J84" s="79" t="s">
        <v>718</v>
      </c>
      <c r="K84" s="76"/>
      <c r="L84" s="76"/>
      <c r="M84" s="83" t="s">
        <v>897</v>
      </c>
      <c r="N84" s="76"/>
      <c r="O84">
        <v>84</v>
      </c>
      <c r="P84" s="34" t="s">
        <v>64</v>
      </c>
    </row>
    <row r="85" spans="1:16" x14ac:dyDescent="0.25">
      <c r="A85" s="63" t="s">
        <v>236</v>
      </c>
      <c r="B85" s="63" t="s">
        <v>387</v>
      </c>
      <c r="C85" s="76" t="s">
        <v>429</v>
      </c>
      <c r="D85" s="78">
        <v>43090.462708333333</v>
      </c>
      <c r="E85" s="76" t="s">
        <v>476</v>
      </c>
      <c r="F85" s="79" t="s">
        <v>580</v>
      </c>
      <c r="G85" s="76" t="s">
        <v>632</v>
      </c>
      <c r="H85" s="76"/>
      <c r="I85" s="78">
        <v>43090.462708333333</v>
      </c>
      <c r="J85" s="79" t="s">
        <v>719</v>
      </c>
      <c r="K85" s="76"/>
      <c r="L85" s="76"/>
      <c r="M85" s="83" t="s">
        <v>898</v>
      </c>
      <c r="N85" s="76"/>
      <c r="O85">
        <v>85</v>
      </c>
      <c r="P85" s="34" t="s">
        <v>64</v>
      </c>
    </row>
    <row r="86" spans="1:16" x14ac:dyDescent="0.25">
      <c r="A86" s="63" t="s">
        <v>237</v>
      </c>
      <c r="B86" s="63" t="s">
        <v>364</v>
      </c>
      <c r="C86" s="76" t="s">
        <v>429</v>
      </c>
      <c r="D86" s="78">
        <v>43090.462916666664</v>
      </c>
      <c r="E86" s="76" t="s">
        <v>453</v>
      </c>
      <c r="F86" s="76"/>
      <c r="G86" s="76"/>
      <c r="H86" s="76"/>
      <c r="I86" s="78">
        <v>43090.462916666664</v>
      </c>
      <c r="J86" s="79" t="s">
        <v>720</v>
      </c>
      <c r="K86" s="76"/>
      <c r="L86" s="76"/>
      <c r="M86" s="83" t="s">
        <v>899</v>
      </c>
      <c r="N86" s="76"/>
      <c r="O86">
        <v>86</v>
      </c>
      <c r="P86" s="34" t="s">
        <v>64</v>
      </c>
    </row>
    <row r="87" spans="1:16" x14ac:dyDescent="0.25">
      <c r="A87" s="63" t="s">
        <v>238</v>
      </c>
      <c r="B87" s="63" t="s">
        <v>388</v>
      </c>
      <c r="C87" s="76" t="s">
        <v>429</v>
      </c>
      <c r="D87" s="78">
        <v>43090.462916666664</v>
      </c>
      <c r="E87" s="76" t="s">
        <v>477</v>
      </c>
      <c r="F87" s="76"/>
      <c r="G87" s="76"/>
      <c r="H87" s="76"/>
      <c r="I87" s="78">
        <v>43090.462916666664</v>
      </c>
      <c r="J87" s="79" t="s">
        <v>721</v>
      </c>
      <c r="K87" s="76"/>
      <c r="L87" s="76"/>
      <c r="M87" s="83" t="s">
        <v>900</v>
      </c>
      <c r="N87" s="76"/>
      <c r="O87">
        <v>87</v>
      </c>
      <c r="P87" s="34" t="s">
        <v>64</v>
      </c>
    </row>
    <row r="88" spans="1:16" x14ac:dyDescent="0.25">
      <c r="A88" s="63" t="s">
        <v>238</v>
      </c>
      <c r="B88" s="63" t="s">
        <v>389</v>
      </c>
      <c r="C88" s="76" t="s">
        <v>429</v>
      </c>
      <c r="D88" s="78">
        <v>43090.462916666664</v>
      </c>
      <c r="E88" s="76" t="s">
        <v>477</v>
      </c>
      <c r="F88" s="76"/>
      <c r="G88" s="76"/>
      <c r="H88" s="76"/>
      <c r="I88" s="78">
        <v>43090.462916666664</v>
      </c>
      <c r="J88" s="79" t="s">
        <v>721</v>
      </c>
      <c r="K88" s="76"/>
      <c r="L88" s="76"/>
      <c r="M88" s="83" t="s">
        <v>900</v>
      </c>
      <c r="N88" s="76"/>
      <c r="O88">
        <v>88</v>
      </c>
      <c r="P88" s="34" t="s">
        <v>64</v>
      </c>
    </row>
    <row r="89" spans="1:16" x14ac:dyDescent="0.25">
      <c r="A89" s="63" t="s">
        <v>238</v>
      </c>
      <c r="B89" s="63" t="s">
        <v>390</v>
      </c>
      <c r="C89" s="76" t="s">
        <v>429</v>
      </c>
      <c r="D89" s="78">
        <v>43090.462916666664</v>
      </c>
      <c r="E89" s="76" t="s">
        <v>477</v>
      </c>
      <c r="F89" s="76"/>
      <c r="G89" s="76"/>
      <c r="H89" s="76"/>
      <c r="I89" s="78">
        <v>43090.462916666664</v>
      </c>
      <c r="J89" s="79" t="s">
        <v>721</v>
      </c>
      <c r="K89" s="76"/>
      <c r="L89" s="76"/>
      <c r="M89" s="83" t="s">
        <v>900</v>
      </c>
      <c r="N89" s="76"/>
      <c r="O89">
        <v>89</v>
      </c>
      <c r="P89" s="34" t="s">
        <v>64</v>
      </c>
    </row>
    <row r="90" spans="1:16" x14ac:dyDescent="0.25">
      <c r="A90" s="63" t="s">
        <v>238</v>
      </c>
      <c r="B90" s="63" t="s">
        <v>348</v>
      </c>
      <c r="C90" s="76" t="s">
        <v>429</v>
      </c>
      <c r="D90" s="78">
        <v>43090.462916666664</v>
      </c>
      <c r="E90" s="76" t="s">
        <v>477</v>
      </c>
      <c r="F90" s="76"/>
      <c r="G90" s="76"/>
      <c r="H90" s="76"/>
      <c r="I90" s="78">
        <v>43090.462916666664</v>
      </c>
      <c r="J90" s="79" t="s">
        <v>721</v>
      </c>
      <c r="K90" s="76"/>
      <c r="L90" s="76"/>
      <c r="M90" s="83" t="s">
        <v>900</v>
      </c>
      <c r="N90" s="76"/>
      <c r="O90">
        <v>90</v>
      </c>
      <c r="P90" s="34" t="s">
        <v>64</v>
      </c>
    </row>
    <row r="91" spans="1:16" x14ac:dyDescent="0.25">
      <c r="A91" s="63" t="s">
        <v>239</v>
      </c>
      <c r="B91" s="63" t="s">
        <v>365</v>
      </c>
      <c r="C91" s="76" t="s">
        <v>429</v>
      </c>
      <c r="D91" s="78">
        <v>43090.463020833333</v>
      </c>
      <c r="E91" s="76" t="s">
        <v>454</v>
      </c>
      <c r="F91" s="76"/>
      <c r="G91" s="76"/>
      <c r="H91" s="76"/>
      <c r="I91" s="78">
        <v>43090.463020833333</v>
      </c>
      <c r="J91" s="79" t="s">
        <v>722</v>
      </c>
      <c r="K91" s="76"/>
      <c r="L91" s="76"/>
      <c r="M91" s="83" t="s">
        <v>901</v>
      </c>
      <c r="N91" s="76"/>
      <c r="O91">
        <v>91</v>
      </c>
      <c r="P91" s="34" t="s">
        <v>64</v>
      </c>
    </row>
    <row r="92" spans="1:16" x14ac:dyDescent="0.25">
      <c r="A92" s="63" t="s">
        <v>240</v>
      </c>
      <c r="B92" s="63" t="s">
        <v>366</v>
      </c>
      <c r="C92" s="76" t="s">
        <v>429</v>
      </c>
      <c r="D92" s="78">
        <v>43090.463217592594</v>
      </c>
      <c r="E92" s="76" t="s">
        <v>455</v>
      </c>
      <c r="F92" s="76"/>
      <c r="G92" s="76"/>
      <c r="H92" s="76"/>
      <c r="I92" s="78">
        <v>43090.463217592594</v>
      </c>
      <c r="J92" s="79" t="s">
        <v>723</v>
      </c>
      <c r="K92" s="76"/>
      <c r="L92" s="76"/>
      <c r="M92" s="83" t="s">
        <v>902</v>
      </c>
      <c r="N92" s="76"/>
      <c r="O92">
        <v>92</v>
      </c>
      <c r="P92" s="34" t="s">
        <v>64</v>
      </c>
    </row>
    <row r="93" spans="1:16" x14ac:dyDescent="0.25">
      <c r="A93" s="63" t="s">
        <v>241</v>
      </c>
      <c r="B93" s="63" t="s">
        <v>351</v>
      </c>
      <c r="C93" s="76" t="s">
        <v>429</v>
      </c>
      <c r="D93" s="78">
        <v>43090.46329861111</v>
      </c>
      <c r="E93" s="76" t="s">
        <v>433</v>
      </c>
      <c r="F93" s="76"/>
      <c r="G93" s="76"/>
      <c r="H93" s="76"/>
      <c r="I93" s="78">
        <v>43090.46329861111</v>
      </c>
      <c r="J93" s="79" t="s">
        <v>724</v>
      </c>
      <c r="K93" s="76"/>
      <c r="L93" s="76"/>
      <c r="M93" s="83" t="s">
        <v>903</v>
      </c>
      <c r="N93" s="76"/>
      <c r="O93">
        <v>93</v>
      </c>
      <c r="P93" s="34" t="s">
        <v>64</v>
      </c>
    </row>
    <row r="94" spans="1:16" x14ac:dyDescent="0.25">
      <c r="A94" s="63" t="s">
        <v>242</v>
      </c>
      <c r="B94" s="63" t="s">
        <v>242</v>
      </c>
      <c r="C94" s="76" t="s">
        <v>174</v>
      </c>
      <c r="D94" s="78">
        <v>43090.463379629633</v>
      </c>
      <c r="E94" s="76" t="s">
        <v>478</v>
      </c>
      <c r="F94" s="79" t="s">
        <v>560</v>
      </c>
      <c r="G94" s="76" t="s">
        <v>624</v>
      </c>
      <c r="H94" s="76"/>
      <c r="I94" s="78">
        <v>43090.463379629633</v>
      </c>
      <c r="J94" s="79" t="s">
        <v>725</v>
      </c>
      <c r="K94" s="76"/>
      <c r="L94" s="76"/>
      <c r="M94" s="83" t="s">
        <v>904</v>
      </c>
      <c r="N94" s="76"/>
      <c r="O94">
        <v>94</v>
      </c>
      <c r="P94" s="34" t="s">
        <v>64</v>
      </c>
    </row>
    <row r="95" spans="1:16" x14ac:dyDescent="0.25">
      <c r="A95" s="63" t="s">
        <v>243</v>
      </c>
      <c r="B95" s="63" t="s">
        <v>391</v>
      </c>
      <c r="C95" s="76" t="s">
        <v>429</v>
      </c>
      <c r="D95" s="78">
        <v>43090.463402777779</v>
      </c>
      <c r="E95" s="76" t="s">
        <v>479</v>
      </c>
      <c r="F95" s="79" t="s">
        <v>581</v>
      </c>
      <c r="G95" s="76" t="s">
        <v>619</v>
      </c>
      <c r="H95" s="76"/>
      <c r="I95" s="78">
        <v>43090.463402777779</v>
      </c>
      <c r="J95" s="79" t="s">
        <v>726</v>
      </c>
      <c r="K95" s="76"/>
      <c r="L95" s="76"/>
      <c r="M95" s="83" t="s">
        <v>905</v>
      </c>
      <c r="N95" s="76"/>
      <c r="O95">
        <v>95</v>
      </c>
      <c r="P95" s="34" t="s">
        <v>64</v>
      </c>
    </row>
    <row r="96" spans="1:16" x14ac:dyDescent="0.25">
      <c r="A96" s="63" t="s">
        <v>243</v>
      </c>
      <c r="B96" s="63" t="s">
        <v>348</v>
      </c>
      <c r="C96" s="76" t="s">
        <v>430</v>
      </c>
      <c r="D96" s="78">
        <v>43090.463402777779</v>
      </c>
      <c r="E96" s="76" t="s">
        <v>479</v>
      </c>
      <c r="F96" s="79" t="s">
        <v>581</v>
      </c>
      <c r="G96" s="76" t="s">
        <v>619</v>
      </c>
      <c r="H96" s="76"/>
      <c r="I96" s="78">
        <v>43090.463402777779</v>
      </c>
      <c r="J96" s="79" t="s">
        <v>726</v>
      </c>
      <c r="K96" s="76"/>
      <c r="L96" s="76"/>
      <c r="M96" s="83" t="s">
        <v>905</v>
      </c>
      <c r="N96" s="76"/>
      <c r="O96">
        <v>96</v>
      </c>
      <c r="P96" s="34" t="s">
        <v>64</v>
      </c>
    </row>
    <row r="97" spans="1:16" x14ac:dyDescent="0.25">
      <c r="A97" s="63" t="s">
        <v>244</v>
      </c>
      <c r="B97" s="63" t="s">
        <v>244</v>
      </c>
      <c r="C97" s="76" t="s">
        <v>174</v>
      </c>
      <c r="D97" s="78">
        <v>43090.463425925926</v>
      </c>
      <c r="E97" s="76" t="s">
        <v>480</v>
      </c>
      <c r="F97" s="79" t="s">
        <v>582</v>
      </c>
      <c r="G97" s="76" t="s">
        <v>633</v>
      </c>
      <c r="H97" s="76"/>
      <c r="I97" s="78">
        <v>43090.463425925926</v>
      </c>
      <c r="J97" s="79" t="s">
        <v>727</v>
      </c>
      <c r="K97" s="76"/>
      <c r="L97" s="76"/>
      <c r="M97" s="83" t="s">
        <v>906</v>
      </c>
      <c r="N97" s="76"/>
      <c r="O97">
        <v>97</v>
      </c>
      <c r="P97" s="34" t="s">
        <v>64</v>
      </c>
    </row>
    <row r="98" spans="1:16" x14ac:dyDescent="0.25">
      <c r="A98" s="63" t="s">
        <v>245</v>
      </c>
      <c r="B98" s="63" t="s">
        <v>392</v>
      </c>
      <c r="C98" s="76" t="s">
        <v>429</v>
      </c>
      <c r="D98" s="78">
        <v>43090.463530092595</v>
      </c>
      <c r="E98" s="76" t="s">
        <v>481</v>
      </c>
      <c r="F98" s="76"/>
      <c r="G98" s="76"/>
      <c r="H98" s="76"/>
      <c r="I98" s="78">
        <v>43090.463530092595</v>
      </c>
      <c r="J98" s="79" t="s">
        <v>728</v>
      </c>
      <c r="K98" s="76"/>
      <c r="L98" s="76"/>
      <c r="M98" s="83" t="s">
        <v>907</v>
      </c>
      <c r="N98" s="76"/>
      <c r="O98">
        <v>98</v>
      </c>
      <c r="P98" s="34" t="s">
        <v>64</v>
      </c>
    </row>
    <row r="99" spans="1:16" x14ac:dyDescent="0.25">
      <c r="A99" s="63" t="s">
        <v>246</v>
      </c>
      <c r="B99" s="63" t="s">
        <v>287</v>
      </c>
      <c r="C99" s="76" t="s">
        <v>429</v>
      </c>
      <c r="D99" s="78">
        <v>43090.463576388887</v>
      </c>
      <c r="E99" s="76" t="s">
        <v>470</v>
      </c>
      <c r="F99" s="76"/>
      <c r="G99" s="76"/>
      <c r="H99" s="76"/>
      <c r="I99" s="78">
        <v>43090.463576388887</v>
      </c>
      <c r="J99" s="79" t="s">
        <v>729</v>
      </c>
      <c r="K99" s="76"/>
      <c r="L99" s="76"/>
      <c r="M99" s="83" t="s">
        <v>908</v>
      </c>
      <c r="N99" s="76"/>
      <c r="O99">
        <v>99</v>
      </c>
      <c r="P99" s="34" t="s">
        <v>64</v>
      </c>
    </row>
    <row r="100" spans="1:16" x14ac:dyDescent="0.25">
      <c r="A100" s="63" t="s">
        <v>247</v>
      </c>
      <c r="B100" s="63" t="s">
        <v>247</v>
      </c>
      <c r="C100" s="76" t="s">
        <v>174</v>
      </c>
      <c r="D100" s="78">
        <v>43090.463576388887</v>
      </c>
      <c r="E100" s="76" t="s">
        <v>482</v>
      </c>
      <c r="F100" s="79" t="s">
        <v>560</v>
      </c>
      <c r="G100" s="76" t="s">
        <v>624</v>
      </c>
      <c r="H100" s="76"/>
      <c r="I100" s="78">
        <v>43090.463576388887</v>
      </c>
      <c r="J100" s="79" t="s">
        <v>730</v>
      </c>
      <c r="K100" s="76"/>
      <c r="L100" s="76"/>
      <c r="M100" s="83" t="s">
        <v>909</v>
      </c>
      <c r="N100" s="76"/>
      <c r="O100">
        <v>100</v>
      </c>
      <c r="P100" s="34" t="s">
        <v>64</v>
      </c>
    </row>
    <row r="101" spans="1:16" x14ac:dyDescent="0.25">
      <c r="A101" s="63" t="s">
        <v>248</v>
      </c>
      <c r="B101" s="63" t="s">
        <v>348</v>
      </c>
      <c r="C101" s="76" t="s">
        <v>429</v>
      </c>
      <c r="D101" s="78">
        <v>43090.463182870371</v>
      </c>
      <c r="E101" s="76" t="s">
        <v>442</v>
      </c>
      <c r="F101" s="76"/>
      <c r="G101" s="76"/>
      <c r="H101" s="76" t="s">
        <v>646</v>
      </c>
      <c r="I101" s="78">
        <v>43090.463182870371</v>
      </c>
      <c r="J101" s="79" t="s">
        <v>731</v>
      </c>
      <c r="K101" s="76"/>
      <c r="L101" s="76"/>
      <c r="M101" s="83" t="s">
        <v>910</v>
      </c>
      <c r="N101" s="76"/>
      <c r="O101">
        <v>101</v>
      </c>
      <c r="P101" s="34" t="s">
        <v>64</v>
      </c>
    </row>
    <row r="102" spans="1:16" x14ac:dyDescent="0.25">
      <c r="A102" s="63" t="s">
        <v>248</v>
      </c>
      <c r="B102" s="63" t="s">
        <v>354</v>
      </c>
      <c r="C102" s="76" t="s">
        <v>429</v>
      </c>
      <c r="D102" s="78">
        <v>43090.463182870371</v>
      </c>
      <c r="E102" s="76" t="s">
        <v>442</v>
      </c>
      <c r="F102" s="76"/>
      <c r="G102" s="76"/>
      <c r="H102" s="76" t="s">
        <v>646</v>
      </c>
      <c r="I102" s="78">
        <v>43090.463182870371</v>
      </c>
      <c r="J102" s="79" t="s">
        <v>731</v>
      </c>
      <c r="K102" s="76"/>
      <c r="L102" s="76"/>
      <c r="M102" s="83" t="s">
        <v>910</v>
      </c>
      <c r="N102" s="76"/>
      <c r="O102">
        <v>102</v>
      </c>
      <c r="P102" s="34" t="s">
        <v>64</v>
      </c>
    </row>
    <row r="103" spans="1:16" x14ac:dyDescent="0.25">
      <c r="A103" s="63" t="s">
        <v>248</v>
      </c>
      <c r="B103" s="63" t="s">
        <v>348</v>
      </c>
      <c r="C103" s="76" t="s">
        <v>429</v>
      </c>
      <c r="D103" s="78">
        <v>43090.46366898148</v>
      </c>
      <c r="E103" s="76" t="s">
        <v>483</v>
      </c>
      <c r="F103" s="76"/>
      <c r="G103" s="76"/>
      <c r="H103" s="76"/>
      <c r="I103" s="78">
        <v>43090.46366898148</v>
      </c>
      <c r="J103" s="79" t="s">
        <v>732</v>
      </c>
      <c r="K103" s="76"/>
      <c r="L103" s="76"/>
      <c r="M103" s="83" t="s">
        <v>911</v>
      </c>
      <c r="N103" s="76"/>
      <c r="O103">
        <v>103</v>
      </c>
      <c r="P103" s="34" t="s">
        <v>64</v>
      </c>
    </row>
    <row r="104" spans="1:16" x14ac:dyDescent="0.25">
      <c r="A104" s="63" t="s">
        <v>248</v>
      </c>
      <c r="B104" s="63" t="s">
        <v>354</v>
      </c>
      <c r="C104" s="76" t="s">
        <v>429</v>
      </c>
      <c r="D104" s="78">
        <v>43090.46366898148</v>
      </c>
      <c r="E104" s="76" t="s">
        <v>483</v>
      </c>
      <c r="F104" s="76"/>
      <c r="G104" s="76"/>
      <c r="H104" s="76"/>
      <c r="I104" s="78">
        <v>43090.46366898148</v>
      </c>
      <c r="J104" s="79" t="s">
        <v>732</v>
      </c>
      <c r="K104" s="76"/>
      <c r="L104" s="76"/>
      <c r="M104" s="83" t="s">
        <v>911</v>
      </c>
      <c r="N104" s="76"/>
      <c r="O104">
        <v>104</v>
      </c>
      <c r="P104" s="34" t="s">
        <v>64</v>
      </c>
    </row>
    <row r="105" spans="1:16" x14ac:dyDescent="0.25">
      <c r="A105" s="63" t="s">
        <v>249</v>
      </c>
      <c r="B105" s="63" t="s">
        <v>346</v>
      </c>
      <c r="C105" s="76" t="s">
        <v>429</v>
      </c>
      <c r="D105" s="78">
        <v>43090.463750000003</v>
      </c>
      <c r="E105" s="76" t="s">
        <v>431</v>
      </c>
      <c r="F105" s="76"/>
      <c r="G105" s="76"/>
      <c r="H105" s="76"/>
      <c r="I105" s="78">
        <v>43090.463750000003</v>
      </c>
      <c r="J105" s="79" t="s">
        <v>733</v>
      </c>
      <c r="K105" s="76"/>
      <c r="L105" s="76"/>
      <c r="M105" s="83" t="s">
        <v>912</v>
      </c>
      <c r="N105" s="76"/>
      <c r="O105">
        <v>105</v>
      </c>
      <c r="P105" s="34" t="s">
        <v>64</v>
      </c>
    </row>
    <row r="106" spans="1:16" x14ac:dyDescent="0.25">
      <c r="A106" s="63" t="s">
        <v>250</v>
      </c>
      <c r="B106" s="63" t="s">
        <v>351</v>
      </c>
      <c r="C106" s="76" t="s">
        <v>429</v>
      </c>
      <c r="D106" s="78">
        <v>43090.463865740741</v>
      </c>
      <c r="E106" s="76" t="s">
        <v>433</v>
      </c>
      <c r="F106" s="76"/>
      <c r="G106" s="76"/>
      <c r="H106" s="76"/>
      <c r="I106" s="78">
        <v>43090.463865740741</v>
      </c>
      <c r="J106" s="79" t="s">
        <v>734</v>
      </c>
      <c r="K106" s="76"/>
      <c r="L106" s="76"/>
      <c r="M106" s="83" t="s">
        <v>913</v>
      </c>
      <c r="N106" s="76"/>
      <c r="O106">
        <v>106</v>
      </c>
      <c r="P106" s="34" t="s">
        <v>64</v>
      </c>
    </row>
    <row r="107" spans="1:16" x14ac:dyDescent="0.25">
      <c r="A107" s="63" t="s">
        <v>251</v>
      </c>
      <c r="B107" s="63" t="s">
        <v>349</v>
      </c>
      <c r="C107" s="76" t="s">
        <v>429</v>
      </c>
      <c r="D107" s="78">
        <v>43090.463877314818</v>
      </c>
      <c r="E107" s="76" t="s">
        <v>484</v>
      </c>
      <c r="F107" s="76"/>
      <c r="G107" s="76"/>
      <c r="H107" s="76"/>
      <c r="I107" s="78">
        <v>43090.463877314818</v>
      </c>
      <c r="J107" s="79" t="s">
        <v>735</v>
      </c>
      <c r="K107" s="76"/>
      <c r="L107" s="76"/>
      <c r="M107" s="83" t="s">
        <v>914</v>
      </c>
      <c r="N107" s="76"/>
      <c r="O107">
        <v>107</v>
      </c>
      <c r="P107" s="34" t="s">
        <v>64</v>
      </c>
    </row>
    <row r="108" spans="1:16" x14ac:dyDescent="0.25">
      <c r="A108" s="63" t="s">
        <v>251</v>
      </c>
      <c r="B108" s="63" t="s">
        <v>350</v>
      </c>
      <c r="C108" s="76" t="s">
        <v>429</v>
      </c>
      <c r="D108" s="78">
        <v>43090.463877314818</v>
      </c>
      <c r="E108" s="76" t="s">
        <v>484</v>
      </c>
      <c r="F108" s="76"/>
      <c r="G108" s="76"/>
      <c r="H108" s="76"/>
      <c r="I108" s="78">
        <v>43090.463877314818</v>
      </c>
      <c r="J108" s="79" t="s">
        <v>735</v>
      </c>
      <c r="K108" s="76"/>
      <c r="L108" s="76"/>
      <c r="M108" s="83" t="s">
        <v>914</v>
      </c>
      <c r="N108" s="76"/>
      <c r="O108">
        <v>108</v>
      </c>
      <c r="P108" s="34" t="s">
        <v>64</v>
      </c>
    </row>
    <row r="109" spans="1:16" x14ac:dyDescent="0.25">
      <c r="A109" s="63" t="s">
        <v>251</v>
      </c>
      <c r="B109" s="63" t="s">
        <v>348</v>
      </c>
      <c r="C109" s="76" t="s">
        <v>429</v>
      </c>
      <c r="D109" s="78">
        <v>43090.463877314818</v>
      </c>
      <c r="E109" s="76" t="s">
        <v>484</v>
      </c>
      <c r="F109" s="76"/>
      <c r="G109" s="76"/>
      <c r="H109" s="76"/>
      <c r="I109" s="78">
        <v>43090.463877314818</v>
      </c>
      <c r="J109" s="79" t="s">
        <v>735</v>
      </c>
      <c r="K109" s="76"/>
      <c r="L109" s="76"/>
      <c r="M109" s="83" t="s">
        <v>914</v>
      </c>
      <c r="N109" s="76"/>
      <c r="O109">
        <v>109</v>
      </c>
      <c r="P109" s="34" t="s">
        <v>64</v>
      </c>
    </row>
    <row r="110" spans="1:16" x14ac:dyDescent="0.25">
      <c r="A110" s="63" t="s">
        <v>252</v>
      </c>
      <c r="B110" s="63" t="s">
        <v>351</v>
      </c>
      <c r="C110" s="76" t="s">
        <v>429</v>
      </c>
      <c r="D110" s="78">
        <v>43090.463888888888</v>
      </c>
      <c r="E110" s="76" t="s">
        <v>433</v>
      </c>
      <c r="F110" s="76"/>
      <c r="G110" s="76"/>
      <c r="H110" s="76"/>
      <c r="I110" s="78">
        <v>43090.463888888888</v>
      </c>
      <c r="J110" s="79" t="s">
        <v>736</v>
      </c>
      <c r="K110" s="76"/>
      <c r="L110" s="76"/>
      <c r="M110" s="83" t="s">
        <v>915</v>
      </c>
      <c r="N110" s="76"/>
      <c r="O110">
        <v>110</v>
      </c>
      <c r="P110" s="34" t="s">
        <v>64</v>
      </c>
    </row>
    <row r="111" spans="1:16" x14ac:dyDescent="0.25">
      <c r="A111" s="63" t="s">
        <v>253</v>
      </c>
      <c r="B111" s="63" t="s">
        <v>393</v>
      </c>
      <c r="C111" s="76" t="s">
        <v>429</v>
      </c>
      <c r="D111" s="78">
        <v>43090.463935185187</v>
      </c>
      <c r="E111" s="76" t="s">
        <v>485</v>
      </c>
      <c r="F111" s="79" t="s">
        <v>583</v>
      </c>
      <c r="G111" s="76" t="s">
        <v>634</v>
      </c>
      <c r="H111" s="76"/>
      <c r="I111" s="78">
        <v>43090.463935185187</v>
      </c>
      <c r="J111" s="79" t="s">
        <v>737</v>
      </c>
      <c r="K111" s="76"/>
      <c r="L111" s="76"/>
      <c r="M111" s="83" t="s">
        <v>916</v>
      </c>
      <c r="N111" s="76"/>
      <c r="O111">
        <v>111</v>
      </c>
      <c r="P111" s="34" t="s">
        <v>64</v>
      </c>
    </row>
    <row r="112" spans="1:16" x14ac:dyDescent="0.25">
      <c r="A112" s="63" t="s">
        <v>254</v>
      </c>
      <c r="B112" s="63" t="s">
        <v>324</v>
      </c>
      <c r="C112" s="76" t="s">
        <v>429</v>
      </c>
      <c r="D112" s="78">
        <v>43090.46402777778</v>
      </c>
      <c r="E112" s="76" t="s">
        <v>486</v>
      </c>
      <c r="F112" s="79" t="s">
        <v>584</v>
      </c>
      <c r="G112" s="76" t="s">
        <v>635</v>
      </c>
      <c r="H112" s="76"/>
      <c r="I112" s="78">
        <v>43090.46402777778</v>
      </c>
      <c r="J112" s="79" t="s">
        <v>738</v>
      </c>
      <c r="K112" s="76"/>
      <c r="L112" s="76"/>
      <c r="M112" s="83" t="s">
        <v>917</v>
      </c>
      <c r="N112" s="76"/>
      <c r="O112">
        <v>112</v>
      </c>
      <c r="P112" s="34" t="s">
        <v>64</v>
      </c>
    </row>
    <row r="113" spans="1:16" x14ac:dyDescent="0.25">
      <c r="A113" s="63" t="s">
        <v>255</v>
      </c>
      <c r="B113" s="63" t="s">
        <v>394</v>
      </c>
      <c r="C113" s="76" t="s">
        <v>429</v>
      </c>
      <c r="D113" s="78">
        <v>43090.464189814818</v>
      </c>
      <c r="E113" s="76" t="s">
        <v>487</v>
      </c>
      <c r="F113" s="76"/>
      <c r="G113" s="76"/>
      <c r="H113" s="76"/>
      <c r="I113" s="78">
        <v>43090.464189814818</v>
      </c>
      <c r="J113" s="79" t="s">
        <v>739</v>
      </c>
      <c r="K113" s="76"/>
      <c r="L113" s="76"/>
      <c r="M113" s="83" t="s">
        <v>918</v>
      </c>
      <c r="N113" s="76"/>
      <c r="O113">
        <v>113</v>
      </c>
      <c r="P113" s="34" t="s">
        <v>64</v>
      </c>
    </row>
    <row r="114" spans="1:16" x14ac:dyDescent="0.25">
      <c r="A114" s="63" t="s">
        <v>256</v>
      </c>
      <c r="B114" s="63" t="s">
        <v>351</v>
      </c>
      <c r="C114" s="76" t="s">
        <v>429</v>
      </c>
      <c r="D114" s="78">
        <v>43090.464201388888</v>
      </c>
      <c r="E114" s="76" t="s">
        <v>433</v>
      </c>
      <c r="F114" s="76"/>
      <c r="G114" s="76"/>
      <c r="H114" s="76"/>
      <c r="I114" s="78">
        <v>43090.464201388888</v>
      </c>
      <c r="J114" s="79" t="s">
        <v>740</v>
      </c>
      <c r="K114" s="76"/>
      <c r="L114" s="76"/>
      <c r="M114" s="83" t="s">
        <v>919</v>
      </c>
      <c r="N114" s="76"/>
      <c r="O114">
        <v>114</v>
      </c>
      <c r="P114" s="34" t="s">
        <v>64</v>
      </c>
    </row>
    <row r="115" spans="1:16" x14ac:dyDescent="0.25">
      <c r="A115" s="63" t="s">
        <v>257</v>
      </c>
      <c r="B115" s="63" t="s">
        <v>257</v>
      </c>
      <c r="C115" s="76" t="s">
        <v>174</v>
      </c>
      <c r="D115" s="78">
        <v>43090.464247685188</v>
      </c>
      <c r="E115" s="76" t="s">
        <v>488</v>
      </c>
      <c r="F115" s="79" t="s">
        <v>585</v>
      </c>
      <c r="G115" s="76" t="s">
        <v>619</v>
      </c>
      <c r="H115" s="76"/>
      <c r="I115" s="78">
        <v>43090.464247685188</v>
      </c>
      <c r="J115" s="79" t="s">
        <v>741</v>
      </c>
      <c r="K115" s="76"/>
      <c r="L115" s="76"/>
      <c r="M115" s="83" t="s">
        <v>920</v>
      </c>
      <c r="N115" s="76"/>
      <c r="O115">
        <v>115</v>
      </c>
      <c r="P115" s="34" t="s">
        <v>64</v>
      </c>
    </row>
    <row r="116" spans="1:16" x14ac:dyDescent="0.25">
      <c r="A116" s="63" t="s">
        <v>258</v>
      </c>
      <c r="B116" s="63" t="s">
        <v>385</v>
      </c>
      <c r="C116" s="76" t="s">
        <v>429</v>
      </c>
      <c r="D116" s="78">
        <v>43090.46434027778</v>
      </c>
      <c r="E116" s="76" t="s">
        <v>466</v>
      </c>
      <c r="F116" s="79" t="s">
        <v>573</v>
      </c>
      <c r="G116" s="76" t="s">
        <v>619</v>
      </c>
      <c r="H116" s="76"/>
      <c r="I116" s="78">
        <v>43090.46434027778</v>
      </c>
      <c r="J116" s="79" t="s">
        <v>742</v>
      </c>
      <c r="K116" s="76"/>
      <c r="L116" s="76"/>
      <c r="M116" s="83" t="s">
        <v>921</v>
      </c>
      <c r="N116" s="76"/>
      <c r="O116">
        <v>116</v>
      </c>
      <c r="P116" s="34" t="s">
        <v>64</v>
      </c>
    </row>
    <row r="117" spans="1:16" x14ac:dyDescent="0.25">
      <c r="A117" s="63" t="s">
        <v>259</v>
      </c>
      <c r="B117" s="63" t="s">
        <v>395</v>
      </c>
      <c r="C117" s="76" t="s">
        <v>429</v>
      </c>
      <c r="D117" s="78">
        <v>43090.464444444442</v>
      </c>
      <c r="E117" s="76" t="s">
        <v>489</v>
      </c>
      <c r="F117" s="76"/>
      <c r="G117" s="76"/>
      <c r="H117" s="76"/>
      <c r="I117" s="78">
        <v>43090.464444444442</v>
      </c>
      <c r="J117" s="79" t="s">
        <v>743</v>
      </c>
      <c r="K117" s="76"/>
      <c r="L117" s="76"/>
      <c r="M117" s="83" t="s">
        <v>922</v>
      </c>
      <c r="N117" s="76"/>
      <c r="O117">
        <v>117</v>
      </c>
      <c r="P117" s="34" t="s">
        <v>64</v>
      </c>
    </row>
    <row r="118" spans="1:16" x14ac:dyDescent="0.25">
      <c r="A118" s="63" t="s">
        <v>260</v>
      </c>
      <c r="B118" s="63" t="s">
        <v>364</v>
      </c>
      <c r="C118" s="76" t="s">
        <v>429</v>
      </c>
      <c r="D118" s="78">
        <v>43090.464629629627</v>
      </c>
      <c r="E118" s="76" t="s">
        <v>453</v>
      </c>
      <c r="F118" s="76"/>
      <c r="G118" s="76"/>
      <c r="H118" s="76"/>
      <c r="I118" s="78">
        <v>43090.464629629627</v>
      </c>
      <c r="J118" s="79" t="s">
        <v>744</v>
      </c>
      <c r="K118" s="76"/>
      <c r="L118" s="76"/>
      <c r="M118" s="83" t="s">
        <v>923</v>
      </c>
      <c r="N118" s="76"/>
      <c r="O118">
        <v>118</v>
      </c>
      <c r="P118" s="34" t="s">
        <v>64</v>
      </c>
    </row>
    <row r="119" spans="1:16" x14ac:dyDescent="0.25">
      <c r="A119" s="63" t="s">
        <v>261</v>
      </c>
      <c r="B119" s="63" t="s">
        <v>396</v>
      </c>
      <c r="C119" s="76" t="s">
        <v>429</v>
      </c>
      <c r="D119" s="78">
        <v>43090.464687500003</v>
      </c>
      <c r="E119" s="76" t="s">
        <v>490</v>
      </c>
      <c r="F119" s="79" t="s">
        <v>586</v>
      </c>
      <c r="G119" s="76" t="s">
        <v>630</v>
      </c>
      <c r="H119" s="76"/>
      <c r="I119" s="78">
        <v>43090.464687500003</v>
      </c>
      <c r="J119" s="79" t="s">
        <v>745</v>
      </c>
      <c r="K119" s="76"/>
      <c r="L119" s="76"/>
      <c r="M119" s="83" t="s">
        <v>924</v>
      </c>
      <c r="N119" s="76"/>
      <c r="O119">
        <v>119</v>
      </c>
      <c r="P119" s="34" t="s">
        <v>64</v>
      </c>
    </row>
    <row r="120" spans="1:16" x14ac:dyDescent="0.25">
      <c r="A120" s="63" t="s">
        <v>262</v>
      </c>
      <c r="B120" s="63" t="s">
        <v>351</v>
      </c>
      <c r="C120" s="76" t="s">
        <v>429</v>
      </c>
      <c r="D120" s="78">
        <v>43090.464699074073</v>
      </c>
      <c r="E120" s="76" t="s">
        <v>433</v>
      </c>
      <c r="F120" s="76"/>
      <c r="G120" s="76"/>
      <c r="H120" s="76"/>
      <c r="I120" s="78">
        <v>43090.464699074073</v>
      </c>
      <c r="J120" s="79" t="s">
        <v>746</v>
      </c>
      <c r="K120" s="76"/>
      <c r="L120" s="76"/>
      <c r="M120" s="83" t="s">
        <v>925</v>
      </c>
      <c r="N120" s="76"/>
      <c r="O120">
        <v>120</v>
      </c>
      <c r="P120" s="34" t="s">
        <v>64</v>
      </c>
    </row>
    <row r="121" spans="1:16" x14ac:dyDescent="0.25">
      <c r="A121" s="63" t="s">
        <v>263</v>
      </c>
      <c r="B121" s="63" t="s">
        <v>263</v>
      </c>
      <c r="C121" s="76" t="s">
        <v>174</v>
      </c>
      <c r="D121" s="78">
        <v>43090.464803240742</v>
      </c>
      <c r="E121" s="76" t="s">
        <v>491</v>
      </c>
      <c r="F121" s="79" t="s">
        <v>560</v>
      </c>
      <c r="G121" s="76" t="s">
        <v>624</v>
      </c>
      <c r="H121" s="76"/>
      <c r="I121" s="78">
        <v>43090.464803240742</v>
      </c>
      <c r="J121" s="79" t="s">
        <v>747</v>
      </c>
      <c r="K121" s="76"/>
      <c r="L121" s="76"/>
      <c r="M121" s="83" t="s">
        <v>926</v>
      </c>
      <c r="N121" s="76"/>
      <c r="O121">
        <v>121</v>
      </c>
      <c r="P121" s="34" t="s">
        <v>64</v>
      </c>
    </row>
    <row r="122" spans="1:16" x14ac:dyDescent="0.25">
      <c r="A122" s="63" t="s">
        <v>264</v>
      </c>
      <c r="B122" s="63" t="s">
        <v>364</v>
      </c>
      <c r="C122" s="76" t="s">
        <v>429</v>
      </c>
      <c r="D122" s="78">
        <v>43090.464965277781</v>
      </c>
      <c r="E122" s="76" t="s">
        <v>453</v>
      </c>
      <c r="F122" s="76"/>
      <c r="G122" s="76"/>
      <c r="H122" s="76"/>
      <c r="I122" s="78">
        <v>43090.464965277781</v>
      </c>
      <c r="J122" s="79" t="s">
        <v>748</v>
      </c>
      <c r="K122" s="76"/>
      <c r="L122" s="76"/>
      <c r="M122" s="83" t="s">
        <v>927</v>
      </c>
      <c r="N122" s="76"/>
      <c r="O122">
        <v>122</v>
      </c>
      <c r="P122" s="34" t="s">
        <v>64</v>
      </c>
    </row>
    <row r="123" spans="1:16" x14ac:dyDescent="0.25">
      <c r="A123" s="63" t="s">
        <v>265</v>
      </c>
      <c r="B123" s="63" t="s">
        <v>397</v>
      </c>
      <c r="C123" s="76" t="s">
        <v>429</v>
      </c>
      <c r="D123" s="78">
        <v>43090.465046296296</v>
      </c>
      <c r="E123" s="76" t="s">
        <v>492</v>
      </c>
      <c r="F123" s="76"/>
      <c r="G123" s="76"/>
      <c r="H123" s="76"/>
      <c r="I123" s="78">
        <v>43090.465046296296</v>
      </c>
      <c r="J123" s="79" t="s">
        <v>749</v>
      </c>
      <c r="K123" s="76"/>
      <c r="L123" s="76"/>
      <c r="M123" s="83" t="s">
        <v>928</v>
      </c>
      <c r="N123" s="76"/>
      <c r="O123">
        <v>123</v>
      </c>
      <c r="P123" s="34" t="s">
        <v>64</v>
      </c>
    </row>
    <row r="124" spans="1:16" x14ac:dyDescent="0.25">
      <c r="A124" s="63" t="s">
        <v>265</v>
      </c>
      <c r="B124" s="63" t="s">
        <v>348</v>
      </c>
      <c r="C124" s="76" t="s">
        <v>429</v>
      </c>
      <c r="D124" s="78">
        <v>43090.465046296296</v>
      </c>
      <c r="E124" s="76" t="s">
        <v>492</v>
      </c>
      <c r="F124" s="76"/>
      <c r="G124" s="76"/>
      <c r="H124" s="76"/>
      <c r="I124" s="78">
        <v>43090.465046296296</v>
      </c>
      <c r="J124" s="79" t="s">
        <v>749</v>
      </c>
      <c r="K124" s="76"/>
      <c r="L124" s="76"/>
      <c r="M124" s="83" t="s">
        <v>928</v>
      </c>
      <c r="N124" s="76"/>
      <c r="O124">
        <v>124</v>
      </c>
      <c r="P124" s="34" t="s">
        <v>64</v>
      </c>
    </row>
    <row r="125" spans="1:16" x14ac:dyDescent="0.25">
      <c r="A125" s="63" t="s">
        <v>266</v>
      </c>
      <c r="B125" s="63" t="s">
        <v>287</v>
      </c>
      <c r="C125" s="76" t="s">
        <v>429</v>
      </c>
      <c r="D125" s="78">
        <v>43090.465046296296</v>
      </c>
      <c r="E125" s="76" t="s">
        <v>470</v>
      </c>
      <c r="F125" s="76"/>
      <c r="G125" s="76"/>
      <c r="H125" s="76"/>
      <c r="I125" s="78">
        <v>43090.465046296296</v>
      </c>
      <c r="J125" s="79" t="s">
        <v>750</v>
      </c>
      <c r="K125" s="76"/>
      <c r="L125" s="76"/>
      <c r="M125" s="83" t="s">
        <v>929</v>
      </c>
      <c r="N125" s="76"/>
      <c r="O125">
        <v>125</v>
      </c>
      <c r="P125" s="34" t="s">
        <v>64</v>
      </c>
    </row>
    <row r="126" spans="1:16" x14ac:dyDescent="0.25">
      <c r="A126" s="63" t="s">
        <v>267</v>
      </c>
      <c r="B126" s="63" t="s">
        <v>364</v>
      </c>
      <c r="C126" s="76" t="s">
        <v>429</v>
      </c>
      <c r="D126" s="78">
        <v>43090.465081018519</v>
      </c>
      <c r="E126" s="76" t="s">
        <v>453</v>
      </c>
      <c r="F126" s="76"/>
      <c r="G126" s="76"/>
      <c r="H126" s="76"/>
      <c r="I126" s="78">
        <v>43090.465081018519</v>
      </c>
      <c r="J126" s="79" t="s">
        <v>751</v>
      </c>
      <c r="K126" s="76"/>
      <c r="L126" s="76"/>
      <c r="M126" s="83" t="s">
        <v>930</v>
      </c>
      <c r="N126" s="76"/>
      <c r="O126">
        <v>126</v>
      </c>
      <c r="P126" s="34" t="s">
        <v>64</v>
      </c>
    </row>
    <row r="127" spans="1:16" x14ac:dyDescent="0.25">
      <c r="A127" s="63" t="s">
        <v>268</v>
      </c>
      <c r="B127" s="63" t="s">
        <v>364</v>
      </c>
      <c r="C127" s="76" t="s">
        <v>429</v>
      </c>
      <c r="D127" s="78">
        <v>43090.465254629627</v>
      </c>
      <c r="E127" s="76" t="s">
        <v>453</v>
      </c>
      <c r="F127" s="76"/>
      <c r="G127" s="76"/>
      <c r="H127" s="76"/>
      <c r="I127" s="78">
        <v>43090.465254629627</v>
      </c>
      <c r="J127" s="79" t="s">
        <v>752</v>
      </c>
      <c r="K127" s="76"/>
      <c r="L127" s="76"/>
      <c r="M127" s="83" t="s">
        <v>931</v>
      </c>
      <c r="N127" s="76"/>
      <c r="O127">
        <v>127</v>
      </c>
      <c r="P127" s="34" t="s">
        <v>64</v>
      </c>
    </row>
    <row r="128" spans="1:16" x14ac:dyDescent="0.25">
      <c r="A128" s="63" t="s">
        <v>269</v>
      </c>
      <c r="B128" s="63" t="s">
        <v>398</v>
      </c>
      <c r="C128" s="76" t="s">
        <v>430</v>
      </c>
      <c r="D128" s="78">
        <v>43090.465266203704</v>
      </c>
      <c r="E128" s="76" t="s">
        <v>493</v>
      </c>
      <c r="F128" s="76"/>
      <c r="G128" s="76"/>
      <c r="H128" s="76"/>
      <c r="I128" s="78">
        <v>43090.465266203704</v>
      </c>
      <c r="J128" s="79" t="s">
        <v>753</v>
      </c>
      <c r="K128" s="76"/>
      <c r="L128" s="76"/>
      <c r="M128" s="83" t="s">
        <v>932</v>
      </c>
      <c r="N128" s="83" t="s">
        <v>1027</v>
      </c>
      <c r="O128" s="81">
        <v>128</v>
      </c>
      <c r="P128" s="101" t="s">
        <v>64</v>
      </c>
    </row>
    <row r="129" spans="1:16" x14ac:dyDescent="0.25">
      <c r="A129" s="63" t="s">
        <v>270</v>
      </c>
      <c r="B129" s="63" t="s">
        <v>364</v>
      </c>
      <c r="C129" s="76" t="s">
        <v>429</v>
      </c>
      <c r="D129" s="78">
        <v>43090.465289351851</v>
      </c>
      <c r="E129" s="76" t="s">
        <v>453</v>
      </c>
      <c r="F129" s="76"/>
      <c r="G129" s="76"/>
      <c r="H129" s="76"/>
      <c r="I129" s="78">
        <v>43090.465289351851</v>
      </c>
      <c r="J129" s="79" t="s">
        <v>754</v>
      </c>
      <c r="K129" s="76"/>
      <c r="L129" s="76"/>
      <c r="M129" s="83" t="s">
        <v>933</v>
      </c>
      <c r="N129" s="76"/>
      <c r="O129">
        <v>129</v>
      </c>
      <c r="P129" s="34" t="s">
        <v>64</v>
      </c>
    </row>
    <row r="130" spans="1:16" x14ac:dyDescent="0.25">
      <c r="A130" s="63" t="s">
        <v>271</v>
      </c>
      <c r="B130" s="63" t="s">
        <v>399</v>
      </c>
      <c r="C130" s="76" t="s">
        <v>429</v>
      </c>
      <c r="D130" s="78">
        <v>43090.465312499997</v>
      </c>
      <c r="E130" s="76" t="s">
        <v>494</v>
      </c>
      <c r="F130" s="76"/>
      <c r="G130" s="76"/>
      <c r="H130" s="76" t="s">
        <v>653</v>
      </c>
      <c r="I130" s="78">
        <v>43090.465312499997</v>
      </c>
      <c r="J130" s="79" t="s">
        <v>755</v>
      </c>
      <c r="K130" s="76"/>
      <c r="L130" s="76"/>
      <c r="M130" s="83" t="s">
        <v>934</v>
      </c>
      <c r="N130" s="76"/>
      <c r="O130">
        <v>130</v>
      </c>
      <c r="P130" s="34" t="s">
        <v>64</v>
      </c>
    </row>
    <row r="131" spans="1:16" x14ac:dyDescent="0.25">
      <c r="A131" s="63" t="s">
        <v>272</v>
      </c>
      <c r="B131" s="63" t="s">
        <v>354</v>
      </c>
      <c r="C131" s="76" t="s">
        <v>429</v>
      </c>
      <c r="D131" s="78">
        <v>43090.458611111113</v>
      </c>
      <c r="E131" s="76" t="s">
        <v>442</v>
      </c>
      <c r="F131" s="76"/>
      <c r="G131" s="76"/>
      <c r="H131" s="76" t="s">
        <v>646</v>
      </c>
      <c r="I131" s="78">
        <v>43090.458611111113</v>
      </c>
      <c r="J131" s="79" t="s">
        <v>756</v>
      </c>
      <c r="K131" s="76"/>
      <c r="L131" s="76"/>
      <c r="M131" s="83" t="s">
        <v>935</v>
      </c>
      <c r="N131" s="76"/>
      <c r="O131">
        <v>131</v>
      </c>
      <c r="P131" s="34" t="s">
        <v>64</v>
      </c>
    </row>
    <row r="132" spans="1:16" x14ac:dyDescent="0.25">
      <c r="A132" s="63" t="s">
        <v>272</v>
      </c>
      <c r="B132" s="63" t="s">
        <v>354</v>
      </c>
      <c r="C132" s="76" t="s">
        <v>429</v>
      </c>
      <c r="D132" s="78">
        <v>43090.458761574075</v>
      </c>
      <c r="E132" s="76" t="s">
        <v>483</v>
      </c>
      <c r="F132" s="76"/>
      <c r="G132" s="76"/>
      <c r="H132" s="76"/>
      <c r="I132" s="78">
        <v>43090.458761574075</v>
      </c>
      <c r="J132" s="79" t="s">
        <v>757</v>
      </c>
      <c r="K132" s="76"/>
      <c r="L132" s="76"/>
      <c r="M132" s="83" t="s">
        <v>936</v>
      </c>
      <c r="N132" s="76"/>
      <c r="O132">
        <v>132</v>
      </c>
      <c r="P132" s="34" t="s">
        <v>64</v>
      </c>
    </row>
    <row r="133" spans="1:16" x14ac:dyDescent="0.25">
      <c r="A133" s="63" t="s">
        <v>272</v>
      </c>
      <c r="B133" s="63" t="s">
        <v>354</v>
      </c>
      <c r="C133" s="76" t="s">
        <v>429</v>
      </c>
      <c r="D133" s="78">
        <v>43090.465312499997</v>
      </c>
      <c r="E133" s="76" t="s">
        <v>495</v>
      </c>
      <c r="F133" s="76"/>
      <c r="G133" s="76"/>
      <c r="H133" s="76"/>
      <c r="I133" s="78">
        <v>43090.465312499997</v>
      </c>
      <c r="J133" s="79" t="s">
        <v>758</v>
      </c>
      <c r="K133" s="76"/>
      <c r="L133" s="76"/>
      <c r="M133" s="83" t="s">
        <v>937</v>
      </c>
      <c r="N133" s="76"/>
      <c r="O133">
        <v>133</v>
      </c>
      <c r="P133" s="34" t="s">
        <v>64</v>
      </c>
    </row>
    <row r="134" spans="1:16" x14ac:dyDescent="0.25">
      <c r="A134" s="63" t="s">
        <v>272</v>
      </c>
      <c r="B134" s="63" t="s">
        <v>348</v>
      </c>
      <c r="C134" s="76" t="s">
        <v>429</v>
      </c>
      <c r="D134" s="78">
        <v>43090.458611111113</v>
      </c>
      <c r="E134" s="76" t="s">
        <v>442</v>
      </c>
      <c r="F134" s="76"/>
      <c r="G134" s="76"/>
      <c r="H134" s="76" t="s">
        <v>646</v>
      </c>
      <c r="I134" s="78">
        <v>43090.458611111113</v>
      </c>
      <c r="J134" s="79" t="s">
        <v>756</v>
      </c>
      <c r="K134" s="76"/>
      <c r="L134" s="76"/>
      <c r="M134" s="83" t="s">
        <v>935</v>
      </c>
      <c r="N134" s="76"/>
      <c r="O134">
        <v>134</v>
      </c>
      <c r="P134" s="34" t="s">
        <v>64</v>
      </c>
    </row>
    <row r="135" spans="1:16" x14ac:dyDescent="0.25">
      <c r="A135" s="63" t="s">
        <v>272</v>
      </c>
      <c r="B135" s="63" t="s">
        <v>348</v>
      </c>
      <c r="C135" s="76" t="s">
        <v>429</v>
      </c>
      <c r="D135" s="78">
        <v>43090.458761574075</v>
      </c>
      <c r="E135" s="76" t="s">
        <v>483</v>
      </c>
      <c r="F135" s="76"/>
      <c r="G135" s="76"/>
      <c r="H135" s="76"/>
      <c r="I135" s="78">
        <v>43090.458761574075</v>
      </c>
      <c r="J135" s="79" t="s">
        <v>757</v>
      </c>
      <c r="K135" s="76"/>
      <c r="L135" s="76"/>
      <c r="M135" s="83" t="s">
        <v>936</v>
      </c>
      <c r="N135" s="76"/>
      <c r="O135">
        <v>135</v>
      </c>
      <c r="P135" s="34" t="s">
        <v>64</v>
      </c>
    </row>
    <row r="136" spans="1:16" x14ac:dyDescent="0.25">
      <c r="A136" s="63" t="s">
        <v>272</v>
      </c>
      <c r="B136" s="63" t="s">
        <v>348</v>
      </c>
      <c r="C136" s="76" t="s">
        <v>429</v>
      </c>
      <c r="D136" s="78">
        <v>43090.465312499997</v>
      </c>
      <c r="E136" s="76" t="s">
        <v>495</v>
      </c>
      <c r="F136" s="76"/>
      <c r="G136" s="76"/>
      <c r="H136" s="76"/>
      <c r="I136" s="78">
        <v>43090.465312499997</v>
      </c>
      <c r="J136" s="79" t="s">
        <v>758</v>
      </c>
      <c r="K136" s="76"/>
      <c r="L136" s="76"/>
      <c r="M136" s="83" t="s">
        <v>937</v>
      </c>
      <c r="N136" s="76"/>
      <c r="O136">
        <v>136</v>
      </c>
      <c r="P136" s="34" t="s">
        <v>64</v>
      </c>
    </row>
    <row r="137" spans="1:16" x14ac:dyDescent="0.25">
      <c r="A137" s="63" t="s">
        <v>273</v>
      </c>
      <c r="B137" s="63" t="s">
        <v>364</v>
      </c>
      <c r="C137" s="76" t="s">
        <v>429</v>
      </c>
      <c r="D137" s="78">
        <v>43090.465370370373</v>
      </c>
      <c r="E137" s="76" t="s">
        <v>453</v>
      </c>
      <c r="F137" s="76"/>
      <c r="G137" s="76"/>
      <c r="H137" s="76"/>
      <c r="I137" s="78">
        <v>43090.465370370373</v>
      </c>
      <c r="J137" s="79" t="s">
        <v>759</v>
      </c>
      <c r="K137" s="76"/>
      <c r="L137" s="76"/>
      <c r="M137" s="83" t="s">
        <v>938</v>
      </c>
      <c r="N137" s="76"/>
      <c r="O137">
        <v>137</v>
      </c>
      <c r="P137" s="34" t="s">
        <v>64</v>
      </c>
    </row>
    <row r="138" spans="1:16" x14ac:dyDescent="0.25">
      <c r="A138" s="63" t="s">
        <v>274</v>
      </c>
      <c r="B138" s="63" t="s">
        <v>274</v>
      </c>
      <c r="C138" s="76" t="s">
        <v>174</v>
      </c>
      <c r="D138" s="78">
        <v>43090.465578703705</v>
      </c>
      <c r="E138" s="76" t="s">
        <v>496</v>
      </c>
      <c r="F138" s="79" t="s">
        <v>560</v>
      </c>
      <c r="G138" s="76" t="s">
        <v>624</v>
      </c>
      <c r="H138" s="76"/>
      <c r="I138" s="78">
        <v>43090.465578703705</v>
      </c>
      <c r="J138" s="79" t="s">
        <v>760</v>
      </c>
      <c r="K138" s="76"/>
      <c r="L138" s="76"/>
      <c r="M138" s="83" t="s">
        <v>939</v>
      </c>
      <c r="N138" s="76"/>
      <c r="O138">
        <v>138</v>
      </c>
      <c r="P138" s="34" t="s">
        <v>64</v>
      </c>
    </row>
    <row r="139" spans="1:16" x14ac:dyDescent="0.25">
      <c r="A139" s="63" t="s">
        <v>275</v>
      </c>
      <c r="B139" s="63" t="s">
        <v>353</v>
      </c>
      <c r="C139" s="76" t="s">
        <v>429</v>
      </c>
      <c r="D139" s="78">
        <v>43090.46565972222</v>
      </c>
      <c r="E139" s="76" t="s">
        <v>497</v>
      </c>
      <c r="F139" s="79" t="s">
        <v>587</v>
      </c>
      <c r="G139" s="76" t="s">
        <v>623</v>
      </c>
      <c r="H139" s="76"/>
      <c r="I139" s="78">
        <v>43090.46565972222</v>
      </c>
      <c r="J139" s="79" t="s">
        <v>761</v>
      </c>
      <c r="K139" s="76"/>
      <c r="L139" s="76"/>
      <c r="M139" s="83" t="s">
        <v>940</v>
      </c>
      <c r="N139" s="76"/>
      <c r="O139">
        <v>139</v>
      </c>
      <c r="P139" s="34" t="s">
        <v>64</v>
      </c>
    </row>
    <row r="140" spans="1:16" x14ac:dyDescent="0.25">
      <c r="A140" s="63" t="s">
        <v>276</v>
      </c>
      <c r="B140" s="63" t="s">
        <v>351</v>
      </c>
      <c r="C140" s="76" t="s">
        <v>429</v>
      </c>
      <c r="D140" s="78">
        <v>43090.465671296297</v>
      </c>
      <c r="E140" s="76" t="s">
        <v>433</v>
      </c>
      <c r="F140" s="76"/>
      <c r="G140" s="76"/>
      <c r="H140" s="76"/>
      <c r="I140" s="78">
        <v>43090.465671296297</v>
      </c>
      <c r="J140" s="79" t="s">
        <v>762</v>
      </c>
      <c r="K140" s="76"/>
      <c r="L140" s="76"/>
      <c r="M140" s="83" t="s">
        <v>941</v>
      </c>
      <c r="N140" s="76"/>
      <c r="O140">
        <v>140</v>
      </c>
      <c r="P140" s="34" t="s">
        <v>64</v>
      </c>
    </row>
    <row r="141" spans="1:16" x14ac:dyDescent="0.25">
      <c r="A141" s="63" t="s">
        <v>277</v>
      </c>
      <c r="B141" s="63" t="s">
        <v>364</v>
      </c>
      <c r="C141" s="76" t="s">
        <v>429</v>
      </c>
      <c r="D141" s="78">
        <v>43090.465810185182</v>
      </c>
      <c r="E141" s="76" t="s">
        <v>453</v>
      </c>
      <c r="F141" s="76"/>
      <c r="G141" s="76"/>
      <c r="H141" s="76"/>
      <c r="I141" s="78">
        <v>43090.465810185182</v>
      </c>
      <c r="J141" s="79" t="s">
        <v>763</v>
      </c>
      <c r="K141" s="76"/>
      <c r="L141" s="76"/>
      <c r="M141" s="83" t="s">
        <v>942</v>
      </c>
      <c r="N141" s="76"/>
      <c r="O141">
        <v>141</v>
      </c>
      <c r="P141" s="34" t="s">
        <v>64</v>
      </c>
    </row>
    <row r="142" spans="1:16" x14ac:dyDescent="0.25">
      <c r="A142" s="63" t="s">
        <v>278</v>
      </c>
      <c r="B142" s="63" t="s">
        <v>400</v>
      </c>
      <c r="C142" s="76" t="s">
        <v>429</v>
      </c>
      <c r="D142" s="78">
        <v>43090.465891203705</v>
      </c>
      <c r="E142" s="76" t="s">
        <v>498</v>
      </c>
      <c r="F142" s="79" t="s">
        <v>588</v>
      </c>
      <c r="G142" s="76" t="s">
        <v>619</v>
      </c>
      <c r="H142" s="76"/>
      <c r="I142" s="78">
        <v>43090.465891203705</v>
      </c>
      <c r="J142" s="79" t="s">
        <v>764</v>
      </c>
      <c r="K142" s="76"/>
      <c r="L142" s="76"/>
      <c r="M142" s="83" t="s">
        <v>943</v>
      </c>
      <c r="N142" s="76"/>
      <c r="O142">
        <v>142</v>
      </c>
      <c r="P142" s="34" t="s">
        <v>64</v>
      </c>
    </row>
    <row r="143" spans="1:16" x14ac:dyDescent="0.25">
      <c r="A143" s="63" t="s">
        <v>279</v>
      </c>
      <c r="B143" s="63" t="s">
        <v>279</v>
      </c>
      <c r="C143" s="76" t="s">
        <v>174</v>
      </c>
      <c r="D143" s="78">
        <v>43090.46634259259</v>
      </c>
      <c r="E143" s="76" t="s">
        <v>499</v>
      </c>
      <c r="F143" s="79" t="s">
        <v>589</v>
      </c>
      <c r="G143" s="76" t="s">
        <v>619</v>
      </c>
      <c r="H143" s="76"/>
      <c r="I143" s="78">
        <v>43090.46634259259</v>
      </c>
      <c r="J143" s="79" t="s">
        <v>765</v>
      </c>
      <c r="K143" s="76"/>
      <c r="L143" s="76"/>
      <c r="M143" s="83" t="s">
        <v>944</v>
      </c>
      <c r="N143" s="76"/>
      <c r="O143">
        <v>143</v>
      </c>
      <c r="P143" s="34" t="s">
        <v>64</v>
      </c>
    </row>
    <row r="144" spans="1:16" x14ac:dyDescent="0.25">
      <c r="A144" s="63" t="s">
        <v>280</v>
      </c>
      <c r="B144" s="63" t="s">
        <v>364</v>
      </c>
      <c r="C144" s="76" t="s">
        <v>429</v>
      </c>
      <c r="D144" s="78">
        <v>43090.466527777775</v>
      </c>
      <c r="E144" s="76" t="s">
        <v>453</v>
      </c>
      <c r="F144" s="76"/>
      <c r="G144" s="76"/>
      <c r="H144" s="76"/>
      <c r="I144" s="78">
        <v>43090.466527777775</v>
      </c>
      <c r="J144" s="79" t="s">
        <v>766</v>
      </c>
      <c r="K144" s="76"/>
      <c r="L144" s="76"/>
      <c r="M144" s="83" t="s">
        <v>945</v>
      </c>
      <c r="N144" s="76"/>
      <c r="O144">
        <v>144</v>
      </c>
      <c r="P144" s="34" t="s">
        <v>64</v>
      </c>
    </row>
    <row r="145" spans="1:16" x14ac:dyDescent="0.25">
      <c r="A145" s="63" t="s">
        <v>281</v>
      </c>
      <c r="B145" s="63" t="s">
        <v>281</v>
      </c>
      <c r="C145" s="76" t="s">
        <v>174</v>
      </c>
      <c r="D145" s="78">
        <v>43090.46665509259</v>
      </c>
      <c r="E145" s="76" t="s">
        <v>500</v>
      </c>
      <c r="F145" s="79" t="s">
        <v>590</v>
      </c>
      <c r="G145" s="76" t="s">
        <v>619</v>
      </c>
      <c r="H145" s="76"/>
      <c r="I145" s="78">
        <v>43090.46665509259</v>
      </c>
      <c r="J145" s="79" t="s">
        <v>767</v>
      </c>
      <c r="K145" s="76"/>
      <c r="L145" s="76"/>
      <c r="M145" s="83" t="s">
        <v>946</v>
      </c>
      <c r="N145" s="76"/>
      <c r="O145">
        <v>145</v>
      </c>
      <c r="P145" s="34" t="s">
        <v>64</v>
      </c>
    </row>
    <row r="146" spans="1:16" x14ac:dyDescent="0.25">
      <c r="A146" s="63" t="s">
        <v>282</v>
      </c>
      <c r="B146" s="63" t="s">
        <v>387</v>
      </c>
      <c r="C146" s="76" t="s">
        <v>429</v>
      </c>
      <c r="D146" s="78">
        <v>43090.46675925926</v>
      </c>
      <c r="E146" s="76" t="s">
        <v>501</v>
      </c>
      <c r="F146" s="79" t="s">
        <v>580</v>
      </c>
      <c r="G146" s="76" t="s">
        <v>632</v>
      </c>
      <c r="H146" s="76"/>
      <c r="I146" s="78">
        <v>43090.46675925926</v>
      </c>
      <c r="J146" s="79" t="s">
        <v>768</v>
      </c>
      <c r="K146" s="76"/>
      <c r="L146" s="76"/>
      <c r="M146" s="83" t="s">
        <v>947</v>
      </c>
      <c r="N146" s="76"/>
      <c r="O146">
        <v>146</v>
      </c>
      <c r="P146" s="34" t="s">
        <v>64</v>
      </c>
    </row>
    <row r="147" spans="1:16" x14ac:dyDescent="0.25">
      <c r="A147" s="63" t="s">
        <v>283</v>
      </c>
      <c r="B147" s="63" t="s">
        <v>364</v>
      </c>
      <c r="C147" s="76" t="s">
        <v>429</v>
      </c>
      <c r="D147" s="78">
        <v>43090.467002314814</v>
      </c>
      <c r="E147" s="76" t="s">
        <v>453</v>
      </c>
      <c r="F147" s="76"/>
      <c r="G147" s="76"/>
      <c r="H147" s="76"/>
      <c r="I147" s="78">
        <v>43090.467002314814</v>
      </c>
      <c r="J147" s="79" t="s">
        <v>769</v>
      </c>
      <c r="K147" s="76"/>
      <c r="L147" s="76"/>
      <c r="M147" s="83" t="s">
        <v>948</v>
      </c>
      <c r="N147" s="76"/>
      <c r="O147">
        <v>147</v>
      </c>
      <c r="P147" s="34" t="s">
        <v>64</v>
      </c>
    </row>
    <row r="148" spans="1:16" x14ac:dyDescent="0.25">
      <c r="A148" s="63" t="s">
        <v>284</v>
      </c>
      <c r="B148" s="63" t="s">
        <v>284</v>
      </c>
      <c r="C148" s="76" t="s">
        <v>174</v>
      </c>
      <c r="D148" s="78">
        <v>43090.467118055552</v>
      </c>
      <c r="E148" s="76" t="s">
        <v>502</v>
      </c>
      <c r="F148" s="79" t="s">
        <v>591</v>
      </c>
      <c r="G148" s="76" t="s">
        <v>626</v>
      </c>
      <c r="H148" s="76"/>
      <c r="I148" s="78">
        <v>43090.467118055552</v>
      </c>
      <c r="J148" s="79" t="s">
        <v>770</v>
      </c>
      <c r="K148" s="76"/>
      <c r="L148" s="76"/>
      <c r="M148" s="83" t="s">
        <v>949</v>
      </c>
      <c r="N148" s="76"/>
      <c r="O148">
        <v>148</v>
      </c>
      <c r="P148" s="34" t="s">
        <v>64</v>
      </c>
    </row>
    <row r="149" spans="1:16" x14ac:dyDescent="0.25">
      <c r="A149" s="63" t="s">
        <v>285</v>
      </c>
      <c r="B149" s="63" t="s">
        <v>348</v>
      </c>
      <c r="C149" s="76" t="s">
        <v>430</v>
      </c>
      <c r="D149" s="78">
        <v>43090.467199074075</v>
      </c>
      <c r="E149" s="76" t="s">
        <v>503</v>
      </c>
      <c r="F149" s="76"/>
      <c r="G149" s="76"/>
      <c r="H149" s="76"/>
      <c r="I149" s="78">
        <v>43090.467199074075</v>
      </c>
      <c r="J149" s="79" t="s">
        <v>771</v>
      </c>
      <c r="K149" s="76"/>
      <c r="L149" s="76"/>
      <c r="M149" s="83" t="s">
        <v>950</v>
      </c>
      <c r="N149" s="76"/>
      <c r="O149">
        <v>149</v>
      </c>
      <c r="P149" s="34" t="s">
        <v>64</v>
      </c>
    </row>
    <row r="150" spans="1:16" x14ac:dyDescent="0.25">
      <c r="A150" s="63" t="s">
        <v>286</v>
      </c>
      <c r="B150" s="63" t="s">
        <v>286</v>
      </c>
      <c r="C150" s="76" t="s">
        <v>174</v>
      </c>
      <c r="D150" s="78">
        <v>43090.467245370368</v>
      </c>
      <c r="E150" s="76" t="s">
        <v>504</v>
      </c>
      <c r="F150" s="79" t="s">
        <v>592</v>
      </c>
      <c r="G150" s="76" t="s">
        <v>636</v>
      </c>
      <c r="H150" s="76"/>
      <c r="I150" s="78">
        <v>43090.467245370368</v>
      </c>
      <c r="J150" s="79" t="s">
        <v>772</v>
      </c>
      <c r="K150" s="76"/>
      <c r="L150" s="76"/>
      <c r="M150" s="83" t="s">
        <v>951</v>
      </c>
      <c r="N150" s="76"/>
      <c r="O150">
        <v>150</v>
      </c>
      <c r="P150" s="34" t="s">
        <v>64</v>
      </c>
    </row>
    <row r="151" spans="1:16" x14ac:dyDescent="0.25">
      <c r="A151" s="63" t="s">
        <v>287</v>
      </c>
      <c r="B151" s="63" t="s">
        <v>287</v>
      </c>
      <c r="C151" s="76" t="s">
        <v>174</v>
      </c>
      <c r="D151" s="78">
        <v>43090.458935185183</v>
      </c>
      <c r="E151" s="76" t="s">
        <v>470</v>
      </c>
      <c r="F151" s="76"/>
      <c r="G151" s="76"/>
      <c r="H151" s="76"/>
      <c r="I151" s="78">
        <v>43090.458935185183</v>
      </c>
      <c r="J151" s="79" t="s">
        <v>773</v>
      </c>
      <c r="K151" s="76"/>
      <c r="L151" s="76"/>
      <c r="M151" s="83" t="s">
        <v>952</v>
      </c>
      <c r="N151" s="76"/>
      <c r="O151">
        <v>151</v>
      </c>
      <c r="P151" s="34" t="s">
        <v>64</v>
      </c>
    </row>
    <row r="152" spans="1:16" x14ac:dyDescent="0.25">
      <c r="A152" s="63" t="s">
        <v>288</v>
      </c>
      <c r="B152" s="63" t="s">
        <v>287</v>
      </c>
      <c r="C152" s="76" t="s">
        <v>429</v>
      </c>
      <c r="D152" s="78">
        <v>43090.46733796296</v>
      </c>
      <c r="E152" s="76" t="s">
        <v>470</v>
      </c>
      <c r="F152" s="76"/>
      <c r="G152" s="76"/>
      <c r="H152" s="76"/>
      <c r="I152" s="78">
        <v>43090.46733796296</v>
      </c>
      <c r="J152" s="79" t="s">
        <v>774</v>
      </c>
      <c r="K152" s="76"/>
      <c r="L152" s="76"/>
      <c r="M152" s="83" t="s">
        <v>953</v>
      </c>
      <c r="N152" s="76"/>
      <c r="O152">
        <v>152</v>
      </c>
      <c r="P152" s="34" t="s">
        <v>64</v>
      </c>
    </row>
    <row r="153" spans="1:16" x14ac:dyDescent="0.25">
      <c r="A153" s="63" t="s">
        <v>289</v>
      </c>
      <c r="B153" s="63" t="s">
        <v>289</v>
      </c>
      <c r="C153" s="76" t="s">
        <v>174</v>
      </c>
      <c r="D153" s="78">
        <v>43090.467395833337</v>
      </c>
      <c r="E153" s="76" t="s">
        <v>505</v>
      </c>
      <c r="F153" s="76"/>
      <c r="G153" s="76"/>
      <c r="H153" s="76"/>
      <c r="I153" s="78">
        <v>43090.467395833337</v>
      </c>
      <c r="J153" s="79" t="s">
        <v>775</v>
      </c>
      <c r="K153" s="76"/>
      <c r="L153" s="76"/>
      <c r="M153" s="83" t="s">
        <v>954</v>
      </c>
      <c r="N153" s="76"/>
      <c r="O153">
        <v>153</v>
      </c>
      <c r="P153" s="34" t="s">
        <v>64</v>
      </c>
    </row>
    <row r="154" spans="1:16" x14ac:dyDescent="0.25">
      <c r="A154" s="63" t="s">
        <v>290</v>
      </c>
      <c r="B154" s="63" t="s">
        <v>290</v>
      </c>
      <c r="C154" s="76" t="s">
        <v>174</v>
      </c>
      <c r="D154" s="78">
        <v>43090.467395833337</v>
      </c>
      <c r="E154" s="76" t="s">
        <v>506</v>
      </c>
      <c r="F154" s="76" t="s">
        <v>593</v>
      </c>
      <c r="G154" s="76" t="s">
        <v>637</v>
      </c>
      <c r="H154" s="76" t="s">
        <v>654</v>
      </c>
      <c r="I154" s="78">
        <v>43090.467395833337</v>
      </c>
      <c r="J154" s="79" t="s">
        <v>776</v>
      </c>
      <c r="K154" s="76"/>
      <c r="L154" s="76"/>
      <c r="M154" s="83" t="s">
        <v>955</v>
      </c>
      <c r="N154" s="76"/>
      <c r="O154">
        <v>154</v>
      </c>
      <c r="P154" s="34" t="s">
        <v>64</v>
      </c>
    </row>
    <row r="155" spans="1:16" x14ac:dyDescent="0.25">
      <c r="A155" s="63" t="s">
        <v>291</v>
      </c>
      <c r="B155" s="63" t="s">
        <v>292</v>
      </c>
      <c r="C155" s="76" t="s">
        <v>430</v>
      </c>
      <c r="D155" s="78">
        <v>43090.458379629628</v>
      </c>
      <c r="E155" s="76" t="s">
        <v>507</v>
      </c>
      <c r="F155" s="79" t="s">
        <v>594</v>
      </c>
      <c r="G155" s="76" t="s">
        <v>619</v>
      </c>
      <c r="H155" s="76"/>
      <c r="I155" s="78">
        <v>43090.458379629628</v>
      </c>
      <c r="J155" s="79" t="s">
        <v>777</v>
      </c>
      <c r="K155" s="76"/>
      <c r="L155" s="76"/>
      <c r="M155" s="83" t="s">
        <v>956</v>
      </c>
      <c r="N155" s="83" t="s">
        <v>1028</v>
      </c>
      <c r="O155" s="81">
        <v>155</v>
      </c>
      <c r="P155" s="101" t="s">
        <v>65</v>
      </c>
    </row>
    <row r="156" spans="1:16" x14ac:dyDescent="0.25">
      <c r="A156" s="63" t="s">
        <v>292</v>
      </c>
      <c r="B156" s="63" t="s">
        <v>291</v>
      </c>
      <c r="C156" s="76" t="s">
        <v>430</v>
      </c>
      <c r="D156" s="78">
        <v>43090.467453703706</v>
      </c>
      <c r="E156" s="76" t="s">
        <v>508</v>
      </c>
      <c r="F156" s="76"/>
      <c r="G156" s="76"/>
      <c r="H156" s="76" t="s">
        <v>655</v>
      </c>
      <c r="I156" s="78">
        <v>43090.467453703706</v>
      </c>
      <c r="J156" s="79" t="s">
        <v>778</v>
      </c>
      <c r="K156" s="76"/>
      <c r="L156" s="76"/>
      <c r="M156" s="83" t="s">
        <v>957</v>
      </c>
      <c r="N156" s="83" t="s">
        <v>956</v>
      </c>
      <c r="O156" s="81">
        <v>156</v>
      </c>
      <c r="P156" s="101" t="s">
        <v>65</v>
      </c>
    </row>
    <row r="157" spans="1:16" x14ac:dyDescent="0.25">
      <c r="A157" s="63" t="s">
        <v>293</v>
      </c>
      <c r="B157" s="63" t="s">
        <v>293</v>
      </c>
      <c r="C157" s="76" t="s">
        <v>174</v>
      </c>
      <c r="D157" s="78">
        <v>43090.467465277776</v>
      </c>
      <c r="E157" s="76" t="s">
        <v>509</v>
      </c>
      <c r="F157" s="76"/>
      <c r="G157" s="76"/>
      <c r="H157" s="76"/>
      <c r="I157" s="78">
        <v>43090.467465277776</v>
      </c>
      <c r="J157" s="79" t="s">
        <v>779</v>
      </c>
      <c r="K157" s="76"/>
      <c r="L157" s="76"/>
      <c r="M157" s="83" t="s">
        <v>958</v>
      </c>
      <c r="N157" s="76"/>
      <c r="O157">
        <v>157</v>
      </c>
      <c r="P157" s="34" t="s">
        <v>64</v>
      </c>
    </row>
    <row r="158" spans="1:16" x14ac:dyDescent="0.25">
      <c r="A158" s="63" t="s">
        <v>294</v>
      </c>
      <c r="B158" s="63" t="s">
        <v>386</v>
      </c>
      <c r="C158" s="76" t="s">
        <v>429</v>
      </c>
      <c r="D158" s="78">
        <v>43090.467511574076</v>
      </c>
      <c r="E158" s="76" t="s">
        <v>467</v>
      </c>
      <c r="F158" s="76"/>
      <c r="G158" s="76"/>
      <c r="H158" s="76"/>
      <c r="I158" s="78">
        <v>43090.467511574076</v>
      </c>
      <c r="J158" s="79" t="s">
        <v>780</v>
      </c>
      <c r="K158" s="76"/>
      <c r="L158" s="76"/>
      <c r="M158" s="83" t="s">
        <v>959</v>
      </c>
      <c r="N158" s="76"/>
      <c r="O158">
        <v>158</v>
      </c>
      <c r="P158" s="34" t="s">
        <v>64</v>
      </c>
    </row>
    <row r="159" spans="1:16" x14ac:dyDescent="0.25">
      <c r="A159" s="63" t="s">
        <v>295</v>
      </c>
      <c r="B159" s="63" t="s">
        <v>401</v>
      </c>
      <c r="C159" s="76" t="s">
        <v>430</v>
      </c>
      <c r="D159" s="78">
        <v>43090.467615740738</v>
      </c>
      <c r="E159" s="76" t="s">
        <v>510</v>
      </c>
      <c r="F159" s="79" t="s">
        <v>595</v>
      </c>
      <c r="G159" s="76" t="s">
        <v>619</v>
      </c>
      <c r="H159" s="76"/>
      <c r="I159" s="78">
        <v>43090.467615740738</v>
      </c>
      <c r="J159" s="79" t="s">
        <v>781</v>
      </c>
      <c r="K159" s="76"/>
      <c r="L159" s="76"/>
      <c r="M159" s="83" t="s">
        <v>960</v>
      </c>
      <c r="N159" s="83" t="s">
        <v>1029</v>
      </c>
      <c r="O159" s="81">
        <v>159</v>
      </c>
      <c r="P159" s="101" t="s">
        <v>64</v>
      </c>
    </row>
    <row r="160" spans="1:16" x14ac:dyDescent="0.25">
      <c r="A160" s="63" t="s">
        <v>296</v>
      </c>
      <c r="B160" s="63" t="s">
        <v>402</v>
      </c>
      <c r="C160" s="76" t="s">
        <v>429</v>
      </c>
      <c r="D160" s="78">
        <v>43090.467858796299</v>
      </c>
      <c r="E160" s="76" t="s">
        <v>511</v>
      </c>
      <c r="F160" s="76"/>
      <c r="G160" s="76"/>
      <c r="H160" s="76"/>
      <c r="I160" s="78">
        <v>43090.467858796299</v>
      </c>
      <c r="J160" s="79" t="s">
        <v>782</v>
      </c>
      <c r="K160" s="76"/>
      <c r="L160" s="76"/>
      <c r="M160" s="83" t="s">
        <v>961</v>
      </c>
      <c r="N160" s="76"/>
      <c r="O160">
        <v>160</v>
      </c>
      <c r="P160" s="34" t="s">
        <v>64</v>
      </c>
    </row>
    <row r="161" spans="1:16" x14ac:dyDescent="0.25">
      <c r="A161" s="63" t="s">
        <v>297</v>
      </c>
      <c r="B161" s="63" t="s">
        <v>403</v>
      </c>
      <c r="C161" s="76" t="s">
        <v>429</v>
      </c>
      <c r="D161" s="78">
        <v>43090.467893518522</v>
      </c>
      <c r="E161" s="76" t="s">
        <v>512</v>
      </c>
      <c r="F161" s="76"/>
      <c r="G161" s="76"/>
      <c r="H161" s="76"/>
      <c r="I161" s="78">
        <v>43090.467893518522</v>
      </c>
      <c r="J161" s="79" t="s">
        <v>783</v>
      </c>
      <c r="K161" s="76"/>
      <c r="L161" s="76"/>
      <c r="M161" s="83" t="s">
        <v>962</v>
      </c>
      <c r="N161" s="76"/>
      <c r="O161">
        <v>161</v>
      </c>
      <c r="P161" s="34" t="s">
        <v>64</v>
      </c>
    </row>
    <row r="162" spans="1:16" x14ac:dyDescent="0.25">
      <c r="A162" s="63" t="s">
        <v>298</v>
      </c>
      <c r="B162" s="63" t="s">
        <v>364</v>
      </c>
      <c r="C162" s="76" t="s">
        <v>429</v>
      </c>
      <c r="D162" s="78">
        <v>43090.468113425923</v>
      </c>
      <c r="E162" s="76" t="s">
        <v>453</v>
      </c>
      <c r="F162" s="76"/>
      <c r="G162" s="76"/>
      <c r="H162" s="76"/>
      <c r="I162" s="78">
        <v>43090.468113425923</v>
      </c>
      <c r="J162" s="79" t="s">
        <v>784</v>
      </c>
      <c r="K162" s="76"/>
      <c r="L162" s="76"/>
      <c r="M162" s="83" t="s">
        <v>963</v>
      </c>
      <c r="N162" s="76"/>
      <c r="O162">
        <v>162</v>
      </c>
      <c r="P162" s="34" t="s">
        <v>64</v>
      </c>
    </row>
    <row r="163" spans="1:16" x14ac:dyDescent="0.25">
      <c r="A163" s="63" t="s">
        <v>299</v>
      </c>
      <c r="B163" s="63" t="s">
        <v>299</v>
      </c>
      <c r="C163" s="76" t="s">
        <v>174</v>
      </c>
      <c r="D163" s="78">
        <v>43090.468217592592</v>
      </c>
      <c r="E163" s="76" t="s">
        <v>513</v>
      </c>
      <c r="F163" s="79" t="s">
        <v>596</v>
      </c>
      <c r="G163" s="76" t="s">
        <v>638</v>
      </c>
      <c r="H163" s="76"/>
      <c r="I163" s="78">
        <v>43090.468217592592</v>
      </c>
      <c r="J163" s="79" t="s">
        <v>785</v>
      </c>
      <c r="K163" s="76"/>
      <c r="L163" s="76"/>
      <c r="M163" s="83" t="s">
        <v>964</v>
      </c>
      <c r="N163" s="76"/>
      <c r="O163">
        <v>163</v>
      </c>
      <c r="P163" s="34" t="s">
        <v>64</v>
      </c>
    </row>
    <row r="164" spans="1:16" x14ac:dyDescent="0.25">
      <c r="A164" s="63" t="s">
        <v>300</v>
      </c>
      <c r="B164" s="63" t="s">
        <v>300</v>
      </c>
      <c r="C164" s="76" t="s">
        <v>174</v>
      </c>
      <c r="D164" s="78">
        <v>43090.468310185184</v>
      </c>
      <c r="E164" s="76" t="s">
        <v>514</v>
      </c>
      <c r="F164" s="76"/>
      <c r="G164" s="76"/>
      <c r="H164" s="76"/>
      <c r="I164" s="78">
        <v>43090.468310185184</v>
      </c>
      <c r="J164" s="79" t="s">
        <v>786</v>
      </c>
      <c r="K164" s="76"/>
      <c r="L164" s="76"/>
      <c r="M164" s="83" t="s">
        <v>965</v>
      </c>
      <c r="N164" s="76"/>
      <c r="O164">
        <v>164</v>
      </c>
      <c r="P164" s="34" t="s">
        <v>64</v>
      </c>
    </row>
    <row r="165" spans="1:16" x14ac:dyDescent="0.25">
      <c r="A165" s="63" t="s">
        <v>301</v>
      </c>
      <c r="B165" s="63" t="s">
        <v>301</v>
      </c>
      <c r="C165" s="76" t="s">
        <v>174</v>
      </c>
      <c r="D165" s="78">
        <v>43090.468344907407</v>
      </c>
      <c r="E165" s="76" t="s">
        <v>515</v>
      </c>
      <c r="F165" s="79" t="s">
        <v>597</v>
      </c>
      <c r="G165" s="76" t="s">
        <v>624</v>
      </c>
      <c r="H165" s="76" t="s">
        <v>656</v>
      </c>
      <c r="I165" s="78">
        <v>43090.468344907407</v>
      </c>
      <c r="J165" s="79" t="s">
        <v>787</v>
      </c>
      <c r="K165" s="76"/>
      <c r="L165" s="76"/>
      <c r="M165" s="83" t="s">
        <v>966</v>
      </c>
      <c r="N165" s="76"/>
      <c r="O165">
        <v>165</v>
      </c>
      <c r="P165" s="34" t="s">
        <v>64</v>
      </c>
    </row>
    <row r="166" spans="1:16" x14ac:dyDescent="0.25">
      <c r="A166" s="63" t="s">
        <v>302</v>
      </c>
      <c r="B166" s="63" t="s">
        <v>404</v>
      </c>
      <c r="C166" s="76" t="s">
        <v>430</v>
      </c>
      <c r="D166" s="78">
        <v>43090.468530092592</v>
      </c>
      <c r="E166" s="76" t="s">
        <v>516</v>
      </c>
      <c r="F166" s="79" t="s">
        <v>598</v>
      </c>
      <c r="G166" s="76" t="s">
        <v>619</v>
      </c>
      <c r="H166" s="76"/>
      <c r="I166" s="78">
        <v>43090.468530092592</v>
      </c>
      <c r="J166" s="79" t="s">
        <v>788</v>
      </c>
      <c r="K166" s="76"/>
      <c r="L166" s="76"/>
      <c r="M166" s="83" t="s">
        <v>967</v>
      </c>
      <c r="N166" s="83" t="s">
        <v>1030</v>
      </c>
      <c r="O166" s="81">
        <v>166</v>
      </c>
      <c r="P166" s="101" t="s">
        <v>64</v>
      </c>
    </row>
    <row r="167" spans="1:16" x14ac:dyDescent="0.25">
      <c r="A167" s="63" t="s">
        <v>303</v>
      </c>
      <c r="B167" s="63" t="s">
        <v>405</v>
      </c>
      <c r="C167" s="76" t="s">
        <v>429</v>
      </c>
      <c r="D167" s="78">
        <v>43090.4690625</v>
      </c>
      <c r="E167" s="76" t="s">
        <v>517</v>
      </c>
      <c r="F167" s="76"/>
      <c r="G167" s="76"/>
      <c r="H167" s="76" t="s">
        <v>657</v>
      </c>
      <c r="I167" s="78">
        <v>43090.4690625</v>
      </c>
      <c r="J167" s="79" t="s">
        <v>789</v>
      </c>
      <c r="K167" s="76"/>
      <c r="L167" s="76"/>
      <c r="M167" s="83" t="s">
        <v>968</v>
      </c>
      <c r="N167" s="76"/>
      <c r="O167">
        <v>167</v>
      </c>
      <c r="P167" s="34" t="s">
        <v>64</v>
      </c>
    </row>
    <row r="168" spans="1:16" x14ac:dyDescent="0.25">
      <c r="A168" s="63" t="s">
        <v>304</v>
      </c>
      <c r="B168" s="63" t="s">
        <v>304</v>
      </c>
      <c r="C168" s="76" t="s">
        <v>174</v>
      </c>
      <c r="D168" s="78">
        <v>43090.469143518516</v>
      </c>
      <c r="E168" s="76" t="s">
        <v>518</v>
      </c>
      <c r="F168" s="79" t="s">
        <v>599</v>
      </c>
      <c r="G168" s="76" t="s">
        <v>619</v>
      </c>
      <c r="H168" s="76"/>
      <c r="I168" s="78">
        <v>43090.469143518516</v>
      </c>
      <c r="J168" s="79" t="s">
        <v>790</v>
      </c>
      <c r="K168" s="76"/>
      <c r="L168" s="76"/>
      <c r="M168" s="83" t="s">
        <v>969</v>
      </c>
      <c r="N168" s="76"/>
      <c r="O168">
        <v>168</v>
      </c>
      <c r="P168" s="34" t="s">
        <v>64</v>
      </c>
    </row>
    <row r="169" spans="1:16" x14ac:dyDescent="0.25">
      <c r="A169" s="63" t="s">
        <v>305</v>
      </c>
      <c r="B169" s="63" t="s">
        <v>360</v>
      </c>
      <c r="C169" s="76" t="s">
        <v>429</v>
      </c>
      <c r="D169" s="78">
        <v>43090.46947916667</v>
      </c>
      <c r="E169" s="76" t="s">
        <v>446</v>
      </c>
      <c r="F169" s="76"/>
      <c r="G169" s="76"/>
      <c r="H169" s="76"/>
      <c r="I169" s="78">
        <v>43090.46947916667</v>
      </c>
      <c r="J169" s="79" t="s">
        <v>791</v>
      </c>
      <c r="K169" s="76"/>
      <c r="L169" s="76"/>
      <c r="M169" s="83" t="s">
        <v>970</v>
      </c>
      <c r="N169" s="76"/>
      <c r="O169">
        <v>169</v>
      </c>
      <c r="P169" s="34" t="s">
        <v>64</v>
      </c>
    </row>
    <row r="170" spans="1:16" x14ac:dyDescent="0.25">
      <c r="A170" s="63" t="s">
        <v>306</v>
      </c>
      <c r="B170" s="63" t="s">
        <v>306</v>
      </c>
      <c r="C170" s="76" t="s">
        <v>174</v>
      </c>
      <c r="D170" s="78">
        <v>43090.46947916667</v>
      </c>
      <c r="E170" s="76" t="s">
        <v>519</v>
      </c>
      <c r="F170" s="76" t="s">
        <v>600</v>
      </c>
      <c r="G170" s="76" t="s">
        <v>629</v>
      </c>
      <c r="H170" s="76"/>
      <c r="I170" s="78">
        <v>43090.46947916667</v>
      </c>
      <c r="J170" s="79" t="s">
        <v>792</v>
      </c>
      <c r="K170" s="76"/>
      <c r="L170" s="76"/>
      <c r="M170" s="83" t="s">
        <v>971</v>
      </c>
      <c r="N170" s="76"/>
      <c r="O170">
        <v>170</v>
      </c>
      <c r="P170" s="34" t="s">
        <v>64</v>
      </c>
    </row>
    <row r="171" spans="1:16" x14ac:dyDescent="0.25">
      <c r="A171" s="63" t="s">
        <v>307</v>
      </c>
      <c r="B171" s="63" t="s">
        <v>385</v>
      </c>
      <c r="C171" s="76" t="s">
        <v>429</v>
      </c>
      <c r="D171" s="78">
        <v>43090.469537037039</v>
      </c>
      <c r="E171" s="76" t="s">
        <v>466</v>
      </c>
      <c r="F171" s="79" t="s">
        <v>573</v>
      </c>
      <c r="G171" s="76" t="s">
        <v>619</v>
      </c>
      <c r="H171" s="76"/>
      <c r="I171" s="78">
        <v>43090.469537037039</v>
      </c>
      <c r="J171" s="79" t="s">
        <v>793</v>
      </c>
      <c r="K171" s="76"/>
      <c r="L171" s="76"/>
      <c r="M171" s="83" t="s">
        <v>972</v>
      </c>
      <c r="N171" s="76"/>
      <c r="O171">
        <v>171</v>
      </c>
      <c r="P171" s="34" t="s">
        <v>64</v>
      </c>
    </row>
    <row r="172" spans="1:16" x14ac:dyDescent="0.25">
      <c r="A172" s="63" t="s">
        <v>308</v>
      </c>
      <c r="B172" s="63" t="s">
        <v>406</v>
      </c>
      <c r="C172" s="76" t="s">
        <v>429</v>
      </c>
      <c r="D172" s="78">
        <v>43090.469548611109</v>
      </c>
      <c r="E172" s="76" t="s">
        <v>520</v>
      </c>
      <c r="F172" s="79" t="s">
        <v>601</v>
      </c>
      <c r="G172" s="76" t="s">
        <v>639</v>
      </c>
      <c r="H172" s="76" t="s">
        <v>658</v>
      </c>
      <c r="I172" s="78">
        <v>43090.469548611109</v>
      </c>
      <c r="J172" s="79" t="s">
        <v>794</v>
      </c>
      <c r="K172" s="76"/>
      <c r="L172" s="76"/>
      <c r="M172" s="83" t="s">
        <v>973</v>
      </c>
      <c r="N172" s="76"/>
      <c r="O172">
        <v>172</v>
      </c>
      <c r="P172" s="34" t="s">
        <v>64</v>
      </c>
    </row>
    <row r="173" spans="1:16" x14ac:dyDescent="0.25">
      <c r="A173" s="63" t="s">
        <v>308</v>
      </c>
      <c r="B173" s="63" t="s">
        <v>348</v>
      </c>
      <c r="C173" s="76" t="s">
        <v>429</v>
      </c>
      <c r="D173" s="78">
        <v>43090.469548611109</v>
      </c>
      <c r="E173" s="76" t="s">
        <v>520</v>
      </c>
      <c r="F173" s="79" t="s">
        <v>601</v>
      </c>
      <c r="G173" s="76" t="s">
        <v>639</v>
      </c>
      <c r="H173" s="76" t="s">
        <v>658</v>
      </c>
      <c r="I173" s="78">
        <v>43090.469548611109</v>
      </c>
      <c r="J173" s="79" t="s">
        <v>794</v>
      </c>
      <c r="K173" s="76"/>
      <c r="L173" s="76"/>
      <c r="M173" s="83" t="s">
        <v>973</v>
      </c>
      <c r="N173" s="76"/>
      <c r="O173">
        <v>173</v>
      </c>
      <c r="P173" s="34" t="s">
        <v>64</v>
      </c>
    </row>
    <row r="174" spans="1:16" x14ac:dyDescent="0.25">
      <c r="A174" s="63" t="s">
        <v>309</v>
      </c>
      <c r="B174" s="63" t="s">
        <v>407</v>
      </c>
      <c r="C174" s="76" t="s">
        <v>429</v>
      </c>
      <c r="D174" s="78">
        <v>43090.469583333332</v>
      </c>
      <c r="E174" s="76" t="s">
        <v>521</v>
      </c>
      <c r="F174" s="76"/>
      <c r="G174" s="76"/>
      <c r="H174" s="76"/>
      <c r="I174" s="78">
        <v>43090.469583333332</v>
      </c>
      <c r="J174" s="79" t="s">
        <v>795</v>
      </c>
      <c r="K174" s="76"/>
      <c r="L174" s="76"/>
      <c r="M174" s="83" t="s">
        <v>974</v>
      </c>
      <c r="N174" s="76"/>
      <c r="O174">
        <v>174</v>
      </c>
      <c r="P174" s="34" t="s">
        <v>64</v>
      </c>
    </row>
    <row r="175" spans="1:16" x14ac:dyDescent="0.25">
      <c r="A175" s="63" t="s">
        <v>310</v>
      </c>
      <c r="B175" s="63" t="s">
        <v>408</v>
      </c>
      <c r="C175" s="76" t="s">
        <v>429</v>
      </c>
      <c r="D175" s="78">
        <v>43090.469629629632</v>
      </c>
      <c r="E175" s="76" t="s">
        <v>522</v>
      </c>
      <c r="F175" s="76"/>
      <c r="G175" s="76"/>
      <c r="H175" s="76" t="s">
        <v>659</v>
      </c>
      <c r="I175" s="78">
        <v>43090.469629629632</v>
      </c>
      <c r="J175" s="79" t="s">
        <v>796</v>
      </c>
      <c r="K175" s="76"/>
      <c r="L175" s="76"/>
      <c r="M175" s="83" t="s">
        <v>975</v>
      </c>
      <c r="N175" s="76"/>
      <c r="O175">
        <v>175</v>
      </c>
      <c r="P175" s="34" t="s">
        <v>64</v>
      </c>
    </row>
    <row r="176" spans="1:16" x14ac:dyDescent="0.25">
      <c r="A176" s="63" t="s">
        <v>310</v>
      </c>
      <c r="B176" s="63" t="s">
        <v>409</v>
      </c>
      <c r="C176" s="76" t="s">
        <v>429</v>
      </c>
      <c r="D176" s="78">
        <v>43090.469629629632</v>
      </c>
      <c r="E176" s="76" t="s">
        <v>522</v>
      </c>
      <c r="F176" s="76"/>
      <c r="G176" s="76"/>
      <c r="H176" s="76" t="s">
        <v>659</v>
      </c>
      <c r="I176" s="78">
        <v>43090.469629629632</v>
      </c>
      <c r="J176" s="79" t="s">
        <v>796</v>
      </c>
      <c r="K176" s="76"/>
      <c r="L176" s="76"/>
      <c r="M176" s="83" t="s">
        <v>975</v>
      </c>
      <c r="N176" s="76"/>
      <c r="O176">
        <v>176</v>
      </c>
      <c r="P176" s="34" t="s">
        <v>64</v>
      </c>
    </row>
    <row r="177" spans="1:16" x14ac:dyDescent="0.25">
      <c r="A177" s="63" t="s">
        <v>311</v>
      </c>
      <c r="B177" s="63" t="s">
        <v>410</v>
      </c>
      <c r="C177" s="76" t="s">
        <v>429</v>
      </c>
      <c r="D177" s="78">
        <v>43090.469814814816</v>
      </c>
      <c r="E177" s="76" t="s">
        <v>523</v>
      </c>
      <c r="F177" s="76"/>
      <c r="G177" s="76"/>
      <c r="H177" s="76" t="s">
        <v>660</v>
      </c>
      <c r="I177" s="78">
        <v>43090.469814814816</v>
      </c>
      <c r="J177" s="79" t="s">
        <v>797</v>
      </c>
      <c r="K177" s="76"/>
      <c r="L177" s="76"/>
      <c r="M177" s="83" t="s">
        <v>976</v>
      </c>
      <c r="N177" s="76"/>
      <c r="O177">
        <v>177</v>
      </c>
      <c r="P177" s="34" t="s">
        <v>64</v>
      </c>
    </row>
    <row r="178" spans="1:16" x14ac:dyDescent="0.25">
      <c r="A178" s="63" t="s">
        <v>311</v>
      </c>
      <c r="B178" s="63" t="s">
        <v>364</v>
      </c>
      <c r="C178" s="76" t="s">
        <v>429</v>
      </c>
      <c r="D178" s="78">
        <v>43090.46</v>
      </c>
      <c r="E178" s="76" t="s">
        <v>453</v>
      </c>
      <c r="F178" s="76"/>
      <c r="G178" s="76"/>
      <c r="H178" s="76"/>
      <c r="I178" s="78">
        <v>43090.46</v>
      </c>
      <c r="J178" s="79" t="s">
        <v>798</v>
      </c>
      <c r="K178" s="76"/>
      <c r="L178" s="76"/>
      <c r="M178" s="83" t="s">
        <v>977</v>
      </c>
      <c r="N178" s="76"/>
      <c r="O178">
        <v>178</v>
      </c>
      <c r="P178" s="34" t="s">
        <v>64</v>
      </c>
    </row>
    <row r="179" spans="1:16" x14ac:dyDescent="0.25">
      <c r="A179" s="63" t="s">
        <v>312</v>
      </c>
      <c r="B179" s="63" t="s">
        <v>411</v>
      </c>
      <c r="C179" s="76" t="s">
        <v>429</v>
      </c>
      <c r="D179" s="78">
        <v>43090.469849537039</v>
      </c>
      <c r="E179" s="76" t="s">
        <v>524</v>
      </c>
      <c r="F179" s="79" t="s">
        <v>602</v>
      </c>
      <c r="G179" s="76" t="s">
        <v>639</v>
      </c>
      <c r="H179" s="76" t="s">
        <v>661</v>
      </c>
      <c r="I179" s="78">
        <v>43090.469849537039</v>
      </c>
      <c r="J179" s="79" t="s">
        <v>799</v>
      </c>
      <c r="K179" s="76"/>
      <c r="L179" s="76"/>
      <c r="M179" s="83" t="s">
        <v>978</v>
      </c>
      <c r="N179" s="76"/>
      <c r="O179">
        <v>179</v>
      </c>
      <c r="P179" s="34" t="s">
        <v>64</v>
      </c>
    </row>
    <row r="180" spans="1:16" x14ac:dyDescent="0.25">
      <c r="A180" s="63" t="s">
        <v>313</v>
      </c>
      <c r="B180" s="63" t="s">
        <v>411</v>
      </c>
      <c r="C180" s="76" t="s">
        <v>429</v>
      </c>
      <c r="D180" s="78">
        <v>43090.469918981478</v>
      </c>
      <c r="E180" s="76" t="s">
        <v>524</v>
      </c>
      <c r="F180" s="79" t="s">
        <v>602</v>
      </c>
      <c r="G180" s="76" t="s">
        <v>639</v>
      </c>
      <c r="H180" s="76" t="s">
        <v>661</v>
      </c>
      <c r="I180" s="78">
        <v>43090.469918981478</v>
      </c>
      <c r="J180" s="79" t="s">
        <v>800</v>
      </c>
      <c r="K180" s="76"/>
      <c r="L180" s="76"/>
      <c r="M180" s="83" t="s">
        <v>979</v>
      </c>
      <c r="N180" s="76"/>
      <c r="O180">
        <v>180</v>
      </c>
      <c r="P180" s="34" t="s">
        <v>64</v>
      </c>
    </row>
    <row r="181" spans="1:16" x14ac:dyDescent="0.25">
      <c r="A181" s="63" t="s">
        <v>314</v>
      </c>
      <c r="B181" s="63" t="s">
        <v>369</v>
      </c>
      <c r="C181" s="76" t="s">
        <v>429</v>
      </c>
      <c r="D181" s="78">
        <v>43090.469189814816</v>
      </c>
      <c r="E181" s="76" t="s">
        <v>463</v>
      </c>
      <c r="F181" s="76"/>
      <c r="G181" s="76"/>
      <c r="H181" s="76"/>
      <c r="I181" s="78">
        <v>43090.469189814816</v>
      </c>
      <c r="J181" s="79" t="s">
        <v>801</v>
      </c>
      <c r="K181" s="76"/>
      <c r="L181" s="76"/>
      <c r="M181" s="83" t="s">
        <v>980</v>
      </c>
      <c r="N181" s="76"/>
      <c r="O181">
        <v>181</v>
      </c>
      <c r="P181" s="34" t="s">
        <v>64</v>
      </c>
    </row>
    <row r="182" spans="1:16" x14ac:dyDescent="0.25">
      <c r="A182" s="63" t="s">
        <v>314</v>
      </c>
      <c r="B182" s="63" t="s">
        <v>369</v>
      </c>
      <c r="C182" s="76" t="s">
        <v>429</v>
      </c>
      <c r="D182" s="78">
        <v>43090.469340277778</v>
      </c>
      <c r="E182" s="76" t="s">
        <v>463</v>
      </c>
      <c r="F182" s="76"/>
      <c r="G182" s="76"/>
      <c r="H182" s="76"/>
      <c r="I182" s="78">
        <v>43090.469340277778</v>
      </c>
      <c r="J182" s="79" t="s">
        <v>802</v>
      </c>
      <c r="K182" s="76"/>
      <c r="L182" s="76"/>
      <c r="M182" s="83" t="s">
        <v>981</v>
      </c>
      <c r="N182" s="76"/>
      <c r="O182">
        <v>182</v>
      </c>
      <c r="P182" s="34" t="s">
        <v>64</v>
      </c>
    </row>
    <row r="183" spans="1:16" x14ac:dyDescent="0.25">
      <c r="A183" s="63" t="s">
        <v>314</v>
      </c>
      <c r="B183" s="63" t="s">
        <v>370</v>
      </c>
      <c r="C183" s="76" t="s">
        <v>429</v>
      </c>
      <c r="D183" s="78">
        <v>43090.469189814816</v>
      </c>
      <c r="E183" s="76" t="s">
        <v>463</v>
      </c>
      <c r="F183" s="76"/>
      <c r="G183" s="76"/>
      <c r="H183" s="76"/>
      <c r="I183" s="78">
        <v>43090.469189814816</v>
      </c>
      <c r="J183" s="79" t="s">
        <v>801</v>
      </c>
      <c r="K183" s="76"/>
      <c r="L183" s="76"/>
      <c r="M183" s="83" t="s">
        <v>980</v>
      </c>
      <c r="N183" s="76"/>
      <c r="O183">
        <v>183</v>
      </c>
      <c r="P183" s="34" t="s">
        <v>64</v>
      </c>
    </row>
    <row r="184" spans="1:16" x14ac:dyDescent="0.25">
      <c r="A184" s="63" t="s">
        <v>314</v>
      </c>
      <c r="B184" s="63" t="s">
        <v>370</v>
      </c>
      <c r="C184" s="76" t="s">
        <v>429</v>
      </c>
      <c r="D184" s="78">
        <v>43090.469340277778</v>
      </c>
      <c r="E184" s="76" t="s">
        <v>463</v>
      </c>
      <c r="F184" s="76"/>
      <c r="G184" s="76"/>
      <c r="H184" s="76"/>
      <c r="I184" s="78">
        <v>43090.469340277778</v>
      </c>
      <c r="J184" s="79" t="s">
        <v>802</v>
      </c>
      <c r="K184" s="76"/>
      <c r="L184" s="76"/>
      <c r="M184" s="83" t="s">
        <v>981</v>
      </c>
      <c r="N184" s="76"/>
      <c r="O184">
        <v>184</v>
      </c>
      <c r="P184" s="34" t="s">
        <v>64</v>
      </c>
    </row>
    <row r="185" spans="1:16" x14ac:dyDescent="0.25">
      <c r="A185" s="63" t="s">
        <v>314</v>
      </c>
      <c r="B185" s="63" t="s">
        <v>371</v>
      </c>
      <c r="C185" s="76" t="s">
        <v>429</v>
      </c>
      <c r="D185" s="78">
        <v>43090.469189814816</v>
      </c>
      <c r="E185" s="76" t="s">
        <v>463</v>
      </c>
      <c r="F185" s="76"/>
      <c r="G185" s="76"/>
      <c r="H185" s="76"/>
      <c r="I185" s="78">
        <v>43090.469189814816</v>
      </c>
      <c r="J185" s="79" t="s">
        <v>801</v>
      </c>
      <c r="K185" s="76"/>
      <c r="L185" s="76"/>
      <c r="M185" s="83" t="s">
        <v>980</v>
      </c>
      <c r="N185" s="76"/>
      <c r="O185">
        <v>185</v>
      </c>
      <c r="P185" s="34" t="s">
        <v>64</v>
      </c>
    </row>
    <row r="186" spans="1:16" x14ac:dyDescent="0.25">
      <c r="A186" s="63" t="s">
        <v>314</v>
      </c>
      <c r="B186" s="63" t="s">
        <v>371</v>
      </c>
      <c r="C186" s="76" t="s">
        <v>429</v>
      </c>
      <c r="D186" s="78">
        <v>43090.469340277778</v>
      </c>
      <c r="E186" s="76" t="s">
        <v>463</v>
      </c>
      <c r="F186" s="76"/>
      <c r="G186" s="76"/>
      <c r="H186" s="76"/>
      <c r="I186" s="78">
        <v>43090.469340277778</v>
      </c>
      <c r="J186" s="79" t="s">
        <v>802</v>
      </c>
      <c r="K186" s="76"/>
      <c r="L186" s="76"/>
      <c r="M186" s="83" t="s">
        <v>981</v>
      </c>
      <c r="N186" s="76"/>
      <c r="O186">
        <v>186</v>
      </c>
      <c r="P186" s="34" t="s">
        <v>64</v>
      </c>
    </row>
    <row r="187" spans="1:16" x14ac:dyDescent="0.25">
      <c r="A187" s="63" t="s">
        <v>314</v>
      </c>
      <c r="B187" s="63" t="s">
        <v>372</v>
      </c>
      <c r="C187" s="76" t="s">
        <v>429</v>
      </c>
      <c r="D187" s="78">
        <v>43090.469189814816</v>
      </c>
      <c r="E187" s="76" t="s">
        <v>463</v>
      </c>
      <c r="F187" s="76"/>
      <c r="G187" s="76"/>
      <c r="H187" s="76"/>
      <c r="I187" s="78">
        <v>43090.469189814816</v>
      </c>
      <c r="J187" s="79" t="s">
        <v>801</v>
      </c>
      <c r="K187" s="76"/>
      <c r="L187" s="76"/>
      <c r="M187" s="83" t="s">
        <v>980</v>
      </c>
      <c r="N187" s="76"/>
      <c r="O187">
        <v>187</v>
      </c>
      <c r="P187" s="34" t="s">
        <v>64</v>
      </c>
    </row>
    <row r="188" spans="1:16" x14ac:dyDescent="0.25">
      <c r="A188" s="63" t="s">
        <v>314</v>
      </c>
      <c r="B188" s="63" t="s">
        <v>372</v>
      </c>
      <c r="C188" s="76" t="s">
        <v>429</v>
      </c>
      <c r="D188" s="78">
        <v>43090.469340277778</v>
      </c>
      <c r="E188" s="76" t="s">
        <v>463</v>
      </c>
      <c r="F188" s="76"/>
      <c r="G188" s="76"/>
      <c r="H188" s="76"/>
      <c r="I188" s="78">
        <v>43090.469340277778</v>
      </c>
      <c r="J188" s="79" t="s">
        <v>802</v>
      </c>
      <c r="K188" s="76"/>
      <c r="L188" s="76"/>
      <c r="M188" s="83" t="s">
        <v>981</v>
      </c>
      <c r="N188" s="76"/>
      <c r="O188">
        <v>188</v>
      </c>
      <c r="P188" s="34" t="s">
        <v>64</v>
      </c>
    </row>
    <row r="189" spans="1:16" x14ac:dyDescent="0.25">
      <c r="A189" s="63" t="s">
        <v>314</v>
      </c>
      <c r="B189" s="63" t="s">
        <v>373</v>
      </c>
      <c r="C189" s="76" t="s">
        <v>429</v>
      </c>
      <c r="D189" s="78">
        <v>43090.469189814816</v>
      </c>
      <c r="E189" s="76" t="s">
        <v>463</v>
      </c>
      <c r="F189" s="76"/>
      <c r="G189" s="76"/>
      <c r="H189" s="76"/>
      <c r="I189" s="78">
        <v>43090.469189814816</v>
      </c>
      <c r="J189" s="79" t="s">
        <v>801</v>
      </c>
      <c r="K189" s="76"/>
      <c r="L189" s="76"/>
      <c r="M189" s="83" t="s">
        <v>980</v>
      </c>
      <c r="N189" s="76"/>
      <c r="O189">
        <v>189</v>
      </c>
      <c r="P189" s="34" t="s">
        <v>64</v>
      </c>
    </row>
    <row r="190" spans="1:16" x14ac:dyDescent="0.25">
      <c r="A190" s="63" t="s">
        <v>314</v>
      </c>
      <c r="B190" s="63" t="s">
        <v>373</v>
      </c>
      <c r="C190" s="76" t="s">
        <v>429</v>
      </c>
      <c r="D190" s="78">
        <v>43090.469340277778</v>
      </c>
      <c r="E190" s="76" t="s">
        <v>463</v>
      </c>
      <c r="F190" s="76"/>
      <c r="G190" s="76"/>
      <c r="H190" s="76"/>
      <c r="I190" s="78">
        <v>43090.469340277778</v>
      </c>
      <c r="J190" s="79" t="s">
        <v>802</v>
      </c>
      <c r="K190" s="76"/>
      <c r="L190" s="76"/>
      <c r="M190" s="83" t="s">
        <v>981</v>
      </c>
      <c r="N190" s="76"/>
      <c r="O190">
        <v>190</v>
      </c>
      <c r="P190" s="34" t="s">
        <v>64</v>
      </c>
    </row>
    <row r="191" spans="1:16" x14ac:dyDescent="0.25">
      <c r="A191" s="63" t="s">
        <v>314</v>
      </c>
      <c r="B191" s="63" t="s">
        <v>374</v>
      </c>
      <c r="C191" s="76" t="s">
        <v>429</v>
      </c>
      <c r="D191" s="78">
        <v>43090.469189814816</v>
      </c>
      <c r="E191" s="76" t="s">
        <v>463</v>
      </c>
      <c r="F191" s="76"/>
      <c r="G191" s="76"/>
      <c r="H191" s="76"/>
      <c r="I191" s="78">
        <v>43090.469189814816</v>
      </c>
      <c r="J191" s="79" t="s">
        <v>801</v>
      </c>
      <c r="K191" s="76"/>
      <c r="L191" s="76"/>
      <c r="M191" s="83" t="s">
        <v>980</v>
      </c>
      <c r="N191" s="76"/>
      <c r="O191">
        <v>191</v>
      </c>
      <c r="P191" s="34" t="s">
        <v>64</v>
      </c>
    </row>
    <row r="192" spans="1:16" x14ac:dyDescent="0.25">
      <c r="A192" s="63" t="s">
        <v>314</v>
      </c>
      <c r="B192" s="63" t="s">
        <v>374</v>
      </c>
      <c r="C192" s="76" t="s">
        <v>429</v>
      </c>
      <c r="D192" s="78">
        <v>43090.469340277778</v>
      </c>
      <c r="E192" s="76" t="s">
        <v>463</v>
      </c>
      <c r="F192" s="76"/>
      <c r="G192" s="76"/>
      <c r="H192" s="76"/>
      <c r="I192" s="78">
        <v>43090.469340277778</v>
      </c>
      <c r="J192" s="79" t="s">
        <v>802</v>
      </c>
      <c r="K192" s="76"/>
      <c r="L192" s="76"/>
      <c r="M192" s="83" t="s">
        <v>981</v>
      </c>
      <c r="N192" s="76"/>
      <c r="O192">
        <v>192</v>
      </c>
      <c r="P192" s="34" t="s">
        <v>64</v>
      </c>
    </row>
    <row r="193" spans="1:16" x14ac:dyDescent="0.25">
      <c r="A193" s="63" t="s">
        <v>314</v>
      </c>
      <c r="B193" s="63" t="s">
        <v>374</v>
      </c>
      <c r="C193" s="76" t="s">
        <v>429</v>
      </c>
      <c r="D193" s="78">
        <v>43090.469560185185</v>
      </c>
      <c r="E193" s="76" t="s">
        <v>464</v>
      </c>
      <c r="F193" s="76"/>
      <c r="G193" s="76"/>
      <c r="H193" s="76"/>
      <c r="I193" s="78">
        <v>43090.469560185185</v>
      </c>
      <c r="J193" s="79" t="s">
        <v>803</v>
      </c>
      <c r="K193" s="76"/>
      <c r="L193" s="76"/>
      <c r="M193" s="83" t="s">
        <v>982</v>
      </c>
      <c r="N193" s="76"/>
      <c r="O193">
        <v>193</v>
      </c>
      <c r="P193" s="34" t="s">
        <v>64</v>
      </c>
    </row>
    <row r="194" spans="1:16" x14ac:dyDescent="0.25">
      <c r="A194" s="63" t="s">
        <v>314</v>
      </c>
      <c r="B194" s="63" t="s">
        <v>374</v>
      </c>
      <c r="C194" s="76" t="s">
        <v>429</v>
      </c>
      <c r="D194" s="78">
        <v>43090.469965277778</v>
      </c>
      <c r="E194" s="76" t="s">
        <v>464</v>
      </c>
      <c r="F194" s="76"/>
      <c r="G194" s="76"/>
      <c r="H194" s="76"/>
      <c r="I194" s="78">
        <v>43090.469965277778</v>
      </c>
      <c r="J194" s="79" t="s">
        <v>804</v>
      </c>
      <c r="K194" s="76"/>
      <c r="L194" s="76"/>
      <c r="M194" s="83" t="s">
        <v>983</v>
      </c>
      <c r="N194" s="76"/>
      <c r="O194">
        <v>194</v>
      </c>
      <c r="P194" s="34" t="s">
        <v>64</v>
      </c>
    </row>
    <row r="195" spans="1:16" x14ac:dyDescent="0.25">
      <c r="A195" s="63" t="s">
        <v>314</v>
      </c>
      <c r="B195" s="63" t="s">
        <v>375</v>
      </c>
      <c r="C195" s="76" t="s">
        <v>429</v>
      </c>
      <c r="D195" s="78">
        <v>43090.469189814816</v>
      </c>
      <c r="E195" s="76" t="s">
        <v>463</v>
      </c>
      <c r="F195" s="76"/>
      <c r="G195" s="76"/>
      <c r="H195" s="76"/>
      <c r="I195" s="78">
        <v>43090.469189814816</v>
      </c>
      <c r="J195" s="79" t="s">
        <v>801</v>
      </c>
      <c r="K195" s="76"/>
      <c r="L195" s="76"/>
      <c r="M195" s="83" t="s">
        <v>980</v>
      </c>
      <c r="N195" s="76"/>
      <c r="O195">
        <v>195</v>
      </c>
      <c r="P195" s="34" t="s">
        <v>64</v>
      </c>
    </row>
    <row r="196" spans="1:16" x14ac:dyDescent="0.25">
      <c r="A196" s="63" t="s">
        <v>314</v>
      </c>
      <c r="B196" s="63" t="s">
        <v>375</v>
      </c>
      <c r="C196" s="76" t="s">
        <v>429</v>
      </c>
      <c r="D196" s="78">
        <v>43090.469340277778</v>
      </c>
      <c r="E196" s="76" t="s">
        <v>463</v>
      </c>
      <c r="F196" s="76"/>
      <c r="G196" s="76"/>
      <c r="H196" s="76"/>
      <c r="I196" s="78">
        <v>43090.469340277778</v>
      </c>
      <c r="J196" s="79" t="s">
        <v>802</v>
      </c>
      <c r="K196" s="76"/>
      <c r="L196" s="76"/>
      <c r="M196" s="83" t="s">
        <v>981</v>
      </c>
      <c r="N196" s="76"/>
      <c r="O196">
        <v>196</v>
      </c>
      <c r="P196" s="34" t="s">
        <v>64</v>
      </c>
    </row>
    <row r="197" spans="1:16" x14ac:dyDescent="0.25">
      <c r="A197" s="63" t="s">
        <v>314</v>
      </c>
      <c r="B197" s="63" t="s">
        <v>375</v>
      </c>
      <c r="C197" s="76" t="s">
        <v>429</v>
      </c>
      <c r="D197" s="78">
        <v>43090.469560185185</v>
      </c>
      <c r="E197" s="76" t="s">
        <v>464</v>
      </c>
      <c r="F197" s="76"/>
      <c r="G197" s="76"/>
      <c r="H197" s="76"/>
      <c r="I197" s="78">
        <v>43090.469560185185</v>
      </c>
      <c r="J197" s="79" t="s">
        <v>803</v>
      </c>
      <c r="K197" s="76"/>
      <c r="L197" s="76"/>
      <c r="M197" s="83" t="s">
        <v>982</v>
      </c>
      <c r="N197" s="76"/>
      <c r="O197">
        <v>197</v>
      </c>
      <c r="P197" s="34" t="s">
        <v>64</v>
      </c>
    </row>
    <row r="198" spans="1:16" x14ac:dyDescent="0.25">
      <c r="A198" s="63" t="s">
        <v>314</v>
      </c>
      <c r="B198" s="63" t="s">
        <v>375</v>
      </c>
      <c r="C198" s="76" t="s">
        <v>429</v>
      </c>
      <c r="D198" s="78">
        <v>43090.469965277778</v>
      </c>
      <c r="E198" s="76" t="s">
        <v>464</v>
      </c>
      <c r="F198" s="76"/>
      <c r="G198" s="76"/>
      <c r="H198" s="76"/>
      <c r="I198" s="78">
        <v>43090.469965277778</v>
      </c>
      <c r="J198" s="79" t="s">
        <v>804</v>
      </c>
      <c r="K198" s="76"/>
      <c r="L198" s="76"/>
      <c r="M198" s="83" t="s">
        <v>983</v>
      </c>
      <c r="N198" s="76"/>
      <c r="O198">
        <v>198</v>
      </c>
      <c r="P198" s="34" t="s">
        <v>64</v>
      </c>
    </row>
    <row r="199" spans="1:16" x14ac:dyDescent="0.25">
      <c r="A199" s="63" t="s">
        <v>314</v>
      </c>
      <c r="B199" s="63" t="s">
        <v>376</v>
      </c>
      <c r="C199" s="76" t="s">
        <v>429</v>
      </c>
      <c r="D199" s="78">
        <v>43090.469189814816</v>
      </c>
      <c r="E199" s="76" t="s">
        <v>463</v>
      </c>
      <c r="F199" s="76"/>
      <c r="G199" s="76"/>
      <c r="H199" s="76"/>
      <c r="I199" s="78">
        <v>43090.469189814816</v>
      </c>
      <c r="J199" s="79" t="s">
        <v>801</v>
      </c>
      <c r="K199" s="76"/>
      <c r="L199" s="76"/>
      <c r="M199" s="83" t="s">
        <v>980</v>
      </c>
      <c r="N199" s="76"/>
      <c r="O199">
        <v>199</v>
      </c>
      <c r="P199" s="34" t="s">
        <v>64</v>
      </c>
    </row>
    <row r="200" spans="1:16" x14ac:dyDescent="0.25">
      <c r="A200" s="63" t="s">
        <v>314</v>
      </c>
      <c r="B200" s="63" t="s">
        <v>376</v>
      </c>
      <c r="C200" s="76" t="s">
        <v>429</v>
      </c>
      <c r="D200" s="78">
        <v>43090.469340277778</v>
      </c>
      <c r="E200" s="76" t="s">
        <v>463</v>
      </c>
      <c r="F200" s="76"/>
      <c r="G200" s="76"/>
      <c r="H200" s="76"/>
      <c r="I200" s="78">
        <v>43090.469340277778</v>
      </c>
      <c r="J200" s="79" t="s">
        <v>802</v>
      </c>
      <c r="K200" s="76"/>
      <c r="L200" s="76"/>
      <c r="M200" s="83" t="s">
        <v>981</v>
      </c>
      <c r="N200" s="76"/>
      <c r="O200">
        <v>200</v>
      </c>
      <c r="P200" s="34" t="s">
        <v>64</v>
      </c>
    </row>
    <row r="201" spans="1:16" x14ac:dyDescent="0.25">
      <c r="A201" s="63" t="s">
        <v>314</v>
      </c>
      <c r="B201" s="63" t="s">
        <v>376</v>
      </c>
      <c r="C201" s="76" t="s">
        <v>429</v>
      </c>
      <c r="D201" s="78">
        <v>43090.469560185185</v>
      </c>
      <c r="E201" s="76" t="s">
        <v>464</v>
      </c>
      <c r="F201" s="76"/>
      <c r="G201" s="76"/>
      <c r="H201" s="76"/>
      <c r="I201" s="78">
        <v>43090.469560185185</v>
      </c>
      <c r="J201" s="79" t="s">
        <v>803</v>
      </c>
      <c r="K201" s="76"/>
      <c r="L201" s="76"/>
      <c r="M201" s="83" t="s">
        <v>982</v>
      </c>
      <c r="N201" s="76"/>
      <c r="O201">
        <v>201</v>
      </c>
      <c r="P201" s="34" t="s">
        <v>64</v>
      </c>
    </row>
    <row r="202" spans="1:16" x14ac:dyDescent="0.25">
      <c r="A202" s="63" t="s">
        <v>314</v>
      </c>
      <c r="B202" s="63" t="s">
        <v>376</v>
      </c>
      <c r="C202" s="76" t="s">
        <v>429</v>
      </c>
      <c r="D202" s="78">
        <v>43090.469965277778</v>
      </c>
      <c r="E202" s="76" t="s">
        <v>464</v>
      </c>
      <c r="F202" s="76"/>
      <c r="G202" s="76"/>
      <c r="H202" s="76"/>
      <c r="I202" s="78">
        <v>43090.469965277778</v>
      </c>
      <c r="J202" s="79" t="s">
        <v>804</v>
      </c>
      <c r="K202" s="76"/>
      <c r="L202" s="76"/>
      <c r="M202" s="83" t="s">
        <v>983</v>
      </c>
      <c r="N202" s="76"/>
      <c r="O202">
        <v>202</v>
      </c>
      <c r="P202" s="34" t="s">
        <v>64</v>
      </c>
    </row>
    <row r="203" spans="1:16" x14ac:dyDescent="0.25">
      <c r="A203" s="63" t="s">
        <v>314</v>
      </c>
      <c r="B203" s="63" t="s">
        <v>377</v>
      </c>
      <c r="C203" s="76" t="s">
        <v>429</v>
      </c>
      <c r="D203" s="78">
        <v>43090.469189814816</v>
      </c>
      <c r="E203" s="76" t="s">
        <v>463</v>
      </c>
      <c r="F203" s="76"/>
      <c r="G203" s="76"/>
      <c r="H203" s="76"/>
      <c r="I203" s="78">
        <v>43090.469189814816</v>
      </c>
      <c r="J203" s="79" t="s">
        <v>801</v>
      </c>
      <c r="K203" s="76"/>
      <c r="L203" s="76"/>
      <c r="M203" s="83" t="s">
        <v>980</v>
      </c>
      <c r="N203" s="76"/>
      <c r="O203">
        <v>203</v>
      </c>
      <c r="P203" s="34" t="s">
        <v>64</v>
      </c>
    </row>
    <row r="204" spans="1:16" x14ac:dyDescent="0.25">
      <c r="A204" s="63" t="s">
        <v>314</v>
      </c>
      <c r="B204" s="63" t="s">
        <v>377</v>
      </c>
      <c r="C204" s="76" t="s">
        <v>429</v>
      </c>
      <c r="D204" s="78">
        <v>43090.469340277778</v>
      </c>
      <c r="E204" s="76" t="s">
        <v>463</v>
      </c>
      <c r="F204" s="76"/>
      <c r="G204" s="76"/>
      <c r="H204" s="76"/>
      <c r="I204" s="78">
        <v>43090.469340277778</v>
      </c>
      <c r="J204" s="79" t="s">
        <v>802</v>
      </c>
      <c r="K204" s="76"/>
      <c r="L204" s="76"/>
      <c r="M204" s="83" t="s">
        <v>981</v>
      </c>
      <c r="N204" s="76"/>
      <c r="O204">
        <v>204</v>
      </c>
      <c r="P204" s="34" t="s">
        <v>64</v>
      </c>
    </row>
    <row r="205" spans="1:16" x14ac:dyDescent="0.25">
      <c r="A205" s="63" t="s">
        <v>314</v>
      </c>
      <c r="B205" s="63" t="s">
        <v>377</v>
      </c>
      <c r="C205" s="76" t="s">
        <v>429</v>
      </c>
      <c r="D205" s="78">
        <v>43090.469560185185</v>
      </c>
      <c r="E205" s="76" t="s">
        <v>464</v>
      </c>
      <c r="F205" s="76"/>
      <c r="G205" s="76"/>
      <c r="H205" s="76"/>
      <c r="I205" s="78">
        <v>43090.469560185185</v>
      </c>
      <c r="J205" s="79" t="s">
        <v>803</v>
      </c>
      <c r="K205" s="76"/>
      <c r="L205" s="76"/>
      <c r="M205" s="83" t="s">
        <v>982</v>
      </c>
      <c r="N205" s="76"/>
      <c r="O205">
        <v>205</v>
      </c>
      <c r="P205" s="34" t="s">
        <v>64</v>
      </c>
    </row>
    <row r="206" spans="1:16" x14ac:dyDescent="0.25">
      <c r="A206" s="63" t="s">
        <v>314</v>
      </c>
      <c r="B206" s="63" t="s">
        <v>377</v>
      </c>
      <c r="C206" s="76" t="s">
        <v>429</v>
      </c>
      <c r="D206" s="78">
        <v>43090.469965277778</v>
      </c>
      <c r="E206" s="76" t="s">
        <v>464</v>
      </c>
      <c r="F206" s="76"/>
      <c r="G206" s="76"/>
      <c r="H206" s="76"/>
      <c r="I206" s="78">
        <v>43090.469965277778</v>
      </c>
      <c r="J206" s="79" t="s">
        <v>804</v>
      </c>
      <c r="K206" s="76"/>
      <c r="L206" s="76"/>
      <c r="M206" s="83" t="s">
        <v>983</v>
      </c>
      <c r="N206" s="76"/>
      <c r="O206">
        <v>206</v>
      </c>
      <c r="P206" s="34" t="s">
        <v>64</v>
      </c>
    </row>
    <row r="207" spans="1:16" x14ac:dyDescent="0.25">
      <c r="A207" s="63" t="s">
        <v>314</v>
      </c>
      <c r="B207" s="63" t="s">
        <v>378</v>
      </c>
      <c r="C207" s="76" t="s">
        <v>429</v>
      </c>
      <c r="D207" s="78">
        <v>43090.469189814816</v>
      </c>
      <c r="E207" s="76" t="s">
        <v>463</v>
      </c>
      <c r="F207" s="76"/>
      <c r="G207" s="76"/>
      <c r="H207" s="76"/>
      <c r="I207" s="78">
        <v>43090.469189814816</v>
      </c>
      <c r="J207" s="79" t="s">
        <v>801</v>
      </c>
      <c r="K207" s="76"/>
      <c r="L207" s="76"/>
      <c r="M207" s="83" t="s">
        <v>980</v>
      </c>
      <c r="N207" s="76"/>
      <c r="O207">
        <v>207</v>
      </c>
      <c r="P207" s="34" t="s">
        <v>64</v>
      </c>
    </row>
    <row r="208" spans="1:16" x14ac:dyDescent="0.25">
      <c r="A208" s="63" t="s">
        <v>314</v>
      </c>
      <c r="B208" s="63" t="s">
        <v>378</v>
      </c>
      <c r="C208" s="76" t="s">
        <v>429</v>
      </c>
      <c r="D208" s="78">
        <v>43090.469340277778</v>
      </c>
      <c r="E208" s="76" t="s">
        <v>463</v>
      </c>
      <c r="F208" s="76"/>
      <c r="G208" s="76"/>
      <c r="H208" s="76"/>
      <c r="I208" s="78">
        <v>43090.469340277778</v>
      </c>
      <c r="J208" s="79" t="s">
        <v>802</v>
      </c>
      <c r="K208" s="76"/>
      <c r="L208" s="76"/>
      <c r="M208" s="83" t="s">
        <v>981</v>
      </c>
      <c r="N208" s="76"/>
      <c r="O208">
        <v>208</v>
      </c>
      <c r="P208" s="34" t="s">
        <v>64</v>
      </c>
    </row>
    <row r="209" spans="1:16" x14ac:dyDescent="0.25">
      <c r="A209" s="63" t="s">
        <v>314</v>
      </c>
      <c r="B209" s="63" t="s">
        <v>378</v>
      </c>
      <c r="C209" s="76" t="s">
        <v>429</v>
      </c>
      <c r="D209" s="78">
        <v>43090.469560185185</v>
      </c>
      <c r="E209" s="76" t="s">
        <v>464</v>
      </c>
      <c r="F209" s="76"/>
      <c r="G209" s="76"/>
      <c r="H209" s="76"/>
      <c r="I209" s="78">
        <v>43090.469560185185</v>
      </c>
      <c r="J209" s="79" t="s">
        <v>803</v>
      </c>
      <c r="K209" s="76"/>
      <c r="L209" s="76"/>
      <c r="M209" s="83" t="s">
        <v>982</v>
      </c>
      <c r="N209" s="76"/>
      <c r="O209">
        <v>209</v>
      </c>
      <c r="P209" s="34" t="s">
        <v>64</v>
      </c>
    </row>
    <row r="210" spans="1:16" x14ac:dyDescent="0.25">
      <c r="A210" s="63" t="s">
        <v>314</v>
      </c>
      <c r="B210" s="63" t="s">
        <v>378</v>
      </c>
      <c r="C210" s="76" t="s">
        <v>429</v>
      </c>
      <c r="D210" s="78">
        <v>43090.469965277778</v>
      </c>
      <c r="E210" s="76" t="s">
        <v>464</v>
      </c>
      <c r="F210" s="76"/>
      <c r="G210" s="76"/>
      <c r="H210" s="76"/>
      <c r="I210" s="78">
        <v>43090.469965277778</v>
      </c>
      <c r="J210" s="79" t="s">
        <v>804</v>
      </c>
      <c r="K210" s="76"/>
      <c r="L210" s="76"/>
      <c r="M210" s="83" t="s">
        <v>983</v>
      </c>
      <c r="N210" s="76"/>
      <c r="O210">
        <v>210</v>
      </c>
      <c r="P210" s="34" t="s">
        <v>64</v>
      </c>
    </row>
    <row r="211" spans="1:16" x14ac:dyDescent="0.25">
      <c r="A211" s="63" t="s">
        <v>314</v>
      </c>
      <c r="B211" s="63" t="s">
        <v>379</v>
      </c>
      <c r="C211" s="76" t="s">
        <v>429</v>
      </c>
      <c r="D211" s="78">
        <v>43090.469189814816</v>
      </c>
      <c r="E211" s="76" t="s">
        <v>463</v>
      </c>
      <c r="F211" s="76"/>
      <c r="G211" s="76"/>
      <c r="H211" s="76"/>
      <c r="I211" s="78">
        <v>43090.469189814816</v>
      </c>
      <c r="J211" s="79" t="s">
        <v>801</v>
      </c>
      <c r="K211" s="76"/>
      <c r="L211" s="76"/>
      <c r="M211" s="83" t="s">
        <v>980</v>
      </c>
      <c r="N211" s="76"/>
      <c r="O211">
        <v>211</v>
      </c>
      <c r="P211" s="34" t="s">
        <v>64</v>
      </c>
    </row>
    <row r="212" spans="1:16" x14ac:dyDescent="0.25">
      <c r="A212" s="63" t="s">
        <v>314</v>
      </c>
      <c r="B212" s="63" t="s">
        <v>379</v>
      </c>
      <c r="C212" s="76" t="s">
        <v>429</v>
      </c>
      <c r="D212" s="78">
        <v>43090.469340277778</v>
      </c>
      <c r="E212" s="76" t="s">
        <v>463</v>
      </c>
      <c r="F212" s="76"/>
      <c r="G212" s="76"/>
      <c r="H212" s="76"/>
      <c r="I212" s="78">
        <v>43090.469340277778</v>
      </c>
      <c r="J212" s="79" t="s">
        <v>802</v>
      </c>
      <c r="K212" s="76"/>
      <c r="L212" s="76"/>
      <c r="M212" s="83" t="s">
        <v>981</v>
      </c>
      <c r="N212" s="76"/>
      <c r="O212">
        <v>212</v>
      </c>
      <c r="P212" s="34" t="s">
        <v>64</v>
      </c>
    </row>
    <row r="213" spans="1:16" x14ac:dyDescent="0.25">
      <c r="A213" s="63" t="s">
        <v>314</v>
      </c>
      <c r="B213" s="63" t="s">
        <v>379</v>
      </c>
      <c r="C213" s="76" t="s">
        <v>429</v>
      </c>
      <c r="D213" s="78">
        <v>43090.469560185185</v>
      </c>
      <c r="E213" s="76" t="s">
        <v>464</v>
      </c>
      <c r="F213" s="76"/>
      <c r="G213" s="76"/>
      <c r="H213" s="76"/>
      <c r="I213" s="78">
        <v>43090.469560185185</v>
      </c>
      <c r="J213" s="79" t="s">
        <v>803</v>
      </c>
      <c r="K213" s="76"/>
      <c r="L213" s="76"/>
      <c r="M213" s="83" t="s">
        <v>982</v>
      </c>
      <c r="N213" s="76"/>
      <c r="O213">
        <v>213</v>
      </c>
      <c r="P213" s="34" t="s">
        <v>64</v>
      </c>
    </row>
    <row r="214" spans="1:16" x14ac:dyDescent="0.25">
      <c r="A214" s="63" t="s">
        <v>314</v>
      </c>
      <c r="B214" s="63" t="s">
        <v>379</v>
      </c>
      <c r="C214" s="76" t="s">
        <v>429</v>
      </c>
      <c r="D214" s="78">
        <v>43090.469965277778</v>
      </c>
      <c r="E214" s="76" t="s">
        <v>464</v>
      </c>
      <c r="F214" s="76"/>
      <c r="G214" s="76"/>
      <c r="H214" s="76"/>
      <c r="I214" s="78">
        <v>43090.469965277778</v>
      </c>
      <c r="J214" s="79" t="s">
        <v>804</v>
      </c>
      <c r="K214" s="76"/>
      <c r="L214" s="76"/>
      <c r="M214" s="83" t="s">
        <v>983</v>
      </c>
      <c r="N214" s="76"/>
      <c r="O214">
        <v>214</v>
      </c>
      <c r="P214" s="34" t="s">
        <v>64</v>
      </c>
    </row>
    <row r="215" spans="1:16" x14ac:dyDescent="0.25">
      <c r="A215" s="63" t="s">
        <v>314</v>
      </c>
      <c r="B215" s="63" t="s">
        <v>380</v>
      </c>
      <c r="C215" s="76" t="s">
        <v>429</v>
      </c>
      <c r="D215" s="78">
        <v>43090.469189814816</v>
      </c>
      <c r="E215" s="76" t="s">
        <v>463</v>
      </c>
      <c r="F215" s="76"/>
      <c r="G215" s="76"/>
      <c r="H215" s="76"/>
      <c r="I215" s="78">
        <v>43090.469189814816</v>
      </c>
      <c r="J215" s="79" t="s">
        <v>801</v>
      </c>
      <c r="K215" s="76"/>
      <c r="L215" s="76"/>
      <c r="M215" s="83" t="s">
        <v>980</v>
      </c>
      <c r="N215" s="76"/>
      <c r="O215">
        <v>215</v>
      </c>
      <c r="P215" s="34" t="s">
        <v>64</v>
      </c>
    </row>
    <row r="216" spans="1:16" x14ac:dyDescent="0.25">
      <c r="A216" s="63" t="s">
        <v>314</v>
      </c>
      <c r="B216" s="63" t="s">
        <v>380</v>
      </c>
      <c r="C216" s="76" t="s">
        <v>429</v>
      </c>
      <c r="D216" s="78">
        <v>43090.469340277778</v>
      </c>
      <c r="E216" s="76" t="s">
        <v>463</v>
      </c>
      <c r="F216" s="76"/>
      <c r="G216" s="76"/>
      <c r="H216" s="76"/>
      <c r="I216" s="78">
        <v>43090.469340277778</v>
      </c>
      <c r="J216" s="79" t="s">
        <v>802</v>
      </c>
      <c r="K216" s="76"/>
      <c r="L216" s="76"/>
      <c r="M216" s="83" t="s">
        <v>981</v>
      </c>
      <c r="N216" s="76"/>
      <c r="O216">
        <v>216</v>
      </c>
      <c r="P216" s="34" t="s">
        <v>64</v>
      </c>
    </row>
    <row r="217" spans="1:16" x14ac:dyDescent="0.25">
      <c r="A217" s="63" t="s">
        <v>314</v>
      </c>
      <c r="B217" s="63" t="s">
        <v>380</v>
      </c>
      <c r="C217" s="76" t="s">
        <v>429</v>
      </c>
      <c r="D217" s="78">
        <v>43090.469560185185</v>
      </c>
      <c r="E217" s="76" t="s">
        <v>464</v>
      </c>
      <c r="F217" s="76"/>
      <c r="G217" s="76"/>
      <c r="H217" s="76"/>
      <c r="I217" s="78">
        <v>43090.469560185185</v>
      </c>
      <c r="J217" s="79" t="s">
        <v>803</v>
      </c>
      <c r="K217" s="76"/>
      <c r="L217" s="76"/>
      <c r="M217" s="83" t="s">
        <v>982</v>
      </c>
      <c r="N217" s="76"/>
      <c r="O217">
        <v>217</v>
      </c>
      <c r="P217" s="34" t="s">
        <v>64</v>
      </c>
    </row>
    <row r="218" spans="1:16" x14ac:dyDescent="0.25">
      <c r="A218" s="63" t="s">
        <v>314</v>
      </c>
      <c r="B218" s="63" t="s">
        <v>380</v>
      </c>
      <c r="C218" s="76" t="s">
        <v>429</v>
      </c>
      <c r="D218" s="78">
        <v>43090.469965277778</v>
      </c>
      <c r="E218" s="76" t="s">
        <v>464</v>
      </c>
      <c r="F218" s="76"/>
      <c r="G218" s="76"/>
      <c r="H218" s="76"/>
      <c r="I218" s="78">
        <v>43090.469965277778</v>
      </c>
      <c r="J218" s="79" t="s">
        <v>804</v>
      </c>
      <c r="K218" s="76"/>
      <c r="L218" s="76"/>
      <c r="M218" s="83" t="s">
        <v>983</v>
      </c>
      <c r="N218" s="76"/>
      <c r="O218">
        <v>218</v>
      </c>
      <c r="P218" s="34" t="s">
        <v>64</v>
      </c>
    </row>
    <row r="219" spans="1:16" x14ac:dyDescent="0.25">
      <c r="A219" s="63" t="s">
        <v>314</v>
      </c>
      <c r="B219" s="63" t="s">
        <v>382</v>
      </c>
      <c r="C219" s="76" t="s">
        <v>429</v>
      </c>
      <c r="D219" s="78">
        <v>43090.469560185185</v>
      </c>
      <c r="E219" s="76" t="s">
        <v>464</v>
      </c>
      <c r="F219" s="76"/>
      <c r="G219" s="76"/>
      <c r="H219" s="76"/>
      <c r="I219" s="78">
        <v>43090.469560185185</v>
      </c>
      <c r="J219" s="79" t="s">
        <v>803</v>
      </c>
      <c r="K219" s="76"/>
      <c r="L219" s="76"/>
      <c r="M219" s="83" t="s">
        <v>982</v>
      </c>
      <c r="N219" s="76"/>
      <c r="O219">
        <v>219</v>
      </c>
      <c r="P219" s="34" t="s">
        <v>64</v>
      </c>
    </row>
    <row r="220" spans="1:16" x14ac:dyDescent="0.25">
      <c r="A220" s="63" t="s">
        <v>314</v>
      </c>
      <c r="B220" s="63" t="s">
        <v>382</v>
      </c>
      <c r="C220" s="76" t="s">
        <v>429</v>
      </c>
      <c r="D220" s="78">
        <v>43090.469965277778</v>
      </c>
      <c r="E220" s="76" t="s">
        <v>464</v>
      </c>
      <c r="F220" s="76"/>
      <c r="G220" s="76"/>
      <c r="H220" s="76"/>
      <c r="I220" s="78">
        <v>43090.469965277778</v>
      </c>
      <c r="J220" s="79" t="s">
        <v>804</v>
      </c>
      <c r="K220" s="76"/>
      <c r="L220" s="76"/>
      <c r="M220" s="83" t="s">
        <v>983</v>
      </c>
      <c r="N220" s="76"/>
      <c r="O220">
        <v>220</v>
      </c>
      <c r="P220" s="34" t="s">
        <v>64</v>
      </c>
    </row>
    <row r="221" spans="1:16" x14ac:dyDescent="0.25">
      <c r="A221" s="63" t="s">
        <v>314</v>
      </c>
      <c r="B221" s="63" t="s">
        <v>381</v>
      </c>
      <c r="C221" s="76" t="s">
        <v>429</v>
      </c>
      <c r="D221" s="78">
        <v>43090.469189814816</v>
      </c>
      <c r="E221" s="76" t="s">
        <v>463</v>
      </c>
      <c r="F221" s="76"/>
      <c r="G221" s="76"/>
      <c r="H221" s="76"/>
      <c r="I221" s="78">
        <v>43090.469189814816</v>
      </c>
      <c r="J221" s="79" t="s">
        <v>801</v>
      </c>
      <c r="K221" s="76"/>
      <c r="L221" s="76"/>
      <c r="M221" s="83" t="s">
        <v>980</v>
      </c>
      <c r="N221" s="76"/>
      <c r="O221">
        <v>221</v>
      </c>
      <c r="P221" s="34" t="s">
        <v>64</v>
      </c>
    </row>
    <row r="222" spans="1:16" x14ac:dyDescent="0.25">
      <c r="A222" s="63" t="s">
        <v>314</v>
      </c>
      <c r="B222" s="63" t="s">
        <v>381</v>
      </c>
      <c r="C222" s="76" t="s">
        <v>429</v>
      </c>
      <c r="D222" s="78">
        <v>43090.469340277778</v>
      </c>
      <c r="E222" s="76" t="s">
        <v>463</v>
      </c>
      <c r="F222" s="76"/>
      <c r="G222" s="76"/>
      <c r="H222" s="76"/>
      <c r="I222" s="78">
        <v>43090.469340277778</v>
      </c>
      <c r="J222" s="79" t="s">
        <v>802</v>
      </c>
      <c r="K222" s="76"/>
      <c r="L222" s="76"/>
      <c r="M222" s="83" t="s">
        <v>981</v>
      </c>
      <c r="N222" s="76"/>
      <c r="O222">
        <v>222</v>
      </c>
      <c r="P222" s="34" t="s">
        <v>64</v>
      </c>
    </row>
    <row r="223" spans="1:16" x14ac:dyDescent="0.25">
      <c r="A223" s="63" t="s">
        <v>314</v>
      </c>
      <c r="B223" s="63" t="s">
        <v>381</v>
      </c>
      <c r="C223" s="76" t="s">
        <v>429</v>
      </c>
      <c r="D223" s="78">
        <v>43090.469560185185</v>
      </c>
      <c r="E223" s="76" t="s">
        <v>464</v>
      </c>
      <c r="F223" s="76"/>
      <c r="G223" s="76"/>
      <c r="H223" s="76"/>
      <c r="I223" s="78">
        <v>43090.469560185185</v>
      </c>
      <c r="J223" s="79" t="s">
        <v>803</v>
      </c>
      <c r="K223" s="76"/>
      <c r="L223" s="76"/>
      <c r="M223" s="83" t="s">
        <v>982</v>
      </c>
      <c r="N223" s="76"/>
      <c r="O223">
        <v>223</v>
      </c>
      <c r="P223" s="34" t="s">
        <v>64</v>
      </c>
    </row>
    <row r="224" spans="1:16" x14ac:dyDescent="0.25">
      <c r="A224" s="63" t="s">
        <v>314</v>
      </c>
      <c r="B224" s="63" t="s">
        <v>381</v>
      </c>
      <c r="C224" s="76" t="s">
        <v>429</v>
      </c>
      <c r="D224" s="78">
        <v>43090.469965277778</v>
      </c>
      <c r="E224" s="76" t="s">
        <v>464</v>
      </c>
      <c r="F224" s="76"/>
      <c r="G224" s="76"/>
      <c r="H224" s="76"/>
      <c r="I224" s="78">
        <v>43090.469965277778</v>
      </c>
      <c r="J224" s="79" t="s">
        <v>804</v>
      </c>
      <c r="K224" s="76"/>
      <c r="L224" s="76"/>
      <c r="M224" s="83" t="s">
        <v>983</v>
      </c>
      <c r="N224" s="76"/>
      <c r="O224">
        <v>224</v>
      </c>
      <c r="P224" s="34" t="s">
        <v>64</v>
      </c>
    </row>
    <row r="225" spans="1:16" x14ac:dyDescent="0.25">
      <c r="A225" s="63" t="s">
        <v>314</v>
      </c>
      <c r="B225" s="63" t="s">
        <v>383</v>
      </c>
      <c r="C225" s="76" t="s">
        <v>429</v>
      </c>
      <c r="D225" s="78">
        <v>43090.469560185185</v>
      </c>
      <c r="E225" s="76" t="s">
        <v>464</v>
      </c>
      <c r="F225" s="76"/>
      <c r="G225" s="76"/>
      <c r="H225" s="76"/>
      <c r="I225" s="78">
        <v>43090.469560185185</v>
      </c>
      <c r="J225" s="79" t="s">
        <v>803</v>
      </c>
      <c r="K225" s="76"/>
      <c r="L225" s="76"/>
      <c r="M225" s="83" t="s">
        <v>982</v>
      </c>
      <c r="N225" s="76"/>
      <c r="O225">
        <v>225</v>
      </c>
      <c r="P225" s="34" t="s">
        <v>64</v>
      </c>
    </row>
    <row r="226" spans="1:16" x14ac:dyDescent="0.25">
      <c r="A226" s="63" t="s">
        <v>314</v>
      </c>
      <c r="B226" s="63" t="s">
        <v>383</v>
      </c>
      <c r="C226" s="76" t="s">
        <v>429</v>
      </c>
      <c r="D226" s="78">
        <v>43090.469965277778</v>
      </c>
      <c r="E226" s="76" t="s">
        <v>464</v>
      </c>
      <c r="F226" s="76"/>
      <c r="G226" s="76"/>
      <c r="H226" s="76"/>
      <c r="I226" s="78">
        <v>43090.469965277778</v>
      </c>
      <c r="J226" s="79" t="s">
        <v>804</v>
      </c>
      <c r="K226" s="76"/>
      <c r="L226" s="76"/>
      <c r="M226" s="83" t="s">
        <v>983</v>
      </c>
      <c r="N226" s="76"/>
      <c r="O226">
        <v>226</v>
      </c>
      <c r="P226" s="34" t="s">
        <v>64</v>
      </c>
    </row>
    <row r="227" spans="1:16" x14ac:dyDescent="0.25">
      <c r="A227" s="63" t="s">
        <v>314</v>
      </c>
      <c r="B227" s="63" t="s">
        <v>384</v>
      </c>
      <c r="C227" s="76" t="s">
        <v>429</v>
      </c>
      <c r="D227" s="78">
        <v>43090.469560185185</v>
      </c>
      <c r="E227" s="76" t="s">
        <v>464</v>
      </c>
      <c r="F227" s="76"/>
      <c r="G227" s="76"/>
      <c r="H227" s="76"/>
      <c r="I227" s="78">
        <v>43090.469560185185</v>
      </c>
      <c r="J227" s="79" t="s">
        <v>803</v>
      </c>
      <c r="K227" s="76"/>
      <c r="L227" s="76"/>
      <c r="M227" s="83" t="s">
        <v>982</v>
      </c>
      <c r="N227" s="76"/>
      <c r="O227">
        <v>227</v>
      </c>
      <c r="P227" s="34" t="s">
        <v>64</v>
      </c>
    </row>
    <row r="228" spans="1:16" x14ac:dyDescent="0.25">
      <c r="A228" s="63" t="s">
        <v>314</v>
      </c>
      <c r="B228" s="63" t="s">
        <v>384</v>
      </c>
      <c r="C228" s="76" t="s">
        <v>429</v>
      </c>
      <c r="D228" s="78">
        <v>43090.469965277778</v>
      </c>
      <c r="E228" s="76" t="s">
        <v>464</v>
      </c>
      <c r="F228" s="76"/>
      <c r="G228" s="76"/>
      <c r="H228" s="76"/>
      <c r="I228" s="78">
        <v>43090.469965277778</v>
      </c>
      <c r="J228" s="79" t="s">
        <v>804</v>
      </c>
      <c r="K228" s="76"/>
      <c r="L228" s="76"/>
      <c r="M228" s="83" t="s">
        <v>983</v>
      </c>
      <c r="N228" s="76"/>
      <c r="O228">
        <v>228</v>
      </c>
      <c r="P228" s="34" t="s">
        <v>64</v>
      </c>
    </row>
    <row r="229" spans="1:16" x14ac:dyDescent="0.25">
      <c r="A229" s="63" t="s">
        <v>315</v>
      </c>
      <c r="B229" s="63" t="s">
        <v>412</v>
      </c>
      <c r="C229" s="76" t="s">
        <v>429</v>
      </c>
      <c r="D229" s="78">
        <v>43090.470219907409</v>
      </c>
      <c r="E229" s="76" t="s">
        <v>525</v>
      </c>
      <c r="F229" s="76"/>
      <c r="G229" s="76"/>
      <c r="H229" s="76" t="s">
        <v>662</v>
      </c>
      <c r="I229" s="78">
        <v>43090.470219907409</v>
      </c>
      <c r="J229" s="79" t="s">
        <v>805</v>
      </c>
      <c r="K229" s="76"/>
      <c r="L229" s="76"/>
      <c r="M229" s="83" t="s">
        <v>984</v>
      </c>
      <c r="N229" s="76"/>
      <c r="O229">
        <v>229</v>
      </c>
      <c r="P229" s="34" t="s">
        <v>64</v>
      </c>
    </row>
    <row r="230" spans="1:16" x14ac:dyDescent="0.25">
      <c r="A230" s="63" t="s">
        <v>316</v>
      </c>
      <c r="B230" s="63" t="s">
        <v>413</v>
      </c>
      <c r="C230" s="76" t="s">
        <v>429</v>
      </c>
      <c r="D230" s="78">
        <v>43090.470312500001</v>
      </c>
      <c r="E230" s="76" t="s">
        <v>526</v>
      </c>
      <c r="F230" s="76"/>
      <c r="G230" s="76"/>
      <c r="H230" s="76"/>
      <c r="I230" s="78">
        <v>43090.470312500001</v>
      </c>
      <c r="J230" s="79" t="s">
        <v>806</v>
      </c>
      <c r="K230" s="76"/>
      <c r="L230" s="76"/>
      <c r="M230" s="83" t="s">
        <v>985</v>
      </c>
      <c r="N230" s="76"/>
      <c r="O230">
        <v>230</v>
      </c>
      <c r="P230" s="34" t="s">
        <v>64</v>
      </c>
    </row>
    <row r="231" spans="1:16" x14ac:dyDescent="0.25">
      <c r="A231" s="63" t="s">
        <v>317</v>
      </c>
      <c r="B231" s="63" t="s">
        <v>385</v>
      </c>
      <c r="C231" s="76" t="s">
        <v>429</v>
      </c>
      <c r="D231" s="78">
        <v>43090.470567129632</v>
      </c>
      <c r="E231" s="76" t="s">
        <v>466</v>
      </c>
      <c r="F231" s="79" t="s">
        <v>573</v>
      </c>
      <c r="G231" s="76" t="s">
        <v>619</v>
      </c>
      <c r="H231" s="76"/>
      <c r="I231" s="78">
        <v>43090.470567129632</v>
      </c>
      <c r="J231" s="79" t="s">
        <v>807</v>
      </c>
      <c r="K231" s="76"/>
      <c r="L231" s="76"/>
      <c r="M231" s="83" t="s">
        <v>986</v>
      </c>
      <c r="N231" s="76"/>
      <c r="O231">
        <v>231</v>
      </c>
      <c r="P231" s="34" t="s">
        <v>64</v>
      </c>
    </row>
    <row r="232" spans="1:16" x14ac:dyDescent="0.25">
      <c r="A232" s="63" t="s">
        <v>318</v>
      </c>
      <c r="B232" s="63" t="s">
        <v>414</v>
      </c>
      <c r="C232" s="76" t="s">
        <v>429</v>
      </c>
      <c r="D232" s="78">
        <v>43090.470625000002</v>
      </c>
      <c r="E232" s="76" t="s">
        <v>527</v>
      </c>
      <c r="F232" s="79" t="s">
        <v>603</v>
      </c>
      <c r="G232" s="76" t="s">
        <v>626</v>
      </c>
      <c r="H232" s="76"/>
      <c r="I232" s="78">
        <v>43090.470625000002</v>
      </c>
      <c r="J232" s="79" t="s">
        <v>808</v>
      </c>
      <c r="K232" s="76"/>
      <c r="L232" s="76"/>
      <c r="M232" s="83" t="s">
        <v>987</v>
      </c>
      <c r="N232" s="76"/>
      <c r="O232">
        <v>232</v>
      </c>
      <c r="P232" s="34" t="s">
        <v>64</v>
      </c>
    </row>
    <row r="233" spans="1:16" x14ac:dyDescent="0.25">
      <c r="A233" s="63" t="s">
        <v>319</v>
      </c>
      <c r="B233" s="63" t="s">
        <v>392</v>
      </c>
      <c r="C233" s="76" t="s">
        <v>429</v>
      </c>
      <c r="D233" s="78">
        <v>43090.460439814815</v>
      </c>
      <c r="E233" s="76" t="s">
        <v>481</v>
      </c>
      <c r="F233" s="76"/>
      <c r="G233" s="76"/>
      <c r="H233" s="76"/>
      <c r="I233" s="78">
        <v>43090.460439814815</v>
      </c>
      <c r="J233" s="79" t="s">
        <v>809</v>
      </c>
      <c r="K233" s="76"/>
      <c r="L233" s="76"/>
      <c r="M233" s="83" t="s">
        <v>988</v>
      </c>
      <c r="N233" s="76"/>
      <c r="O233">
        <v>233</v>
      </c>
      <c r="P233" s="34" t="s">
        <v>64</v>
      </c>
    </row>
    <row r="234" spans="1:16" x14ac:dyDescent="0.25">
      <c r="A234" s="63" t="s">
        <v>319</v>
      </c>
      <c r="B234" s="63" t="s">
        <v>395</v>
      </c>
      <c r="C234" s="76" t="s">
        <v>429</v>
      </c>
      <c r="D234" s="78">
        <v>43090.470625000002</v>
      </c>
      <c r="E234" s="76" t="s">
        <v>489</v>
      </c>
      <c r="F234" s="76"/>
      <c r="G234" s="76"/>
      <c r="H234" s="76"/>
      <c r="I234" s="78">
        <v>43090.470625000002</v>
      </c>
      <c r="J234" s="79" t="s">
        <v>810</v>
      </c>
      <c r="K234" s="76"/>
      <c r="L234" s="76"/>
      <c r="M234" s="83" t="s">
        <v>989</v>
      </c>
      <c r="N234" s="76"/>
      <c r="O234">
        <v>234</v>
      </c>
      <c r="P234" s="34" t="s">
        <v>64</v>
      </c>
    </row>
    <row r="235" spans="1:16" x14ac:dyDescent="0.25">
      <c r="A235" s="63" t="s">
        <v>320</v>
      </c>
      <c r="B235" s="63" t="s">
        <v>320</v>
      </c>
      <c r="C235" s="76" t="s">
        <v>174</v>
      </c>
      <c r="D235" s="78">
        <v>43090.45853009259</v>
      </c>
      <c r="E235" s="76" t="s">
        <v>528</v>
      </c>
      <c r="F235" s="79" t="s">
        <v>604</v>
      </c>
      <c r="G235" s="76" t="s">
        <v>640</v>
      </c>
      <c r="H235" s="76"/>
      <c r="I235" s="78">
        <v>43090.45853009259</v>
      </c>
      <c r="J235" s="79" t="s">
        <v>811</v>
      </c>
      <c r="K235" s="76"/>
      <c r="L235" s="76"/>
      <c r="M235" s="83" t="s">
        <v>990</v>
      </c>
      <c r="N235" s="76"/>
      <c r="O235">
        <v>235</v>
      </c>
      <c r="P235" s="34" t="s">
        <v>64</v>
      </c>
    </row>
    <row r="236" spans="1:16" x14ac:dyDescent="0.25">
      <c r="A236" s="63" t="s">
        <v>320</v>
      </c>
      <c r="B236" s="63" t="s">
        <v>320</v>
      </c>
      <c r="C236" s="76" t="s">
        <v>174</v>
      </c>
      <c r="D236" s="78">
        <v>43090.45853009259</v>
      </c>
      <c r="E236" s="76" t="s">
        <v>529</v>
      </c>
      <c r="F236" s="79" t="s">
        <v>605</v>
      </c>
      <c r="G236" s="76" t="s">
        <v>640</v>
      </c>
      <c r="H236" s="76"/>
      <c r="I236" s="78">
        <v>43090.45853009259</v>
      </c>
      <c r="J236" s="79" t="s">
        <v>812</v>
      </c>
      <c r="K236" s="76"/>
      <c r="L236" s="76"/>
      <c r="M236" s="83" t="s">
        <v>991</v>
      </c>
      <c r="N236" s="76"/>
      <c r="O236">
        <v>236</v>
      </c>
      <c r="P236" s="34" t="s">
        <v>64</v>
      </c>
    </row>
    <row r="237" spans="1:16" x14ac:dyDescent="0.25">
      <c r="A237" s="63" t="s">
        <v>320</v>
      </c>
      <c r="B237" s="63" t="s">
        <v>320</v>
      </c>
      <c r="C237" s="76" t="s">
        <v>174</v>
      </c>
      <c r="D237" s="78">
        <v>43090.458981481483</v>
      </c>
      <c r="E237" s="76" t="s">
        <v>530</v>
      </c>
      <c r="F237" s="79" t="s">
        <v>606</v>
      </c>
      <c r="G237" s="76" t="s">
        <v>640</v>
      </c>
      <c r="H237" s="76"/>
      <c r="I237" s="78">
        <v>43090.458981481483</v>
      </c>
      <c r="J237" s="79" t="s">
        <v>813</v>
      </c>
      <c r="K237" s="76"/>
      <c r="L237" s="76"/>
      <c r="M237" s="83" t="s">
        <v>992</v>
      </c>
      <c r="N237" s="76"/>
      <c r="O237">
        <v>237</v>
      </c>
      <c r="P237" s="34" t="s">
        <v>64</v>
      </c>
    </row>
    <row r="238" spans="1:16" x14ac:dyDescent="0.25">
      <c r="A238" s="63" t="s">
        <v>320</v>
      </c>
      <c r="B238" s="63" t="s">
        <v>320</v>
      </c>
      <c r="C238" s="76" t="s">
        <v>174</v>
      </c>
      <c r="D238" s="78">
        <v>43090.466111111113</v>
      </c>
      <c r="E238" s="76" t="s">
        <v>531</v>
      </c>
      <c r="F238" s="79" t="s">
        <v>607</v>
      </c>
      <c r="G238" s="76" t="s">
        <v>640</v>
      </c>
      <c r="H238" s="76"/>
      <c r="I238" s="78">
        <v>43090.466111111113</v>
      </c>
      <c r="J238" s="79" t="s">
        <v>814</v>
      </c>
      <c r="K238" s="76"/>
      <c r="L238" s="76"/>
      <c r="M238" s="83" t="s">
        <v>993</v>
      </c>
      <c r="N238" s="76"/>
      <c r="O238">
        <v>238</v>
      </c>
      <c r="P238" s="34" t="s">
        <v>64</v>
      </c>
    </row>
    <row r="239" spans="1:16" x14ac:dyDescent="0.25">
      <c r="A239" s="63" t="s">
        <v>320</v>
      </c>
      <c r="B239" s="63" t="s">
        <v>320</v>
      </c>
      <c r="C239" s="76" t="s">
        <v>174</v>
      </c>
      <c r="D239" s="78">
        <v>43090.468923611108</v>
      </c>
      <c r="E239" s="76" t="s">
        <v>532</v>
      </c>
      <c r="F239" s="79" t="s">
        <v>608</v>
      </c>
      <c r="G239" s="76" t="s">
        <v>640</v>
      </c>
      <c r="H239" s="76"/>
      <c r="I239" s="78">
        <v>43090.468923611108</v>
      </c>
      <c r="J239" s="79" t="s">
        <v>815</v>
      </c>
      <c r="K239" s="76"/>
      <c r="L239" s="76"/>
      <c r="M239" s="83" t="s">
        <v>994</v>
      </c>
      <c r="N239" s="76"/>
      <c r="O239">
        <v>239</v>
      </c>
      <c r="P239" s="34" t="s">
        <v>64</v>
      </c>
    </row>
    <row r="240" spans="1:16" x14ac:dyDescent="0.25">
      <c r="A240" s="63" t="s">
        <v>320</v>
      </c>
      <c r="B240" s="63" t="s">
        <v>320</v>
      </c>
      <c r="C240" s="76" t="s">
        <v>174</v>
      </c>
      <c r="D240" s="78">
        <v>43090.470706018517</v>
      </c>
      <c r="E240" s="76" t="s">
        <v>533</v>
      </c>
      <c r="F240" s="79" t="s">
        <v>609</v>
      </c>
      <c r="G240" s="76" t="s">
        <v>640</v>
      </c>
      <c r="H240" s="76"/>
      <c r="I240" s="78">
        <v>43090.470706018517</v>
      </c>
      <c r="J240" s="79" t="s">
        <v>816</v>
      </c>
      <c r="K240" s="76"/>
      <c r="L240" s="76"/>
      <c r="M240" s="83" t="s">
        <v>995</v>
      </c>
      <c r="N240" s="76"/>
      <c r="O240">
        <v>240</v>
      </c>
      <c r="P240" s="34" t="s">
        <v>64</v>
      </c>
    </row>
    <row r="241" spans="1:16" x14ac:dyDescent="0.25">
      <c r="A241" s="63" t="s">
        <v>321</v>
      </c>
      <c r="B241" s="63" t="s">
        <v>395</v>
      </c>
      <c r="C241" s="76" t="s">
        <v>429</v>
      </c>
      <c r="D241" s="78">
        <v>43090.47078703704</v>
      </c>
      <c r="E241" s="76" t="s">
        <v>489</v>
      </c>
      <c r="F241" s="76"/>
      <c r="G241" s="76"/>
      <c r="H241" s="76"/>
      <c r="I241" s="78">
        <v>43090.47078703704</v>
      </c>
      <c r="J241" s="79" t="s">
        <v>817</v>
      </c>
      <c r="K241" s="76"/>
      <c r="L241" s="76"/>
      <c r="M241" s="83" t="s">
        <v>996</v>
      </c>
      <c r="N241" s="76"/>
      <c r="O241">
        <v>241</v>
      </c>
      <c r="P241" s="34" t="s">
        <v>64</v>
      </c>
    </row>
    <row r="242" spans="1:16" x14ac:dyDescent="0.25">
      <c r="A242" s="63" t="s">
        <v>322</v>
      </c>
      <c r="B242" s="63" t="s">
        <v>364</v>
      </c>
      <c r="C242" s="76" t="s">
        <v>429</v>
      </c>
      <c r="D242" s="78">
        <v>43090.470833333333</v>
      </c>
      <c r="E242" s="76" t="s">
        <v>453</v>
      </c>
      <c r="F242" s="76"/>
      <c r="G242" s="76"/>
      <c r="H242" s="76"/>
      <c r="I242" s="78">
        <v>43090.470833333333</v>
      </c>
      <c r="J242" s="79" t="s">
        <v>818</v>
      </c>
      <c r="K242" s="76"/>
      <c r="L242" s="76"/>
      <c r="M242" s="83" t="s">
        <v>997</v>
      </c>
      <c r="N242" s="76"/>
      <c r="O242">
        <v>242</v>
      </c>
      <c r="P242" s="34" t="s">
        <v>64</v>
      </c>
    </row>
    <row r="243" spans="1:16" x14ac:dyDescent="0.25">
      <c r="A243" s="63" t="s">
        <v>323</v>
      </c>
      <c r="B243" s="63" t="s">
        <v>415</v>
      </c>
      <c r="C243" s="76" t="s">
        <v>429</v>
      </c>
      <c r="D243" s="78">
        <v>43090.470868055556</v>
      </c>
      <c r="E243" s="76" t="s">
        <v>534</v>
      </c>
      <c r="F243" s="76"/>
      <c r="G243" s="76"/>
      <c r="H243" s="76"/>
      <c r="I243" s="78">
        <v>43090.470868055556</v>
      </c>
      <c r="J243" s="79" t="s">
        <v>819</v>
      </c>
      <c r="K243" s="76"/>
      <c r="L243" s="76"/>
      <c r="M243" s="83" t="s">
        <v>998</v>
      </c>
      <c r="N243" s="76"/>
      <c r="O243">
        <v>243</v>
      </c>
      <c r="P243" s="34" t="s">
        <v>64</v>
      </c>
    </row>
    <row r="244" spans="1:16" x14ac:dyDescent="0.25">
      <c r="A244" s="63" t="s">
        <v>324</v>
      </c>
      <c r="B244" s="63" t="s">
        <v>324</v>
      </c>
      <c r="C244" s="76" t="s">
        <v>174</v>
      </c>
      <c r="D244" s="78">
        <v>43090.459004629629</v>
      </c>
      <c r="E244" s="76" t="s">
        <v>535</v>
      </c>
      <c r="F244" s="79" t="s">
        <v>584</v>
      </c>
      <c r="G244" s="76" t="s">
        <v>635</v>
      </c>
      <c r="H244" s="76"/>
      <c r="I244" s="78">
        <v>43090.459004629629</v>
      </c>
      <c r="J244" s="79" t="s">
        <v>820</v>
      </c>
      <c r="K244" s="76"/>
      <c r="L244" s="76"/>
      <c r="M244" s="83" t="s">
        <v>999</v>
      </c>
      <c r="N244" s="76"/>
      <c r="O244">
        <v>244</v>
      </c>
      <c r="P244" s="34" t="s">
        <v>64</v>
      </c>
    </row>
    <row r="245" spans="1:16" x14ac:dyDescent="0.25">
      <c r="A245" s="63" t="s">
        <v>325</v>
      </c>
      <c r="B245" s="63" t="s">
        <v>324</v>
      </c>
      <c r="C245" s="76" t="s">
        <v>429</v>
      </c>
      <c r="D245" s="78">
        <v>43090.471041666664</v>
      </c>
      <c r="E245" s="76" t="s">
        <v>486</v>
      </c>
      <c r="F245" s="79" t="s">
        <v>584</v>
      </c>
      <c r="G245" s="76" t="s">
        <v>635</v>
      </c>
      <c r="H245" s="76"/>
      <c r="I245" s="78">
        <v>43090.471041666664</v>
      </c>
      <c r="J245" s="79" t="s">
        <v>821</v>
      </c>
      <c r="K245" s="76"/>
      <c r="L245" s="76"/>
      <c r="M245" s="83" t="s">
        <v>1000</v>
      </c>
      <c r="N245" s="76"/>
      <c r="O245">
        <v>245</v>
      </c>
      <c r="P245" s="34" t="s">
        <v>64</v>
      </c>
    </row>
    <row r="246" spans="1:16" x14ac:dyDescent="0.25">
      <c r="A246" s="63" t="s">
        <v>326</v>
      </c>
      <c r="B246" s="63" t="s">
        <v>326</v>
      </c>
      <c r="C246" s="76" t="s">
        <v>174</v>
      </c>
      <c r="D246" s="78">
        <v>43090.471226851849</v>
      </c>
      <c r="E246" s="76" t="s">
        <v>536</v>
      </c>
      <c r="F246" s="76" t="s">
        <v>610</v>
      </c>
      <c r="G246" s="76" t="s">
        <v>629</v>
      </c>
      <c r="H246" s="76"/>
      <c r="I246" s="78">
        <v>43090.471226851849</v>
      </c>
      <c r="J246" s="79" t="s">
        <v>822</v>
      </c>
      <c r="K246" s="76"/>
      <c r="L246" s="76"/>
      <c r="M246" s="83" t="s">
        <v>1001</v>
      </c>
      <c r="N246" s="76"/>
      <c r="O246">
        <v>246</v>
      </c>
      <c r="P246" s="34" t="s">
        <v>64</v>
      </c>
    </row>
    <row r="247" spans="1:16" x14ac:dyDescent="0.25">
      <c r="A247" s="63" t="s">
        <v>327</v>
      </c>
      <c r="B247" s="63" t="s">
        <v>364</v>
      </c>
      <c r="C247" s="76" t="s">
        <v>429</v>
      </c>
      <c r="D247" s="78">
        <v>43090.471261574072</v>
      </c>
      <c r="E247" s="76" t="s">
        <v>453</v>
      </c>
      <c r="F247" s="76"/>
      <c r="G247" s="76"/>
      <c r="H247" s="76"/>
      <c r="I247" s="78">
        <v>43090.471261574072</v>
      </c>
      <c r="J247" s="79" t="s">
        <v>823</v>
      </c>
      <c r="K247" s="76"/>
      <c r="L247" s="76"/>
      <c r="M247" s="83" t="s">
        <v>1002</v>
      </c>
      <c r="N247" s="76"/>
      <c r="O247">
        <v>247</v>
      </c>
      <c r="P247" s="34" t="s">
        <v>64</v>
      </c>
    </row>
    <row r="248" spans="1:16" x14ac:dyDescent="0.25">
      <c r="A248" s="63" t="s">
        <v>328</v>
      </c>
      <c r="B248" s="63" t="s">
        <v>414</v>
      </c>
      <c r="C248" s="76" t="s">
        <v>429</v>
      </c>
      <c r="D248" s="78">
        <v>43090.471377314818</v>
      </c>
      <c r="E248" s="76" t="s">
        <v>537</v>
      </c>
      <c r="F248" s="76"/>
      <c r="G248" s="76"/>
      <c r="H248" s="76"/>
      <c r="I248" s="78">
        <v>43090.471377314818</v>
      </c>
      <c r="J248" s="79" t="s">
        <v>824</v>
      </c>
      <c r="K248" s="76"/>
      <c r="L248" s="76"/>
      <c r="M248" s="83" t="s">
        <v>1003</v>
      </c>
      <c r="N248" s="76"/>
      <c r="O248">
        <v>248</v>
      </c>
      <c r="P248" s="34" t="s">
        <v>64</v>
      </c>
    </row>
    <row r="249" spans="1:16" x14ac:dyDescent="0.25">
      <c r="A249" s="63" t="s">
        <v>329</v>
      </c>
      <c r="B249" s="63" t="s">
        <v>329</v>
      </c>
      <c r="C249" s="76" t="s">
        <v>174</v>
      </c>
      <c r="D249" s="78">
        <v>43090.458831018521</v>
      </c>
      <c r="E249" s="76" t="s">
        <v>538</v>
      </c>
      <c r="F249" s="79" t="s">
        <v>560</v>
      </c>
      <c r="G249" s="76" t="s">
        <v>624</v>
      </c>
      <c r="H249" s="76"/>
      <c r="I249" s="78">
        <v>43090.458831018521</v>
      </c>
      <c r="J249" s="79" t="s">
        <v>825</v>
      </c>
      <c r="K249" s="76"/>
      <c r="L249" s="76"/>
      <c r="M249" s="83" t="s">
        <v>1004</v>
      </c>
      <c r="N249" s="76"/>
      <c r="O249">
        <v>249</v>
      </c>
      <c r="P249" s="34" t="s">
        <v>64</v>
      </c>
    </row>
    <row r="250" spans="1:16" x14ac:dyDescent="0.25">
      <c r="A250" s="63" t="s">
        <v>330</v>
      </c>
      <c r="B250" s="63" t="s">
        <v>329</v>
      </c>
      <c r="C250" s="76" t="s">
        <v>429</v>
      </c>
      <c r="D250" s="78">
        <v>43090.471412037034</v>
      </c>
      <c r="E250" s="76" t="s">
        <v>539</v>
      </c>
      <c r="F250" s="79" t="s">
        <v>560</v>
      </c>
      <c r="G250" s="76" t="s">
        <v>624</v>
      </c>
      <c r="H250" s="76"/>
      <c r="I250" s="78">
        <v>43090.471412037034</v>
      </c>
      <c r="J250" s="79" t="s">
        <v>826</v>
      </c>
      <c r="K250" s="76"/>
      <c r="L250" s="76"/>
      <c r="M250" s="83" t="s">
        <v>1005</v>
      </c>
      <c r="N250" s="76"/>
      <c r="O250">
        <v>250</v>
      </c>
      <c r="P250" s="34" t="s">
        <v>64</v>
      </c>
    </row>
    <row r="251" spans="1:16" x14ac:dyDescent="0.25">
      <c r="A251" s="63" t="s">
        <v>331</v>
      </c>
      <c r="B251" s="63" t="s">
        <v>348</v>
      </c>
      <c r="C251" s="76" t="s">
        <v>429</v>
      </c>
      <c r="D251" s="78">
        <v>43090.47</v>
      </c>
      <c r="E251" s="76" t="s">
        <v>540</v>
      </c>
      <c r="F251" s="79" t="s">
        <v>611</v>
      </c>
      <c r="G251" s="76" t="s">
        <v>619</v>
      </c>
      <c r="H251" s="76"/>
      <c r="I251" s="78">
        <v>43090.47</v>
      </c>
      <c r="J251" s="79" t="s">
        <v>827</v>
      </c>
      <c r="K251" s="76"/>
      <c r="L251" s="76"/>
      <c r="M251" s="83" t="s">
        <v>1006</v>
      </c>
      <c r="N251" s="83" t="s">
        <v>1031</v>
      </c>
      <c r="O251" s="81">
        <v>251</v>
      </c>
      <c r="P251" s="101" t="s">
        <v>64</v>
      </c>
    </row>
    <row r="252" spans="1:16" x14ac:dyDescent="0.25">
      <c r="A252" s="63" t="s">
        <v>331</v>
      </c>
      <c r="B252" s="63" t="s">
        <v>348</v>
      </c>
      <c r="C252" s="76" t="s">
        <v>429</v>
      </c>
      <c r="D252" s="78">
        <v>43090.47142361111</v>
      </c>
      <c r="E252" s="76" t="s">
        <v>541</v>
      </c>
      <c r="F252" s="79" t="s">
        <v>612</v>
      </c>
      <c r="G252" s="76" t="s">
        <v>619</v>
      </c>
      <c r="H252" s="76"/>
      <c r="I252" s="78">
        <v>43090.47142361111</v>
      </c>
      <c r="J252" s="79" t="s">
        <v>828</v>
      </c>
      <c r="K252" s="76"/>
      <c r="L252" s="76"/>
      <c r="M252" s="83" t="s">
        <v>1007</v>
      </c>
      <c r="N252" s="83" t="s">
        <v>1006</v>
      </c>
      <c r="O252" s="81">
        <v>252</v>
      </c>
      <c r="P252" s="101" t="s">
        <v>64</v>
      </c>
    </row>
    <row r="253" spans="1:16" x14ac:dyDescent="0.25">
      <c r="A253" s="63" t="s">
        <v>331</v>
      </c>
      <c r="B253" s="63" t="s">
        <v>416</v>
      </c>
      <c r="C253" s="76" t="s">
        <v>429</v>
      </c>
      <c r="D253" s="78">
        <v>43090.47</v>
      </c>
      <c r="E253" s="76" t="s">
        <v>540</v>
      </c>
      <c r="F253" s="79" t="s">
        <v>611</v>
      </c>
      <c r="G253" s="76" t="s">
        <v>619</v>
      </c>
      <c r="H253" s="76"/>
      <c r="I253" s="78">
        <v>43090.47</v>
      </c>
      <c r="J253" s="79" t="s">
        <v>827</v>
      </c>
      <c r="K253" s="76"/>
      <c r="L253" s="76"/>
      <c r="M253" s="83" t="s">
        <v>1006</v>
      </c>
      <c r="N253" s="83" t="s">
        <v>1031</v>
      </c>
      <c r="O253" s="81">
        <v>253</v>
      </c>
      <c r="P253" s="101" t="s">
        <v>64</v>
      </c>
    </row>
    <row r="254" spans="1:16" x14ac:dyDescent="0.25">
      <c r="A254" s="63" t="s">
        <v>331</v>
      </c>
      <c r="B254" s="63" t="s">
        <v>416</v>
      </c>
      <c r="C254" s="76" t="s">
        <v>429</v>
      </c>
      <c r="D254" s="78">
        <v>43090.47142361111</v>
      </c>
      <c r="E254" s="76" t="s">
        <v>541</v>
      </c>
      <c r="F254" s="79" t="s">
        <v>612</v>
      </c>
      <c r="G254" s="76" t="s">
        <v>619</v>
      </c>
      <c r="H254" s="76"/>
      <c r="I254" s="78">
        <v>43090.47142361111</v>
      </c>
      <c r="J254" s="79" t="s">
        <v>828</v>
      </c>
      <c r="K254" s="76"/>
      <c r="L254" s="76"/>
      <c r="M254" s="83" t="s">
        <v>1007</v>
      </c>
      <c r="N254" s="83" t="s">
        <v>1006</v>
      </c>
      <c r="O254" s="81">
        <v>254</v>
      </c>
      <c r="P254" s="101" t="s">
        <v>64</v>
      </c>
    </row>
    <row r="255" spans="1:16" x14ac:dyDescent="0.25">
      <c r="A255" s="63" t="s">
        <v>331</v>
      </c>
      <c r="B255" s="63" t="s">
        <v>417</v>
      </c>
      <c r="C255" s="76" t="s">
        <v>429</v>
      </c>
      <c r="D255" s="78">
        <v>43090.47</v>
      </c>
      <c r="E255" s="76" t="s">
        <v>540</v>
      </c>
      <c r="F255" s="79" t="s">
        <v>611</v>
      </c>
      <c r="G255" s="76" t="s">
        <v>619</v>
      </c>
      <c r="H255" s="76"/>
      <c r="I255" s="78">
        <v>43090.47</v>
      </c>
      <c r="J255" s="79" t="s">
        <v>827</v>
      </c>
      <c r="K255" s="76"/>
      <c r="L255" s="76"/>
      <c r="M255" s="83" t="s">
        <v>1006</v>
      </c>
      <c r="N255" s="83" t="s">
        <v>1031</v>
      </c>
      <c r="O255" s="81">
        <v>255</v>
      </c>
      <c r="P255" s="101" t="s">
        <v>64</v>
      </c>
    </row>
    <row r="256" spans="1:16" x14ac:dyDescent="0.25">
      <c r="A256" s="63" t="s">
        <v>331</v>
      </c>
      <c r="B256" s="63" t="s">
        <v>417</v>
      </c>
      <c r="C256" s="76" t="s">
        <v>429</v>
      </c>
      <c r="D256" s="78">
        <v>43090.47142361111</v>
      </c>
      <c r="E256" s="76" t="s">
        <v>541</v>
      </c>
      <c r="F256" s="79" t="s">
        <v>612</v>
      </c>
      <c r="G256" s="76" t="s">
        <v>619</v>
      </c>
      <c r="H256" s="76"/>
      <c r="I256" s="78">
        <v>43090.47142361111</v>
      </c>
      <c r="J256" s="79" t="s">
        <v>828</v>
      </c>
      <c r="K256" s="76"/>
      <c r="L256" s="76"/>
      <c r="M256" s="83" t="s">
        <v>1007</v>
      </c>
      <c r="N256" s="83" t="s">
        <v>1006</v>
      </c>
      <c r="O256" s="81">
        <v>256</v>
      </c>
      <c r="P256" s="101" t="s">
        <v>64</v>
      </c>
    </row>
    <row r="257" spans="1:16" x14ac:dyDescent="0.25">
      <c r="A257" s="63" t="s">
        <v>331</v>
      </c>
      <c r="B257" s="63" t="s">
        <v>418</v>
      </c>
      <c r="C257" s="76" t="s">
        <v>430</v>
      </c>
      <c r="D257" s="78">
        <v>43090.47</v>
      </c>
      <c r="E257" s="76" t="s">
        <v>540</v>
      </c>
      <c r="F257" s="79" t="s">
        <v>611</v>
      </c>
      <c r="G257" s="76" t="s">
        <v>619</v>
      </c>
      <c r="H257" s="76"/>
      <c r="I257" s="78">
        <v>43090.47</v>
      </c>
      <c r="J257" s="79" t="s">
        <v>827</v>
      </c>
      <c r="K257" s="76"/>
      <c r="L257" s="76"/>
      <c r="M257" s="83" t="s">
        <v>1006</v>
      </c>
      <c r="N257" s="83" t="s">
        <v>1031</v>
      </c>
      <c r="O257" s="81">
        <v>257</v>
      </c>
      <c r="P257" s="101" t="s">
        <v>64</v>
      </c>
    </row>
    <row r="258" spans="1:16" x14ac:dyDescent="0.25">
      <c r="A258" s="63" t="s">
        <v>331</v>
      </c>
      <c r="B258" s="63" t="s">
        <v>418</v>
      </c>
      <c r="C258" s="76" t="s">
        <v>430</v>
      </c>
      <c r="D258" s="78">
        <v>43090.47142361111</v>
      </c>
      <c r="E258" s="76" t="s">
        <v>541</v>
      </c>
      <c r="F258" s="79" t="s">
        <v>612</v>
      </c>
      <c r="G258" s="76" t="s">
        <v>619</v>
      </c>
      <c r="H258" s="76"/>
      <c r="I258" s="78">
        <v>43090.47142361111</v>
      </c>
      <c r="J258" s="79" t="s">
        <v>828</v>
      </c>
      <c r="K258" s="76"/>
      <c r="L258" s="76"/>
      <c r="M258" s="83" t="s">
        <v>1007</v>
      </c>
      <c r="N258" s="83" t="s">
        <v>1006</v>
      </c>
      <c r="O258" s="81">
        <v>258</v>
      </c>
      <c r="P258" s="101" t="s">
        <v>64</v>
      </c>
    </row>
    <row r="259" spans="1:16" x14ac:dyDescent="0.25">
      <c r="A259" s="63" t="s">
        <v>332</v>
      </c>
      <c r="B259" s="63" t="s">
        <v>385</v>
      </c>
      <c r="C259" s="76" t="s">
        <v>429</v>
      </c>
      <c r="D259" s="78">
        <v>43090.471435185187</v>
      </c>
      <c r="E259" s="76" t="s">
        <v>466</v>
      </c>
      <c r="F259" s="79" t="s">
        <v>573</v>
      </c>
      <c r="G259" s="76" t="s">
        <v>619</v>
      </c>
      <c r="H259" s="76"/>
      <c r="I259" s="78">
        <v>43090.471435185187</v>
      </c>
      <c r="J259" s="79" t="s">
        <v>829</v>
      </c>
      <c r="K259" s="76"/>
      <c r="L259" s="76"/>
      <c r="M259" s="83" t="s">
        <v>1008</v>
      </c>
      <c r="N259" s="76"/>
      <c r="O259">
        <v>259</v>
      </c>
      <c r="P259" s="34" t="s">
        <v>64</v>
      </c>
    </row>
    <row r="260" spans="1:16" x14ac:dyDescent="0.25">
      <c r="A260" s="63" t="s">
        <v>333</v>
      </c>
      <c r="B260" s="63" t="s">
        <v>333</v>
      </c>
      <c r="C260" s="76" t="s">
        <v>174</v>
      </c>
      <c r="D260" s="78">
        <v>43090.471550925926</v>
      </c>
      <c r="E260" s="76" t="s">
        <v>542</v>
      </c>
      <c r="F260" s="79" t="s">
        <v>613</v>
      </c>
      <c r="G260" s="76" t="s">
        <v>641</v>
      </c>
      <c r="H260" s="76"/>
      <c r="I260" s="78">
        <v>43090.471550925926</v>
      </c>
      <c r="J260" s="79" t="s">
        <v>830</v>
      </c>
      <c r="K260" s="76"/>
      <c r="L260" s="76"/>
      <c r="M260" s="83" t="s">
        <v>1009</v>
      </c>
      <c r="N260" s="76"/>
      <c r="O260">
        <v>260</v>
      </c>
      <c r="P260" s="34" t="s">
        <v>64</v>
      </c>
    </row>
    <row r="261" spans="1:16" x14ac:dyDescent="0.25">
      <c r="A261" s="63" t="s">
        <v>334</v>
      </c>
      <c r="B261" s="63" t="s">
        <v>419</v>
      </c>
      <c r="C261" s="76" t="s">
        <v>429</v>
      </c>
      <c r="D261" s="78">
        <v>43090.470370370371</v>
      </c>
      <c r="E261" s="76" t="s">
        <v>543</v>
      </c>
      <c r="F261" s="76"/>
      <c r="G261" s="76"/>
      <c r="H261" s="76" t="s">
        <v>663</v>
      </c>
      <c r="I261" s="78">
        <v>43090.470370370371</v>
      </c>
      <c r="J261" s="79" t="s">
        <v>831</v>
      </c>
      <c r="K261" s="76"/>
      <c r="L261" s="76"/>
      <c r="M261" s="83" t="s">
        <v>1010</v>
      </c>
      <c r="N261" s="76"/>
      <c r="O261">
        <v>261</v>
      </c>
      <c r="P261" s="34" t="s">
        <v>64</v>
      </c>
    </row>
    <row r="262" spans="1:16" x14ac:dyDescent="0.25">
      <c r="A262" s="63" t="s">
        <v>334</v>
      </c>
      <c r="B262" s="63" t="s">
        <v>411</v>
      </c>
      <c r="C262" s="76" t="s">
        <v>429</v>
      </c>
      <c r="D262" s="78">
        <v>43090.471597222226</v>
      </c>
      <c r="E262" s="76" t="s">
        <v>544</v>
      </c>
      <c r="F262" s="79" t="s">
        <v>602</v>
      </c>
      <c r="G262" s="76" t="s">
        <v>639</v>
      </c>
      <c r="H262" s="76" t="s">
        <v>661</v>
      </c>
      <c r="I262" s="78">
        <v>43090.471597222226</v>
      </c>
      <c r="J262" s="79" t="s">
        <v>832</v>
      </c>
      <c r="K262" s="76"/>
      <c r="L262" s="76"/>
      <c r="M262" s="83" t="s">
        <v>1011</v>
      </c>
      <c r="N262" s="76"/>
      <c r="O262">
        <v>262</v>
      </c>
      <c r="P262" s="34" t="s">
        <v>64</v>
      </c>
    </row>
    <row r="263" spans="1:16" x14ac:dyDescent="0.25">
      <c r="A263" s="63" t="s">
        <v>335</v>
      </c>
      <c r="B263" s="63" t="s">
        <v>335</v>
      </c>
      <c r="C263" s="76" t="s">
        <v>174</v>
      </c>
      <c r="D263" s="78">
        <v>43090.471608796295</v>
      </c>
      <c r="E263" s="76" t="s">
        <v>545</v>
      </c>
      <c r="F263" s="79" t="s">
        <v>578</v>
      </c>
      <c r="G263" s="76" t="s">
        <v>632</v>
      </c>
      <c r="H263" s="76"/>
      <c r="I263" s="78">
        <v>43090.471608796295</v>
      </c>
      <c r="J263" s="79" t="s">
        <v>833</v>
      </c>
      <c r="K263" s="76"/>
      <c r="L263" s="76"/>
      <c r="M263" s="83" t="s">
        <v>1012</v>
      </c>
      <c r="N263" s="76"/>
      <c r="O263">
        <v>263</v>
      </c>
      <c r="P263" s="34" t="s">
        <v>64</v>
      </c>
    </row>
    <row r="264" spans="1:16" x14ac:dyDescent="0.25">
      <c r="A264" s="63" t="s">
        <v>336</v>
      </c>
      <c r="B264" s="63" t="s">
        <v>364</v>
      </c>
      <c r="C264" s="76" t="s">
        <v>429</v>
      </c>
      <c r="D264" s="78">
        <v>43090.471643518518</v>
      </c>
      <c r="E264" s="76" t="s">
        <v>453</v>
      </c>
      <c r="F264" s="76"/>
      <c r="G264" s="76"/>
      <c r="H264" s="76"/>
      <c r="I264" s="78">
        <v>43090.471643518518</v>
      </c>
      <c r="J264" s="79" t="s">
        <v>834</v>
      </c>
      <c r="K264" s="76"/>
      <c r="L264" s="76"/>
      <c r="M264" s="83" t="s">
        <v>1013</v>
      </c>
      <c r="N264" s="76"/>
      <c r="O264">
        <v>264</v>
      </c>
      <c r="P264" s="34" t="s">
        <v>64</v>
      </c>
    </row>
    <row r="265" spans="1:16" x14ac:dyDescent="0.25">
      <c r="A265" s="63" t="s">
        <v>337</v>
      </c>
      <c r="B265" s="63" t="s">
        <v>337</v>
      </c>
      <c r="C265" s="76" t="s">
        <v>174</v>
      </c>
      <c r="D265" s="78">
        <v>43090.471678240741</v>
      </c>
      <c r="E265" s="76" t="s">
        <v>546</v>
      </c>
      <c r="F265" s="79" t="s">
        <v>614</v>
      </c>
      <c r="G265" s="76" t="s">
        <v>619</v>
      </c>
      <c r="H265" s="76"/>
      <c r="I265" s="78">
        <v>43090.471678240741</v>
      </c>
      <c r="J265" s="79" t="s">
        <v>835</v>
      </c>
      <c r="K265" s="76"/>
      <c r="L265" s="76"/>
      <c r="M265" s="83" t="s">
        <v>1014</v>
      </c>
      <c r="N265" s="76"/>
      <c r="O265">
        <v>265</v>
      </c>
      <c r="P265" s="34" t="s">
        <v>64</v>
      </c>
    </row>
    <row r="266" spans="1:16" x14ac:dyDescent="0.25">
      <c r="A266" s="63" t="s">
        <v>338</v>
      </c>
      <c r="B266" s="63" t="s">
        <v>351</v>
      </c>
      <c r="C266" s="76" t="s">
        <v>429</v>
      </c>
      <c r="D266" s="78">
        <v>43090.471689814818</v>
      </c>
      <c r="E266" s="76" t="s">
        <v>433</v>
      </c>
      <c r="F266" s="76"/>
      <c r="G266" s="76"/>
      <c r="H266" s="76"/>
      <c r="I266" s="78">
        <v>43090.471689814818</v>
      </c>
      <c r="J266" s="79" t="s">
        <v>836</v>
      </c>
      <c r="K266" s="76"/>
      <c r="L266" s="76"/>
      <c r="M266" s="83" t="s">
        <v>1015</v>
      </c>
      <c r="N266" s="76"/>
      <c r="O266">
        <v>266</v>
      </c>
      <c r="P266" s="34" t="s">
        <v>64</v>
      </c>
    </row>
    <row r="267" spans="1:16" x14ac:dyDescent="0.25">
      <c r="A267" s="63" t="s">
        <v>339</v>
      </c>
      <c r="B267" s="63" t="s">
        <v>420</v>
      </c>
      <c r="C267" s="76" t="s">
        <v>429</v>
      </c>
      <c r="D267" s="78">
        <v>43090.462071759262</v>
      </c>
      <c r="E267" s="76" t="s">
        <v>547</v>
      </c>
      <c r="F267" s="76"/>
      <c r="G267" s="76"/>
      <c r="H267" s="76"/>
      <c r="I267" s="78">
        <v>43090.462071759262</v>
      </c>
      <c r="J267" s="79" t="s">
        <v>837</v>
      </c>
      <c r="K267" s="76"/>
      <c r="L267" s="76"/>
      <c r="M267" s="83" t="s">
        <v>1016</v>
      </c>
      <c r="N267" s="76"/>
      <c r="O267">
        <v>267</v>
      </c>
      <c r="P267" s="34" t="s">
        <v>64</v>
      </c>
    </row>
    <row r="268" spans="1:16" x14ac:dyDescent="0.25">
      <c r="A268" s="63" t="s">
        <v>339</v>
      </c>
      <c r="B268" s="63" t="s">
        <v>421</v>
      </c>
      <c r="C268" s="76" t="s">
        <v>429</v>
      </c>
      <c r="D268" s="78">
        <v>43090.462071759262</v>
      </c>
      <c r="E268" s="76" t="s">
        <v>547</v>
      </c>
      <c r="F268" s="76"/>
      <c r="G268" s="76"/>
      <c r="H268" s="76"/>
      <c r="I268" s="78">
        <v>43090.462071759262</v>
      </c>
      <c r="J268" s="79" t="s">
        <v>837</v>
      </c>
      <c r="K268" s="76"/>
      <c r="L268" s="76"/>
      <c r="M268" s="83" t="s">
        <v>1016</v>
      </c>
      <c r="N268" s="76"/>
      <c r="O268">
        <v>268</v>
      </c>
      <c r="P268" s="34" t="s">
        <v>64</v>
      </c>
    </row>
    <row r="269" spans="1:16" x14ac:dyDescent="0.25">
      <c r="A269" s="63" t="s">
        <v>339</v>
      </c>
      <c r="B269" s="63" t="s">
        <v>422</v>
      </c>
      <c r="C269" s="76" t="s">
        <v>429</v>
      </c>
      <c r="D269" s="78">
        <v>43090.462071759262</v>
      </c>
      <c r="E269" s="76" t="s">
        <v>547</v>
      </c>
      <c r="F269" s="76"/>
      <c r="G269" s="76"/>
      <c r="H269" s="76"/>
      <c r="I269" s="78">
        <v>43090.462071759262</v>
      </c>
      <c r="J269" s="79" t="s">
        <v>837</v>
      </c>
      <c r="K269" s="76"/>
      <c r="L269" s="76"/>
      <c r="M269" s="83" t="s">
        <v>1016</v>
      </c>
      <c r="N269" s="76"/>
      <c r="O269">
        <v>269</v>
      </c>
      <c r="P269" s="34" t="s">
        <v>64</v>
      </c>
    </row>
    <row r="270" spans="1:16" x14ac:dyDescent="0.25">
      <c r="A270" s="63" t="s">
        <v>339</v>
      </c>
      <c r="B270" s="63" t="s">
        <v>423</v>
      </c>
      <c r="C270" s="76" t="s">
        <v>429</v>
      </c>
      <c r="D270" s="78">
        <v>43090.471805555557</v>
      </c>
      <c r="E270" s="76" t="s">
        <v>548</v>
      </c>
      <c r="F270" s="76"/>
      <c r="G270" s="76"/>
      <c r="H270" s="76"/>
      <c r="I270" s="78">
        <v>43090.471805555557</v>
      </c>
      <c r="J270" s="79" t="s">
        <v>838</v>
      </c>
      <c r="K270" s="76"/>
      <c r="L270" s="76"/>
      <c r="M270" s="83" t="s">
        <v>1017</v>
      </c>
      <c r="N270" s="76"/>
      <c r="O270">
        <v>270</v>
      </c>
      <c r="P270" s="34" t="s">
        <v>64</v>
      </c>
    </row>
    <row r="271" spans="1:16" x14ac:dyDescent="0.25">
      <c r="A271" s="63" t="s">
        <v>340</v>
      </c>
      <c r="B271" s="63" t="s">
        <v>424</v>
      </c>
      <c r="C271" s="76" t="s">
        <v>429</v>
      </c>
      <c r="D271" s="78">
        <v>43090.471956018519</v>
      </c>
      <c r="E271" s="76" t="s">
        <v>549</v>
      </c>
      <c r="F271" s="79" t="s">
        <v>615</v>
      </c>
      <c r="G271" s="76" t="s">
        <v>642</v>
      </c>
      <c r="H271" s="76" t="s">
        <v>664</v>
      </c>
      <c r="I271" s="78">
        <v>43090.471956018519</v>
      </c>
      <c r="J271" s="79" t="s">
        <v>839</v>
      </c>
      <c r="K271" s="76"/>
      <c r="L271" s="76"/>
      <c r="M271" s="83" t="s">
        <v>1018</v>
      </c>
      <c r="N271" s="76"/>
      <c r="O271">
        <v>271</v>
      </c>
      <c r="P271" s="34" t="s">
        <v>64</v>
      </c>
    </row>
    <row r="272" spans="1:16" x14ac:dyDescent="0.25">
      <c r="A272" s="63" t="s">
        <v>341</v>
      </c>
      <c r="B272" s="63" t="s">
        <v>425</v>
      </c>
      <c r="C272" s="76" t="s">
        <v>429</v>
      </c>
      <c r="D272" s="78">
        <v>43090.471967592595</v>
      </c>
      <c r="E272" s="76" t="s">
        <v>550</v>
      </c>
      <c r="F272" s="79" t="s">
        <v>616</v>
      </c>
      <c r="G272" s="76" t="s">
        <v>626</v>
      </c>
      <c r="H272" s="76" t="s">
        <v>665</v>
      </c>
      <c r="I272" s="78">
        <v>43090.471967592595</v>
      </c>
      <c r="J272" s="79" t="s">
        <v>840</v>
      </c>
      <c r="K272" s="76"/>
      <c r="L272" s="76"/>
      <c r="M272" s="83" t="s">
        <v>1019</v>
      </c>
      <c r="N272" s="76"/>
      <c r="O272">
        <v>272</v>
      </c>
      <c r="P272" s="34" t="s">
        <v>64</v>
      </c>
    </row>
    <row r="273" spans="1:16" x14ac:dyDescent="0.25">
      <c r="A273" s="63" t="s">
        <v>341</v>
      </c>
      <c r="B273" s="63" t="s">
        <v>426</v>
      </c>
      <c r="C273" s="76" t="s">
        <v>429</v>
      </c>
      <c r="D273" s="78">
        <v>43090.471967592595</v>
      </c>
      <c r="E273" s="76" t="s">
        <v>550</v>
      </c>
      <c r="F273" s="79" t="s">
        <v>616</v>
      </c>
      <c r="G273" s="76" t="s">
        <v>626</v>
      </c>
      <c r="H273" s="76" t="s">
        <v>665</v>
      </c>
      <c r="I273" s="78">
        <v>43090.471967592595</v>
      </c>
      <c r="J273" s="79" t="s">
        <v>840</v>
      </c>
      <c r="K273" s="76"/>
      <c r="L273" s="76"/>
      <c r="M273" s="83" t="s">
        <v>1019</v>
      </c>
      <c r="N273" s="76"/>
      <c r="O273">
        <v>273</v>
      </c>
      <c r="P273" s="34" t="s">
        <v>64</v>
      </c>
    </row>
    <row r="274" spans="1:16" x14ac:dyDescent="0.25">
      <c r="A274" s="63" t="s">
        <v>341</v>
      </c>
      <c r="B274" s="63" t="s">
        <v>427</v>
      </c>
      <c r="C274" s="76" t="s">
        <v>429</v>
      </c>
      <c r="D274" s="78">
        <v>43090.471967592595</v>
      </c>
      <c r="E274" s="76" t="s">
        <v>550</v>
      </c>
      <c r="F274" s="79" t="s">
        <v>616</v>
      </c>
      <c r="G274" s="76" t="s">
        <v>626</v>
      </c>
      <c r="H274" s="76" t="s">
        <v>665</v>
      </c>
      <c r="I274" s="78">
        <v>43090.471967592595</v>
      </c>
      <c r="J274" s="79" t="s">
        <v>840</v>
      </c>
      <c r="K274" s="76"/>
      <c r="L274" s="76"/>
      <c r="M274" s="83" t="s">
        <v>1019</v>
      </c>
      <c r="N274" s="76"/>
      <c r="O274">
        <v>274</v>
      </c>
      <c r="P274" s="34" t="s">
        <v>64</v>
      </c>
    </row>
    <row r="275" spans="1:16" x14ac:dyDescent="0.25">
      <c r="A275" s="63" t="s">
        <v>342</v>
      </c>
      <c r="B275" s="63" t="s">
        <v>342</v>
      </c>
      <c r="C275" s="76" t="s">
        <v>174</v>
      </c>
      <c r="D275" s="78">
        <v>43090.472002314818</v>
      </c>
      <c r="E275" s="76" t="s">
        <v>551</v>
      </c>
      <c r="F275" s="76"/>
      <c r="G275" s="76"/>
      <c r="H275" s="76"/>
      <c r="I275" s="78">
        <v>43090.472002314818</v>
      </c>
      <c r="J275" s="79" t="s">
        <v>841</v>
      </c>
      <c r="K275" s="76"/>
      <c r="L275" s="76"/>
      <c r="M275" s="83" t="s">
        <v>1020</v>
      </c>
      <c r="N275" s="76"/>
      <c r="O275">
        <v>275</v>
      </c>
      <c r="P275" s="34" t="s">
        <v>64</v>
      </c>
    </row>
    <row r="276" spans="1:16" x14ac:dyDescent="0.25">
      <c r="A276" s="63" t="s">
        <v>343</v>
      </c>
      <c r="B276" s="63" t="s">
        <v>360</v>
      </c>
      <c r="C276" s="76" t="s">
        <v>429</v>
      </c>
      <c r="D276" s="78">
        <v>43090.472025462965</v>
      </c>
      <c r="E276" s="76" t="s">
        <v>446</v>
      </c>
      <c r="F276" s="76"/>
      <c r="G276" s="76"/>
      <c r="H276" s="76"/>
      <c r="I276" s="78">
        <v>43090.472025462965</v>
      </c>
      <c r="J276" s="79" t="s">
        <v>842</v>
      </c>
      <c r="K276" s="76"/>
      <c r="L276" s="76"/>
      <c r="M276" s="83" t="s">
        <v>1021</v>
      </c>
      <c r="N276" s="76"/>
      <c r="O276">
        <v>276</v>
      </c>
      <c r="P276" s="34" t="s">
        <v>64</v>
      </c>
    </row>
    <row r="277" spans="1:16" x14ac:dyDescent="0.25">
      <c r="A277" s="63" t="s">
        <v>344</v>
      </c>
      <c r="B277" s="63" t="s">
        <v>344</v>
      </c>
      <c r="C277" s="76" t="s">
        <v>174</v>
      </c>
      <c r="D277" s="78">
        <v>43090.472222222219</v>
      </c>
      <c r="E277" s="76" t="s">
        <v>552</v>
      </c>
      <c r="F277" s="79" t="s">
        <v>617</v>
      </c>
      <c r="G277" s="76" t="s">
        <v>619</v>
      </c>
      <c r="H277" s="76"/>
      <c r="I277" s="78">
        <v>43090.472222222219</v>
      </c>
      <c r="J277" s="79" t="s">
        <v>843</v>
      </c>
      <c r="K277" s="76"/>
      <c r="L277" s="76"/>
      <c r="M277" s="83" t="s">
        <v>1022</v>
      </c>
      <c r="N277" s="76"/>
      <c r="O277">
        <v>277</v>
      </c>
      <c r="P277" s="34" t="s">
        <v>64</v>
      </c>
    </row>
    <row r="278" spans="1:16" x14ac:dyDescent="0.25">
      <c r="A278" s="63" t="s">
        <v>345</v>
      </c>
      <c r="B278" s="63" t="s">
        <v>428</v>
      </c>
      <c r="C278" s="76" t="s">
        <v>429</v>
      </c>
      <c r="D278" s="78">
        <v>43090.472256944442</v>
      </c>
      <c r="E278" s="76" t="s">
        <v>553</v>
      </c>
      <c r="F278" s="79" t="s">
        <v>618</v>
      </c>
      <c r="G278" s="76" t="s">
        <v>643</v>
      </c>
      <c r="H278" s="76"/>
      <c r="I278" s="78">
        <v>43090.472256944442</v>
      </c>
      <c r="J278" s="79" t="s">
        <v>844</v>
      </c>
      <c r="K278" s="76"/>
      <c r="L278" s="76"/>
      <c r="M278" s="83" t="s">
        <v>1023</v>
      </c>
      <c r="N278" s="76"/>
      <c r="O278">
        <v>278</v>
      </c>
      <c r="P278" s="34" t="s">
        <v>64</v>
      </c>
    </row>
  </sheetData>
  <dataConsolidate/>
  <dataValidations count="2">
    <dataValidation allowBlank="1" showInputMessage="1" showErrorMessage="1" promptTitle="Vertex 1 Name" prompt="Enter the name of the edge's first vertex." sqref="A3:A278"/>
    <dataValidation allowBlank="1" showInputMessage="1" showErrorMessage="1" promptTitle="Vertex 2 Name" prompt="Enter the name of the edge's second vertex." sqref="B3:B278"/>
  </dataValidations>
  <hyperlinks>
    <hyperlink ref="F9" r:id="rId1"/>
    <hyperlink ref="F11" r:id="rId2"/>
    <hyperlink ref="F12" r:id="rId3"/>
    <hyperlink ref="F13" r:id="rId4"/>
    <hyperlink ref="F14" r:id="rId5"/>
    <hyperlink ref="F15" r:id="rId6"/>
    <hyperlink ref="F16" r:id="rId7"/>
    <hyperlink ref="F20" r:id="rId8"/>
    <hyperlink ref="F21" r:id="rId9"/>
    <hyperlink ref="F22" r:id="rId10"/>
    <hyperlink ref="F27" r:id="rId11"/>
    <hyperlink ref="F30" r:id="rId12"/>
    <hyperlink ref="F32" r:id="rId13"/>
    <hyperlink ref="F33" r:id="rId14"/>
    <hyperlink ref="F38" r:id="rId15"/>
    <hyperlink ref="F41" r:id="rId16"/>
    <hyperlink ref="F44" r:id="rId17"/>
    <hyperlink ref="F45" r:id="rId18"/>
    <hyperlink ref="F70" r:id="rId19"/>
    <hyperlink ref="F71" r:id="rId20"/>
    <hyperlink ref="F73" r:id="rId21"/>
    <hyperlink ref="F74" r:id="rId22"/>
    <hyperlink ref="F75" r:id="rId23"/>
    <hyperlink ref="F77" r:id="rId24"/>
    <hyperlink ref="F78" r:id="rId25"/>
    <hyperlink ref="F79" r:id="rId26"/>
    <hyperlink ref="F81" r:id="rId27"/>
    <hyperlink ref="F82" r:id="rId28"/>
    <hyperlink ref="F83" r:id="rId29"/>
    <hyperlink ref="F84" r:id="rId30"/>
    <hyperlink ref="F85" r:id="rId31"/>
    <hyperlink ref="F94" r:id="rId32"/>
    <hyperlink ref="F95" r:id="rId33"/>
    <hyperlink ref="F96" r:id="rId34"/>
    <hyperlink ref="F97" r:id="rId35"/>
    <hyperlink ref="F100" r:id="rId36"/>
    <hyperlink ref="F111" r:id="rId37"/>
    <hyperlink ref="F112" r:id="rId38"/>
    <hyperlink ref="F115" r:id="rId39"/>
    <hyperlink ref="F116" r:id="rId40"/>
    <hyperlink ref="F119" r:id="rId41"/>
    <hyperlink ref="F121" r:id="rId42"/>
    <hyperlink ref="F138" r:id="rId43"/>
    <hyperlink ref="F139" r:id="rId44"/>
    <hyperlink ref="F142" r:id="rId45"/>
    <hyperlink ref="F143" r:id="rId46"/>
    <hyperlink ref="F145" r:id="rId47"/>
    <hyperlink ref="F146" r:id="rId48"/>
    <hyperlink ref="F148" r:id="rId49"/>
    <hyperlink ref="F150" r:id="rId50"/>
    <hyperlink ref="F155" r:id="rId51"/>
    <hyperlink ref="F159" r:id="rId52"/>
    <hyperlink ref="F163" r:id="rId53"/>
    <hyperlink ref="F165" r:id="rId54"/>
    <hyperlink ref="F166" r:id="rId55"/>
    <hyperlink ref="F168" r:id="rId56"/>
    <hyperlink ref="F171" r:id="rId57"/>
    <hyperlink ref="F172" r:id="rId58"/>
    <hyperlink ref="F173" r:id="rId59"/>
    <hyperlink ref="F179" r:id="rId60"/>
    <hyperlink ref="F180" r:id="rId61"/>
    <hyperlink ref="F231" r:id="rId62"/>
    <hyperlink ref="F232" r:id="rId63"/>
    <hyperlink ref="F235" r:id="rId64"/>
    <hyperlink ref="F236" r:id="rId65"/>
    <hyperlink ref="F237" r:id="rId66"/>
    <hyperlink ref="F238" r:id="rId67"/>
    <hyperlink ref="F239" r:id="rId68"/>
    <hyperlink ref="F240" r:id="rId69"/>
    <hyperlink ref="F244" r:id="rId70"/>
    <hyperlink ref="F245" r:id="rId71"/>
    <hyperlink ref="F249" r:id="rId72"/>
    <hyperlink ref="F250" r:id="rId73"/>
    <hyperlink ref="F251" r:id="rId74"/>
    <hyperlink ref="F252" r:id="rId75"/>
    <hyperlink ref="F253" r:id="rId76"/>
    <hyperlink ref="F254" r:id="rId77"/>
    <hyperlink ref="F255" r:id="rId78"/>
    <hyperlink ref="F256" r:id="rId79"/>
    <hyperlink ref="F257" r:id="rId80"/>
    <hyperlink ref="F258" r:id="rId81"/>
    <hyperlink ref="F259" r:id="rId82"/>
    <hyperlink ref="F260" r:id="rId83"/>
    <hyperlink ref="F262" r:id="rId84"/>
    <hyperlink ref="F263" r:id="rId85"/>
    <hyperlink ref="F265" r:id="rId86"/>
    <hyperlink ref="F271" r:id="rId87"/>
    <hyperlink ref="F272" r:id="rId88"/>
    <hyperlink ref="F273" r:id="rId89"/>
    <hyperlink ref="F274" r:id="rId90"/>
    <hyperlink ref="F277" r:id="rId91"/>
    <hyperlink ref="F278" r:id="rId92"/>
    <hyperlink ref="J3" r:id="rId93" location="!/repetto_susana/status/943797977805705216"/>
    <hyperlink ref="J4" r:id="rId94" location="!/tolentinpedro/status/943798008122150912"/>
    <hyperlink ref="J5" r:id="rId95" location="!/tolentinpedro/status/943798008122150912"/>
    <hyperlink ref="J6" r:id="rId96" location="!/tolentinpedro/status/943798008122150912"/>
    <hyperlink ref="J7" r:id="rId97" location="!/tolentinpedro/status/943798008122150912"/>
    <hyperlink ref="J8" r:id="rId98" location="!/gumememe/status/943798095808118784"/>
    <hyperlink ref="J9" r:id="rId99" location="!/walmart_atende/status/943798119384395777"/>
    <hyperlink ref="J10" r:id="rId100" location="!/joonbyh/status/943798148488671232"/>
    <hyperlink ref="J11" r:id="rId101" location="!/tatutaduro/status/943798209394065409"/>
    <hyperlink ref="J12" r:id="rId102" location="!/hardmob_promo/status/943798217170411520"/>
    <hyperlink ref="J13" r:id="rId103" location="!/boggletech1/status/943798217619079168"/>
    <hyperlink ref="J14" r:id="rId104" location="!/arthur_colliot/status/943798343314104320"/>
    <hyperlink ref="J15" r:id="rId105" location="!/jwhackers/status/943798358493319170"/>
    <hyperlink ref="J16" r:id="rId106" location="!/quentinmasson57/status/943798382681907200"/>
    <hyperlink ref="J17" r:id="rId107" location="!/knightsmood/status/943798433344667649"/>
    <hyperlink ref="J18" r:id="rId108" location="!/chalkedequality/status/943798439883759616"/>
    <hyperlink ref="J19" r:id="rId109" location="!/chalkedequality/status/943798439883759616"/>
    <hyperlink ref="J20" r:id="rId110" location="!/zackmerles/status/943798440886177792"/>
    <hyperlink ref="J21" r:id="rId111" location="!/floridavoternpa/status/943798476160274433"/>
    <hyperlink ref="J22" r:id="rId112" location="!/floridavoternpa/status/943798476160274433"/>
    <hyperlink ref="J23" r:id="rId113" location="!/ryanvidgamenerd/status/943798477850660865"/>
    <hyperlink ref="J24" r:id="rId114" location="!/ryanvidgamenerd/status/943798477850660865"/>
    <hyperlink ref="J25" r:id="rId115" location="!/ryanvidgamenerd/status/943798477850660865"/>
    <hyperlink ref="J26" r:id="rId116" location="!/saidiano_/status/943798502156656640"/>
    <hyperlink ref="J27" r:id="rId117" location="!/davynegi/status/943798537250398211"/>
    <hyperlink ref="J28" r:id="rId118" location="!/yuunyanshi/status/943798622784716800"/>
    <hyperlink ref="J29" r:id="rId119" location="!/slconine/status/943798665508020224"/>
    <hyperlink ref="J30" r:id="rId120" location="!/timdl/status/943798707027312640"/>
    <hyperlink ref="J31" r:id="rId121" location="!/christatravels/status/943798723649290240"/>
    <hyperlink ref="J32" r:id="rId122" location="!/carlsonengineer/status/943798738270740483"/>
    <hyperlink ref="J33" r:id="rId123" location="!/ıtnewsfrance/status/943798744377675776"/>
    <hyperlink ref="J34" r:id="rId124" location="!/jessicaedeok/status/943798822899273732"/>
    <hyperlink ref="J35" r:id="rId125" location="!/unıxphysco/status/943798843673661440"/>
    <hyperlink ref="J36" r:id="rId126" location="!/_starkqueen/status/943798845745647617"/>
    <hyperlink ref="J37" r:id="rId127" location="!/maria_teague/status/943798902532263936"/>
    <hyperlink ref="J38" r:id="rId128" location="!/capitalcom/status/943798955384721408"/>
    <hyperlink ref="J39" r:id="rId129" location="!/dappy_thegreat/status/943798966600077312"/>
    <hyperlink ref="J40" r:id="rId130" location="!/myloc_tracker/status/943798975907364864"/>
    <hyperlink ref="J41" r:id="rId131" location="!/gboy559/status/943799018211201024"/>
    <hyperlink ref="J42" r:id="rId132" location="!/minatoastool/status/943799021184995333"/>
    <hyperlink ref="J43" r:id="rId133" location="!/carsellguru/status/943799034921316352"/>
    <hyperlink ref="J44" r:id="rId134" location="!/dawgsblog417/status/943799047541882880"/>
    <hyperlink ref="J45" r:id="rId135" location="!/uohanalilly/status/943799053611143168"/>
    <hyperlink ref="J46" r:id="rId136" location="!/fionamarissa/status/943798509467258881"/>
    <hyperlink ref="J47" r:id="rId137" location="!/fionamarissa/status/943798509467258881"/>
    <hyperlink ref="J48" r:id="rId138" location="!/fionamarissa/status/943798509467258881"/>
    <hyperlink ref="J49" r:id="rId139" location="!/fionamarissa/status/943798509467258881"/>
    <hyperlink ref="J50" r:id="rId140" location="!/fionamarissa/status/943798509467258881"/>
    <hyperlink ref="J51" r:id="rId141" location="!/fionamarissa/status/943798509467258881"/>
    <hyperlink ref="J52" r:id="rId142" location="!/fionamarissa/status/943798509467258881"/>
    <hyperlink ref="J53" r:id="rId143" location="!/fionamarissa/status/943798509467258881"/>
    <hyperlink ref="J54" r:id="rId144" location="!/fionamarissa/status/943798509467258881"/>
    <hyperlink ref="J55" r:id="rId145" location="!/fionamarissa/status/943798509467258881"/>
    <hyperlink ref="J56" r:id="rId146" location="!/fionamarissa/status/943798509467258881"/>
    <hyperlink ref="J57" r:id="rId147" location="!/fionamarissa/status/943798509467258881"/>
    <hyperlink ref="J58" r:id="rId148" location="!/fionamarissa/status/943798509467258881"/>
    <hyperlink ref="J59" r:id="rId149" location="!/fionamarissa/status/943799054961725440"/>
    <hyperlink ref="J60" r:id="rId150" location="!/fionamarissa/status/943799054961725440"/>
    <hyperlink ref="J61" r:id="rId151" location="!/fionamarissa/status/943799054961725440"/>
    <hyperlink ref="J62" r:id="rId152" location="!/fionamarissa/status/943799054961725440"/>
    <hyperlink ref="J63" r:id="rId153" location="!/fionamarissa/status/943799054961725440"/>
    <hyperlink ref="J64" r:id="rId154" location="!/fionamarissa/status/943799054961725440"/>
    <hyperlink ref="J65" r:id="rId155" location="!/fionamarissa/status/943799054961725440"/>
    <hyperlink ref="J66" r:id="rId156" location="!/fionamarissa/status/943799054961725440"/>
    <hyperlink ref="J67" r:id="rId157" location="!/fionamarissa/status/943799054961725440"/>
    <hyperlink ref="J68" r:id="rId158" location="!/fionamarissa/status/943799054961725440"/>
    <hyperlink ref="J69" r:id="rId159" location="!/fionamarissa/status/943799054961725440"/>
    <hyperlink ref="J70" r:id="rId160" location="!/123beauty2010/status/943799080811225088"/>
    <hyperlink ref="J71" r:id="rId161" location="!/aniesmehad/status/943799094279004165"/>
    <hyperlink ref="J72" r:id="rId162" location="!/eduzanete/status/943799108988481536"/>
    <hyperlink ref="J73" r:id="rId163" location="!/vitrinedeoferta/status/943799172712542208"/>
    <hyperlink ref="J74" r:id="rId164" location="!/kiaoze/status/943799249170509826"/>
    <hyperlink ref="J75" r:id="rId165" location="!/nismoknights/status/943799294024445952"/>
    <hyperlink ref="J76" r:id="rId166" location="!/kheatherbrown/status/943799319286738944"/>
    <hyperlink ref="J77" r:id="rId167" location="!/dailydigital/status/943799343668256768"/>
    <hyperlink ref="J78" r:id="rId168" location="!/oddegutt/status/943799381383360512"/>
    <hyperlink ref="J79" r:id="rId169" location="!/dyomhara/status/943799434709696514"/>
    <hyperlink ref="J80" r:id="rId170" location="!/ohnospacey/status/943799461406433281"/>
    <hyperlink ref="J81" r:id="rId171" location="!/uzibryan/status/943799482726125568"/>
    <hyperlink ref="J82" r:id="rId172" location="!/anthsci/status/943799645708410880"/>
    <hyperlink ref="J83" r:id="rId173" location="!/invent_therapy/status/943799648136732672"/>
    <hyperlink ref="J84" r:id="rId174" location="!/daniel_jerome44/status/943799728512348160"/>
    <hyperlink ref="J85" r:id="rId175" location="!/freemanswatch/status/943799785718452227"/>
    <hyperlink ref="J86" r:id="rId176" location="!/enrique_altami/status/943799860469346304"/>
    <hyperlink ref="J87" r:id="rId177" location="!/cakewhiz/status/943799861832380416"/>
    <hyperlink ref="J88" r:id="rId178" location="!/cakewhiz/status/943799861832380416"/>
    <hyperlink ref="J89" r:id="rId179" location="!/cakewhiz/status/943799861832380416"/>
    <hyperlink ref="J90" r:id="rId180" location="!/cakewhiz/status/943799861832380416"/>
    <hyperlink ref="J91" r:id="rId181" location="!/wordwisealice/status/943799899161792512"/>
    <hyperlink ref="J92" r:id="rId182" location="!/rainbow28_/status/943799968766316544"/>
    <hyperlink ref="J93" r:id="rId183" location="!/osomatsutan/status/943799998776520704"/>
    <hyperlink ref="J94" r:id="rId184" location="!/nawelle_gasmi/status/943800029055250432"/>
    <hyperlink ref="J95" r:id="rId185" location="!/clintroughton/status/943800036516876289"/>
    <hyperlink ref="J96" r:id="rId186" location="!/clintroughton/status/943800036516876289"/>
    <hyperlink ref="J97" r:id="rId187" location="!/jonkbrent/status/943800045261832193"/>
    <hyperlink ref="J98" r:id="rId188" location="!/mangoysimon/status/943800082775855104"/>
    <hyperlink ref="J99" r:id="rId189" location="!/bearclaw_d/status/943800100106752000"/>
    <hyperlink ref="J100" r:id="rId190" location="!/adngold/status/943800101868326912"/>
    <hyperlink ref="J101" r:id="rId191" location="!/34juancar/status/943799957584334848"/>
    <hyperlink ref="J102" r:id="rId192" location="!/34juancar/status/943799957584334848"/>
    <hyperlink ref="J103" r:id="rId193" location="!/34juancar/status/943800132579069952"/>
    <hyperlink ref="J104" r:id="rId194" location="!/34juancar/status/943800132579069952"/>
    <hyperlink ref="J105" r:id="rId195" location="!/ggelisabet2013/status/943800161125494784"/>
    <hyperlink ref="J106" r:id="rId196" location="!/jısatsumanla/status/943800206839070721"/>
    <hyperlink ref="J107" r:id="rId197" location="!/bloodklavers/status/943800210580484098"/>
    <hyperlink ref="J108" r:id="rId198" location="!/bloodklavers/status/943800210580484098"/>
    <hyperlink ref="J109" r:id="rId199" location="!/bloodklavers/status/943800210580484098"/>
    <hyperlink ref="J110" r:id="rId200" location="!/adonisudono/status/943800213277462528"/>
    <hyperlink ref="J111" r:id="rId201" location="!/mitch_vidovich/status/943800231325523968"/>
    <hyperlink ref="J112" r:id="rId202" location="!/a6thsense/status/943800264989069312"/>
    <hyperlink ref="J113" r:id="rId203" location="!/larcherthanlife/status/943800322727739392"/>
    <hyperlink ref="J114" r:id="rId204" location="!/caliimikaze/status/943800325294710784"/>
    <hyperlink ref="J115" r:id="rId205" location="!/bazinga_king/status/943800341425946625"/>
    <hyperlink ref="J116" r:id="rId206" location="!/frhrsmn/status/943800378310631424"/>
    <hyperlink ref="J117" r:id="rId207" location="!/gatejo/status/943800416470478850"/>
    <hyperlink ref="J118" r:id="rId208" location="!/osvaldobru/status/943800481528377344"/>
    <hyperlink ref="J119" r:id="rId209" location="!/masaun2551/status/943800501082009600"/>
    <hyperlink ref="J120" r:id="rId210" location="!/boglesbian/status/943800507956695040"/>
    <hyperlink ref="J121" r:id="rId211" location="!/pierrotbaron/status/943800544400994304"/>
    <hyperlink ref="J122" r:id="rId212" location="!/mariancavandoli/status/943800604991860736"/>
    <hyperlink ref="J123" r:id="rId213" location="!/18christopher/status/943800632040976384"/>
    <hyperlink ref="J124" r:id="rId214" location="!/18christopher/status/943800632040976384"/>
    <hyperlink ref="J125" r:id="rId215" location="!/sonofmydad/status/943800632154214400"/>
    <hyperlink ref="J126" r:id="rId216" location="!/donquisink/status/943800644477112320"/>
    <hyperlink ref="J127" r:id="rId217" location="!/scissorpp/status/943800709509779457"/>
    <hyperlink ref="J128" r:id="rId218" location="!/aynamor/status/943800710818336770"/>
    <hyperlink ref="J129" r:id="rId219" location="!/lavayennacecina/status/943800722432413696"/>
    <hyperlink ref="J130" r:id="rId220" location="!/kmamas/status/943800729663307782"/>
    <hyperlink ref="J131" r:id="rId221" location="!/marcusdrew0076/status/943798301878636546"/>
    <hyperlink ref="J132" r:id="rId222" location="!/marcusdrew0076/status/943798355616059392"/>
    <hyperlink ref="J133" r:id="rId223" location="!/marcusdrew0076/status/943800730825175048"/>
    <hyperlink ref="J134" r:id="rId224" location="!/marcusdrew0076/status/943798301878636546"/>
    <hyperlink ref="J135" r:id="rId225" location="!/marcusdrew0076/status/943798355616059392"/>
    <hyperlink ref="J136" r:id="rId226" location="!/marcusdrew0076/status/943800730825175048"/>
    <hyperlink ref="J137" r:id="rId227" location="!/maritamorais/status/943800748294443009"/>
    <hyperlink ref="J138" r:id="rId228" location="!/figueraschris/status/943800826379808768"/>
    <hyperlink ref="J139" r:id="rId229" location="!/gregory92t/status/943800855572176897"/>
    <hyperlink ref="J140" r:id="rId230" location="!/lnajltsu/status/943800859384717312"/>
    <hyperlink ref="J141" r:id="rId231" location="!/cgfonta/status/943800911670988801"/>
    <hyperlink ref="J142" r:id="rId232" location="!/fathoeseat/status/943800937080074241"/>
    <hyperlink ref="J143" r:id="rId233" location="!/sfordthetexan/status/943801102822232065"/>
    <hyperlink ref="J144" r:id="rId234" location="!/nilinf7hotmail1/status/943801169100582913"/>
    <hyperlink ref="J145" r:id="rId235" location="!/liilshawtyc/status/943801214851981312"/>
    <hyperlink ref="J146" r:id="rId236" location="!/buckygreen1/status/943801251606810624"/>
    <hyperlink ref="J147" r:id="rId237" location="!/asesarego/status/943801342610591744"/>
    <hyperlink ref="J148" r:id="rId238" location="!/jornalvs/status/943801382825549824"/>
    <hyperlink ref="J149" r:id="rId239" location="!/lizzs8259/status/943801414601539589"/>
    <hyperlink ref="J150" r:id="rId240" location="!/rledutech1/status/943801429650755585"/>
    <hyperlink ref="J151" r:id="rId241" location="!/bfraser747/status/943798416416563201"/>
    <hyperlink ref="J152" r:id="rId242" location="!/beaderino1/status/943801464723574784"/>
    <hyperlink ref="J153" r:id="rId243" location="!/whyttnaysmith/status/943801484101242880"/>
    <hyperlink ref="J154" r:id="rId244" location="!/jediınsider/status/943801484176605184"/>
    <hyperlink ref="J155" r:id="rId245" location="!/oldladybishop/status/943798217321406464"/>
    <hyperlink ref="J156" r:id="rId246" location="!/nsrasta/status/943801503789219840"/>
    <hyperlink ref="J157" r:id="rId247" location="!/lisa_marshae/status/943801509711695872"/>
    <hyperlink ref="J158" r:id="rId248" location="!/rodolphozippo/status/943801526727987200"/>
    <hyperlink ref="J159" r:id="rId249" location="!/jackhutton/status/943801563893579776"/>
    <hyperlink ref="J160" r:id="rId250" location="!/ayla__21/status/943801651747364864"/>
    <hyperlink ref="J161" r:id="rId251" location="!/waifucreepy/status/943801664787456000"/>
    <hyperlink ref="J162" r:id="rId252" location="!/epiriz39/status/943801744655601665"/>
    <hyperlink ref="J163" r:id="rId253" location="!/mjgranger1/status/943801781469016064"/>
    <hyperlink ref="J164" r:id="rId254" location="!/axinityy/status/943801813999980544"/>
    <hyperlink ref="J165" r:id="rId255" location="!/a_ı_news/status/943801828382306304"/>
    <hyperlink ref="J166" r:id="rId256" location="!/richardveryard/status/943801895780483072"/>
    <hyperlink ref="J167" r:id="rId257" location="!/raybeharry/status/943802086654988288"/>
    <hyperlink ref="J168" r:id="rId258" location="!/josecirpr/status/943802119081091073"/>
    <hyperlink ref="J169" r:id="rId259" location="!/mariaeva40451/status/943802238518157312"/>
    <hyperlink ref="J170" r:id="rId260" location="!/plusminuscharge/status/943802241328152576"/>
    <hyperlink ref="J171" r:id="rId261" location="!/_deuceg/status/943802260580159488"/>
    <hyperlink ref="J172" r:id="rId262" location="!/workingmommagic/status/943802265307045888"/>
    <hyperlink ref="J173" r:id="rId263" location="!/workingmommagic/status/943802265307045888"/>
    <hyperlink ref="J174" r:id="rId264" location="!/theıtmom/status/943802276199546881"/>
    <hyperlink ref="J175" r:id="rId265" location="!/sayhellonature/status/943802294050496512"/>
    <hyperlink ref="J176" r:id="rId266" location="!/sayhellonature/status/943802294050496512"/>
    <hyperlink ref="J177" r:id="rId267" location="!/anamariaifran/status/943802359284629507"/>
    <hyperlink ref="J178" r:id="rId268" location="!/anamariaifran/status/943798805698314240"/>
    <hyperlink ref="J179" r:id="rId269" location="!/outnumberedmama/status/943802374774071297"/>
    <hyperlink ref="J180" r:id="rId270" location="!/mommamedianetwo/status/943802399843479553"/>
    <hyperlink ref="J181" r:id="rId271" location="!/asaflynn_1984/status/943802134855913472"/>
    <hyperlink ref="J182" r:id="rId272" location="!/asaflynn_1984/status/943802187242668032"/>
    <hyperlink ref="J183" r:id="rId273" location="!/asaflynn_1984/status/943802134855913472"/>
    <hyperlink ref="J184" r:id="rId274" location="!/asaflynn_1984/status/943802187242668032"/>
    <hyperlink ref="J185" r:id="rId275" location="!/asaflynn_1984/status/943802134855913472"/>
    <hyperlink ref="J186" r:id="rId276" location="!/asaflynn_1984/status/943802187242668032"/>
    <hyperlink ref="J187" r:id="rId277" location="!/asaflynn_1984/status/943802134855913472"/>
    <hyperlink ref="J188" r:id="rId278" location="!/asaflynn_1984/status/943802187242668032"/>
    <hyperlink ref="J189" r:id="rId279" location="!/asaflynn_1984/status/943802134855913472"/>
    <hyperlink ref="J190" r:id="rId280" location="!/asaflynn_1984/status/943802187242668032"/>
    <hyperlink ref="J191" r:id="rId281" location="!/asaflynn_1984/status/943802134855913472"/>
    <hyperlink ref="J192" r:id="rId282" location="!/asaflynn_1984/status/943802187242668032"/>
    <hyperlink ref="J193" r:id="rId283" location="!/asaflynn_1984/status/943802269824438273"/>
    <hyperlink ref="J194" r:id="rId284" location="!/asaflynn_1984/status/943802413361885184"/>
    <hyperlink ref="J195" r:id="rId285" location="!/asaflynn_1984/status/943802134855913472"/>
    <hyperlink ref="J196" r:id="rId286" location="!/asaflynn_1984/status/943802187242668032"/>
    <hyperlink ref="J197" r:id="rId287" location="!/asaflynn_1984/status/943802269824438273"/>
    <hyperlink ref="J198" r:id="rId288" location="!/asaflynn_1984/status/943802413361885184"/>
    <hyperlink ref="J199" r:id="rId289" location="!/asaflynn_1984/status/943802134855913472"/>
    <hyperlink ref="J200" r:id="rId290" location="!/asaflynn_1984/status/943802187242668032"/>
    <hyperlink ref="J201" r:id="rId291" location="!/asaflynn_1984/status/943802269824438273"/>
    <hyperlink ref="J202" r:id="rId292" location="!/asaflynn_1984/status/943802413361885184"/>
    <hyperlink ref="J203" r:id="rId293" location="!/asaflynn_1984/status/943802134855913472"/>
    <hyperlink ref="J204" r:id="rId294" location="!/asaflynn_1984/status/943802187242668032"/>
    <hyperlink ref="J205" r:id="rId295" location="!/asaflynn_1984/status/943802269824438273"/>
    <hyperlink ref="J206" r:id="rId296" location="!/asaflynn_1984/status/943802413361885184"/>
    <hyperlink ref="J207" r:id="rId297" location="!/asaflynn_1984/status/943802134855913472"/>
    <hyperlink ref="J208" r:id="rId298" location="!/asaflynn_1984/status/943802187242668032"/>
    <hyperlink ref="J209" r:id="rId299" location="!/asaflynn_1984/status/943802269824438273"/>
    <hyperlink ref="J210" r:id="rId300" location="!/asaflynn_1984/status/943802413361885184"/>
    <hyperlink ref="J211" r:id="rId301" location="!/asaflynn_1984/status/943802134855913472"/>
    <hyperlink ref="J212" r:id="rId302" location="!/asaflynn_1984/status/943802187242668032"/>
    <hyperlink ref="J213" r:id="rId303" location="!/asaflynn_1984/status/943802269824438273"/>
    <hyperlink ref="J214" r:id="rId304" location="!/asaflynn_1984/status/943802413361885184"/>
    <hyperlink ref="J215" r:id="rId305" location="!/asaflynn_1984/status/943802134855913472"/>
    <hyperlink ref="J216" r:id="rId306" location="!/asaflynn_1984/status/943802187242668032"/>
    <hyperlink ref="J217" r:id="rId307" location="!/asaflynn_1984/status/943802269824438273"/>
    <hyperlink ref="J218" r:id="rId308" location="!/asaflynn_1984/status/943802413361885184"/>
    <hyperlink ref="J219" r:id="rId309" location="!/asaflynn_1984/status/943802269824438273"/>
    <hyperlink ref="J220" r:id="rId310" location="!/asaflynn_1984/status/943802413361885184"/>
    <hyperlink ref="J221" r:id="rId311" location="!/asaflynn_1984/status/943802134855913472"/>
    <hyperlink ref="J222" r:id="rId312" location="!/asaflynn_1984/status/943802187242668032"/>
    <hyperlink ref="J223" r:id="rId313" location="!/asaflynn_1984/status/943802269824438273"/>
    <hyperlink ref="J224" r:id="rId314" location="!/asaflynn_1984/status/943802413361885184"/>
    <hyperlink ref="J225" r:id="rId315" location="!/asaflynn_1984/status/943802269824438273"/>
    <hyperlink ref="J226" r:id="rId316" location="!/asaflynn_1984/status/943802413361885184"/>
    <hyperlink ref="J227" r:id="rId317" location="!/asaflynn_1984/status/943802269824438273"/>
    <hyperlink ref="J228" r:id="rId318" location="!/asaflynn_1984/status/943802413361885184"/>
    <hyperlink ref="J229" r:id="rId319" location="!/aprilapril14333/status/943802508669014018"/>
    <hyperlink ref="J230" r:id="rId320" location="!/scottwilson__/status/943802539367071745"/>
    <hyperlink ref="J231" r:id="rId321" location="!/celinethor/status/943802635378987008"/>
    <hyperlink ref="J232" r:id="rId322" location="!/rafapg/status/943802654593093633"/>
    <hyperlink ref="J233" r:id="rId323" location="!/seissieterobo/status/943798962280194048"/>
    <hyperlink ref="J234" r:id="rId324" location="!/seissieterobo/status/943802655431852032"/>
    <hyperlink ref="J235" r:id="rId325" location="!/gafanhotoapp/status/943798270945628160"/>
    <hyperlink ref="J236" r:id="rId326" location="!/gafanhotoapp/status/943798271990030337"/>
    <hyperlink ref="J237" r:id="rId327" location="!/gafanhotoapp/status/943798434762579969"/>
    <hyperlink ref="J238" r:id="rId328" location="!/gafanhotoapp/status/943801019854737408"/>
    <hyperlink ref="J239" r:id="rId329" location="!/gafanhotoapp/status/943802035954176000"/>
    <hyperlink ref="J240" r:id="rId330" location="!/gafanhotoapp/status/943802685635080192"/>
    <hyperlink ref="J241" r:id="rId331" location="!/findelcuentok/status/943802712080216064"/>
    <hyperlink ref="J242" r:id="rId332" location="!/betylandia/status/943802731797663744"/>
    <hyperlink ref="J243" r:id="rId333" location="!/celinebozuklu8/status/943802743289991169"/>
    <hyperlink ref="J244" r:id="rId334" location="!/wfmy/status/943798441578254338"/>
    <hyperlink ref="J245" r:id="rId335" location="!/craneman51m/status/943802804459790336"/>
    <hyperlink ref="J246" r:id="rId336" location="!/pressurecookin_/status/943802872336023552"/>
    <hyperlink ref="J247" r:id="rId337" location="!/vivibulzo/status/943802887066537985"/>
    <hyperlink ref="J248" r:id="rId338" location="!/elwood1960law/status/943802926119768064"/>
    <hyperlink ref="J249" r:id="rId339" location="!/lusinedigitale/status/943798379141910528"/>
    <hyperlink ref="J250" r:id="rId340" location="!/lsilvestresiaz/status/943802941445689344"/>
    <hyperlink ref="J251" r:id="rId341" location="!/ahorsehasnoname/status/943802428817924096"/>
    <hyperlink ref="J252" r:id="rId342" location="!/ahorsehasnoname/status/943802942909485058"/>
    <hyperlink ref="J253" r:id="rId343" location="!/ahorsehasnoname/status/943802428817924096"/>
    <hyperlink ref="J254" r:id="rId344" location="!/ahorsehasnoname/status/943802942909485058"/>
    <hyperlink ref="J255" r:id="rId345" location="!/ahorsehasnoname/status/943802428817924096"/>
    <hyperlink ref="J256" r:id="rId346" location="!/ahorsehasnoname/status/943802942909485058"/>
    <hyperlink ref="J257" r:id="rId347" location="!/ahorsehasnoname/status/943802428817924096"/>
    <hyperlink ref="J258" r:id="rId348" location="!/ahorsehasnoname/status/943802942909485058"/>
    <hyperlink ref="J259" r:id="rId349" location="!/cjmovies_/status/943802948890578945"/>
    <hyperlink ref="J260" r:id="rId350" location="!/aretail/status/943802988824539136"/>
    <hyperlink ref="J261" r:id="rId351" location="!/rockinmama/status/943802561349410816"/>
    <hyperlink ref="J262" r:id="rId352" location="!/rockinmama/status/943803004905431041"/>
    <hyperlink ref="J263" r:id="rId353" location="!/vipertoxin/status/943803012819988480"/>
    <hyperlink ref="J264" r:id="rId354" location="!/crisluz16/status/943803024404828167"/>
    <hyperlink ref="J265" r:id="rId355" location="!/jacqueline_mbrm/status/943803035544891397"/>
    <hyperlink ref="J266" r:id="rId356" location="!/smugouma/status/943803042192863232"/>
    <hyperlink ref="J267" r:id="rId357" location="!/lisafields75/status/943799554209730561"/>
    <hyperlink ref="J268" r:id="rId358" location="!/lisafields75/status/943799554209730561"/>
    <hyperlink ref="J269" r:id="rId359" location="!/lisafields75/status/943799554209730561"/>
    <hyperlink ref="J270" r:id="rId360" location="!/lisafields75/status/943803084043702273"/>
    <hyperlink ref="J271" r:id="rId361" location="!/hjcbizsolutions/status/943803136191401984"/>
    <hyperlink ref="J272" r:id="rId362" location="!/juergunger/status/943803141170126849"/>
    <hyperlink ref="J273" r:id="rId363" location="!/juergunger/status/943803141170126849"/>
    <hyperlink ref="J274" r:id="rId364" location="!/juergunger/status/943803141170126849"/>
    <hyperlink ref="J275" r:id="rId365" location="!/lamommy_mocha/status/943803153698447360"/>
    <hyperlink ref="J276" r:id="rId366" location="!/jocha21/status/943803160740712448"/>
    <hyperlink ref="J277" r:id="rId367" location="!/cassandraaaa_1d/status/943803232194912262"/>
    <hyperlink ref="J278" r:id="rId368" location="!/mark_vasicek/status/943803243838296065"/>
  </hyperlinks>
  <pageMargins left="0.7" right="0.7" top="0.75" bottom="0.75" header="0.3" footer="0.3"/>
  <pageSetup orientation="portrait" verticalDpi="0" r:id="rId369"/>
  <legacyDrawing r:id="rId370"/>
  <tableParts count="1">
    <tablePart r:id="rId37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E247"/>
  <sheetViews>
    <sheetView workbookViewId="0">
      <pane xSplit="1" ySplit="2" topLeftCell="B3" activePane="bottomRight" state="frozen"/>
      <selection pane="topRight" activeCell="B1" sqref="B1"/>
      <selection pane="bottomLeft" activeCell="A3" sqref="A3"/>
      <selection pane="bottomRight" activeCell="A2" sqref="A2:AQ2"/>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customWidth="1"/>
    <col min="19" max="19" width="9.28515625" customWidth="1"/>
    <col min="20" max="20" width="9.5703125" customWidth="1"/>
    <col min="21" max="23" width="14.28515625" customWidth="1"/>
    <col min="24" max="24" width="11.85546875" customWidth="1"/>
    <col min="25" max="25" width="14.42578125" customWidth="1"/>
    <col min="26" max="26" width="18.28515625"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140625" style="3" bestFit="1" customWidth="1"/>
    <col min="35" max="35" width="10.5703125" bestFit="1" customWidth="1"/>
    <col min="36" max="36" width="10.7109375" bestFit="1" customWidth="1"/>
    <col min="37" max="37" width="7.42578125" bestFit="1" customWidth="1"/>
    <col min="38" max="38" width="8.140625" bestFit="1" customWidth="1"/>
    <col min="39" max="39" width="16.5703125" bestFit="1" customWidth="1"/>
    <col min="40" max="41" width="16.140625" bestFit="1" customWidth="1"/>
    <col min="42" max="42" width="15.140625" bestFit="1" customWidth="1"/>
    <col min="43" max="43" width="17.28515625" bestFit="1" customWidth="1"/>
    <col min="44" max="44" width="19.5703125" bestFit="1" customWidth="1"/>
    <col min="45" max="45" width="17.42578125" bestFit="1" customWidth="1"/>
    <col min="46" max="46" width="19.5703125" bestFit="1" customWidth="1"/>
    <col min="47" max="47" width="17.5703125" bestFit="1" customWidth="1"/>
    <col min="48" max="48" width="19.5703125" bestFit="1" customWidth="1"/>
    <col min="49" max="49" width="17.28515625" bestFit="1" customWidth="1"/>
    <col min="50" max="50" width="19.5703125" bestFit="1" customWidth="1"/>
    <col min="51" max="51" width="19.28515625" bestFit="1" customWidth="1"/>
    <col min="52" max="52" width="19.5703125" bestFit="1" customWidth="1"/>
  </cols>
  <sheetData>
    <row r="1" spans="1:57" x14ac:dyDescent="0.25">
      <c r="B1" s="23" t="s">
        <v>38</v>
      </c>
      <c r="C1" s="17"/>
      <c r="D1" s="17"/>
      <c r="E1" s="17"/>
      <c r="F1" s="17"/>
      <c r="G1" s="17"/>
      <c r="H1" s="25" t="s">
        <v>42</v>
      </c>
      <c r="I1" s="24"/>
      <c r="J1" s="24"/>
      <c r="K1" s="24"/>
      <c r="L1" s="27" t="s">
        <v>43</v>
      </c>
      <c r="M1" s="26"/>
      <c r="N1" s="26"/>
      <c r="O1" s="26"/>
      <c r="P1" s="26"/>
      <c r="Q1" s="26"/>
      <c r="R1" s="22" t="s">
        <v>41</v>
      </c>
      <c r="S1" s="19"/>
      <c r="T1" s="20"/>
      <c r="U1" s="21"/>
      <c r="V1" s="19"/>
      <c r="W1" s="19"/>
      <c r="X1" s="19"/>
      <c r="Y1" s="19"/>
      <c r="Z1" s="19"/>
      <c r="AA1" s="28" t="s">
        <v>39</v>
      </c>
      <c r="AB1" s="18"/>
      <c r="AC1" s="29" t="s">
        <v>40</v>
      </c>
      <c r="AD1"/>
      <c r="AE1"/>
      <c r="AF1"/>
      <c r="AG1"/>
      <c r="AH1"/>
    </row>
    <row r="2" spans="1:57" ht="30" customHeight="1" x14ac:dyDescent="0.25">
      <c r="A2" s="11" t="s">
        <v>4</v>
      </c>
      <c r="B2" s="8" t="s">
        <v>2</v>
      </c>
      <c r="C2" s="8" t="s">
        <v>7</v>
      </c>
      <c r="D2" s="9" t="s">
        <v>44</v>
      </c>
      <c r="E2" s="10" t="s">
        <v>3</v>
      </c>
      <c r="F2" s="8" t="s">
        <v>47</v>
      </c>
      <c r="G2" s="8" t="s">
        <v>10</v>
      </c>
      <c r="H2" s="8" t="s">
        <v>45</v>
      </c>
      <c r="I2" s="8" t="s">
        <v>46</v>
      </c>
      <c r="J2" s="8" t="s">
        <v>76</v>
      </c>
      <c r="K2" s="8" t="s">
        <v>9</v>
      </c>
      <c r="L2" s="8" t="s">
        <v>26</v>
      </c>
      <c r="M2" s="8" t="s">
        <v>14</v>
      </c>
      <c r="N2" s="8" t="s">
        <v>15</v>
      </c>
      <c r="O2" s="8" t="s">
        <v>12</v>
      </c>
      <c r="P2" s="8" t="s">
        <v>27</v>
      </c>
      <c r="Q2" s="8" t="s">
        <v>28</v>
      </c>
      <c r="R2" s="13" t="s">
        <v>30</v>
      </c>
      <c r="S2" s="13" t="s">
        <v>31</v>
      </c>
      <c r="T2" s="13" t="s">
        <v>32</v>
      </c>
      <c r="U2" s="13" t="s">
        <v>33</v>
      </c>
      <c r="V2" s="13" t="s">
        <v>34</v>
      </c>
      <c r="W2" s="13" t="s">
        <v>35</v>
      </c>
      <c r="X2" s="13" t="s">
        <v>135</v>
      </c>
      <c r="Y2" s="13" t="s">
        <v>36</v>
      </c>
      <c r="Z2" s="13" t="s">
        <v>166</v>
      </c>
      <c r="AA2" s="11" t="s">
        <v>11</v>
      </c>
      <c r="AB2" s="11" t="s">
        <v>37</v>
      </c>
      <c r="AC2" s="8" t="s">
        <v>25</v>
      </c>
      <c r="AD2" s="13" t="s">
        <v>1032</v>
      </c>
      <c r="AE2" s="13" t="s">
        <v>1033</v>
      </c>
      <c r="AF2" s="13" t="s">
        <v>1034</v>
      </c>
      <c r="AG2" s="13" t="s">
        <v>1035</v>
      </c>
      <c r="AH2" s="13" t="s">
        <v>1036</v>
      </c>
      <c r="AI2" s="13" t="s">
        <v>1037</v>
      </c>
      <c r="AJ2" s="13" t="s">
        <v>1038</v>
      </c>
      <c r="AK2" s="13" t="s">
        <v>1039</v>
      </c>
      <c r="AL2" s="13" t="s">
        <v>1040</v>
      </c>
      <c r="AM2" s="13" t="s">
        <v>1041</v>
      </c>
      <c r="AN2" s="13" t="s">
        <v>1042</v>
      </c>
      <c r="AO2" s="13" t="s">
        <v>1043</v>
      </c>
      <c r="AP2" s="13" t="s">
        <v>1044</v>
      </c>
      <c r="AQ2" s="102" t="s">
        <v>2369</v>
      </c>
      <c r="AR2" s="102" t="s">
        <v>2372</v>
      </c>
      <c r="AS2" s="102" t="s">
        <v>2374</v>
      </c>
      <c r="AT2" s="102" t="s">
        <v>2375</v>
      </c>
      <c r="AU2" s="102" t="s">
        <v>2376</v>
      </c>
      <c r="AV2" s="102" t="s">
        <v>2377</v>
      </c>
      <c r="AW2" s="102" t="s">
        <v>2379</v>
      </c>
      <c r="AX2" s="102" t="s">
        <v>2485</v>
      </c>
      <c r="AY2" s="102" t="s">
        <v>2495</v>
      </c>
      <c r="AZ2" s="102" t="s">
        <v>2601</v>
      </c>
      <c r="BA2" s="3"/>
      <c r="BB2" s="3"/>
    </row>
    <row r="3" spans="1:57" ht="15" customHeight="1" x14ac:dyDescent="0.25">
      <c r="A3" s="63" t="s">
        <v>184</v>
      </c>
      <c r="B3" s="64"/>
      <c r="C3" s="64"/>
      <c r="D3" s="65">
        <v>5.15625</v>
      </c>
      <c r="E3" s="66"/>
      <c r="F3" s="98" t="s">
        <v>1590</v>
      </c>
      <c r="G3" s="64"/>
      <c r="H3" s="67" t="s">
        <v>184</v>
      </c>
      <c r="I3" s="68"/>
      <c r="J3" s="68"/>
      <c r="K3" s="67" t="s">
        <v>2075</v>
      </c>
      <c r="L3" s="69"/>
      <c r="M3" s="70">
        <v>2968.168212890625</v>
      </c>
      <c r="N3" s="70">
        <v>9371.2041015625</v>
      </c>
      <c r="O3" s="71"/>
      <c r="P3" s="72"/>
      <c r="Q3" s="72"/>
      <c r="R3" s="48"/>
      <c r="S3" s="48">
        <v>0</v>
      </c>
      <c r="T3" s="48">
        <v>1</v>
      </c>
      <c r="U3" s="49">
        <v>0</v>
      </c>
      <c r="V3" s="49">
        <v>0.33333299999999999</v>
      </c>
      <c r="W3" s="49">
        <v>0</v>
      </c>
      <c r="X3" s="49">
        <v>0.77026899999999998</v>
      </c>
      <c r="Y3" s="49">
        <v>0</v>
      </c>
      <c r="Z3" s="49">
        <v>0</v>
      </c>
      <c r="AA3" s="73">
        <v>3</v>
      </c>
      <c r="AB3" s="73"/>
      <c r="AC3" s="74"/>
      <c r="AD3" s="75">
        <v>142</v>
      </c>
      <c r="AE3" s="75">
        <v>45</v>
      </c>
      <c r="AF3" s="75">
        <v>11195</v>
      </c>
      <c r="AG3" s="75">
        <v>6854</v>
      </c>
      <c r="AH3" s="75"/>
      <c r="AI3" s="75"/>
      <c r="AJ3" s="75"/>
      <c r="AK3" s="75"/>
      <c r="AL3" s="75"/>
      <c r="AM3" s="77">
        <v>42930.775613425925</v>
      </c>
      <c r="AN3" s="75" t="s">
        <v>1829</v>
      </c>
      <c r="AO3" s="80" t="s">
        <v>1830</v>
      </c>
      <c r="AP3" s="75" t="s">
        <v>65</v>
      </c>
      <c r="AQ3" s="48"/>
      <c r="AR3" s="48"/>
      <c r="AS3" s="48"/>
      <c r="AT3" s="48"/>
      <c r="AU3" s="48"/>
      <c r="AV3" s="48"/>
      <c r="AW3" s="103" t="s">
        <v>2380</v>
      </c>
      <c r="AX3" s="103" t="s">
        <v>2380</v>
      </c>
      <c r="AY3" s="103" t="s">
        <v>2496</v>
      </c>
      <c r="AZ3" s="103" t="s">
        <v>2496</v>
      </c>
      <c r="BA3" s="3"/>
      <c r="BB3" s="3"/>
    </row>
    <row r="4" spans="1:57" x14ac:dyDescent="0.25">
      <c r="A4" s="63" t="s">
        <v>346</v>
      </c>
      <c r="B4" s="64"/>
      <c r="C4" s="64"/>
      <c r="D4" s="65">
        <v>1.5</v>
      </c>
      <c r="E4" s="66"/>
      <c r="F4" s="98" t="s">
        <v>1591</v>
      </c>
      <c r="G4" s="64"/>
      <c r="H4" s="67" t="s">
        <v>346</v>
      </c>
      <c r="I4" s="68"/>
      <c r="J4" s="68"/>
      <c r="K4" s="67" t="s">
        <v>2076</v>
      </c>
      <c r="L4" s="69"/>
      <c r="M4" s="70">
        <v>5469.86083984375</v>
      </c>
      <c r="N4" s="70">
        <v>5523.10791015625</v>
      </c>
      <c r="O4" s="71"/>
      <c r="P4" s="72"/>
      <c r="Q4" s="72"/>
      <c r="R4" s="84"/>
      <c r="S4" s="48">
        <v>2</v>
      </c>
      <c r="T4" s="48">
        <v>0</v>
      </c>
      <c r="U4" s="49">
        <v>2</v>
      </c>
      <c r="V4" s="49">
        <v>0.5</v>
      </c>
      <c r="W4" s="49">
        <v>0</v>
      </c>
      <c r="X4" s="49">
        <v>1.4594560000000001</v>
      </c>
      <c r="Y4" s="49">
        <v>0</v>
      </c>
      <c r="Z4" s="49">
        <v>0</v>
      </c>
      <c r="AA4" s="73">
        <v>4</v>
      </c>
      <c r="AB4" s="73"/>
      <c r="AC4" s="74"/>
      <c r="AD4" s="75">
        <v>1122</v>
      </c>
      <c r="AE4" s="75">
        <v>17924</v>
      </c>
      <c r="AF4" s="75">
        <v>56587</v>
      </c>
      <c r="AG4" s="75">
        <v>43439</v>
      </c>
      <c r="AH4" s="75">
        <v>-7200</v>
      </c>
      <c r="AI4" s="75" t="s">
        <v>1045</v>
      </c>
      <c r="AJ4" s="75" t="s">
        <v>1262</v>
      </c>
      <c r="AK4" s="75"/>
      <c r="AL4" s="75" t="s">
        <v>1557</v>
      </c>
      <c r="AM4" s="77">
        <v>40451.873576388891</v>
      </c>
      <c r="AN4" s="75" t="s">
        <v>1829</v>
      </c>
      <c r="AO4" s="80" t="s">
        <v>1831</v>
      </c>
      <c r="AP4" s="75" t="s">
        <v>64</v>
      </c>
      <c r="AQ4" s="48"/>
      <c r="AR4" s="48"/>
      <c r="AS4" s="48"/>
      <c r="AT4" s="48"/>
      <c r="AU4" s="48"/>
      <c r="AV4" s="48"/>
      <c r="AW4" s="48"/>
      <c r="AX4" s="48"/>
      <c r="AY4" s="48"/>
      <c r="AZ4" s="48"/>
      <c r="BA4" s="2"/>
      <c r="BB4" s="3"/>
      <c r="BC4" s="3"/>
      <c r="BD4" s="3"/>
      <c r="BE4" s="3"/>
    </row>
    <row r="5" spans="1:57" x14ac:dyDescent="0.25">
      <c r="A5" s="63" t="s">
        <v>185</v>
      </c>
      <c r="B5" s="64"/>
      <c r="C5" s="64"/>
      <c r="D5" s="65">
        <v>16.125</v>
      </c>
      <c r="E5" s="66"/>
      <c r="F5" s="98" t="s">
        <v>1592</v>
      </c>
      <c r="G5" s="64"/>
      <c r="H5" s="67" t="s">
        <v>185</v>
      </c>
      <c r="I5" s="68"/>
      <c r="J5" s="68"/>
      <c r="K5" s="67" t="s">
        <v>2077</v>
      </c>
      <c r="L5" s="69"/>
      <c r="M5" s="70">
        <v>3713.926513671875</v>
      </c>
      <c r="N5" s="70">
        <v>3710.723388671875</v>
      </c>
      <c r="O5" s="71"/>
      <c r="P5" s="72"/>
      <c r="Q5" s="72"/>
      <c r="R5" s="84"/>
      <c r="S5" s="48">
        <v>0</v>
      </c>
      <c r="T5" s="48">
        <v>4</v>
      </c>
      <c r="U5" s="49">
        <v>91</v>
      </c>
      <c r="V5" s="49">
        <v>1.7857000000000001E-2</v>
      </c>
      <c r="W5" s="49">
        <v>0</v>
      </c>
      <c r="X5" s="49">
        <v>1.608169</v>
      </c>
      <c r="Y5" s="49">
        <v>0</v>
      </c>
      <c r="Z5" s="49">
        <v>0</v>
      </c>
      <c r="AA5" s="73">
        <v>5</v>
      </c>
      <c r="AB5" s="73"/>
      <c r="AC5" s="74"/>
      <c r="AD5" s="75">
        <v>122</v>
      </c>
      <c r="AE5" s="75">
        <v>22</v>
      </c>
      <c r="AF5" s="75">
        <v>282</v>
      </c>
      <c r="AG5" s="75">
        <v>872</v>
      </c>
      <c r="AH5" s="75"/>
      <c r="AI5" s="75" t="s">
        <v>1046</v>
      </c>
      <c r="AJ5" s="75" t="s">
        <v>1263</v>
      </c>
      <c r="AK5" s="75"/>
      <c r="AL5" s="75"/>
      <c r="AM5" s="77">
        <v>42389.78056712963</v>
      </c>
      <c r="AN5" s="75" t="s">
        <v>1829</v>
      </c>
      <c r="AO5" s="80" t="s">
        <v>1832</v>
      </c>
      <c r="AP5" s="75" t="s">
        <v>65</v>
      </c>
      <c r="AQ5" s="48"/>
      <c r="AR5" s="48"/>
      <c r="AS5" s="48"/>
      <c r="AT5" s="48"/>
      <c r="AU5" s="48"/>
      <c r="AV5" s="48"/>
      <c r="AW5" s="103" t="s">
        <v>2381</v>
      </c>
      <c r="AX5" s="103" t="s">
        <v>2381</v>
      </c>
      <c r="AY5" s="103" t="s">
        <v>2497</v>
      </c>
      <c r="AZ5" s="103" t="s">
        <v>2497</v>
      </c>
      <c r="BA5" s="2"/>
      <c r="BB5" s="3"/>
      <c r="BC5" s="3"/>
      <c r="BD5" s="3"/>
      <c r="BE5" s="3"/>
    </row>
    <row r="6" spans="1:57" x14ac:dyDescent="0.25">
      <c r="A6" s="63" t="s">
        <v>347</v>
      </c>
      <c r="B6" s="64"/>
      <c r="C6" s="64"/>
      <c r="D6" s="65">
        <v>1.5</v>
      </c>
      <c r="E6" s="66"/>
      <c r="F6" s="98" t="s">
        <v>1593</v>
      </c>
      <c r="G6" s="64"/>
      <c r="H6" s="67" t="s">
        <v>347</v>
      </c>
      <c r="I6" s="68"/>
      <c r="J6" s="68"/>
      <c r="K6" s="67" t="s">
        <v>2078</v>
      </c>
      <c r="L6" s="69"/>
      <c r="M6" s="70">
        <v>4022.153076171875</v>
      </c>
      <c r="N6" s="70">
        <v>342.27725219726563</v>
      </c>
      <c r="O6" s="71"/>
      <c r="P6" s="72"/>
      <c r="Q6" s="72"/>
      <c r="R6" s="84"/>
      <c r="S6" s="48">
        <v>1</v>
      </c>
      <c r="T6" s="48">
        <v>0</v>
      </c>
      <c r="U6" s="49">
        <v>0</v>
      </c>
      <c r="V6" s="49">
        <v>1.2500000000000001E-2</v>
      </c>
      <c r="W6" s="49">
        <v>0</v>
      </c>
      <c r="X6" s="49">
        <v>0.49173600000000001</v>
      </c>
      <c r="Y6" s="49">
        <v>0</v>
      </c>
      <c r="Z6" s="49">
        <v>0</v>
      </c>
      <c r="AA6" s="73">
        <v>6</v>
      </c>
      <c r="AB6" s="73"/>
      <c r="AC6" s="74"/>
      <c r="AD6" s="75">
        <v>151</v>
      </c>
      <c r="AE6" s="75">
        <v>2723362</v>
      </c>
      <c r="AF6" s="75">
        <v>26521</v>
      </c>
      <c r="AG6" s="75">
        <v>4812</v>
      </c>
      <c r="AH6" s="75">
        <v>-28800</v>
      </c>
      <c r="AI6" s="75" t="s">
        <v>1047</v>
      </c>
      <c r="AJ6" s="75" t="s">
        <v>1264</v>
      </c>
      <c r="AK6" s="80" t="s">
        <v>1426</v>
      </c>
      <c r="AL6" s="75" t="s">
        <v>1558</v>
      </c>
      <c r="AM6" s="77">
        <v>39857.777708333335</v>
      </c>
      <c r="AN6" s="75" t="s">
        <v>1829</v>
      </c>
      <c r="AO6" s="80" t="s">
        <v>1833</v>
      </c>
      <c r="AP6" s="75" t="s">
        <v>64</v>
      </c>
      <c r="AQ6" s="48"/>
      <c r="AR6" s="48"/>
      <c r="AS6" s="48"/>
      <c r="AT6" s="48"/>
      <c r="AU6" s="48"/>
      <c r="AV6" s="48"/>
      <c r="AW6" s="48"/>
      <c r="AX6" s="48"/>
      <c r="AY6" s="48"/>
      <c r="AZ6" s="48"/>
      <c r="BA6" s="2"/>
      <c r="BB6" s="3"/>
      <c r="BC6" s="3"/>
      <c r="BD6" s="3"/>
      <c r="BE6" s="3"/>
    </row>
    <row r="7" spans="1:57" x14ac:dyDescent="0.25">
      <c r="A7" s="63" t="s">
        <v>348</v>
      </c>
      <c r="B7" s="64"/>
      <c r="C7" s="64"/>
      <c r="D7" s="65">
        <v>1.5</v>
      </c>
      <c r="E7" s="66"/>
      <c r="F7" s="98" t="s">
        <v>1594</v>
      </c>
      <c r="G7" s="64"/>
      <c r="H7" s="67" t="s">
        <v>348</v>
      </c>
      <c r="I7" s="68"/>
      <c r="J7" s="68"/>
      <c r="K7" s="67" t="s">
        <v>2079</v>
      </c>
      <c r="L7" s="69"/>
      <c r="M7" s="70">
        <v>4106.08056640625</v>
      </c>
      <c r="N7" s="70">
        <v>5327.6416015625</v>
      </c>
      <c r="O7" s="71"/>
      <c r="P7" s="72"/>
      <c r="Q7" s="72"/>
      <c r="R7" s="84"/>
      <c r="S7" s="48">
        <v>12</v>
      </c>
      <c r="T7" s="48">
        <v>0</v>
      </c>
      <c r="U7" s="49">
        <v>542.33333300000004</v>
      </c>
      <c r="V7" s="49">
        <v>2.6315999999999999E-2</v>
      </c>
      <c r="W7" s="49">
        <v>0</v>
      </c>
      <c r="X7" s="49">
        <v>4.7376100000000001</v>
      </c>
      <c r="Y7" s="49">
        <v>0</v>
      </c>
      <c r="Z7" s="49">
        <v>0</v>
      </c>
      <c r="AA7" s="73">
        <v>7</v>
      </c>
      <c r="AB7" s="73"/>
      <c r="AC7" s="74"/>
      <c r="AD7" s="75">
        <v>4137</v>
      </c>
      <c r="AE7" s="75">
        <v>912844</v>
      </c>
      <c r="AF7" s="75">
        <v>491061</v>
      </c>
      <c r="AG7" s="75">
        <v>2646</v>
      </c>
      <c r="AH7" s="75">
        <v>-21600</v>
      </c>
      <c r="AI7" s="75" t="s">
        <v>1048</v>
      </c>
      <c r="AJ7" s="75" t="s">
        <v>1265</v>
      </c>
      <c r="AK7" s="80" t="s">
        <v>1427</v>
      </c>
      <c r="AL7" s="75" t="s">
        <v>1559</v>
      </c>
      <c r="AM7" s="77">
        <v>39755.818564814814</v>
      </c>
      <c r="AN7" s="75" t="s">
        <v>1829</v>
      </c>
      <c r="AO7" s="80" t="s">
        <v>1834</v>
      </c>
      <c r="AP7" s="75" t="s">
        <v>64</v>
      </c>
      <c r="AQ7" s="48"/>
      <c r="AR7" s="48"/>
      <c r="AS7" s="48"/>
      <c r="AT7" s="48"/>
      <c r="AU7" s="48"/>
      <c r="AV7" s="48"/>
      <c r="AW7" s="48"/>
      <c r="AX7" s="48"/>
      <c r="AY7" s="48"/>
      <c r="AZ7" s="48"/>
      <c r="BA7" s="2"/>
      <c r="BB7" s="3"/>
      <c r="BC7" s="3"/>
      <c r="BD7" s="3"/>
      <c r="BE7" s="3"/>
    </row>
    <row r="8" spans="1:57" x14ac:dyDescent="0.25">
      <c r="A8" s="63" t="s">
        <v>349</v>
      </c>
      <c r="B8" s="64"/>
      <c r="C8" s="64"/>
      <c r="D8" s="65">
        <v>1.5</v>
      </c>
      <c r="E8" s="66"/>
      <c r="F8" s="98" t="s">
        <v>1595</v>
      </c>
      <c r="G8" s="64"/>
      <c r="H8" s="67" t="s">
        <v>349</v>
      </c>
      <c r="I8" s="68"/>
      <c r="J8" s="68"/>
      <c r="K8" s="67" t="s">
        <v>2080</v>
      </c>
      <c r="L8" s="69"/>
      <c r="M8" s="70">
        <v>935.79241943359375</v>
      </c>
      <c r="N8" s="70">
        <v>4880.17919921875</v>
      </c>
      <c r="O8" s="71"/>
      <c r="P8" s="72"/>
      <c r="Q8" s="72"/>
      <c r="R8" s="84"/>
      <c r="S8" s="48">
        <v>2</v>
      </c>
      <c r="T8" s="48">
        <v>0</v>
      </c>
      <c r="U8" s="49">
        <v>1.3333330000000001</v>
      </c>
      <c r="V8" s="49">
        <v>1.2821000000000001E-2</v>
      </c>
      <c r="W8" s="49">
        <v>0</v>
      </c>
      <c r="X8" s="49">
        <v>0.82895700000000005</v>
      </c>
      <c r="Y8" s="49">
        <v>0</v>
      </c>
      <c r="Z8" s="49">
        <v>0</v>
      </c>
      <c r="AA8" s="73">
        <v>8</v>
      </c>
      <c r="AB8" s="73"/>
      <c r="AC8" s="74"/>
      <c r="AD8" s="75">
        <v>351</v>
      </c>
      <c r="AE8" s="75">
        <v>1152975</v>
      </c>
      <c r="AF8" s="75">
        <v>33362</v>
      </c>
      <c r="AG8" s="75">
        <v>5528</v>
      </c>
      <c r="AH8" s="75">
        <v>-21600</v>
      </c>
      <c r="AI8" s="75" t="s">
        <v>1049</v>
      </c>
      <c r="AJ8" s="75" t="s">
        <v>1266</v>
      </c>
      <c r="AK8" s="80" t="s">
        <v>1428</v>
      </c>
      <c r="AL8" s="75" t="s">
        <v>1559</v>
      </c>
      <c r="AM8" s="77">
        <v>39872.595011574071</v>
      </c>
      <c r="AN8" s="75" t="s">
        <v>1829</v>
      </c>
      <c r="AO8" s="80" t="s">
        <v>1835</v>
      </c>
      <c r="AP8" s="75" t="s">
        <v>64</v>
      </c>
      <c r="AQ8" s="48"/>
      <c r="AR8" s="48"/>
      <c r="AS8" s="48"/>
      <c r="AT8" s="48"/>
      <c r="AU8" s="48"/>
      <c r="AV8" s="48"/>
      <c r="AW8" s="48"/>
      <c r="AX8" s="48"/>
      <c r="AY8" s="48"/>
      <c r="AZ8" s="48"/>
      <c r="BA8" s="2"/>
      <c r="BB8" s="3"/>
      <c r="BC8" s="3"/>
      <c r="BD8" s="3"/>
      <c r="BE8" s="3"/>
    </row>
    <row r="9" spans="1:57" x14ac:dyDescent="0.25">
      <c r="A9" s="63" t="s">
        <v>350</v>
      </c>
      <c r="B9" s="64"/>
      <c r="C9" s="64"/>
      <c r="D9" s="65">
        <v>1.5</v>
      </c>
      <c r="E9" s="66"/>
      <c r="F9" s="98" t="s">
        <v>1596</v>
      </c>
      <c r="G9" s="64"/>
      <c r="H9" s="67" t="s">
        <v>350</v>
      </c>
      <c r="I9" s="68"/>
      <c r="J9" s="68"/>
      <c r="K9" s="67" t="s">
        <v>2081</v>
      </c>
      <c r="L9" s="69"/>
      <c r="M9" s="70">
        <v>3834.373046875</v>
      </c>
      <c r="N9" s="70">
        <v>121.89041137695313</v>
      </c>
      <c r="O9" s="71"/>
      <c r="P9" s="72"/>
      <c r="Q9" s="72"/>
      <c r="R9" s="84"/>
      <c r="S9" s="48">
        <v>2</v>
      </c>
      <c r="T9" s="48">
        <v>0</v>
      </c>
      <c r="U9" s="49">
        <v>1.3333330000000001</v>
      </c>
      <c r="V9" s="49">
        <v>1.2821000000000001E-2</v>
      </c>
      <c r="W9" s="49">
        <v>0</v>
      </c>
      <c r="X9" s="49">
        <v>0.82895700000000005</v>
      </c>
      <c r="Y9" s="49">
        <v>0</v>
      </c>
      <c r="Z9" s="49">
        <v>0</v>
      </c>
      <c r="AA9" s="73">
        <v>9</v>
      </c>
      <c r="AB9" s="73"/>
      <c r="AC9" s="74"/>
      <c r="AD9" s="75">
        <v>325</v>
      </c>
      <c r="AE9" s="75">
        <v>8598599</v>
      </c>
      <c r="AF9" s="75">
        <v>13987</v>
      </c>
      <c r="AG9" s="75">
        <v>276</v>
      </c>
      <c r="AH9" s="75">
        <v>-28800</v>
      </c>
      <c r="AI9" s="75" t="s">
        <v>1050</v>
      </c>
      <c r="AJ9" s="75"/>
      <c r="AK9" s="80" t="s">
        <v>1429</v>
      </c>
      <c r="AL9" s="75" t="s">
        <v>1558</v>
      </c>
      <c r="AM9" s="77">
        <v>39190.946701388886</v>
      </c>
      <c r="AN9" s="75" t="s">
        <v>1829</v>
      </c>
      <c r="AO9" s="80" t="s">
        <v>1836</v>
      </c>
      <c r="AP9" s="75" t="s">
        <v>64</v>
      </c>
      <c r="AQ9" s="48"/>
      <c r="AR9" s="48"/>
      <c r="AS9" s="48"/>
      <c r="AT9" s="48"/>
      <c r="AU9" s="48"/>
      <c r="AV9" s="48"/>
      <c r="AW9" s="48"/>
      <c r="AX9" s="48"/>
      <c r="AY9" s="48"/>
      <c r="AZ9" s="48"/>
      <c r="BA9" s="2"/>
      <c r="BB9" s="3"/>
      <c r="BC9" s="3"/>
      <c r="BD9" s="3"/>
      <c r="BE9" s="3"/>
    </row>
    <row r="10" spans="1:57" x14ac:dyDescent="0.25">
      <c r="A10" s="63" t="s">
        <v>186</v>
      </c>
      <c r="B10" s="64"/>
      <c r="C10" s="64"/>
      <c r="D10" s="65">
        <v>5.15625</v>
      </c>
      <c r="E10" s="66"/>
      <c r="F10" s="98" t="s">
        <v>1597</v>
      </c>
      <c r="G10" s="64"/>
      <c r="H10" s="67" t="s">
        <v>186</v>
      </c>
      <c r="I10" s="68"/>
      <c r="J10" s="68"/>
      <c r="K10" s="67" t="s">
        <v>2082</v>
      </c>
      <c r="L10" s="69"/>
      <c r="M10" s="70">
        <v>6664.95458984375</v>
      </c>
      <c r="N10" s="70">
        <v>2203.51416015625</v>
      </c>
      <c r="O10" s="71"/>
      <c r="P10" s="72"/>
      <c r="Q10" s="72"/>
      <c r="R10" s="84"/>
      <c r="S10" s="48">
        <v>0</v>
      </c>
      <c r="T10" s="48">
        <v>1</v>
      </c>
      <c r="U10" s="49">
        <v>0</v>
      </c>
      <c r="V10" s="49">
        <v>4.3478000000000003E-2</v>
      </c>
      <c r="W10" s="49">
        <v>0</v>
      </c>
      <c r="X10" s="49">
        <v>0.57882800000000001</v>
      </c>
      <c r="Y10" s="49">
        <v>0</v>
      </c>
      <c r="Z10" s="49">
        <v>0</v>
      </c>
      <c r="AA10" s="73">
        <v>10</v>
      </c>
      <c r="AB10" s="73"/>
      <c r="AC10" s="74"/>
      <c r="AD10" s="75">
        <v>571</v>
      </c>
      <c r="AE10" s="75">
        <v>443</v>
      </c>
      <c r="AF10" s="75">
        <v>123777</v>
      </c>
      <c r="AG10" s="75">
        <v>32336</v>
      </c>
      <c r="AH10" s="75">
        <v>28800</v>
      </c>
      <c r="AI10" s="75" t="s">
        <v>1051</v>
      </c>
      <c r="AJ10" s="75"/>
      <c r="AK10" s="75"/>
      <c r="AL10" s="75" t="s">
        <v>1560</v>
      </c>
      <c r="AM10" s="77">
        <v>41196.369722222225</v>
      </c>
      <c r="AN10" s="75" t="s">
        <v>1829</v>
      </c>
      <c r="AO10" s="80" t="s">
        <v>1837</v>
      </c>
      <c r="AP10" s="75" t="s">
        <v>65</v>
      </c>
      <c r="AQ10" s="48"/>
      <c r="AR10" s="48"/>
      <c r="AS10" s="48"/>
      <c r="AT10" s="48"/>
      <c r="AU10" s="48"/>
      <c r="AV10" s="48"/>
      <c r="AW10" s="103" t="s">
        <v>2382</v>
      </c>
      <c r="AX10" s="103" t="s">
        <v>2382</v>
      </c>
      <c r="AY10" s="103" t="s">
        <v>2498</v>
      </c>
      <c r="AZ10" s="103" t="s">
        <v>2498</v>
      </c>
      <c r="BA10" s="2"/>
      <c r="BB10" s="3"/>
      <c r="BC10" s="3"/>
      <c r="BD10" s="3"/>
      <c r="BE10" s="3"/>
    </row>
    <row r="11" spans="1:57" x14ac:dyDescent="0.25">
      <c r="A11" s="63" t="s">
        <v>351</v>
      </c>
      <c r="B11" s="64"/>
      <c r="C11" s="64"/>
      <c r="D11" s="65">
        <v>1.5</v>
      </c>
      <c r="E11" s="66"/>
      <c r="F11" s="98" t="s">
        <v>1598</v>
      </c>
      <c r="G11" s="64"/>
      <c r="H11" s="67" t="s">
        <v>351</v>
      </c>
      <c r="I11" s="68"/>
      <c r="J11" s="68"/>
      <c r="K11" s="67" t="s">
        <v>2083</v>
      </c>
      <c r="L11" s="69"/>
      <c r="M11" s="70">
        <v>3520.640869140625</v>
      </c>
      <c r="N11" s="70">
        <v>5316.400390625</v>
      </c>
      <c r="O11" s="71"/>
      <c r="P11" s="72"/>
      <c r="Q11" s="72"/>
      <c r="R11" s="84"/>
      <c r="S11" s="48">
        <v>12</v>
      </c>
      <c r="T11" s="48">
        <v>0</v>
      </c>
      <c r="U11" s="49">
        <v>132</v>
      </c>
      <c r="V11" s="49">
        <v>8.3333000000000004E-2</v>
      </c>
      <c r="W11" s="49">
        <v>0</v>
      </c>
      <c r="X11" s="49">
        <v>6.0540399999999996</v>
      </c>
      <c r="Y11" s="49">
        <v>0</v>
      </c>
      <c r="Z11" s="49">
        <v>0</v>
      </c>
      <c r="AA11" s="73">
        <v>11</v>
      </c>
      <c r="AB11" s="73"/>
      <c r="AC11" s="74"/>
      <c r="AD11" s="75">
        <v>12</v>
      </c>
      <c r="AE11" s="75">
        <v>1037</v>
      </c>
      <c r="AF11" s="75">
        <v>719</v>
      </c>
      <c r="AG11" s="75">
        <v>1</v>
      </c>
      <c r="AH11" s="75"/>
      <c r="AI11" s="75" t="s">
        <v>1052</v>
      </c>
      <c r="AJ11" s="75" t="s">
        <v>1267</v>
      </c>
      <c r="AK11" s="75"/>
      <c r="AL11" s="75"/>
      <c r="AM11" s="77">
        <v>42927.394270833334</v>
      </c>
      <c r="AN11" s="75" t="s">
        <v>1829</v>
      </c>
      <c r="AO11" s="80" t="s">
        <v>1838</v>
      </c>
      <c r="AP11" s="75" t="s">
        <v>64</v>
      </c>
      <c r="AQ11" s="48"/>
      <c r="AR11" s="48"/>
      <c r="AS11" s="48"/>
      <c r="AT11" s="48"/>
      <c r="AU11" s="48"/>
      <c r="AV11" s="48"/>
      <c r="AW11" s="48"/>
      <c r="AX11" s="48"/>
      <c r="AY11" s="48"/>
      <c r="AZ11" s="48"/>
      <c r="BA11" s="2"/>
      <c r="BB11" s="3"/>
      <c r="BC11" s="3"/>
      <c r="BD11" s="3"/>
      <c r="BE11" s="3"/>
    </row>
    <row r="12" spans="1:57" x14ac:dyDescent="0.25">
      <c r="A12" s="63" t="s">
        <v>187</v>
      </c>
      <c r="B12" s="64"/>
      <c r="C12" s="64"/>
      <c r="D12" s="65">
        <v>5.15625</v>
      </c>
      <c r="E12" s="66"/>
      <c r="F12" s="98" t="s">
        <v>1599</v>
      </c>
      <c r="G12" s="64"/>
      <c r="H12" s="67" t="s">
        <v>187</v>
      </c>
      <c r="I12" s="68"/>
      <c r="J12" s="68"/>
      <c r="K12" s="67" t="s">
        <v>2084</v>
      </c>
      <c r="L12" s="69"/>
      <c r="M12" s="70">
        <v>8460.4169921875</v>
      </c>
      <c r="N12" s="70">
        <v>3887.332275390625</v>
      </c>
      <c r="O12" s="71"/>
      <c r="P12" s="72"/>
      <c r="Q12" s="72"/>
      <c r="R12" s="84"/>
      <c r="S12" s="48">
        <v>0</v>
      </c>
      <c r="T12" s="48">
        <v>1</v>
      </c>
      <c r="U12" s="49">
        <v>0</v>
      </c>
      <c r="V12" s="49">
        <v>1</v>
      </c>
      <c r="W12" s="49">
        <v>0</v>
      </c>
      <c r="X12" s="49">
        <v>0.99999800000000005</v>
      </c>
      <c r="Y12" s="49">
        <v>0</v>
      </c>
      <c r="Z12" s="49">
        <v>0</v>
      </c>
      <c r="AA12" s="73">
        <v>12</v>
      </c>
      <c r="AB12" s="73"/>
      <c r="AC12" s="74"/>
      <c r="AD12" s="75">
        <v>1948</v>
      </c>
      <c r="AE12" s="75">
        <v>6850</v>
      </c>
      <c r="AF12" s="75">
        <v>25244</v>
      </c>
      <c r="AG12" s="75">
        <v>12</v>
      </c>
      <c r="AH12" s="75">
        <v>-10800</v>
      </c>
      <c r="AI12" s="75" t="s">
        <v>1053</v>
      </c>
      <c r="AJ12" s="75" t="s">
        <v>1268</v>
      </c>
      <c r="AK12" s="80" t="s">
        <v>1430</v>
      </c>
      <c r="AL12" s="75" t="s">
        <v>1561</v>
      </c>
      <c r="AM12" s="77">
        <v>40316.682986111111</v>
      </c>
      <c r="AN12" s="75" t="s">
        <v>1829</v>
      </c>
      <c r="AO12" s="80" t="s">
        <v>1839</v>
      </c>
      <c r="AP12" s="75" t="s">
        <v>65</v>
      </c>
      <c r="AQ12" s="48" t="s">
        <v>554</v>
      </c>
      <c r="AR12" s="48" t="s">
        <v>554</v>
      </c>
      <c r="AS12" s="48" t="s">
        <v>619</v>
      </c>
      <c r="AT12" s="48" t="s">
        <v>619</v>
      </c>
      <c r="AU12" s="48"/>
      <c r="AV12" s="48"/>
      <c r="AW12" s="103" t="s">
        <v>2383</v>
      </c>
      <c r="AX12" s="103" t="s">
        <v>2383</v>
      </c>
      <c r="AY12" s="103" t="s">
        <v>2499</v>
      </c>
      <c r="AZ12" s="103" t="s">
        <v>2499</v>
      </c>
      <c r="BA12" s="2"/>
      <c r="BB12" s="3"/>
      <c r="BC12" s="3"/>
      <c r="BD12" s="3"/>
      <c r="BE12" s="3"/>
    </row>
    <row r="13" spans="1:57" x14ac:dyDescent="0.25">
      <c r="A13" s="63" t="s">
        <v>352</v>
      </c>
      <c r="B13" s="64"/>
      <c r="C13" s="64"/>
      <c r="D13" s="65">
        <v>1.5</v>
      </c>
      <c r="E13" s="66"/>
      <c r="F13" s="98" t="s">
        <v>1600</v>
      </c>
      <c r="G13" s="64"/>
      <c r="H13" s="67" t="s">
        <v>352</v>
      </c>
      <c r="I13" s="68"/>
      <c r="J13" s="68"/>
      <c r="K13" s="67" t="s">
        <v>2085</v>
      </c>
      <c r="L13" s="69"/>
      <c r="M13" s="70">
        <v>9613.7724609375</v>
      </c>
      <c r="N13" s="70">
        <v>7595.93359375</v>
      </c>
      <c r="O13" s="71"/>
      <c r="P13" s="72"/>
      <c r="Q13" s="72"/>
      <c r="R13" s="84"/>
      <c r="S13" s="48">
        <v>1</v>
      </c>
      <c r="T13" s="48">
        <v>0</v>
      </c>
      <c r="U13" s="49">
        <v>0</v>
      </c>
      <c r="V13" s="49">
        <v>1</v>
      </c>
      <c r="W13" s="49">
        <v>0</v>
      </c>
      <c r="X13" s="49">
        <v>0.99999800000000005</v>
      </c>
      <c r="Y13" s="49">
        <v>0</v>
      </c>
      <c r="Z13" s="49">
        <v>0</v>
      </c>
      <c r="AA13" s="73">
        <v>13</v>
      </c>
      <c r="AB13" s="73"/>
      <c r="AC13" s="74"/>
      <c r="AD13" s="75">
        <v>109</v>
      </c>
      <c r="AE13" s="75">
        <v>136</v>
      </c>
      <c r="AF13" s="75">
        <v>22082</v>
      </c>
      <c r="AG13" s="75">
        <v>320</v>
      </c>
      <c r="AH13" s="75">
        <v>0</v>
      </c>
      <c r="AI13" s="75" t="s">
        <v>1054</v>
      </c>
      <c r="AJ13" s="75"/>
      <c r="AK13" s="75"/>
      <c r="AL13" s="75" t="s">
        <v>1562</v>
      </c>
      <c r="AM13" s="77">
        <v>39991.993807870371</v>
      </c>
      <c r="AN13" s="75" t="s">
        <v>1829</v>
      </c>
      <c r="AO13" s="80" t="s">
        <v>1840</v>
      </c>
      <c r="AP13" s="75" t="s">
        <v>64</v>
      </c>
      <c r="AQ13" s="48"/>
      <c r="AR13" s="48"/>
      <c r="AS13" s="48"/>
      <c r="AT13" s="48"/>
      <c r="AU13" s="48"/>
      <c r="AV13" s="48"/>
      <c r="AW13" s="48"/>
      <c r="AX13" s="48"/>
      <c r="AY13" s="48"/>
      <c r="AZ13" s="48"/>
      <c r="BA13" s="2"/>
      <c r="BB13" s="3"/>
      <c r="BC13" s="3"/>
      <c r="BD13" s="3"/>
      <c r="BE13" s="3"/>
    </row>
    <row r="14" spans="1:57" x14ac:dyDescent="0.25">
      <c r="A14" s="63" t="s">
        <v>188</v>
      </c>
      <c r="B14" s="64"/>
      <c r="C14" s="64"/>
      <c r="D14" s="65">
        <v>5.15625</v>
      </c>
      <c r="E14" s="66"/>
      <c r="F14" s="98" t="s">
        <v>1601</v>
      </c>
      <c r="G14" s="64"/>
      <c r="H14" s="67" t="s">
        <v>188</v>
      </c>
      <c r="I14" s="68"/>
      <c r="J14" s="68"/>
      <c r="K14" s="67" t="s">
        <v>2086</v>
      </c>
      <c r="L14" s="69"/>
      <c r="M14" s="70">
        <v>1033.018798828125</v>
      </c>
      <c r="N14" s="70">
        <v>6478.03076171875</v>
      </c>
      <c r="O14" s="71"/>
      <c r="P14" s="72"/>
      <c r="Q14" s="72"/>
      <c r="R14" s="84"/>
      <c r="S14" s="48">
        <v>1</v>
      </c>
      <c r="T14" s="48">
        <v>1</v>
      </c>
      <c r="U14" s="49">
        <v>0</v>
      </c>
      <c r="V14" s="49">
        <v>0</v>
      </c>
      <c r="W14" s="49">
        <v>0</v>
      </c>
      <c r="X14" s="49">
        <v>0.99999800000000005</v>
      </c>
      <c r="Y14" s="49">
        <v>0</v>
      </c>
      <c r="Z14" s="49" t="s">
        <v>2324</v>
      </c>
      <c r="AA14" s="73">
        <v>14</v>
      </c>
      <c r="AB14" s="73"/>
      <c r="AC14" s="74"/>
      <c r="AD14" s="75">
        <v>74</v>
      </c>
      <c r="AE14" s="75">
        <v>321</v>
      </c>
      <c r="AF14" s="75">
        <v>27500</v>
      </c>
      <c r="AG14" s="75">
        <v>289</v>
      </c>
      <c r="AH14" s="75">
        <v>-10800</v>
      </c>
      <c r="AI14" s="75" t="s">
        <v>1055</v>
      </c>
      <c r="AJ14" s="75" t="s">
        <v>1269</v>
      </c>
      <c r="AK14" s="80" t="s">
        <v>1431</v>
      </c>
      <c r="AL14" s="75" t="s">
        <v>1282</v>
      </c>
      <c r="AM14" s="77">
        <v>41510.781527777777</v>
      </c>
      <c r="AN14" s="75" t="s">
        <v>1829</v>
      </c>
      <c r="AO14" s="80" t="s">
        <v>1841</v>
      </c>
      <c r="AP14" s="75" t="s">
        <v>65</v>
      </c>
      <c r="AQ14" s="48"/>
      <c r="AR14" s="48"/>
      <c r="AS14" s="48"/>
      <c r="AT14" s="48"/>
      <c r="AU14" s="48"/>
      <c r="AV14" s="48"/>
      <c r="AW14" s="103" t="s">
        <v>2384</v>
      </c>
      <c r="AX14" s="103" t="s">
        <v>2384</v>
      </c>
      <c r="AY14" s="103" t="s">
        <v>2500</v>
      </c>
      <c r="AZ14" s="103" t="s">
        <v>2500</v>
      </c>
      <c r="BA14" s="2"/>
      <c r="BB14" s="3"/>
      <c r="BC14" s="3"/>
      <c r="BD14" s="3"/>
      <c r="BE14" s="3"/>
    </row>
    <row r="15" spans="1:57" x14ac:dyDescent="0.25">
      <c r="A15" s="63" t="s">
        <v>189</v>
      </c>
      <c r="B15" s="64"/>
      <c r="C15" s="64"/>
      <c r="D15" s="65">
        <v>5.15625</v>
      </c>
      <c r="E15" s="66"/>
      <c r="F15" s="98" t="s">
        <v>1602</v>
      </c>
      <c r="G15" s="64"/>
      <c r="H15" s="67" t="s">
        <v>189</v>
      </c>
      <c r="I15" s="68"/>
      <c r="J15" s="68"/>
      <c r="K15" s="67" t="s">
        <v>2087</v>
      </c>
      <c r="L15" s="69"/>
      <c r="M15" s="70">
        <v>8293.1669921875</v>
      </c>
      <c r="N15" s="70">
        <v>8420.1201171875</v>
      </c>
      <c r="O15" s="71"/>
      <c r="P15" s="72"/>
      <c r="Q15" s="72"/>
      <c r="R15" s="84"/>
      <c r="S15" s="48">
        <v>1</v>
      </c>
      <c r="T15" s="48">
        <v>1</v>
      </c>
      <c r="U15" s="49">
        <v>0</v>
      </c>
      <c r="V15" s="49">
        <v>0</v>
      </c>
      <c r="W15" s="49">
        <v>0</v>
      </c>
      <c r="X15" s="49">
        <v>0.99999800000000005</v>
      </c>
      <c r="Y15" s="49">
        <v>0</v>
      </c>
      <c r="Z15" s="49" t="s">
        <v>2324</v>
      </c>
      <c r="AA15" s="73">
        <v>15</v>
      </c>
      <c r="AB15" s="73"/>
      <c r="AC15" s="74"/>
      <c r="AD15" s="75">
        <v>2632</v>
      </c>
      <c r="AE15" s="75">
        <v>3615</v>
      </c>
      <c r="AF15" s="75">
        <v>3103</v>
      </c>
      <c r="AG15" s="75">
        <v>1247</v>
      </c>
      <c r="AH15" s="75">
        <v>-7200</v>
      </c>
      <c r="AI15" s="75" t="s">
        <v>1056</v>
      </c>
      <c r="AJ15" s="75" t="s">
        <v>1270</v>
      </c>
      <c r="AK15" s="80" t="s">
        <v>1432</v>
      </c>
      <c r="AL15" s="75" t="s">
        <v>1563</v>
      </c>
      <c r="AM15" s="77">
        <v>40090.68577546296</v>
      </c>
      <c r="AN15" s="75" t="s">
        <v>1829</v>
      </c>
      <c r="AO15" s="80" t="s">
        <v>1842</v>
      </c>
      <c r="AP15" s="75" t="s">
        <v>65</v>
      </c>
      <c r="AQ15" s="48" t="s">
        <v>555</v>
      </c>
      <c r="AR15" s="48" t="s">
        <v>555</v>
      </c>
      <c r="AS15" s="48" t="s">
        <v>619</v>
      </c>
      <c r="AT15" s="48" t="s">
        <v>619</v>
      </c>
      <c r="AU15" s="48" t="s">
        <v>644</v>
      </c>
      <c r="AV15" s="48" t="s">
        <v>644</v>
      </c>
      <c r="AW15" s="103" t="s">
        <v>2385</v>
      </c>
      <c r="AX15" s="103" t="s">
        <v>2385</v>
      </c>
      <c r="AY15" s="103" t="s">
        <v>2501</v>
      </c>
      <c r="AZ15" s="103" t="s">
        <v>2501</v>
      </c>
      <c r="BA15" s="2"/>
      <c r="BB15" s="3"/>
      <c r="BC15" s="3"/>
      <c r="BD15" s="3"/>
      <c r="BE15" s="3"/>
    </row>
    <row r="16" spans="1:57" x14ac:dyDescent="0.25">
      <c r="A16" s="63" t="s">
        <v>190</v>
      </c>
      <c r="B16" s="64"/>
      <c r="C16" s="64"/>
      <c r="D16" s="65">
        <v>5.15625</v>
      </c>
      <c r="E16" s="66"/>
      <c r="F16" s="98" t="s">
        <v>1603</v>
      </c>
      <c r="G16" s="64"/>
      <c r="H16" s="67" t="s">
        <v>190</v>
      </c>
      <c r="I16" s="68"/>
      <c r="J16" s="68"/>
      <c r="K16" s="67" t="s">
        <v>2088</v>
      </c>
      <c r="L16" s="69"/>
      <c r="M16" s="70">
        <v>8967.1201171875</v>
      </c>
      <c r="N16" s="70">
        <v>6267.97119140625</v>
      </c>
      <c r="O16" s="71"/>
      <c r="P16" s="72"/>
      <c r="Q16" s="72"/>
      <c r="R16" s="84"/>
      <c r="S16" s="48">
        <v>1</v>
      </c>
      <c r="T16" s="48">
        <v>1</v>
      </c>
      <c r="U16" s="49">
        <v>0</v>
      </c>
      <c r="V16" s="49">
        <v>0</v>
      </c>
      <c r="W16" s="49">
        <v>0</v>
      </c>
      <c r="X16" s="49">
        <v>0.99999800000000005</v>
      </c>
      <c r="Y16" s="49">
        <v>0</v>
      </c>
      <c r="Z16" s="49" t="s">
        <v>2324</v>
      </c>
      <c r="AA16" s="73">
        <v>16</v>
      </c>
      <c r="AB16" s="73"/>
      <c r="AC16" s="74"/>
      <c r="AD16" s="75">
        <v>2</v>
      </c>
      <c r="AE16" s="75">
        <v>37913</v>
      </c>
      <c r="AF16" s="75">
        <v>72130</v>
      </c>
      <c r="AG16" s="75">
        <v>6</v>
      </c>
      <c r="AH16" s="75">
        <v>-7200</v>
      </c>
      <c r="AI16" s="75" t="s">
        <v>1057</v>
      </c>
      <c r="AJ16" s="75"/>
      <c r="AK16" s="80" t="s">
        <v>1433</v>
      </c>
      <c r="AL16" s="75" t="s">
        <v>1557</v>
      </c>
      <c r="AM16" s="77">
        <v>40555.073854166665</v>
      </c>
      <c r="AN16" s="75" t="s">
        <v>1829</v>
      </c>
      <c r="AO16" s="80" t="s">
        <v>1843</v>
      </c>
      <c r="AP16" s="75" t="s">
        <v>65</v>
      </c>
      <c r="AQ16" s="48" t="s">
        <v>556</v>
      </c>
      <c r="AR16" s="48" t="s">
        <v>556</v>
      </c>
      <c r="AS16" s="48" t="s">
        <v>620</v>
      </c>
      <c r="AT16" s="48" t="s">
        <v>620</v>
      </c>
      <c r="AU16" s="48"/>
      <c r="AV16" s="48"/>
      <c r="AW16" s="103" t="s">
        <v>2386</v>
      </c>
      <c r="AX16" s="103" t="s">
        <v>2386</v>
      </c>
      <c r="AY16" s="103" t="s">
        <v>2502</v>
      </c>
      <c r="AZ16" s="103" t="s">
        <v>2502</v>
      </c>
      <c r="BA16" s="2"/>
      <c r="BB16" s="3"/>
      <c r="BC16" s="3"/>
      <c r="BD16" s="3"/>
      <c r="BE16" s="3"/>
    </row>
    <row r="17" spans="1:57" x14ac:dyDescent="0.25">
      <c r="A17" s="63" t="s">
        <v>191</v>
      </c>
      <c r="B17" s="64"/>
      <c r="C17" s="64"/>
      <c r="D17" s="65">
        <v>5.15625</v>
      </c>
      <c r="E17" s="66"/>
      <c r="F17" s="98" t="s">
        <v>1604</v>
      </c>
      <c r="G17" s="64"/>
      <c r="H17" s="67" t="s">
        <v>191</v>
      </c>
      <c r="I17" s="68"/>
      <c r="J17" s="68"/>
      <c r="K17" s="67" t="s">
        <v>2089</v>
      </c>
      <c r="L17" s="69"/>
      <c r="M17" s="70">
        <v>7971.6171875</v>
      </c>
      <c r="N17" s="70">
        <v>1003.200439453125</v>
      </c>
      <c r="O17" s="71"/>
      <c r="P17" s="72"/>
      <c r="Q17" s="72"/>
      <c r="R17" s="84"/>
      <c r="S17" s="48">
        <v>1</v>
      </c>
      <c r="T17" s="48">
        <v>1</v>
      </c>
      <c r="U17" s="49">
        <v>0</v>
      </c>
      <c r="V17" s="49">
        <v>0</v>
      </c>
      <c r="W17" s="49">
        <v>0</v>
      </c>
      <c r="X17" s="49">
        <v>0.99999800000000005</v>
      </c>
      <c r="Y17" s="49">
        <v>0</v>
      </c>
      <c r="Z17" s="49" t="s">
        <v>2324</v>
      </c>
      <c r="AA17" s="73">
        <v>17</v>
      </c>
      <c r="AB17" s="73"/>
      <c r="AC17" s="74"/>
      <c r="AD17" s="75">
        <v>1579</v>
      </c>
      <c r="AE17" s="75">
        <v>1193</v>
      </c>
      <c r="AF17" s="75">
        <v>525</v>
      </c>
      <c r="AG17" s="75">
        <v>562</v>
      </c>
      <c r="AH17" s="75">
        <v>-28800</v>
      </c>
      <c r="AI17" s="75"/>
      <c r="AJ17" s="75"/>
      <c r="AK17" s="75"/>
      <c r="AL17" s="75" t="s">
        <v>1558</v>
      </c>
      <c r="AM17" s="77">
        <v>42911.283229166664</v>
      </c>
      <c r="AN17" s="75" t="s">
        <v>1829</v>
      </c>
      <c r="AO17" s="80" t="s">
        <v>1844</v>
      </c>
      <c r="AP17" s="75" t="s">
        <v>65</v>
      </c>
      <c r="AQ17" s="48" t="s">
        <v>557</v>
      </c>
      <c r="AR17" s="48" t="s">
        <v>557</v>
      </c>
      <c r="AS17" s="48" t="s">
        <v>621</v>
      </c>
      <c r="AT17" s="48" t="s">
        <v>621</v>
      </c>
      <c r="AU17" s="48"/>
      <c r="AV17" s="48"/>
      <c r="AW17" s="103" t="s">
        <v>2387</v>
      </c>
      <c r="AX17" s="103" t="s">
        <v>2387</v>
      </c>
      <c r="AY17" s="103" t="s">
        <v>2503</v>
      </c>
      <c r="AZ17" s="103" t="s">
        <v>2503</v>
      </c>
      <c r="BA17" s="2"/>
      <c r="BB17" s="3"/>
      <c r="BC17" s="3"/>
      <c r="BD17" s="3"/>
      <c r="BE17" s="3"/>
    </row>
    <row r="18" spans="1:57" x14ac:dyDescent="0.25">
      <c r="A18" s="63" t="s">
        <v>192</v>
      </c>
      <c r="B18" s="64"/>
      <c r="C18" s="64"/>
      <c r="D18" s="65">
        <v>5.15625</v>
      </c>
      <c r="E18" s="66"/>
      <c r="F18" s="98" t="s">
        <v>1605</v>
      </c>
      <c r="G18" s="64"/>
      <c r="H18" s="67" t="s">
        <v>192</v>
      </c>
      <c r="I18" s="68"/>
      <c r="J18" s="68"/>
      <c r="K18" s="67" t="s">
        <v>2090</v>
      </c>
      <c r="L18" s="69"/>
      <c r="M18" s="70">
        <v>6572.908203125</v>
      </c>
      <c r="N18" s="70">
        <v>1676.5277099609375</v>
      </c>
      <c r="O18" s="71"/>
      <c r="P18" s="72"/>
      <c r="Q18" s="72"/>
      <c r="R18" s="84"/>
      <c r="S18" s="48">
        <v>1</v>
      </c>
      <c r="T18" s="48">
        <v>1</v>
      </c>
      <c r="U18" s="49">
        <v>0</v>
      </c>
      <c r="V18" s="49">
        <v>0</v>
      </c>
      <c r="W18" s="49">
        <v>0</v>
      </c>
      <c r="X18" s="49">
        <v>0.99999800000000005</v>
      </c>
      <c r="Y18" s="49">
        <v>0</v>
      </c>
      <c r="Z18" s="49" t="s">
        <v>2324</v>
      </c>
      <c r="AA18" s="73">
        <v>18</v>
      </c>
      <c r="AB18" s="73"/>
      <c r="AC18" s="74"/>
      <c r="AD18" s="75">
        <v>808</v>
      </c>
      <c r="AE18" s="75">
        <v>823</v>
      </c>
      <c r="AF18" s="75">
        <v>19446</v>
      </c>
      <c r="AG18" s="75">
        <v>2655</v>
      </c>
      <c r="AH18" s="75">
        <v>3600</v>
      </c>
      <c r="AI18" s="75" t="s">
        <v>1058</v>
      </c>
      <c r="AJ18" s="75" t="s">
        <v>1271</v>
      </c>
      <c r="AK18" s="80" t="s">
        <v>1434</v>
      </c>
      <c r="AL18" s="75" t="s">
        <v>1271</v>
      </c>
      <c r="AM18" s="77">
        <v>40276.350312499999</v>
      </c>
      <c r="AN18" s="75" t="s">
        <v>1829</v>
      </c>
      <c r="AO18" s="80" t="s">
        <v>1845</v>
      </c>
      <c r="AP18" s="75" t="s">
        <v>65</v>
      </c>
      <c r="AQ18" s="48" t="s">
        <v>558</v>
      </c>
      <c r="AR18" s="48" t="s">
        <v>558</v>
      </c>
      <c r="AS18" s="48" t="s">
        <v>622</v>
      </c>
      <c r="AT18" s="48" t="s">
        <v>622</v>
      </c>
      <c r="AU18" s="48"/>
      <c r="AV18" s="48"/>
      <c r="AW18" s="103" t="s">
        <v>2388</v>
      </c>
      <c r="AX18" s="103" t="s">
        <v>2388</v>
      </c>
      <c r="AY18" s="103" t="s">
        <v>2504</v>
      </c>
      <c r="AZ18" s="103" t="s">
        <v>2504</v>
      </c>
      <c r="BA18" s="2"/>
      <c r="BB18" s="3"/>
      <c r="BC18" s="3"/>
      <c r="BD18" s="3"/>
      <c r="BE18" s="3"/>
    </row>
    <row r="19" spans="1:57" x14ac:dyDescent="0.25">
      <c r="A19" s="63" t="s">
        <v>193</v>
      </c>
      <c r="B19" s="64"/>
      <c r="C19" s="64"/>
      <c r="D19" s="65">
        <v>5.15625</v>
      </c>
      <c r="E19" s="66"/>
      <c r="F19" s="98" t="s">
        <v>1606</v>
      </c>
      <c r="G19" s="64"/>
      <c r="H19" s="67" t="s">
        <v>193</v>
      </c>
      <c r="I19" s="68"/>
      <c r="J19" s="68"/>
      <c r="K19" s="67" t="s">
        <v>2091</v>
      </c>
      <c r="L19" s="69"/>
      <c r="M19" s="70">
        <v>7845.53515625</v>
      </c>
      <c r="N19" s="70">
        <v>8788.73046875</v>
      </c>
      <c r="O19" s="71"/>
      <c r="P19" s="72"/>
      <c r="Q19" s="72"/>
      <c r="R19" s="84"/>
      <c r="S19" s="48">
        <v>0</v>
      </c>
      <c r="T19" s="48">
        <v>1</v>
      </c>
      <c r="U19" s="49">
        <v>0</v>
      </c>
      <c r="V19" s="49">
        <v>0.2</v>
      </c>
      <c r="W19" s="49">
        <v>0</v>
      </c>
      <c r="X19" s="49">
        <v>0.69369199999999998</v>
      </c>
      <c r="Y19" s="49">
        <v>0</v>
      </c>
      <c r="Z19" s="49">
        <v>0</v>
      </c>
      <c r="AA19" s="73">
        <v>19</v>
      </c>
      <c r="AB19" s="73"/>
      <c r="AC19" s="74"/>
      <c r="AD19" s="75">
        <v>262</v>
      </c>
      <c r="AE19" s="75">
        <v>169</v>
      </c>
      <c r="AF19" s="75">
        <v>11155</v>
      </c>
      <c r="AG19" s="75">
        <v>230</v>
      </c>
      <c r="AH19" s="75">
        <v>-18000</v>
      </c>
      <c r="AI19" s="75"/>
      <c r="AJ19" s="75" t="s">
        <v>1272</v>
      </c>
      <c r="AK19" s="80" t="s">
        <v>1435</v>
      </c>
      <c r="AL19" s="75" t="s">
        <v>1564</v>
      </c>
      <c r="AM19" s="77">
        <v>39981.776018518518</v>
      </c>
      <c r="AN19" s="75" t="s">
        <v>1829</v>
      </c>
      <c r="AO19" s="80" t="s">
        <v>1846</v>
      </c>
      <c r="AP19" s="75" t="s">
        <v>65</v>
      </c>
      <c r="AQ19" s="48" t="s">
        <v>559</v>
      </c>
      <c r="AR19" s="48" t="s">
        <v>559</v>
      </c>
      <c r="AS19" s="48" t="s">
        <v>623</v>
      </c>
      <c r="AT19" s="48" t="s">
        <v>623</v>
      </c>
      <c r="AU19" s="48"/>
      <c r="AV19" s="48"/>
      <c r="AW19" s="103" t="s">
        <v>2389</v>
      </c>
      <c r="AX19" s="103" t="s">
        <v>2389</v>
      </c>
      <c r="AY19" s="103" t="s">
        <v>2505</v>
      </c>
      <c r="AZ19" s="103" t="s">
        <v>2505</v>
      </c>
      <c r="BA19" s="2"/>
      <c r="BB19" s="3"/>
      <c r="BC19" s="3"/>
      <c r="BD19" s="3"/>
      <c r="BE19" s="3"/>
    </row>
    <row r="20" spans="1:57" x14ac:dyDescent="0.25">
      <c r="A20" s="63" t="s">
        <v>353</v>
      </c>
      <c r="B20" s="64"/>
      <c r="C20" s="64"/>
      <c r="D20" s="65">
        <v>1.5</v>
      </c>
      <c r="E20" s="66"/>
      <c r="F20" s="98" t="s">
        <v>1607</v>
      </c>
      <c r="G20" s="64"/>
      <c r="H20" s="67" t="s">
        <v>353</v>
      </c>
      <c r="I20" s="68"/>
      <c r="J20" s="68"/>
      <c r="K20" s="67" t="s">
        <v>2092</v>
      </c>
      <c r="L20" s="69"/>
      <c r="M20" s="70">
        <v>9485.88671875</v>
      </c>
      <c r="N20" s="70">
        <v>4352.53076171875</v>
      </c>
      <c r="O20" s="71"/>
      <c r="P20" s="72"/>
      <c r="Q20" s="72"/>
      <c r="R20" s="84"/>
      <c r="S20" s="48">
        <v>3</v>
      </c>
      <c r="T20" s="48">
        <v>0</v>
      </c>
      <c r="U20" s="49">
        <v>6</v>
      </c>
      <c r="V20" s="49">
        <v>0.33333299999999999</v>
      </c>
      <c r="W20" s="49">
        <v>0</v>
      </c>
      <c r="X20" s="49">
        <v>1.9189149999999999</v>
      </c>
      <c r="Y20" s="49">
        <v>0</v>
      </c>
      <c r="Z20" s="49">
        <v>0</v>
      </c>
      <c r="AA20" s="73">
        <v>20</v>
      </c>
      <c r="AB20" s="73"/>
      <c r="AC20" s="74"/>
      <c r="AD20" s="75">
        <v>1029</v>
      </c>
      <c r="AE20" s="75">
        <v>70730503</v>
      </c>
      <c r="AF20" s="75">
        <v>21476</v>
      </c>
      <c r="AG20" s="75">
        <v>1692</v>
      </c>
      <c r="AH20" s="75">
        <v>-28800</v>
      </c>
      <c r="AI20" s="75" t="s">
        <v>1059</v>
      </c>
      <c r="AJ20" s="75" t="s">
        <v>1273</v>
      </c>
      <c r="AK20" s="80" t="s">
        <v>1436</v>
      </c>
      <c r="AL20" s="75" t="s">
        <v>1558</v>
      </c>
      <c r="AM20" s="77">
        <v>39399.905393518522</v>
      </c>
      <c r="AN20" s="75" t="s">
        <v>1829</v>
      </c>
      <c r="AO20" s="80" t="s">
        <v>1847</v>
      </c>
      <c r="AP20" s="75" t="s">
        <v>64</v>
      </c>
      <c r="AQ20" s="48"/>
      <c r="AR20" s="48"/>
      <c r="AS20" s="48"/>
      <c r="AT20" s="48"/>
      <c r="AU20" s="48"/>
      <c r="AV20" s="48"/>
      <c r="AW20" s="48"/>
      <c r="AX20" s="48"/>
      <c r="AY20" s="48"/>
      <c r="AZ20" s="48"/>
      <c r="BA20" s="2"/>
      <c r="BB20" s="3"/>
      <c r="BC20" s="3"/>
      <c r="BD20" s="3"/>
      <c r="BE20" s="3"/>
    </row>
    <row r="21" spans="1:57" x14ac:dyDescent="0.25">
      <c r="A21" s="63" t="s">
        <v>194</v>
      </c>
      <c r="B21" s="64"/>
      <c r="C21" s="64"/>
      <c r="D21" s="65">
        <v>5.15625</v>
      </c>
      <c r="E21" s="66"/>
      <c r="F21" s="98" t="s">
        <v>1608</v>
      </c>
      <c r="G21" s="64"/>
      <c r="H21" s="67" t="s">
        <v>194</v>
      </c>
      <c r="I21" s="68"/>
      <c r="J21" s="68"/>
      <c r="K21" s="67" t="s">
        <v>2093</v>
      </c>
      <c r="L21" s="69"/>
      <c r="M21" s="70">
        <v>7811.1484375</v>
      </c>
      <c r="N21" s="70">
        <v>9493.076171875</v>
      </c>
      <c r="O21" s="71"/>
      <c r="P21" s="72"/>
      <c r="Q21" s="72"/>
      <c r="R21" s="84"/>
      <c r="S21" s="48">
        <v>1</v>
      </c>
      <c r="T21" s="48">
        <v>1</v>
      </c>
      <c r="U21" s="49">
        <v>0</v>
      </c>
      <c r="V21" s="49">
        <v>0</v>
      </c>
      <c r="W21" s="49">
        <v>0</v>
      </c>
      <c r="X21" s="49">
        <v>0.99999800000000005</v>
      </c>
      <c r="Y21" s="49">
        <v>0</v>
      </c>
      <c r="Z21" s="49" t="s">
        <v>2324</v>
      </c>
      <c r="AA21" s="73">
        <v>21</v>
      </c>
      <c r="AB21" s="73"/>
      <c r="AC21" s="74"/>
      <c r="AD21" s="75">
        <v>9839</v>
      </c>
      <c r="AE21" s="75">
        <v>12957</v>
      </c>
      <c r="AF21" s="75">
        <v>77879</v>
      </c>
      <c r="AG21" s="75">
        <v>1465</v>
      </c>
      <c r="AH21" s="75">
        <v>3600</v>
      </c>
      <c r="AI21" s="75" t="s">
        <v>1060</v>
      </c>
      <c r="AJ21" s="75" t="s">
        <v>1274</v>
      </c>
      <c r="AK21" s="80" t="s">
        <v>1437</v>
      </c>
      <c r="AL21" s="75" t="s">
        <v>1565</v>
      </c>
      <c r="AM21" s="77">
        <v>40682.950775462959</v>
      </c>
      <c r="AN21" s="75" t="s">
        <v>1829</v>
      </c>
      <c r="AO21" s="80" t="s">
        <v>1848</v>
      </c>
      <c r="AP21" s="75" t="s">
        <v>65</v>
      </c>
      <c r="AQ21" s="48" t="s">
        <v>560</v>
      </c>
      <c r="AR21" s="48" t="s">
        <v>560</v>
      </c>
      <c r="AS21" s="48" t="s">
        <v>624</v>
      </c>
      <c r="AT21" s="48" t="s">
        <v>624</v>
      </c>
      <c r="AU21" s="48" t="s">
        <v>645</v>
      </c>
      <c r="AV21" s="48" t="s">
        <v>645</v>
      </c>
      <c r="AW21" s="103" t="s">
        <v>2390</v>
      </c>
      <c r="AX21" s="103" t="s">
        <v>2390</v>
      </c>
      <c r="AY21" s="103" t="s">
        <v>2506</v>
      </c>
      <c r="AZ21" s="103" t="s">
        <v>2506</v>
      </c>
      <c r="BA21" s="2"/>
      <c r="BB21" s="3"/>
      <c r="BC21" s="3"/>
      <c r="BD21" s="3"/>
      <c r="BE21" s="3"/>
    </row>
    <row r="22" spans="1:57" x14ac:dyDescent="0.25">
      <c r="A22" s="63" t="s">
        <v>195</v>
      </c>
      <c r="B22" s="64"/>
      <c r="C22" s="64"/>
      <c r="D22" s="65">
        <v>5.15625</v>
      </c>
      <c r="E22" s="66"/>
      <c r="F22" s="98" t="s">
        <v>1609</v>
      </c>
      <c r="G22" s="64"/>
      <c r="H22" s="67" t="s">
        <v>195</v>
      </c>
      <c r="I22" s="68"/>
      <c r="J22" s="68"/>
      <c r="K22" s="67" t="s">
        <v>2094</v>
      </c>
      <c r="L22" s="69"/>
      <c r="M22" s="70">
        <v>4642.955078125</v>
      </c>
      <c r="N22" s="70">
        <v>2260.8505859375</v>
      </c>
      <c r="O22" s="71"/>
      <c r="P22" s="72"/>
      <c r="Q22" s="72"/>
      <c r="R22" s="84"/>
      <c r="S22" s="48">
        <v>0</v>
      </c>
      <c r="T22" s="48">
        <v>1</v>
      </c>
      <c r="U22" s="49">
        <v>0</v>
      </c>
      <c r="V22" s="49">
        <v>4.3478000000000003E-2</v>
      </c>
      <c r="W22" s="49">
        <v>0</v>
      </c>
      <c r="X22" s="49">
        <v>0.57882800000000001</v>
      </c>
      <c r="Y22" s="49">
        <v>0</v>
      </c>
      <c r="Z22" s="49">
        <v>0</v>
      </c>
      <c r="AA22" s="73">
        <v>22</v>
      </c>
      <c r="AB22" s="73"/>
      <c r="AC22" s="74"/>
      <c r="AD22" s="75">
        <v>79</v>
      </c>
      <c r="AE22" s="75">
        <v>45</v>
      </c>
      <c r="AF22" s="75">
        <v>9597</v>
      </c>
      <c r="AG22" s="75">
        <v>1924</v>
      </c>
      <c r="AH22" s="75">
        <v>28800</v>
      </c>
      <c r="AI22" s="75" t="s">
        <v>1061</v>
      </c>
      <c r="AJ22" s="75" t="s">
        <v>1275</v>
      </c>
      <c r="AK22" s="80" t="s">
        <v>1438</v>
      </c>
      <c r="AL22" s="75" t="s">
        <v>1566</v>
      </c>
      <c r="AM22" s="77">
        <v>42338.395810185182</v>
      </c>
      <c r="AN22" s="75" t="s">
        <v>1829</v>
      </c>
      <c r="AO22" s="80" t="s">
        <v>1849</v>
      </c>
      <c r="AP22" s="75" t="s">
        <v>65</v>
      </c>
      <c r="AQ22" s="48"/>
      <c r="AR22" s="48"/>
      <c r="AS22" s="48"/>
      <c r="AT22" s="48"/>
      <c r="AU22" s="48"/>
      <c r="AV22" s="48"/>
      <c r="AW22" s="103" t="s">
        <v>2382</v>
      </c>
      <c r="AX22" s="103" t="s">
        <v>2382</v>
      </c>
      <c r="AY22" s="103" t="s">
        <v>2498</v>
      </c>
      <c r="AZ22" s="103" t="s">
        <v>2498</v>
      </c>
      <c r="BA22" s="2"/>
      <c r="BB22" s="3"/>
      <c r="BC22" s="3"/>
      <c r="BD22" s="3"/>
      <c r="BE22" s="3"/>
    </row>
    <row r="23" spans="1:57" x14ac:dyDescent="0.25">
      <c r="A23" s="63" t="s">
        <v>196</v>
      </c>
      <c r="B23" s="64"/>
      <c r="C23" s="64"/>
      <c r="D23" s="65">
        <v>8.8125</v>
      </c>
      <c r="E23" s="66"/>
      <c r="F23" s="98" t="s">
        <v>1610</v>
      </c>
      <c r="G23" s="64"/>
      <c r="H23" s="67" t="s">
        <v>196</v>
      </c>
      <c r="I23" s="68"/>
      <c r="J23" s="68"/>
      <c r="K23" s="67" t="s">
        <v>2095</v>
      </c>
      <c r="L23" s="69"/>
      <c r="M23" s="70">
        <v>3907.067626953125</v>
      </c>
      <c r="N23" s="70">
        <v>758.99310302734375</v>
      </c>
      <c r="O23" s="71"/>
      <c r="P23" s="72"/>
      <c r="Q23" s="72"/>
      <c r="R23" s="84"/>
      <c r="S23" s="48">
        <v>0</v>
      </c>
      <c r="T23" s="48">
        <v>2</v>
      </c>
      <c r="U23" s="49">
        <v>14.666667</v>
      </c>
      <c r="V23" s="49">
        <v>1.6667000000000001E-2</v>
      </c>
      <c r="W23" s="49">
        <v>0</v>
      </c>
      <c r="X23" s="49">
        <v>0.82674000000000003</v>
      </c>
      <c r="Y23" s="49">
        <v>0</v>
      </c>
      <c r="Z23" s="49">
        <v>0</v>
      </c>
      <c r="AA23" s="73">
        <v>23</v>
      </c>
      <c r="AB23" s="73"/>
      <c r="AC23" s="74"/>
      <c r="AD23" s="75">
        <v>208</v>
      </c>
      <c r="AE23" s="75">
        <v>105</v>
      </c>
      <c r="AF23" s="75">
        <v>1100</v>
      </c>
      <c r="AG23" s="75">
        <v>6203</v>
      </c>
      <c r="AH23" s="75"/>
      <c r="AI23" s="75" t="s">
        <v>1062</v>
      </c>
      <c r="AJ23" s="75"/>
      <c r="AK23" s="80" t="s">
        <v>1439</v>
      </c>
      <c r="AL23" s="75"/>
      <c r="AM23" s="77">
        <v>42163.776620370372</v>
      </c>
      <c r="AN23" s="75" t="s">
        <v>1829</v>
      </c>
      <c r="AO23" s="80" t="s">
        <v>1850</v>
      </c>
      <c r="AP23" s="75" t="s">
        <v>65</v>
      </c>
      <c r="AQ23" s="48"/>
      <c r="AR23" s="48"/>
      <c r="AS23" s="48"/>
      <c r="AT23" s="48"/>
      <c r="AU23" s="48" t="s">
        <v>646</v>
      </c>
      <c r="AV23" s="48" t="s">
        <v>646</v>
      </c>
      <c r="AW23" s="103" t="s">
        <v>2391</v>
      </c>
      <c r="AX23" s="103" t="s">
        <v>2391</v>
      </c>
      <c r="AY23" s="103" t="s">
        <v>2507</v>
      </c>
      <c r="AZ23" s="103" t="s">
        <v>2507</v>
      </c>
      <c r="BA23" s="2"/>
      <c r="BB23" s="3"/>
      <c r="BC23" s="3"/>
      <c r="BD23" s="3"/>
      <c r="BE23" s="3"/>
    </row>
    <row r="24" spans="1:57" x14ac:dyDescent="0.25">
      <c r="A24" s="63" t="s">
        <v>354</v>
      </c>
      <c r="B24" s="64"/>
      <c r="C24" s="64"/>
      <c r="D24" s="65">
        <v>1.5</v>
      </c>
      <c r="E24" s="66"/>
      <c r="F24" s="98" t="s">
        <v>1611</v>
      </c>
      <c r="G24" s="64"/>
      <c r="H24" s="67" t="s">
        <v>354</v>
      </c>
      <c r="I24" s="68"/>
      <c r="J24" s="68"/>
      <c r="K24" s="67" t="s">
        <v>2096</v>
      </c>
      <c r="L24" s="69"/>
      <c r="M24" s="70">
        <v>5905.5693359375</v>
      </c>
      <c r="N24" s="70">
        <v>3117.30908203125</v>
      </c>
      <c r="O24" s="71"/>
      <c r="P24" s="72"/>
      <c r="Q24" s="72"/>
      <c r="R24" s="84"/>
      <c r="S24" s="48">
        <v>3</v>
      </c>
      <c r="T24" s="48">
        <v>0</v>
      </c>
      <c r="U24" s="49">
        <v>3</v>
      </c>
      <c r="V24" s="49">
        <v>1.2500000000000001E-2</v>
      </c>
      <c r="W24" s="49">
        <v>0</v>
      </c>
      <c r="X24" s="49">
        <v>1.2040930000000001</v>
      </c>
      <c r="Y24" s="49">
        <v>0</v>
      </c>
      <c r="Z24" s="49">
        <v>0</v>
      </c>
      <c r="AA24" s="73">
        <v>24</v>
      </c>
      <c r="AB24" s="73"/>
      <c r="AC24" s="74"/>
      <c r="AD24" s="75">
        <v>3414</v>
      </c>
      <c r="AE24" s="75">
        <v>655683</v>
      </c>
      <c r="AF24" s="75">
        <v>35082</v>
      </c>
      <c r="AG24" s="75">
        <v>23144</v>
      </c>
      <c r="AH24" s="75">
        <v>-25200</v>
      </c>
      <c r="AI24" s="75" t="s">
        <v>1063</v>
      </c>
      <c r="AJ24" s="75" t="s">
        <v>1276</v>
      </c>
      <c r="AK24" s="80" t="s">
        <v>1440</v>
      </c>
      <c r="AL24" s="75" t="s">
        <v>1567</v>
      </c>
      <c r="AM24" s="77">
        <v>41388.887708333335</v>
      </c>
      <c r="AN24" s="75" t="s">
        <v>1829</v>
      </c>
      <c r="AO24" s="80" t="s">
        <v>1851</v>
      </c>
      <c r="AP24" s="75" t="s">
        <v>64</v>
      </c>
      <c r="AQ24" s="48"/>
      <c r="AR24" s="48"/>
      <c r="AS24" s="48"/>
      <c r="AT24" s="48"/>
      <c r="AU24" s="48"/>
      <c r="AV24" s="48"/>
      <c r="AW24" s="48"/>
      <c r="AX24" s="48"/>
      <c r="AY24" s="48"/>
      <c r="AZ24" s="48"/>
      <c r="BA24" s="2"/>
      <c r="BB24" s="3"/>
      <c r="BC24" s="3"/>
      <c r="BD24" s="3"/>
      <c r="BE24" s="3"/>
    </row>
    <row r="25" spans="1:57" x14ac:dyDescent="0.25">
      <c r="A25" s="63" t="s">
        <v>197</v>
      </c>
      <c r="B25" s="64"/>
      <c r="C25" s="64"/>
      <c r="D25" s="65">
        <v>5.15625</v>
      </c>
      <c r="E25" s="66"/>
      <c r="F25" s="98" t="s">
        <v>1612</v>
      </c>
      <c r="G25" s="64"/>
      <c r="H25" s="67" t="s">
        <v>197</v>
      </c>
      <c r="I25" s="68"/>
      <c r="J25" s="68"/>
      <c r="K25" s="67" t="s">
        <v>2097</v>
      </c>
      <c r="L25" s="69"/>
      <c r="M25" s="70">
        <v>3261.444091796875</v>
      </c>
      <c r="N25" s="70">
        <v>1969.0147705078125</v>
      </c>
      <c r="O25" s="71"/>
      <c r="P25" s="72"/>
      <c r="Q25" s="72"/>
      <c r="R25" s="84"/>
      <c r="S25" s="48">
        <v>1</v>
      </c>
      <c r="T25" s="48">
        <v>1</v>
      </c>
      <c r="U25" s="49">
        <v>0</v>
      </c>
      <c r="V25" s="49">
        <v>0</v>
      </c>
      <c r="W25" s="49">
        <v>0</v>
      </c>
      <c r="X25" s="49">
        <v>0.99999800000000005</v>
      </c>
      <c r="Y25" s="49">
        <v>0</v>
      </c>
      <c r="Z25" s="49" t="s">
        <v>2324</v>
      </c>
      <c r="AA25" s="73">
        <v>25</v>
      </c>
      <c r="AB25" s="73"/>
      <c r="AC25" s="74"/>
      <c r="AD25" s="75">
        <v>29</v>
      </c>
      <c r="AE25" s="75">
        <v>89</v>
      </c>
      <c r="AF25" s="75">
        <v>42784</v>
      </c>
      <c r="AG25" s="75">
        <v>0</v>
      </c>
      <c r="AH25" s="75"/>
      <c r="AI25" s="75"/>
      <c r="AJ25" s="75"/>
      <c r="AK25" s="75"/>
      <c r="AL25" s="75"/>
      <c r="AM25" s="77">
        <v>41021.184988425928</v>
      </c>
      <c r="AN25" s="75" t="s">
        <v>1829</v>
      </c>
      <c r="AO25" s="80" t="s">
        <v>1852</v>
      </c>
      <c r="AP25" s="75" t="s">
        <v>65</v>
      </c>
      <c r="AQ25" s="48" t="s">
        <v>561</v>
      </c>
      <c r="AR25" s="48" t="s">
        <v>561</v>
      </c>
      <c r="AS25" s="48" t="s">
        <v>619</v>
      </c>
      <c r="AT25" s="48" t="s">
        <v>619</v>
      </c>
      <c r="AU25" s="48"/>
      <c r="AV25" s="48"/>
      <c r="AW25" s="103" t="s">
        <v>2392</v>
      </c>
      <c r="AX25" s="103" t="s">
        <v>2392</v>
      </c>
      <c r="AY25" s="103" t="s">
        <v>2508</v>
      </c>
      <c r="AZ25" s="103" t="s">
        <v>2508</v>
      </c>
      <c r="BA25" s="2"/>
      <c r="BB25" s="3"/>
      <c r="BC25" s="3"/>
      <c r="BD25" s="3"/>
      <c r="BE25" s="3"/>
    </row>
    <row r="26" spans="1:57" x14ac:dyDescent="0.25">
      <c r="A26" s="63" t="s">
        <v>198</v>
      </c>
      <c r="B26" s="64"/>
      <c r="C26" s="64"/>
      <c r="D26" s="65">
        <v>8.8125</v>
      </c>
      <c r="E26" s="66"/>
      <c r="F26" s="98" t="s">
        <v>1613</v>
      </c>
      <c r="G26" s="64"/>
      <c r="H26" s="67" t="s">
        <v>198</v>
      </c>
      <c r="I26" s="68"/>
      <c r="J26" s="68"/>
      <c r="K26" s="67" t="s">
        <v>2098</v>
      </c>
      <c r="L26" s="69"/>
      <c r="M26" s="70">
        <v>6128.4228515625</v>
      </c>
      <c r="N26" s="70">
        <v>6531.34619140625</v>
      </c>
      <c r="O26" s="71"/>
      <c r="P26" s="72"/>
      <c r="Q26" s="72"/>
      <c r="R26" s="84"/>
      <c r="S26" s="48">
        <v>0</v>
      </c>
      <c r="T26" s="48">
        <v>2</v>
      </c>
      <c r="U26" s="49">
        <v>2</v>
      </c>
      <c r="V26" s="49">
        <v>0.5</v>
      </c>
      <c r="W26" s="49">
        <v>0</v>
      </c>
      <c r="X26" s="49">
        <v>1.4594560000000001</v>
      </c>
      <c r="Y26" s="49">
        <v>0</v>
      </c>
      <c r="Z26" s="49">
        <v>0</v>
      </c>
      <c r="AA26" s="73">
        <v>26</v>
      </c>
      <c r="AB26" s="73"/>
      <c r="AC26" s="74"/>
      <c r="AD26" s="75">
        <v>1457</v>
      </c>
      <c r="AE26" s="75">
        <v>430</v>
      </c>
      <c r="AF26" s="75">
        <v>13073</v>
      </c>
      <c r="AG26" s="75">
        <v>4681</v>
      </c>
      <c r="AH26" s="75">
        <v>-21600</v>
      </c>
      <c r="AI26" s="75"/>
      <c r="AJ26" s="75" t="s">
        <v>1277</v>
      </c>
      <c r="AK26" s="75"/>
      <c r="AL26" s="75" t="s">
        <v>1559</v>
      </c>
      <c r="AM26" s="77">
        <v>39925.757025462961</v>
      </c>
      <c r="AN26" s="75" t="s">
        <v>1829</v>
      </c>
      <c r="AO26" s="80" t="s">
        <v>1853</v>
      </c>
      <c r="AP26" s="75" t="s">
        <v>65</v>
      </c>
      <c r="AQ26" s="48" t="s">
        <v>562</v>
      </c>
      <c r="AR26" s="48" t="s">
        <v>562</v>
      </c>
      <c r="AS26" s="48" t="s">
        <v>619</v>
      </c>
      <c r="AT26" s="48" t="s">
        <v>619</v>
      </c>
      <c r="AU26" s="48"/>
      <c r="AV26" s="48"/>
      <c r="AW26" s="103" t="s">
        <v>2393</v>
      </c>
      <c r="AX26" s="103" t="s">
        <v>2393</v>
      </c>
      <c r="AY26" s="103" t="s">
        <v>2509</v>
      </c>
      <c r="AZ26" s="103" t="s">
        <v>2509</v>
      </c>
      <c r="BA26" s="2"/>
      <c r="BB26" s="3"/>
      <c r="BC26" s="3"/>
      <c r="BD26" s="3"/>
      <c r="BE26" s="3"/>
    </row>
    <row r="27" spans="1:57" x14ac:dyDescent="0.25">
      <c r="A27" s="63" t="s">
        <v>355</v>
      </c>
      <c r="B27" s="64"/>
      <c r="C27" s="64"/>
      <c r="D27" s="65">
        <v>1.5</v>
      </c>
      <c r="E27" s="66"/>
      <c r="F27" s="98" t="s">
        <v>1614</v>
      </c>
      <c r="G27" s="64"/>
      <c r="H27" s="67" t="s">
        <v>355</v>
      </c>
      <c r="I27" s="68"/>
      <c r="J27" s="68"/>
      <c r="K27" s="67" t="s">
        <v>2099</v>
      </c>
      <c r="L27" s="69"/>
      <c r="M27" s="70">
        <v>2928.22021484375</v>
      </c>
      <c r="N27" s="70">
        <v>7915.2275390625</v>
      </c>
      <c r="O27" s="71"/>
      <c r="P27" s="72"/>
      <c r="Q27" s="72"/>
      <c r="R27" s="84"/>
      <c r="S27" s="48">
        <v>1</v>
      </c>
      <c r="T27" s="48">
        <v>0</v>
      </c>
      <c r="U27" s="49">
        <v>0</v>
      </c>
      <c r="V27" s="49">
        <v>0.33333299999999999</v>
      </c>
      <c r="W27" s="49">
        <v>0</v>
      </c>
      <c r="X27" s="49">
        <v>0.77026899999999998</v>
      </c>
      <c r="Y27" s="49">
        <v>0</v>
      </c>
      <c r="Z27" s="49">
        <v>0</v>
      </c>
      <c r="AA27" s="73">
        <v>27</v>
      </c>
      <c r="AB27" s="73"/>
      <c r="AC27" s="74"/>
      <c r="AD27" s="75">
        <v>3053</v>
      </c>
      <c r="AE27" s="75">
        <v>105815</v>
      </c>
      <c r="AF27" s="75">
        <v>28304</v>
      </c>
      <c r="AG27" s="75">
        <v>5109</v>
      </c>
      <c r="AH27" s="75">
        <v>-18000</v>
      </c>
      <c r="AI27" s="75" t="s">
        <v>1064</v>
      </c>
      <c r="AJ27" s="75"/>
      <c r="AK27" s="80" t="s">
        <v>1441</v>
      </c>
      <c r="AL27" s="75" t="s">
        <v>1564</v>
      </c>
      <c r="AM27" s="77">
        <v>39903.10527777778</v>
      </c>
      <c r="AN27" s="75" t="s">
        <v>1829</v>
      </c>
      <c r="AO27" s="80" t="s">
        <v>1854</v>
      </c>
      <c r="AP27" s="75" t="s">
        <v>64</v>
      </c>
      <c r="AQ27" s="48"/>
      <c r="AR27" s="48"/>
      <c r="AS27" s="48"/>
      <c r="AT27" s="48"/>
      <c r="AU27" s="48"/>
      <c r="AV27" s="48"/>
      <c r="AW27" s="48"/>
      <c r="AX27" s="48"/>
      <c r="AY27" s="48"/>
      <c r="AZ27" s="48"/>
      <c r="BA27" s="2"/>
      <c r="BB27" s="3"/>
      <c r="BC27" s="3"/>
      <c r="BD27" s="3"/>
      <c r="BE27" s="3"/>
    </row>
    <row r="28" spans="1:57" x14ac:dyDescent="0.25">
      <c r="A28" s="63" t="s">
        <v>356</v>
      </c>
      <c r="B28" s="64"/>
      <c r="C28" s="64"/>
      <c r="D28" s="65">
        <v>1.5</v>
      </c>
      <c r="E28" s="66"/>
      <c r="F28" s="98" t="s">
        <v>1615</v>
      </c>
      <c r="G28" s="64"/>
      <c r="H28" s="67" t="s">
        <v>356</v>
      </c>
      <c r="I28" s="68"/>
      <c r="J28" s="68"/>
      <c r="K28" s="67" t="s">
        <v>2100</v>
      </c>
      <c r="L28" s="69"/>
      <c r="M28" s="70">
        <v>5801.38427734375</v>
      </c>
      <c r="N28" s="70">
        <v>9183.4091796875</v>
      </c>
      <c r="O28" s="71"/>
      <c r="P28" s="72"/>
      <c r="Q28" s="72"/>
      <c r="R28" s="84"/>
      <c r="S28" s="48">
        <v>1</v>
      </c>
      <c r="T28" s="48">
        <v>0</v>
      </c>
      <c r="U28" s="49">
        <v>0</v>
      </c>
      <c r="V28" s="49">
        <v>0.33333299999999999</v>
      </c>
      <c r="W28" s="49">
        <v>0</v>
      </c>
      <c r="X28" s="49">
        <v>0.77026899999999998</v>
      </c>
      <c r="Y28" s="49">
        <v>0</v>
      </c>
      <c r="Z28" s="49">
        <v>0</v>
      </c>
      <c r="AA28" s="73">
        <v>28</v>
      </c>
      <c r="AB28" s="73"/>
      <c r="AC28" s="74"/>
      <c r="AD28" s="75">
        <v>240</v>
      </c>
      <c r="AE28" s="75">
        <v>674160</v>
      </c>
      <c r="AF28" s="75">
        <v>73238</v>
      </c>
      <c r="AG28" s="75">
        <v>2144</v>
      </c>
      <c r="AH28" s="75">
        <v>-18000</v>
      </c>
      <c r="AI28" s="75" t="s">
        <v>1065</v>
      </c>
      <c r="AJ28" s="75"/>
      <c r="AK28" s="80" t="s">
        <v>1442</v>
      </c>
      <c r="AL28" s="75" t="s">
        <v>1564</v>
      </c>
      <c r="AM28" s="77">
        <v>41686.656944444447</v>
      </c>
      <c r="AN28" s="75" t="s">
        <v>1829</v>
      </c>
      <c r="AO28" s="80" t="s">
        <v>1855</v>
      </c>
      <c r="AP28" s="75" t="s">
        <v>64</v>
      </c>
      <c r="AQ28" s="48"/>
      <c r="AR28" s="48"/>
      <c r="AS28" s="48"/>
      <c r="AT28" s="48"/>
      <c r="AU28" s="48"/>
      <c r="AV28" s="48"/>
      <c r="AW28" s="48"/>
      <c r="AX28" s="48"/>
      <c r="AY28" s="48"/>
      <c r="AZ28" s="48"/>
      <c r="BA28" s="2"/>
      <c r="BB28" s="3"/>
      <c r="BC28" s="3"/>
      <c r="BD28" s="3"/>
      <c r="BE28" s="3"/>
    </row>
    <row r="29" spans="1:57" x14ac:dyDescent="0.25">
      <c r="A29" s="63" t="s">
        <v>199</v>
      </c>
      <c r="B29" s="64"/>
      <c r="C29" s="64"/>
      <c r="D29" s="65">
        <v>12.46875</v>
      </c>
      <c r="E29" s="66"/>
      <c r="F29" s="98" t="s">
        <v>1616</v>
      </c>
      <c r="G29" s="64"/>
      <c r="H29" s="67" t="s">
        <v>199</v>
      </c>
      <c r="I29" s="68"/>
      <c r="J29" s="68"/>
      <c r="K29" s="67" t="s">
        <v>2101</v>
      </c>
      <c r="L29" s="69"/>
      <c r="M29" s="70">
        <v>6184.2822265625</v>
      </c>
      <c r="N29" s="70">
        <v>5289.892578125</v>
      </c>
      <c r="O29" s="71"/>
      <c r="P29" s="72"/>
      <c r="Q29" s="72"/>
      <c r="R29" s="84"/>
      <c r="S29" s="48">
        <v>0</v>
      </c>
      <c r="T29" s="48">
        <v>3</v>
      </c>
      <c r="U29" s="49">
        <v>6</v>
      </c>
      <c r="V29" s="49">
        <v>0.33333299999999999</v>
      </c>
      <c r="W29" s="49">
        <v>0</v>
      </c>
      <c r="X29" s="49">
        <v>1.9189149999999999</v>
      </c>
      <c r="Y29" s="49">
        <v>0</v>
      </c>
      <c r="Z29" s="49">
        <v>0</v>
      </c>
      <c r="AA29" s="73">
        <v>29</v>
      </c>
      <c r="AB29" s="73"/>
      <c r="AC29" s="74"/>
      <c r="AD29" s="75">
        <v>1038</v>
      </c>
      <c r="AE29" s="75">
        <v>408</v>
      </c>
      <c r="AF29" s="75">
        <v>1708</v>
      </c>
      <c r="AG29" s="75">
        <v>4252</v>
      </c>
      <c r="AH29" s="75"/>
      <c r="AI29" s="75" t="s">
        <v>1066</v>
      </c>
      <c r="AJ29" s="75" t="s">
        <v>1278</v>
      </c>
      <c r="AK29" s="80" t="s">
        <v>1443</v>
      </c>
      <c r="AL29" s="75"/>
      <c r="AM29" s="77">
        <v>41904.346250000002</v>
      </c>
      <c r="AN29" s="75" t="s">
        <v>1829</v>
      </c>
      <c r="AO29" s="80" t="s">
        <v>1856</v>
      </c>
      <c r="AP29" s="75" t="s">
        <v>65</v>
      </c>
      <c r="AQ29" s="48" t="s">
        <v>563</v>
      </c>
      <c r="AR29" s="48" t="s">
        <v>563</v>
      </c>
      <c r="AS29" s="48" t="s">
        <v>625</v>
      </c>
      <c r="AT29" s="48" t="s">
        <v>625</v>
      </c>
      <c r="AU29" s="48"/>
      <c r="AV29" s="48"/>
      <c r="AW29" s="103" t="s">
        <v>2394</v>
      </c>
      <c r="AX29" s="103" t="s">
        <v>2394</v>
      </c>
      <c r="AY29" s="103" t="s">
        <v>2510</v>
      </c>
      <c r="AZ29" s="103" t="s">
        <v>2510</v>
      </c>
      <c r="BA29" s="2"/>
      <c r="BB29" s="3"/>
      <c r="BC29" s="3"/>
      <c r="BD29" s="3"/>
      <c r="BE29" s="3"/>
    </row>
    <row r="30" spans="1:57" x14ac:dyDescent="0.25">
      <c r="A30" s="63" t="s">
        <v>357</v>
      </c>
      <c r="B30" s="64"/>
      <c r="C30" s="64"/>
      <c r="D30" s="65">
        <v>1.5</v>
      </c>
      <c r="E30" s="66"/>
      <c r="F30" s="98" t="s">
        <v>1617</v>
      </c>
      <c r="G30" s="64"/>
      <c r="H30" s="67" t="s">
        <v>357</v>
      </c>
      <c r="I30" s="68"/>
      <c r="J30" s="68"/>
      <c r="K30" s="67" t="s">
        <v>2102</v>
      </c>
      <c r="L30" s="69"/>
      <c r="M30" s="70">
        <v>4855.56689453125</v>
      </c>
      <c r="N30" s="70">
        <v>9263.48046875</v>
      </c>
      <c r="O30" s="71"/>
      <c r="P30" s="72"/>
      <c r="Q30" s="72"/>
      <c r="R30" s="84"/>
      <c r="S30" s="48">
        <v>1</v>
      </c>
      <c r="T30" s="48">
        <v>0</v>
      </c>
      <c r="U30" s="49">
        <v>0</v>
      </c>
      <c r="V30" s="49">
        <v>0.2</v>
      </c>
      <c r="W30" s="49">
        <v>0</v>
      </c>
      <c r="X30" s="49">
        <v>0.69369199999999998</v>
      </c>
      <c r="Y30" s="49">
        <v>0</v>
      </c>
      <c r="Z30" s="49">
        <v>0</v>
      </c>
      <c r="AA30" s="73">
        <v>30</v>
      </c>
      <c r="AB30" s="73"/>
      <c r="AC30" s="74"/>
      <c r="AD30" s="75">
        <v>216</v>
      </c>
      <c r="AE30" s="75">
        <v>15982</v>
      </c>
      <c r="AF30" s="75">
        <v>7954</v>
      </c>
      <c r="AG30" s="75">
        <v>4827</v>
      </c>
      <c r="AH30" s="75">
        <v>-18000</v>
      </c>
      <c r="AI30" s="75" t="s">
        <v>1067</v>
      </c>
      <c r="AJ30" s="75" t="s">
        <v>1279</v>
      </c>
      <c r="AK30" s="80" t="s">
        <v>1444</v>
      </c>
      <c r="AL30" s="75" t="s">
        <v>1564</v>
      </c>
      <c r="AM30" s="77">
        <v>40494.243541666663</v>
      </c>
      <c r="AN30" s="75" t="s">
        <v>1829</v>
      </c>
      <c r="AO30" s="80" t="s">
        <v>1857</v>
      </c>
      <c r="AP30" s="75" t="s">
        <v>64</v>
      </c>
      <c r="AQ30" s="48"/>
      <c r="AR30" s="48"/>
      <c r="AS30" s="48"/>
      <c r="AT30" s="48"/>
      <c r="AU30" s="48"/>
      <c r="AV30" s="48"/>
      <c r="AW30" s="48"/>
      <c r="AX30" s="48"/>
      <c r="AY30" s="48"/>
      <c r="AZ30" s="48"/>
      <c r="BA30" s="2"/>
      <c r="BB30" s="3"/>
      <c r="BC30" s="3"/>
      <c r="BD30" s="3"/>
      <c r="BE30" s="3"/>
    </row>
    <row r="31" spans="1:57" x14ac:dyDescent="0.25">
      <c r="A31" s="63" t="s">
        <v>358</v>
      </c>
      <c r="B31" s="64"/>
      <c r="C31" s="64"/>
      <c r="D31" s="65">
        <v>1.5</v>
      </c>
      <c r="E31" s="66"/>
      <c r="F31" s="98" t="s">
        <v>1618</v>
      </c>
      <c r="G31" s="64"/>
      <c r="H31" s="67" t="s">
        <v>358</v>
      </c>
      <c r="I31" s="68"/>
      <c r="J31" s="68"/>
      <c r="K31" s="67" t="s">
        <v>2103</v>
      </c>
      <c r="L31" s="69"/>
      <c r="M31" s="70">
        <v>9363.9951171875</v>
      </c>
      <c r="N31" s="70">
        <v>8239.05078125</v>
      </c>
      <c r="O31" s="71"/>
      <c r="P31" s="72"/>
      <c r="Q31" s="72"/>
      <c r="R31" s="84"/>
      <c r="S31" s="48">
        <v>1</v>
      </c>
      <c r="T31" s="48">
        <v>0</v>
      </c>
      <c r="U31" s="49">
        <v>0</v>
      </c>
      <c r="V31" s="49">
        <v>0.2</v>
      </c>
      <c r="W31" s="49">
        <v>0</v>
      </c>
      <c r="X31" s="49">
        <v>0.69369199999999998</v>
      </c>
      <c r="Y31" s="49">
        <v>0</v>
      </c>
      <c r="Z31" s="49">
        <v>0</v>
      </c>
      <c r="AA31" s="73">
        <v>31</v>
      </c>
      <c r="AB31" s="73"/>
      <c r="AC31" s="74"/>
      <c r="AD31" s="75">
        <v>747</v>
      </c>
      <c r="AE31" s="75">
        <v>6502</v>
      </c>
      <c r="AF31" s="75">
        <v>21368</v>
      </c>
      <c r="AG31" s="75">
        <v>55456</v>
      </c>
      <c r="AH31" s="75">
        <v>-18000</v>
      </c>
      <c r="AI31" s="75" t="s">
        <v>1068</v>
      </c>
      <c r="AJ31" s="75" t="s">
        <v>1280</v>
      </c>
      <c r="AK31" s="80" t="s">
        <v>1445</v>
      </c>
      <c r="AL31" s="75" t="s">
        <v>1564</v>
      </c>
      <c r="AM31" s="77">
        <v>41965.787094907406</v>
      </c>
      <c r="AN31" s="75" t="s">
        <v>1829</v>
      </c>
      <c r="AO31" s="80" t="s">
        <v>1858</v>
      </c>
      <c r="AP31" s="75" t="s">
        <v>64</v>
      </c>
      <c r="AQ31" s="48"/>
      <c r="AR31" s="48"/>
      <c r="AS31" s="48"/>
      <c r="AT31" s="48"/>
      <c r="AU31" s="48"/>
      <c r="AV31" s="48"/>
      <c r="AW31" s="48"/>
      <c r="AX31" s="48"/>
      <c r="AY31" s="48"/>
      <c r="AZ31" s="48"/>
      <c r="BA31" s="2"/>
      <c r="BB31" s="3"/>
      <c r="BC31" s="3"/>
      <c r="BD31" s="3"/>
      <c r="BE31" s="3"/>
    </row>
    <row r="32" spans="1:57" x14ac:dyDescent="0.25">
      <c r="A32" s="63" t="s">
        <v>359</v>
      </c>
      <c r="B32" s="64"/>
      <c r="C32" s="64"/>
      <c r="D32" s="65">
        <v>1.5</v>
      </c>
      <c r="E32" s="66"/>
      <c r="F32" s="98" t="s">
        <v>1619</v>
      </c>
      <c r="G32" s="64"/>
      <c r="H32" s="67" t="s">
        <v>359</v>
      </c>
      <c r="I32" s="68"/>
      <c r="J32" s="68"/>
      <c r="K32" s="67" t="s">
        <v>2104</v>
      </c>
      <c r="L32" s="69"/>
      <c r="M32" s="70">
        <v>9847.3125</v>
      </c>
      <c r="N32" s="70">
        <v>4945.19091796875</v>
      </c>
      <c r="O32" s="71"/>
      <c r="P32" s="72"/>
      <c r="Q32" s="72"/>
      <c r="R32" s="84"/>
      <c r="S32" s="48">
        <v>1</v>
      </c>
      <c r="T32" s="48">
        <v>0</v>
      </c>
      <c r="U32" s="49">
        <v>0</v>
      </c>
      <c r="V32" s="49">
        <v>0.2</v>
      </c>
      <c r="W32" s="49">
        <v>0</v>
      </c>
      <c r="X32" s="49">
        <v>0.69369199999999998</v>
      </c>
      <c r="Y32" s="49">
        <v>0</v>
      </c>
      <c r="Z32" s="49">
        <v>0</v>
      </c>
      <c r="AA32" s="73">
        <v>32</v>
      </c>
      <c r="AB32" s="73"/>
      <c r="AC32" s="74"/>
      <c r="AD32" s="75">
        <v>131</v>
      </c>
      <c r="AE32" s="75">
        <v>4098</v>
      </c>
      <c r="AF32" s="75">
        <v>2845</v>
      </c>
      <c r="AG32" s="75">
        <v>3571</v>
      </c>
      <c r="AH32" s="75">
        <v>-18000</v>
      </c>
      <c r="AI32" s="75" t="s">
        <v>1069</v>
      </c>
      <c r="AJ32" s="75" t="s">
        <v>1281</v>
      </c>
      <c r="AK32" s="80" t="s">
        <v>1446</v>
      </c>
      <c r="AL32" s="75" t="s">
        <v>1568</v>
      </c>
      <c r="AM32" s="77">
        <v>42078.628148148149</v>
      </c>
      <c r="AN32" s="75" t="s">
        <v>1829</v>
      </c>
      <c r="AO32" s="80" t="s">
        <v>1859</v>
      </c>
      <c r="AP32" s="75" t="s">
        <v>64</v>
      </c>
      <c r="AQ32" s="48"/>
      <c r="AR32" s="48"/>
      <c r="AS32" s="48"/>
      <c r="AT32" s="48"/>
      <c r="AU32" s="48"/>
      <c r="AV32" s="48"/>
      <c r="AW32" s="48"/>
      <c r="AX32" s="48"/>
      <c r="AY32" s="48"/>
      <c r="AZ32" s="48"/>
      <c r="BA32" s="2"/>
      <c r="BB32" s="3"/>
      <c r="BC32" s="3"/>
      <c r="BD32" s="3"/>
      <c r="BE32" s="3"/>
    </row>
    <row r="33" spans="1:57" x14ac:dyDescent="0.25">
      <c r="A33" s="63" t="s">
        <v>200</v>
      </c>
      <c r="B33" s="64"/>
      <c r="C33" s="64"/>
      <c r="D33" s="65">
        <v>5.15625</v>
      </c>
      <c r="E33" s="66"/>
      <c r="F33" s="98" t="s">
        <v>1620</v>
      </c>
      <c r="G33" s="64"/>
      <c r="H33" s="67" t="s">
        <v>200</v>
      </c>
      <c r="I33" s="68"/>
      <c r="J33" s="68"/>
      <c r="K33" s="67" t="s">
        <v>2105</v>
      </c>
      <c r="L33" s="69"/>
      <c r="M33" s="70">
        <v>5521.57373046875</v>
      </c>
      <c r="N33" s="70">
        <v>9816.9921875</v>
      </c>
      <c r="O33" s="71"/>
      <c r="P33" s="72"/>
      <c r="Q33" s="72"/>
      <c r="R33" s="84"/>
      <c r="S33" s="48">
        <v>0</v>
      </c>
      <c r="T33" s="48">
        <v>1</v>
      </c>
      <c r="U33" s="49">
        <v>0</v>
      </c>
      <c r="V33" s="49">
        <v>0.2</v>
      </c>
      <c r="W33" s="49">
        <v>0</v>
      </c>
      <c r="X33" s="49">
        <v>0.69369199999999998</v>
      </c>
      <c r="Y33" s="49">
        <v>0</v>
      </c>
      <c r="Z33" s="49">
        <v>0</v>
      </c>
      <c r="AA33" s="73">
        <v>33</v>
      </c>
      <c r="AB33" s="73"/>
      <c r="AC33" s="74"/>
      <c r="AD33" s="75">
        <v>491</v>
      </c>
      <c r="AE33" s="75">
        <v>533</v>
      </c>
      <c r="AF33" s="75">
        <v>26132</v>
      </c>
      <c r="AG33" s="75">
        <v>29814</v>
      </c>
      <c r="AH33" s="75">
        <v>-7200</v>
      </c>
      <c r="AI33" s="75" t="s">
        <v>1070</v>
      </c>
      <c r="AJ33" s="75" t="s">
        <v>1282</v>
      </c>
      <c r="AK33" s="75"/>
      <c r="AL33" s="75" t="s">
        <v>1557</v>
      </c>
      <c r="AM33" s="77">
        <v>40331.660115740742</v>
      </c>
      <c r="AN33" s="75" t="s">
        <v>1829</v>
      </c>
      <c r="AO33" s="80" t="s">
        <v>1860</v>
      </c>
      <c r="AP33" s="75" t="s">
        <v>65</v>
      </c>
      <c r="AQ33" s="48"/>
      <c r="AR33" s="48"/>
      <c r="AS33" s="48"/>
      <c r="AT33" s="48"/>
      <c r="AU33" s="48"/>
      <c r="AV33" s="48"/>
      <c r="AW33" s="103" t="s">
        <v>2395</v>
      </c>
      <c r="AX33" s="103" t="s">
        <v>2395</v>
      </c>
      <c r="AY33" s="103" t="s">
        <v>2511</v>
      </c>
      <c r="AZ33" s="103" t="s">
        <v>2511</v>
      </c>
      <c r="BA33" s="2"/>
      <c r="BB33" s="3"/>
      <c r="BC33" s="3"/>
      <c r="BD33" s="3"/>
      <c r="BE33" s="3"/>
    </row>
    <row r="34" spans="1:57" x14ac:dyDescent="0.25">
      <c r="A34" s="63" t="s">
        <v>360</v>
      </c>
      <c r="B34" s="64"/>
      <c r="C34" s="64"/>
      <c r="D34" s="65">
        <v>1.5</v>
      </c>
      <c r="E34" s="66"/>
      <c r="F34" s="98" t="s">
        <v>1621</v>
      </c>
      <c r="G34" s="64"/>
      <c r="H34" s="67" t="s">
        <v>360</v>
      </c>
      <c r="I34" s="68"/>
      <c r="J34" s="68"/>
      <c r="K34" s="67" t="s">
        <v>2106</v>
      </c>
      <c r="L34" s="69"/>
      <c r="M34" s="70">
        <v>4033.333984375</v>
      </c>
      <c r="N34" s="70">
        <v>8611.5654296875</v>
      </c>
      <c r="O34" s="71"/>
      <c r="P34" s="72"/>
      <c r="Q34" s="72"/>
      <c r="R34" s="84"/>
      <c r="S34" s="48">
        <v>3</v>
      </c>
      <c r="T34" s="48">
        <v>0</v>
      </c>
      <c r="U34" s="49">
        <v>6</v>
      </c>
      <c r="V34" s="49">
        <v>0.33333299999999999</v>
      </c>
      <c r="W34" s="49">
        <v>0</v>
      </c>
      <c r="X34" s="49">
        <v>1.9189149999999999</v>
      </c>
      <c r="Y34" s="49">
        <v>0</v>
      </c>
      <c r="Z34" s="49">
        <v>0</v>
      </c>
      <c r="AA34" s="73">
        <v>34</v>
      </c>
      <c r="AB34" s="73"/>
      <c r="AC34" s="74"/>
      <c r="AD34" s="75">
        <v>129</v>
      </c>
      <c r="AE34" s="75">
        <v>1269</v>
      </c>
      <c r="AF34" s="75">
        <v>1532</v>
      </c>
      <c r="AG34" s="75">
        <v>462</v>
      </c>
      <c r="AH34" s="75"/>
      <c r="AI34" s="75" t="s">
        <v>1071</v>
      </c>
      <c r="AJ34" s="75" t="s">
        <v>1283</v>
      </c>
      <c r="AK34" s="75"/>
      <c r="AL34" s="75"/>
      <c r="AM34" s="77">
        <v>42070.830057870371</v>
      </c>
      <c r="AN34" s="75" t="s">
        <v>1829</v>
      </c>
      <c r="AO34" s="80" t="s">
        <v>1861</v>
      </c>
      <c r="AP34" s="75" t="s">
        <v>64</v>
      </c>
      <c r="AQ34" s="48"/>
      <c r="AR34" s="48"/>
      <c r="AS34" s="48"/>
      <c r="AT34" s="48"/>
      <c r="AU34" s="48"/>
      <c r="AV34" s="48"/>
      <c r="AW34" s="48"/>
      <c r="AX34" s="48"/>
      <c r="AY34" s="48"/>
      <c r="AZ34" s="48"/>
      <c r="BA34" s="2"/>
      <c r="BB34" s="3"/>
      <c r="BC34" s="3"/>
      <c r="BD34" s="3"/>
      <c r="BE34" s="3"/>
    </row>
    <row r="35" spans="1:57" x14ac:dyDescent="0.25">
      <c r="A35" s="63" t="s">
        <v>201</v>
      </c>
      <c r="B35" s="64"/>
      <c r="C35" s="64"/>
      <c r="D35" s="65">
        <v>5.15625</v>
      </c>
      <c r="E35" s="66"/>
      <c r="F35" s="98" t="s">
        <v>1622</v>
      </c>
      <c r="G35" s="64"/>
      <c r="H35" s="67" t="s">
        <v>201</v>
      </c>
      <c r="I35" s="68"/>
      <c r="J35" s="68"/>
      <c r="K35" s="67" t="s">
        <v>2107</v>
      </c>
      <c r="L35" s="69"/>
      <c r="M35" s="70">
        <v>630.59478759765625</v>
      </c>
      <c r="N35" s="70">
        <v>6888.244140625</v>
      </c>
      <c r="O35" s="71"/>
      <c r="P35" s="72"/>
      <c r="Q35" s="72"/>
      <c r="R35" s="84"/>
      <c r="S35" s="48">
        <v>1</v>
      </c>
      <c r="T35" s="48">
        <v>1</v>
      </c>
      <c r="U35" s="49">
        <v>0</v>
      </c>
      <c r="V35" s="49">
        <v>0</v>
      </c>
      <c r="W35" s="49">
        <v>0</v>
      </c>
      <c r="X35" s="49">
        <v>0.99999800000000005</v>
      </c>
      <c r="Y35" s="49">
        <v>0</v>
      </c>
      <c r="Z35" s="49" t="s">
        <v>2324</v>
      </c>
      <c r="AA35" s="73">
        <v>35</v>
      </c>
      <c r="AB35" s="73"/>
      <c r="AC35" s="74"/>
      <c r="AD35" s="75">
        <v>771</v>
      </c>
      <c r="AE35" s="75">
        <v>1248</v>
      </c>
      <c r="AF35" s="75">
        <v>117668</v>
      </c>
      <c r="AG35" s="75">
        <v>603</v>
      </c>
      <c r="AH35" s="75"/>
      <c r="AI35" s="75" t="s">
        <v>1072</v>
      </c>
      <c r="AJ35" s="75" t="s">
        <v>1284</v>
      </c>
      <c r="AK35" s="80" t="s">
        <v>1447</v>
      </c>
      <c r="AL35" s="75"/>
      <c r="AM35" s="77">
        <v>41841.415601851855</v>
      </c>
      <c r="AN35" s="75" t="s">
        <v>1829</v>
      </c>
      <c r="AO35" s="80" t="s">
        <v>1862</v>
      </c>
      <c r="AP35" s="75" t="s">
        <v>65</v>
      </c>
      <c r="AQ35" s="48" t="s">
        <v>564</v>
      </c>
      <c r="AR35" s="48" t="s">
        <v>564</v>
      </c>
      <c r="AS35" s="48" t="s">
        <v>626</v>
      </c>
      <c r="AT35" s="48" t="s">
        <v>626</v>
      </c>
      <c r="AU35" s="48"/>
      <c r="AV35" s="48"/>
      <c r="AW35" s="103" t="s">
        <v>2396</v>
      </c>
      <c r="AX35" s="103" t="s">
        <v>2396</v>
      </c>
      <c r="AY35" s="103" t="s">
        <v>2512</v>
      </c>
      <c r="AZ35" s="103" t="s">
        <v>2512</v>
      </c>
      <c r="BA35" s="2"/>
      <c r="BB35" s="3"/>
      <c r="BC35" s="3"/>
      <c r="BD35" s="3"/>
      <c r="BE35" s="3"/>
    </row>
    <row r="36" spans="1:57" x14ac:dyDescent="0.25">
      <c r="A36" s="63" t="s">
        <v>202</v>
      </c>
      <c r="B36" s="64"/>
      <c r="C36" s="64"/>
      <c r="D36" s="65">
        <v>5.15625</v>
      </c>
      <c r="E36" s="66"/>
      <c r="F36" s="98" t="s">
        <v>1623</v>
      </c>
      <c r="G36" s="64"/>
      <c r="H36" s="67" t="s">
        <v>202</v>
      </c>
      <c r="I36" s="68"/>
      <c r="J36" s="68"/>
      <c r="K36" s="67" t="s">
        <v>2108</v>
      </c>
      <c r="L36" s="69"/>
      <c r="M36" s="70">
        <v>5154.80224609375</v>
      </c>
      <c r="N36" s="70">
        <v>8394.736328125</v>
      </c>
      <c r="O36" s="71"/>
      <c r="P36" s="72"/>
      <c r="Q36" s="72"/>
      <c r="R36" s="84"/>
      <c r="S36" s="48">
        <v>0</v>
      </c>
      <c r="T36" s="48">
        <v>1</v>
      </c>
      <c r="U36" s="49">
        <v>0</v>
      </c>
      <c r="V36" s="49">
        <v>4.3478000000000003E-2</v>
      </c>
      <c r="W36" s="49">
        <v>0</v>
      </c>
      <c r="X36" s="49">
        <v>0.57882800000000001</v>
      </c>
      <c r="Y36" s="49">
        <v>0</v>
      </c>
      <c r="Z36" s="49">
        <v>0</v>
      </c>
      <c r="AA36" s="73">
        <v>36</v>
      </c>
      <c r="AB36" s="73"/>
      <c r="AC36" s="74"/>
      <c r="AD36" s="75">
        <v>566</v>
      </c>
      <c r="AE36" s="75">
        <v>206</v>
      </c>
      <c r="AF36" s="75">
        <v>68056</v>
      </c>
      <c r="AG36" s="75">
        <v>40534</v>
      </c>
      <c r="AH36" s="75">
        <v>-7200</v>
      </c>
      <c r="AI36" s="75" t="s">
        <v>1073</v>
      </c>
      <c r="AJ36" s="75" t="s">
        <v>1285</v>
      </c>
      <c r="AK36" s="80" t="s">
        <v>1448</v>
      </c>
      <c r="AL36" s="75" t="s">
        <v>1557</v>
      </c>
      <c r="AM36" s="77">
        <v>41842.693703703706</v>
      </c>
      <c r="AN36" s="75" t="s">
        <v>1829</v>
      </c>
      <c r="AO36" s="80" t="s">
        <v>1863</v>
      </c>
      <c r="AP36" s="75" t="s">
        <v>65</v>
      </c>
      <c r="AQ36" s="48"/>
      <c r="AR36" s="48"/>
      <c r="AS36" s="48"/>
      <c r="AT36" s="48"/>
      <c r="AU36" s="48"/>
      <c r="AV36" s="48"/>
      <c r="AW36" s="103" t="s">
        <v>2382</v>
      </c>
      <c r="AX36" s="103" t="s">
        <v>2382</v>
      </c>
      <c r="AY36" s="103" t="s">
        <v>2498</v>
      </c>
      <c r="AZ36" s="103" t="s">
        <v>2498</v>
      </c>
      <c r="BA36" s="2"/>
      <c r="BB36" s="3"/>
      <c r="BC36" s="3"/>
      <c r="BD36" s="3"/>
      <c r="BE36" s="3"/>
    </row>
    <row r="37" spans="1:57" x14ac:dyDescent="0.25">
      <c r="A37" s="63" t="s">
        <v>203</v>
      </c>
      <c r="B37" s="64"/>
      <c r="C37" s="64"/>
      <c r="D37" s="65">
        <v>5.15625</v>
      </c>
      <c r="E37" s="66"/>
      <c r="F37" s="98" t="s">
        <v>1624</v>
      </c>
      <c r="G37" s="64"/>
      <c r="H37" s="67" t="s">
        <v>203</v>
      </c>
      <c r="I37" s="68"/>
      <c r="J37" s="68"/>
      <c r="K37" s="67" t="s">
        <v>2109</v>
      </c>
      <c r="L37" s="69"/>
      <c r="M37" s="70">
        <v>9875.0537109375</v>
      </c>
      <c r="N37" s="70">
        <v>2930.65283203125</v>
      </c>
      <c r="O37" s="71"/>
      <c r="P37" s="72"/>
      <c r="Q37" s="72"/>
      <c r="R37" s="84"/>
      <c r="S37" s="48">
        <v>0</v>
      </c>
      <c r="T37" s="48">
        <v>1</v>
      </c>
      <c r="U37" s="49">
        <v>0</v>
      </c>
      <c r="V37" s="49">
        <v>1</v>
      </c>
      <c r="W37" s="49">
        <v>0</v>
      </c>
      <c r="X37" s="49">
        <v>0.99999800000000005</v>
      </c>
      <c r="Y37" s="49">
        <v>0</v>
      </c>
      <c r="Z37" s="49">
        <v>0</v>
      </c>
      <c r="AA37" s="73">
        <v>37</v>
      </c>
      <c r="AB37" s="73"/>
      <c r="AC37" s="74"/>
      <c r="AD37" s="75">
        <v>114</v>
      </c>
      <c r="AE37" s="75">
        <v>67</v>
      </c>
      <c r="AF37" s="75">
        <v>1153</v>
      </c>
      <c r="AG37" s="75">
        <v>935</v>
      </c>
      <c r="AH37" s="75"/>
      <c r="AI37" s="75"/>
      <c r="AJ37" s="75"/>
      <c r="AK37" s="75"/>
      <c r="AL37" s="75"/>
      <c r="AM37" s="77">
        <v>40881.553206018521</v>
      </c>
      <c r="AN37" s="75" t="s">
        <v>1829</v>
      </c>
      <c r="AO37" s="80" t="s">
        <v>1864</v>
      </c>
      <c r="AP37" s="75" t="s">
        <v>65</v>
      </c>
      <c r="AQ37" s="48"/>
      <c r="AR37" s="48"/>
      <c r="AS37" s="48"/>
      <c r="AT37" s="48"/>
      <c r="AU37" s="48"/>
      <c r="AV37" s="48"/>
      <c r="AW37" s="103" t="s">
        <v>2397</v>
      </c>
      <c r="AX37" s="103" t="s">
        <v>2397</v>
      </c>
      <c r="AY37" s="103" t="s">
        <v>2513</v>
      </c>
      <c r="AZ37" s="103" t="s">
        <v>2513</v>
      </c>
      <c r="BA37" s="2"/>
      <c r="BB37" s="3"/>
      <c r="BC37" s="3"/>
      <c r="BD37" s="3"/>
      <c r="BE37" s="3"/>
    </row>
    <row r="38" spans="1:57" x14ac:dyDescent="0.25">
      <c r="A38" s="63" t="s">
        <v>361</v>
      </c>
      <c r="B38" s="64"/>
      <c r="C38" s="64"/>
      <c r="D38" s="65">
        <v>1.5</v>
      </c>
      <c r="E38" s="66"/>
      <c r="F38" s="98" t="s">
        <v>1625</v>
      </c>
      <c r="G38" s="64"/>
      <c r="H38" s="67" t="s">
        <v>361</v>
      </c>
      <c r="I38" s="68"/>
      <c r="J38" s="68"/>
      <c r="K38" s="67" t="s">
        <v>2110</v>
      </c>
      <c r="L38" s="69"/>
      <c r="M38" s="70">
        <v>8919.25390625</v>
      </c>
      <c r="N38" s="70">
        <v>6714.37841796875</v>
      </c>
      <c r="O38" s="71"/>
      <c r="P38" s="72"/>
      <c r="Q38" s="72"/>
      <c r="R38" s="84"/>
      <c r="S38" s="48">
        <v>1</v>
      </c>
      <c r="T38" s="48">
        <v>0</v>
      </c>
      <c r="U38" s="49">
        <v>0</v>
      </c>
      <c r="V38" s="49">
        <v>1</v>
      </c>
      <c r="W38" s="49">
        <v>0</v>
      </c>
      <c r="X38" s="49">
        <v>0.99999800000000005</v>
      </c>
      <c r="Y38" s="49">
        <v>0</v>
      </c>
      <c r="Z38" s="49">
        <v>0</v>
      </c>
      <c r="AA38" s="73">
        <v>38</v>
      </c>
      <c r="AB38" s="73"/>
      <c r="AC38" s="74"/>
      <c r="AD38" s="75">
        <v>8402</v>
      </c>
      <c r="AE38" s="75">
        <v>10726</v>
      </c>
      <c r="AF38" s="75">
        <v>23321</v>
      </c>
      <c r="AG38" s="75">
        <v>33854</v>
      </c>
      <c r="AH38" s="75"/>
      <c r="AI38" s="75" t="s">
        <v>1074</v>
      </c>
      <c r="AJ38" s="75" t="s">
        <v>1286</v>
      </c>
      <c r="AK38" s="75"/>
      <c r="AL38" s="75"/>
      <c r="AM38" s="77">
        <v>42581.069710648146</v>
      </c>
      <c r="AN38" s="75" t="s">
        <v>1829</v>
      </c>
      <c r="AO38" s="80" t="s">
        <v>1865</v>
      </c>
      <c r="AP38" s="75" t="s">
        <v>64</v>
      </c>
      <c r="AQ38" s="48"/>
      <c r="AR38" s="48"/>
      <c r="AS38" s="48"/>
      <c r="AT38" s="48"/>
      <c r="AU38" s="48"/>
      <c r="AV38" s="48"/>
      <c r="AW38" s="48"/>
      <c r="AX38" s="48"/>
      <c r="AY38" s="48"/>
      <c r="AZ38" s="48"/>
      <c r="BA38" s="2"/>
      <c r="BB38" s="3"/>
      <c r="BC38" s="3"/>
      <c r="BD38" s="3"/>
      <c r="BE38" s="3"/>
    </row>
    <row r="39" spans="1:57" x14ac:dyDescent="0.25">
      <c r="A39" s="63" t="s">
        <v>204</v>
      </c>
      <c r="B39" s="64"/>
      <c r="C39" s="64"/>
      <c r="D39" s="65">
        <v>5.15625</v>
      </c>
      <c r="E39" s="66"/>
      <c r="F39" s="98" t="s">
        <v>1626</v>
      </c>
      <c r="G39" s="64"/>
      <c r="H39" s="67" t="s">
        <v>204</v>
      </c>
      <c r="I39" s="68"/>
      <c r="J39" s="68"/>
      <c r="K39" s="67" t="s">
        <v>2111</v>
      </c>
      <c r="L39" s="69"/>
      <c r="M39" s="70">
        <v>932.244384765625</v>
      </c>
      <c r="N39" s="70">
        <v>5989.68505859375</v>
      </c>
      <c r="O39" s="71"/>
      <c r="P39" s="72"/>
      <c r="Q39" s="72"/>
      <c r="R39" s="84"/>
      <c r="S39" s="48">
        <v>0</v>
      </c>
      <c r="T39" s="48">
        <v>1</v>
      </c>
      <c r="U39" s="49">
        <v>0</v>
      </c>
      <c r="V39" s="49">
        <v>1</v>
      </c>
      <c r="W39" s="49">
        <v>0</v>
      </c>
      <c r="X39" s="49">
        <v>0.99999800000000005</v>
      </c>
      <c r="Y39" s="49">
        <v>0</v>
      </c>
      <c r="Z39" s="49">
        <v>0</v>
      </c>
      <c r="AA39" s="73">
        <v>39</v>
      </c>
      <c r="AB39" s="73"/>
      <c r="AC39" s="74"/>
      <c r="AD39" s="75">
        <v>1960</v>
      </c>
      <c r="AE39" s="75">
        <v>2552</v>
      </c>
      <c r="AF39" s="75">
        <v>6336</v>
      </c>
      <c r="AG39" s="75">
        <v>348</v>
      </c>
      <c r="AH39" s="75">
        <v>3600</v>
      </c>
      <c r="AI39" s="75" t="s">
        <v>1075</v>
      </c>
      <c r="AJ39" s="75" t="s">
        <v>1274</v>
      </c>
      <c r="AK39" s="80" t="s">
        <v>1449</v>
      </c>
      <c r="AL39" s="75" t="s">
        <v>1271</v>
      </c>
      <c r="AM39" s="77">
        <v>39584.848634259259</v>
      </c>
      <c r="AN39" s="75" t="s">
        <v>1829</v>
      </c>
      <c r="AO39" s="80" t="s">
        <v>1866</v>
      </c>
      <c r="AP39" s="75" t="s">
        <v>65</v>
      </c>
      <c r="AQ39" s="48" t="s">
        <v>565</v>
      </c>
      <c r="AR39" s="48" t="s">
        <v>2373</v>
      </c>
      <c r="AS39" s="48" t="s">
        <v>627</v>
      </c>
      <c r="AT39" s="48" t="s">
        <v>627</v>
      </c>
      <c r="AU39" s="48"/>
      <c r="AV39" s="48"/>
      <c r="AW39" s="103" t="s">
        <v>2398</v>
      </c>
      <c r="AX39" s="103" t="s">
        <v>2398</v>
      </c>
      <c r="AY39" s="103" t="s">
        <v>2514</v>
      </c>
      <c r="AZ39" s="103" t="s">
        <v>2514</v>
      </c>
      <c r="BA39" s="2"/>
      <c r="BB39" s="3"/>
      <c r="BC39" s="3"/>
      <c r="BD39" s="3"/>
      <c r="BE39" s="3"/>
    </row>
    <row r="40" spans="1:57" x14ac:dyDescent="0.25">
      <c r="A40" s="63" t="s">
        <v>362</v>
      </c>
      <c r="B40" s="64"/>
      <c r="C40" s="64"/>
      <c r="D40" s="65">
        <v>1.5</v>
      </c>
      <c r="E40" s="66"/>
      <c r="F40" s="98" t="s">
        <v>1627</v>
      </c>
      <c r="G40" s="64"/>
      <c r="H40" s="67" t="s">
        <v>362</v>
      </c>
      <c r="I40" s="68"/>
      <c r="J40" s="68"/>
      <c r="K40" s="67" t="s">
        <v>2112</v>
      </c>
      <c r="L40" s="69"/>
      <c r="M40" s="70">
        <v>2829.352294921875</v>
      </c>
      <c r="N40" s="70">
        <v>1929.9990234375</v>
      </c>
      <c r="O40" s="71"/>
      <c r="P40" s="72"/>
      <c r="Q40" s="72"/>
      <c r="R40" s="84"/>
      <c r="S40" s="48">
        <v>1</v>
      </c>
      <c r="T40" s="48">
        <v>0</v>
      </c>
      <c r="U40" s="49">
        <v>0</v>
      </c>
      <c r="V40" s="49">
        <v>1</v>
      </c>
      <c r="W40" s="49">
        <v>0</v>
      </c>
      <c r="X40" s="49">
        <v>0.99999800000000005</v>
      </c>
      <c r="Y40" s="49">
        <v>0</v>
      </c>
      <c r="Z40" s="49">
        <v>0</v>
      </c>
      <c r="AA40" s="73">
        <v>40</v>
      </c>
      <c r="AB40" s="73"/>
      <c r="AC40" s="74"/>
      <c r="AD40" s="75">
        <v>41</v>
      </c>
      <c r="AE40" s="75">
        <v>2998</v>
      </c>
      <c r="AF40" s="75">
        <v>3540</v>
      </c>
      <c r="AG40" s="75">
        <v>297</v>
      </c>
      <c r="AH40" s="75">
        <v>-28800</v>
      </c>
      <c r="AI40" s="75" t="s">
        <v>1076</v>
      </c>
      <c r="AJ40" s="75" t="s">
        <v>1274</v>
      </c>
      <c r="AK40" s="80" t="s">
        <v>1450</v>
      </c>
      <c r="AL40" s="75" t="s">
        <v>1558</v>
      </c>
      <c r="AM40" s="77">
        <v>42488.509664351855</v>
      </c>
      <c r="AN40" s="75" t="s">
        <v>1829</v>
      </c>
      <c r="AO40" s="80" t="s">
        <v>1867</v>
      </c>
      <c r="AP40" s="75" t="s">
        <v>64</v>
      </c>
      <c r="AQ40" s="48"/>
      <c r="AR40" s="48"/>
      <c r="AS40" s="48"/>
      <c r="AT40" s="48"/>
      <c r="AU40" s="48"/>
      <c r="AV40" s="48"/>
      <c r="AW40" s="48"/>
      <c r="AX40" s="48"/>
      <c r="AY40" s="48"/>
      <c r="AZ40" s="48"/>
      <c r="BA40" s="2"/>
      <c r="BB40" s="3"/>
      <c r="BC40" s="3"/>
      <c r="BD40" s="3"/>
      <c r="BE40" s="3"/>
    </row>
    <row r="41" spans="1:57" x14ac:dyDescent="0.25">
      <c r="A41" s="63" t="s">
        <v>205</v>
      </c>
      <c r="B41" s="64"/>
      <c r="C41" s="64"/>
      <c r="D41" s="65">
        <v>5.15625</v>
      </c>
      <c r="E41" s="66"/>
      <c r="F41" s="98" t="s">
        <v>1628</v>
      </c>
      <c r="G41" s="64"/>
      <c r="H41" s="67" t="s">
        <v>205</v>
      </c>
      <c r="I41" s="68"/>
      <c r="J41" s="68"/>
      <c r="K41" s="67" t="s">
        <v>2113</v>
      </c>
      <c r="L41" s="69"/>
      <c r="M41" s="70">
        <v>6403.15869140625</v>
      </c>
      <c r="N41" s="70">
        <v>3401.511962890625</v>
      </c>
      <c r="O41" s="71"/>
      <c r="P41" s="72"/>
      <c r="Q41" s="72"/>
      <c r="R41" s="84"/>
      <c r="S41" s="48">
        <v>0</v>
      </c>
      <c r="T41" s="48">
        <v>1</v>
      </c>
      <c r="U41" s="49">
        <v>0</v>
      </c>
      <c r="V41" s="49">
        <v>1</v>
      </c>
      <c r="W41" s="49">
        <v>0</v>
      </c>
      <c r="X41" s="49">
        <v>0.99999800000000005</v>
      </c>
      <c r="Y41" s="49">
        <v>0</v>
      </c>
      <c r="Z41" s="49">
        <v>0</v>
      </c>
      <c r="AA41" s="73">
        <v>41</v>
      </c>
      <c r="AB41" s="73"/>
      <c r="AC41" s="74"/>
      <c r="AD41" s="75">
        <v>761</v>
      </c>
      <c r="AE41" s="75">
        <v>7876</v>
      </c>
      <c r="AF41" s="75">
        <v>60700</v>
      </c>
      <c r="AG41" s="75">
        <v>23396</v>
      </c>
      <c r="AH41" s="75">
        <v>-18000</v>
      </c>
      <c r="AI41" s="75" t="s">
        <v>1077</v>
      </c>
      <c r="AJ41" s="75" t="s">
        <v>1287</v>
      </c>
      <c r="AK41" s="80" t="s">
        <v>1451</v>
      </c>
      <c r="AL41" s="75" t="s">
        <v>1564</v>
      </c>
      <c r="AM41" s="77">
        <v>39729.681597222225</v>
      </c>
      <c r="AN41" s="75" t="s">
        <v>1829</v>
      </c>
      <c r="AO41" s="80" t="s">
        <v>1868</v>
      </c>
      <c r="AP41" s="75" t="s">
        <v>65</v>
      </c>
      <c r="AQ41" s="48"/>
      <c r="AR41" s="48"/>
      <c r="AS41" s="48"/>
      <c r="AT41" s="48"/>
      <c r="AU41" s="48"/>
      <c r="AV41" s="48"/>
      <c r="AW41" s="103" t="s">
        <v>2399</v>
      </c>
      <c r="AX41" s="103" t="s">
        <v>2399</v>
      </c>
      <c r="AY41" s="103" t="s">
        <v>2515</v>
      </c>
      <c r="AZ41" s="103" t="s">
        <v>2515</v>
      </c>
      <c r="BA41" s="2"/>
      <c r="BB41" s="3"/>
      <c r="BC41" s="3"/>
      <c r="BD41" s="3"/>
      <c r="BE41" s="3"/>
    </row>
    <row r="42" spans="1:57" x14ac:dyDescent="0.25">
      <c r="A42" s="63" t="s">
        <v>363</v>
      </c>
      <c r="B42" s="64"/>
      <c r="C42" s="64"/>
      <c r="D42" s="65">
        <v>1.5</v>
      </c>
      <c r="E42" s="66"/>
      <c r="F42" s="98" t="s">
        <v>1629</v>
      </c>
      <c r="G42" s="64"/>
      <c r="H42" s="67" t="s">
        <v>363</v>
      </c>
      <c r="I42" s="68"/>
      <c r="J42" s="68"/>
      <c r="K42" s="67" t="s">
        <v>2114</v>
      </c>
      <c r="L42" s="69"/>
      <c r="M42" s="70">
        <v>9388.3310546875</v>
      </c>
      <c r="N42" s="70">
        <v>6648.67236328125</v>
      </c>
      <c r="O42" s="71"/>
      <c r="P42" s="72"/>
      <c r="Q42" s="72"/>
      <c r="R42" s="84"/>
      <c r="S42" s="48">
        <v>1</v>
      </c>
      <c r="T42" s="48">
        <v>0</v>
      </c>
      <c r="U42" s="49">
        <v>0</v>
      </c>
      <c r="V42" s="49">
        <v>1</v>
      </c>
      <c r="W42" s="49">
        <v>0</v>
      </c>
      <c r="X42" s="49">
        <v>0.99999800000000005</v>
      </c>
      <c r="Y42" s="49">
        <v>0</v>
      </c>
      <c r="Z42" s="49">
        <v>0</v>
      </c>
      <c r="AA42" s="73">
        <v>42</v>
      </c>
      <c r="AB42" s="73"/>
      <c r="AC42" s="74"/>
      <c r="AD42" s="75">
        <v>7747</v>
      </c>
      <c r="AE42" s="75">
        <v>25793</v>
      </c>
      <c r="AF42" s="75">
        <v>57096</v>
      </c>
      <c r="AG42" s="75">
        <v>4396</v>
      </c>
      <c r="AH42" s="75">
        <v>-25200</v>
      </c>
      <c r="AI42" s="75" t="s">
        <v>1078</v>
      </c>
      <c r="AJ42" s="75" t="s">
        <v>1288</v>
      </c>
      <c r="AK42" s="80" t="s">
        <v>1452</v>
      </c>
      <c r="AL42" s="75" t="s">
        <v>1569</v>
      </c>
      <c r="AM42" s="77">
        <v>40416.728217592594</v>
      </c>
      <c r="AN42" s="75" t="s">
        <v>1829</v>
      </c>
      <c r="AO42" s="80" t="s">
        <v>1869</v>
      </c>
      <c r="AP42" s="75" t="s">
        <v>64</v>
      </c>
      <c r="AQ42" s="48"/>
      <c r="AR42" s="48"/>
      <c r="AS42" s="48"/>
      <c r="AT42" s="48"/>
      <c r="AU42" s="48"/>
      <c r="AV42" s="48"/>
      <c r="AW42" s="48"/>
      <c r="AX42" s="48"/>
      <c r="AY42" s="48"/>
      <c r="AZ42" s="48"/>
      <c r="BA42" s="2"/>
      <c r="BB42" s="3"/>
      <c r="BC42" s="3"/>
      <c r="BD42" s="3"/>
      <c r="BE42" s="3"/>
    </row>
    <row r="43" spans="1:57" x14ac:dyDescent="0.25">
      <c r="A43" s="63" t="s">
        <v>206</v>
      </c>
      <c r="B43" s="64"/>
      <c r="C43" s="64"/>
      <c r="D43" s="65">
        <v>5.15625</v>
      </c>
      <c r="E43" s="66"/>
      <c r="F43" s="98" t="s">
        <v>1630</v>
      </c>
      <c r="G43" s="64"/>
      <c r="H43" s="67" t="s">
        <v>206</v>
      </c>
      <c r="I43" s="68"/>
      <c r="J43" s="68"/>
      <c r="K43" s="67" t="s">
        <v>2115</v>
      </c>
      <c r="L43" s="69"/>
      <c r="M43" s="70">
        <v>4659.09814453125</v>
      </c>
      <c r="N43" s="70">
        <v>8581.533203125</v>
      </c>
      <c r="O43" s="71"/>
      <c r="P43" s="72"/>
      <c r="Q43" s="72"/>
      <c r="R43" s="84"/>
      <c r="S43" s="48">
        <v>1</v>
      </c>
      <c r="T43" s="48">
        <v>1</v>
      </c>
      <c r="U43" s="49">
        <v>0</v>
      </c>
      <c r="V43" s="49">
        <v>0</v>
      </c>
      <c r="W43" s="49">
        <v>0</v>
      </c>
      <c r="X43" s="49">
        <v>0.99999800000000005</v>
      </c>
      <c r="Y43" s="49">
        <v>0</v>
      </c>
      <c r="Z43" s="49" t="s">
        <v>2324</v>
      </c>
      <c r="AA43" s="73">
        <v>43</v>
      </c>
      <c r="AB43" s="73"/>
      <c r="AC43" s="74"/>
      <c r="AD43" s="75">
        <v>786</v>
      </c>
      <c r="AE43" s="75">
        <v>850</v>
      </c>
      <c r="AF43" s="75">
        <v>26130</v>
      </c>
      <c r="AG43" s="75">
        <v>1783</v>
      </c>
      <c r="AH43" s="75">
        <v>-18000</v>
      </c>
      <c r="AI43" s="75" t="s">
        <v>1079</v>
      </c>
      <c r="AJ43" s="75" t="s">
        <v>1289</v>
      </c>
      <c r="AK43" s="75"/>
      <c r="AL43" s="75" t="s">
        <v>1564</v>
      </c>
      <c r="AM43" s="77">
        <v>40586.181261574071</v>
      </c>
      <c r="AN43" s="75" t="s">
        <v>1829</v>
      </c>
      <c r="AO43" s="80" t="s">
        <v>1870</v>
      </c>
      <c r="AP43" s="75" t="s">
        <v>65</v>
      </c>
      <c r="AQ43" s="48" t="s">
        <v>566</v>
      </c>
      <c r="AR43" s="48" t="s">
        <v>566</v>
      </c>
      <c r="AS43" s="48" t="s">
        <v>619</v>
      </c>
      <c r="AT43" s="48" t="s">
        <v>619</v>
      </c>
      <c r="AU43" s="48"/>
      <c r="AV43" s="48"/>
      <c r="AW43" s="103" t="s">
        <v>2400</v>
      </c>
      <c r="AX43" s="103" t="s">
        <v>2400</v>
      </c>
      <c r="AY43" s="103" t="s">
        <v>2516</v>
      </c>
      <c r="AZ43" s="103" t="s">
        <v>2516</v>
      </c>
      <c r="BA43" s="2"/>
      <c r="BB43" s="3"/>
      <c r="BC43" s="3"/>
      <c r="BD43" s="3"/>
      <c r="BE43" s="3"/>
    </row>
    <row r="44" spans="1:57" x14ac:dyDescent="0.25">
      <c r="A44" s="63" t="s">
        <v>207</v>
      </c>
      <c r="B44" s="64"/>
      <c r="C44" s="64"/>
      <c r="D44" s="65">
        <v>5.15625</v>
      </c>
      <c r="E44" s="66"/>
      <c r="F44" s="98" t="s">
        <v>1631</v>
      </c>
      <c r="G44" s="64"/>
      <c r="H44" s="67" t="s">
        <v>207</v>
      </c>
      <c r="I44" s="68"/>
      <c r="J44" s="68"/>
      <c r="K44" s="67" t="s">
        <v>2116</v>
      </c>
      <c r="L44" s="69"/>
      <c r="M44" s="70">
        <v>348.02499389648438</v>
      </c>
      <c r="N44" s="70">
        <v>4901.828125</v>
      </c>
      <c r="O44" s="71"/>
      <c r="P44" s="72"/>
      <c r="Q44" s="72"/>
      <c r="R44" s="84"/>
      <c r="S44" s="48">
        <v>1</v>
      </c>
      <c r="T44" s="48">
        <v>1</v>
      </c>
      <c r="U44" s="49">
        <v>0</v>
      </c>
      <c r="V44" s="49">
        <v>0</v>
      </c>
      <c r="W44" s="49">
        <v>0</v>
      </c>
      <c r="X44" s="49">
        <v>0.99999800000000005</v>
      </c>
      <c r="Y44" s="49">
        <v>0</v>
      </c>
      <c r="Z44" s="49" t="s">
        <v>2324</v>
      </c>
      <c r="AA44" s="73">
        <v>44</v>
      </c>
      <c r="AB44" s="73"/>
      <c r="AC44" s="74"/>
      <c r="AD44" s="75">
        <v>1963</v>
      </c>
      <c r="AE44" s="75">
        <v>4203</v>
      </c>
      <c r="AF44" s="75">
        <v>116458</v>
      </c>
      <c r="AG44" s="75">
        <v>4</v>
      </c>
      <c r="AH44" s="75">
        <v>3600</v>
      </c>
      <c r="AI44" s="75" t="s">
        <v>1080</v>
      </c>
      <c r="AJ44" s="75" t="s">
        <v>1290</v>
      </c>
      <c r="AK44" s="75"/>
      <c r="AL44" s="75" t="s">
        <v>1570</v>
      </c>
      <c r="AM44" s="77">
        <v>41985.775497685187</v>
      </c>
      <c r="AN44" s="75" t="s">
        <v>1829</v>
      </c>
      <c r="AO44" s="80" t="s">
        <v>1871</v>
      </c>
      <c r="AP44" s="75" t="s">
        <v>65</v>
      </c>
      <c r="AQ44" s="48" t="s">
        <v>560</v>
      </c>
      <c r="AR44" s="48" t="s">
        <v>560</v>
      </c>
      <c r="AS44" s="48" t="s">
        <v>624</v>
      </c>
      <c r="AT44" s="48" t="s">
        <v>624</v>
      </c>
      <c r="AU44" s="48" t="s">
        <v>647</v>
      </c>
      <c r="AV44" s="48" t="s">
        <v>647</v>
      </c>
      <c r="AW44" s="103" t="s">
        <v>2401</v>
      </c>
      <c r="AX44" s="103" t="s">
        <v>2401</v>
      </c>
      <c r="AY44" s="103" t="s">
        <v>2517</v>
      </c>
      <c r="AZ44" s="103" t="s">
        <v>2517</v>
      </c>
      <c r="BA44" s="2"/>
      <c r="BB44" s="3"/>
      <c r="BC44" s="3"/>
      <c r="BD44" s="3"/>
      <c r="BE44" s="3"/>
    </row>
    <row r="45" spans="1:57" x14ac:dyDescent="0.25">
      <c r="A45" s="63" t="s">
        <v>208</v>
      </c>
      <c r="B45" s="64"/>
      <c r="C45" s="64"/>
      <c r="D45" s="65">
        <v>5.15625</v>
      </c>
      <c r="E45" s="66"/>
      <c r="F45" s="98" t="s">
        <v>1632</v>
      </c>
      <c r="G45" s="64"/>
      <c r="H45" s="67" t="s">
        <v>208</v>
      </c>
      <c r="I45" s="68"/>
      <c r="J45" s="68"/>
      <c r="K45" s="67" t="s">
        <v>2117</v>
      </c>
      <c r="L45" s="69"/>
      <c r="M45" s="70">
        <v>2608.734375</v>
      </c>
      <c r="N45" s="70">
        <v>7559.2802734375</v>
      </c>
      <c r="O45" s="71"/>
      <c r="P45" s="72"/>
      <c r="Q45" s="72"/>
      <c r="R45" s="84"/>
      <c r="S45" s="48">
        <v>0</v>
      </c>
      <c r="T45" s="48">
        <v>1</v>
      </c>
      <c r="U45" s="49">
        <v>0</v>
      </c>
      <c r="V45" s="49">
        <v>2.7778000000000001E-2</v>
      </c>
      <c r="W45" s="49">
        <v>0</v>
      </c>
      <c r="X45" s="49">
        <v>0.56408599999999998</v>
      </c>
      <c r="Y45" s="49">
        <v>0</v>
      </c>
      <c r="Z45" s="49">
        <v>0</v>
      </c>
      <c r="AA45" s="73">
        <v>45</v>
      </c>
      <c r="AB45" s="73"/>
      <c r="AC45" s="74"/>
      <c r="AD45" s="75">
        <v>6</v>
      </c>
      <c r="AE45" s="75">
        <v>57</v>
      </c>
      <c r="AF45" s="75">
        <v>321</v>
      </c>
      <c r="AG45" s="75">
        <v>497</v>
      </c>
      <c r="AH45" s="75">
        <v>-10800</v>
      </c>
      <c r="AI45" s="75" t="s">
        <v>1081</v>
      </c>
      <c r="AJ45" s="75" t="s">
        <v>1291</v>
      </c>
      <c r="AK45" s="75"/>
      <c r="AL45" s="75" t="s">
        <v>1282</v>
      </c>
      <c r="AM45" s="77">
        <v>40450.088900462964</v>
      </c>
      <c r="AN45" s="75" t="s">
        <v>1829</v>
      </c>
      <c r="AO45" s="80" t="s">
        <v>1872</v>
      </c>
      <c r="AP45" s="75" t="s">
        <v>65</v>
      </c>
      <c r="AQ45" s="48"/>
      <c r="AR45" s="48"/>
      <c r="AS45" s="48"/>
      <c r="AT45" s="48"/>
      <c r="AU45" s="48"/>
      <c r="AV45" s="48"/>
      <c r="AW45" s="103" t="s">
        <v>2402</v>
      </c>
      <c r="AX45" s="103" t="s">
        <v>2402</v>
      </c>
      <c r="AY45" s="103" t="s">
        <v>2518</v>
      </c>
      <c r="AZ45" s="103" t="s">
        <v>2518</v>
      </c>
      <c r="BA45" s="2"/>
      <c r="BB45" s="3"/>
      <c r="BC45" s="3"/>
      <c r="BD45" s="3"/>
      <c r="BE45" s="3"/>
    </row>
    <row r="46" spans="1:57" x14ac:dyDescent="0.25">
      <c r="A46" s="63" t="s">
        <v>364</v>
      </c>
      <c r="B46" s="64"/>
      <c r="C46" s="64"/>
      <c r="D46" s="65">
        <v>1.5</v>
      </c>
      <c r="E46" s="66"/>
      <c r="F46" s="98" t="s">
        <v>1633</v>
      </c>
      <c r="G46" s="64"/>
      <c r="H46" s="67" t="s">
        <v>364</v>
      </c>
      <c r="I46" s="68"/>
      <c r="J46" s="68"/>
      <c r="K46" s="67" t="s">
        <v>2118</v>
      </c>
      <c r="L46" s="69"/>
      <c r="M46" s="70">
        <v>5391.154296875</v>
      </c>
      <c r="N46" s="70">
        <v>5616.50048828125</v>
      </c>
      <c r="O46" s="71"/>
      <c r="P46" s="72"/>
      <c r="Q46" s="72"/>
      <c r="R46" s="84"/>
      <c r="S46" s="48">
        <v>17</v>
      </c>
      <c r="T46" s="48">
        <v>0</v>
      </c>
      <c r="U46" s="49">
        <v>304</v>
      </c>
      <c r="V46" s="49">
        <v>5.2631999999999998E-2</v>
      </c>
      <c r="W46" s="49">
        <v>0</v>
      </c>
      <c r="X46" s="49">
        <v>8.2817170000000004</v>
      </c>
      <c r="Y46" s="49">
        <v>0</v>
      </c>
      <c r="Z46" s="49">
        <v>0</v>
      </c>
      <c r="AA46" s="73">
        <v>46</v>
      </c>
      <c r="AB46" s="73"/>
      <c r="AC46" s="74"/>
      <c r="AD46" s="75">
        <v>51</v>
      </c>
      <c r="AE46" s="75">
        <v>14384</v>
      </c>
      <c r="AF46" s="75">
        <v>1240</v>
      </c>
      <c r="AG46" s="75">
        <v>101</v>
      </c>
      <c r="AH46" s="75">
        <v>-28800</v>
      </c>
      <c r="AI46" s="75" t="s">
        <v>1082</v>
      </c>
      <c r="AJ46" s="75"/>
      <c r="AK46" s="75"/>
      <c r="AL46" s="75" t="s">
        <v>1558</v>
      </c>
      <c r="AM46" s="77">
        <v>42537.706562500003</v>
      </c>
      <c r="AN46" s="75" t="s">
        <v>1829</v>
      </c>
      <c r="AO46" s="80" t="s">
        <v>1873</v>
      </c>
      <c r="AP46" s="75" t="s">
        <v>64</v>
      </c>
      <c r="AQ46" s="48"/>
      <c r="AR46" s="48"/>
      <c r="AS46" s="48"/>
      <c r="AT46" s="48"/>
      <c r="AU46" s="48"/>
      <c r="AV46" s="48"/>
      <c r="AW46" s="48"/>
      <c r="AX46" s="48"/>
      <c r="AY46" s="48"/>
      <c r="AZ46" s="48"/>
      <c r="BA46" s="2"/>
      <c r="BB46" s="3"/>
      <c r="BC46" s="3"/>
      <c r="BD46" s="3"/>
      <c r="BE46" s="3"/>
    </row>
    <row r="47" spans="1:57" x14ac:dyDescent="0.25">
      <c r="A47" s="63" t="s">
        <v>209</v>
      </c>
      <c r="B47" s="64"/>
      <c r="C47" s="64"/>
      <c r="D47" s="65">
        <v>5.15625</v>
      </c>
      <c r="E47" s="66"/>
      <c r="F47" s="98" t="s">
        <v>1634</v>
      </c>
      <c r="G47" s="64"/>
      <c r="H47" s="67" t="s">
        <v>209</v>
      </c>
      <c r="I47" s="68"/>
      <c r="J47" s="68"/>
      <c r="K47" s="67" t="s">
        <v>2119</v>
      </c>
      <c r="L47" s="69"/>
      <c r="M47" s="70">
        <v>6655.90234375</v>
      </c>
      <c r="N47" s="70">
        <v>1024.9097900390625</v>
      </c>
      <c r="O47" s="71"/>
      <c r="P47" s="72"/>
      <c r="Q47" s="72"/>
      <c r="R47" s="84"/>
      <c r="S47" s="48">
        <v>0</v>
      </c>
      <c r="T47" s="48">
        <v>1</v>
      </c>
      <c r="U47" s="49">
        <v>0</v>
      </c>
      <c r="V47" s="49">
        <v>0.33333299999999999</v>
      </c>
      <c r="W47" s="49">
        <v>0</v>
      </c>
      <c r="X47" s="49">
        <v>0.77026899999999998</v>
      </c>
      <c r="Y47" s="49">
        <v>0</v>
      </c>
      <c r="Z47" s="49">
        <v>0</v>
      </c>
      <c r="AA47" s="73">
        <v>47</v>
      </c>
      <c r="AB47" s="73"/>
      <c r="AC47" s="74"/>
      <c r="AD47" s="75">
        <v>3038</v>
      </c>
      <c r="AE47" s="75">
        <v>8117</v>
      </c>
      <c r="AF47" s="75">
        <v>56790</v>
      </c>
      <c r="AG47" s="75">
        <v>100494</v>
      </c>
      <c r="AH47" s="75">
        <v>-18000</v>
      </c>
      <c r="AI47" s="75" t="s">
        <v>1083</v>
      </c>
      <c r="AJ47" s="75" t="s">
        <v>1292</v>
      </c>
      <c r="AK47" s="80" t="s">
        <v>1453</v>
      </c>
      <c r="AL47" s="75" t="s">
        <v>1564</v>
      </c>
      <c r="AM47" s="77">
        <v>40733.611388888887</v>
      </c>
      <c r="AN47" s="75" t="s">
        <v>1829</v>
      </c>
      <c r="AO47" s="80" t="s">
        <v>1874</v>
      </c>
      <c r="AP47" s="75" t="s">
        <v>65</v>
      </c>
      <c r="AQ47" s="48"/>
      <c r="AR47" s="48"/>
      <c r="AS47" s="48"/>
      <c r="AT47" s="48"/>
      <c r="AU47" s="48"/>
      <c r="AV47" s="48"/>
      <c r="AW47" s="103" t="s">
        <v>2403</v>
      </c>
      <c r="AX47" s="103" t="s">
        <v>2403</v>
      </c>
      <c r="AY47" s="103" t="s">
        <v>2519</v>
      </c>
      <c r="AZ47" s="103" t="s">
        <v>2519</v>
      </c>
      <c r="BA47" s="2"/>
      <c r="BB47" s="3"/>
      <c r="BC47" s="3"/>
      <c r="BD47" s="3"/>
      <c r="BE47" s="3"/>
    </row>
    <row r="48" spans="1:57" x14ac:dyDescent="0.25">
      <c r="A48" s="63" t="s">
        <v>365</v>
      </c>
      <c r="B48" s="64"/>
      <c r="C48" s="64"/>
      <c r="D48" s="65">
        <v>1.5</v>
      </c>
      <c r="E48" s="66"/>
      <c r="F48" s="98" t="s">
        <v>1635</v>
      </c>
      <c r="G48" s="64"/>
      <c r="H48" s="67" t="s">
        <v>365</v>
      </c>
      <c r="I48" s="68"/>
      <c r="J48" s="68"/>
      <c r="K48" s="67" t="s">
        <v>2120</v>
      </c>
      <c r="L48" s="69"/>
      <c r="M48" s="70">
        <v>6917.98974609375</v>
      </c>
      <c r="N48" s="70">
        <v>1421.70361328125</v>
      </c>
      <c r="O48" s="71"/>
      <c r="P48" s="72"/>
      <c r="Q48" s="72"/>
      <c r="R48" s="84"/>
      <c r="S48" s="48">
        <v>2</v>
      </c>
      <c r="T48" s="48">
        <v>0</v>
      </c>
      <c r="U48" s="49">
        <v>2</v>
      </c>
      <c r="V48" s="49">
        <v>0.5</v>
      </c>
      <c r="W48" s="49">
        <v>0</v>
      </c>
      <c r="X48" s="49">
        <v>1.4594560000000001</v>
      </c>
      <c r="Y48" s="49">
        <v>0</v>
      </c>
      <c r="Z48" s="49">
        <v>0</v>
      </c>
      <c r="AA48" s="73">
        <v>48</v>
      </c>
      <c r="AB48" s="73"/>
      <c r="AC48" s="74"/>
      <c r="AD48" s="75">
        <v>18481</v>
      </c>
      <c r="AE48" s="75">
        <v>27360</v>
      </c>
      <c r="AF48" s="75">
        <v>58587</v>
      </c>
      <c r="AG48" s="75">
        <v>84292</v>
      </c>
      <c r="AH48" s="75"/>
      <c r="AI48" s="80" t="s">
        <v>1084</v>
      </c>
      <c r="AJ48" s="75" t="s">
        <v>1293</v>
      </c>
      <c r="AK48" s="80" t="s">
        <v>1454</v>
      </c>
      <c r="AL48" s="75"/>
      <c r="AM48" s="77">
        <v>39934.643888888888</v>
      </c>
      <c r="AN48" s="75" t="s">
        <v>1829</v>
      </c>
      <c r="AO48" s="80" t="s">
        <v>1875</v>
      </c>
      <c r="AP48" s="75" t="s">
        <v>64</v>
      </c>
      <c r="AQ48" s="48"/>
      <c r="AR48" s="48"/>
      <c r="AS48" s="48"/>
      <c r="AT48" s="48"/>
      <c r="AU48" s="48"/>
      <c r="AV48" s="48"/>
      <c r="AW48" s="48"/>
      <c r="AX48" s="48"/>
      <c r="AY48" s="48"/>
      <c r="AZ48" s="48"/>
      <c r="BA48" s="2"/>
      <c r="BB48" s="3"/>
      <c r="BC48" s="3"/>
      <c r="BD48" s="3"/>
      <c r="BE48" s="3"/>
    </row>
    <row r="49" spans="1:57" x14ac:dyDescent="0.25">
      <c r="A49" s="63" t="s">
        <v>210</v>
      </c>
      <c r="B49" s="64"/>
      <c r="C49" s="64"/>
      <c r="D49" s="65">
        <v>5.15625</v>
      </c>
      <c r="E49" s="66"/>
      <c r="F49" s="98" t="s">
        <v>1636</v>
      </c>
      <c r="G49" s="64"/>
      <c r="H49" s="67" t="s">
        <v>210</v>
      </c>
      <c r="I49" s="68"/>
      <c r="J49" s="68"/>
      <c r="K49" s="67" t="s">
        <v>2121</v>
      </c>
      <c r="L49" s="69"/>
      <c r="M49" s="70">
        <v>2813.791748046875</v>
      </c>
      <c r="N49" s="70">
        <v>9844.6845703125</v>
      </c>
      <c r="O49" s="71"/>
      <c r="P49" s="72"/>
      <c r="Q49" s="72"/>
      <c r="R49" s="84"/>
      <c r="S49" s="48">
        <v>0</v>
      </c>
      <c r="T49" s="48">
        <v>1</v>
      </c>
      <c r="U49" s="49">
        <v>0</v>
      </c>
      <c r="V49" s="49">
        <v>0.33333299999999999</v>
      </c>
      <c r="W49" s="49">
        <v>0</v>
      </c>
      <c r="X49" s="49">
        <v>0.77026899999999998</v>
      </c>
      <c r="Y49" s="49">
        <v>0</v>
      </c>
      <c r="Z49" s="49">
        <v>0</v>
      </c>
      <c r="AA49" s="73">
        <v>49</v>
      </c>
      <c r="AB49" s="73"/>
      <c r="AC49" s="74"/>
      <c r="AD49" s="75">
        <v>468</v>
      </c>
      <c r="AE49" s="75">
        <v>1132</v>
      </c>
      <c r="AF49" s="75">
        <v>30328</v>
      </c>
      <c r="AG49" s="75">
        <v>12135</v>
      </c>
      <c r="AH49" s="75">
        <v>0</v>
      </c>
      <c r="AI49" s="75" t="s">
        <v>1085</v>
      </c>
      <c r="AJ49" s="75" t="s">
        <v>1294</v>
      </c>
      <c r="AK49" s="75"/>
      <c r="AL49" s="75" t="s">
        <v>1562</v>
      </c>
      <c r="AM49" s="77">
        <v>41884.483078703706</v>
      </c>
      <c r="AN49" s="75" t="s">
        <v>1829</v>
      </c>
      <c r="AO49" s="80" t="s">
        <v>1876</v>
      </c>
      <c r="AP49" s="75" t="s">
        <v>65</v>
      </c>
      <c r="AQ49" s="48"/>
      <c r="AR49" s="48"/>
      <c r="AS49" s="48"/>
      <c r="AT49" s="48"/>
      <c r="AU49" s="48"/>
      <c r="AV49" s="48"/>
      <c r="AW49" s="103" t="s">
        <v>2404</v>
      </c>
      <c r="AX49" s="103" t="s">
        <v>2404</v>
      </c>
      <c r="AY49" s="103" t="s">
        <v>2520</v>
      </c>
      <c r="AZ49" s="103" t="s">
        <v>2520</v>
      </c>
      <c r="BA49" s="2"/>
      <c r="BB49" s="3"/>
      <c r="BC49" s="3"/>
      <c r="BD49" s="3"/>
      <c r="BE49" s="3"/>
    </row>
    <row r="50" spans="1:57" x14ac:dyDescent="0.25">
      <c r="A50" s="63" t="s">
        <v>366</v>
      </c>
      <c r="B50" s="64"/>
      <c r="C50" s="64"/>
      <c r="D50" s="65">
        <v>1.5</v>
      </c>
      <c r="E50" s="66"/>
      <c r="F50" s="98" t="s">
        <v>1637</v>
      </c>
      <c r="G50" s="64"/>
      <c r="H50" s="67" t="s">
        <v>366</v>
      </c>
      <c r="I50" s="68"/>
      <c r="J50" s="68"/>
      <c r="K50" s="67" t="s">
        <v>2122</v>
      </c>
      <c r="L50" s="69"/>
      <c r="M50" s="70">
        <v>5786.95361328125</v>
      </c>
      <c r="N50" s="70">
        <v>7061.22021484375</v>
      </c>
      <c r="O50" s="71"/>
      <c r="P50" s="72"/>
      <c r="Q50" s="72"/>
      <c r="R50" s="84"/>
      <c r="S50" s="48">
        <v>2</v>
      </c>
      <c r="T50" s="48">
        <v>0</v>
      </c>
      <c r="U50" s="49">
        <v>2</v>
      </c>
      <c r="V50" s="49">
        <v>0.5</v>
      </c>
      <c r="W50" s="49">
        <v>0</v>
      </c>
      <c r="X50" s="49">
        <v>1.4594560000000001</v>
      </c>
      <c r="Y50" s="49">
        <v>0</v>
      </c>
      <c r="Z50" s="49">
        <v>0</v>
      </c>
      <c r="AA50" s="73">
        <v>50</v>
      </c>
      <c r="AB50" s="73"/>
      <c r="AC50" s="74"/>
      <c r="AD50" s="75">
        <v>3297</v>
      </c>
      <c r="AE50" s="75">
        <v>5299</v>
      </c>
      <c r="AF50" s="75">
        <v>15196</v>
      </c>
      <c r="AG50" s="75">
        <v>1839</v>
      </c>
      <c r="AH50" s="75">
        <v>-28800</v>
      </c>
      <c r="AI50" s="75" t="s">
        <v>1086</v>
      </c>
      <c r="AJ50" s="75" t="s">
        <v>1295</v>
      </c>
      <c r="AK50" s="80" t="s">
        <v>1455</v>
      </c>
      <c r="AL50" s="75" t="s">
        <v>1558</v>
      </c>
      <c r="AM50" s="77">
        <v>42490.99622685185</v>
      </c>
      <c r="AN50" s="75" t="s">
        <v>1829</v>
      </c>
      <c r="AO50" s="80" t="s">
        <v>1877</v>
      </c>
      <c r="AP50" s="75" t="s">
        <v>64</v>
      </c>
      <c r="AQ50" s="48"/>
      <c r="AR50" s="48"/>
      <c r="AS50" s="48"/>
      <c r="AT50" s="48"/>
      <c r="AU50" s="48"/>
      <c r="AV50" s="48"/>
      <c r="AW50" s="48"/>
      <c r="AX50" s="48"/>
      <c r="AY50" s="48"/>
      <c r="AZ50" s="48"/>
      <c r="BA50" s="2"/>
      <c r="BB50" s="3"/>
      <c r="BC50" s="3"/>
      <c r="BD50" s="3"/>
      <c r="BE50" s="3"/>
    </row>
    <row r="51" spans="1:57" x14ac:dyDescent="0.25">
      <c r="A51" s="63" t="s">
        <v>211</v>
      </c>
      <c r="B51" s="64"/>
      <c r="C51" s="64"/>
      <c r="D51" s="65">
        <v>5.15625</v>
      </c>
      <c r="E51" s="66"/>
      <c r="F51" s="98" t="s">
        <v>1638</v>
      </c>
      <c r="G51" s="64"/>
      <c r="H51" s="67" t="s">
        <v>211</v>
      </c>
      <c r="I51" s="68"/>
      <c r="J51" s="68"/>
      <c r="K51" s="67" t="s">
        <v>2123</v>
      </c>
      <c r="L51" s="69"/>
      <c r="M51" s="70">
        <v>9349.62109375</v>
      </c>
      <c r="N51" s="70">
        <v>5442.2880859375</v>
      </c>
      <c r="O51" s="71"/>
      <c r="P51" s="72"/>
      <c r="Q51" s="72"/>
      <c r="R51" s="84"/>
      <c r="S51" s="48">
        <v>0</v>
      </c>
      <c r="T51" s="48">
        <v>1</v>
      </c>
      <c r="U51" s="49">
        <v>0</v>
      </c>
      <c r="V51" s="49">
        <v>2.7778000000000001E-2</v>
      </c>
      <c r="W51" s="49">
        <v>0</v>
      </c>
      <c r="X51" s="49">
        <v>0.56408599999999998</v>
      </c>
      <c r="Y51" s="49">
        <v>0</v>
      </c>
      <c r="Z51" s="49">
        <v>0</v>
      </c>
      <c r="AA51" s="73">
        <v>51</v>
      </c>
      <c r="AB51" s="73"/>
      <c r="AC51" s="74"/>
      <c r="AD51" s="75">
        <v>234</v>
      </c>
      <c r="AE51" s="75">
        <v>79</v>
      </c>
      <c r="AF51" s="75">
        <v>4606</v>
      </c>
      <c r="AG51" s="75">
        <v>11451</v>
      </c>
      <c r="AH51" s="75"/>
      <c r="AI51" s="75"/>
      <c r="AJ51" s="75"/>
      <c r="AK51" s="75"/>
      <c r="AL51" s="75"/>
      <c r="AM51" s="77">
        <v>40001.83258101852</v>
      </c>
      <c r="AN51" s="75" t="s">
        <v>1829</v>
      </c>
      <c r="AO51" s="80" t="s">
        <v>1878</v>
      </c>
      <c r="AP51" s="75" t="s">
        <v>65</v>
      </c>
      <c r="AQ51" s="48"/>
      <c r="AR51" s="48"/>
      <c r="AS51" s="48"/>
      <c r="AT51" s="48"/>
      <c r="AU51" s="48"/>
      <c r="AV51" s="48"/>
      <c r="AW51" s="103" t="s">
        <v>2402</v>
      </c>
      <c r="AX51" s="103" t="s">
        <v>2402</v>
      </c>
      <c r="AY51" s="103" t="s">
        <v>2518</v>
      </c>
      <c r="AZ51" s="103" t="s">
        <v>2518</v>
      </c>
      <c r="BA51" s="2"/>
      <c r="BB51" s="3"/>
      <c r="BC51" s="3"/>
      <c r="BD51" s="3"/>
      <c r="BE51" s="3"/>
    </row>
    <row r="52" spans="1:57" x14ac:dyDescent="0.25">
      <c r="A52" s="63" t="s">
        <v>212</v>
      </c>
      <c r="B52" s="64"/>
      <c r="C52" s="64"/>
      <c r="D52" s="65">
        <v>5.15625</v>
      </c>
      <c r="E52" s="66"/>
      <c r="F52" s="98" t="s">
        <v>1639</v>
      </c>
      <c r="G52" s="64"/>
      <c r="H52" s="67" t="s">
        <v>212</v>
      </c>
      <c r="I52" s="68"/>
      <c r="J52" s="68"/>
      <c r="K52" s="67" t="s">
        <v>2124</v>
      </c>
      <c r="L52" s="69"/>
      <c r="M52" s="70">
        <v>3121.273681640625</v>
      </c>
      <c r="N52" s="70">
        <v>9301.322265625</v>
      </c>
      <c r="O52" s="71"/>
      <c r="P52" s="72"/>
      <c r="Q52" s="72"/>
      <c r="R52" s="84"/>
      <c r="S52" s="48">
        <v>0</v>
      </c>
      <c r="T52" s="48">
        <v>1</v>
      </c>
      <c r="U52" s="49">
        <v>0</v>
      </c>
      <c r="V52" s="49">
        <v>1.6129000000000001E-2</v>
      </c>
      <c r="W52" s="49">
        <v>0</v>
      </c>
      <c r="X52" s="49">
        <v>0.48558099999999998</v>
      </c>
      <c r="Y52" s="49">
        <v>0</v>
      </c>
      <c r="Z52" s="49">
        <v>0</v>
      </c>
      <c r="AA52" s="73">
        <v>52</v>
      </c>
      <c r="AB52" s="73"/>
      <c r="AC52" s="74"/>
      <c r="AD52" s="75">
        <v>249</v>
      </c>
      <c r="AE52" s="75">
        <v>427</v>
      </c>
      <c r="AF52" s="75">
        <v>1171</v>
      </c>
      <c r="AG52" s="75">
        <v>31</v>
      </c>
      <c r="AH52" s="75">
        <v>10800</v>
      </c>
      <c r="AI52" s="75" t="s">
        <v>1087</v>
      </c>
      <c r="AJ52" s="75"/>
      <c r="AK52" s="80" t="s">
        <v>1456</v>
      </c>
      <c r="AL52" s="75" t="s">
        <v>1571</v>
      </c>
      <c r="AM52" s="77">
        <v>42695.388958333337</v>
      </c>
      <c r="AN52" s="75" t="s">
        <v>1829</v>
      </c>
      <c r="AO52" s="80" t="s">
        <v>1879</v>
      </c>
      <c r="AP52" s="75" t="s">
        <v>65</v>
      </c>
      <c r="AQ52" s="48" t="s">
        <v>567</v>
      </c>
      <c r="AR52" s="48" t="s">
        <v>567</v>
      </c>
      <c r="AS52" s="48" t="s">
        <v>619</v>
      </c>
      <c r="AT52" s="48" t="s">
        <v>619</v>
      </c>
      <c r="AU52" s="48" t="s">
        <v>648</v>
      </c>
      <c r="AV52" s="48" t="s">
        <v>648</v>
      </c>
      <c r="AW52" s="103" t="s">
        <v>2405</v>
      </c>
      <c r="AX52" s="103" t="s">
        <v>2405</v>
      </c>
      <c r="AY52" s="103" t="s">
        <v>2521</v>
      </c>
      <c r="AZ52" s="103" t="s">
        <v>2521</v>
      </c>
      <c r="BA52" s="2"/>
      <c r="BB52" s="3"/>
      <c r="BC52" s="3"/>
      <c r="BD52" s="3"/>
      <c r="BE52" s="3"/>
    </row>
    <row r="53" spans="1:57" x14ac:dyDescent="0.25">
      <c r="A53" s="63" t="s">
        <v>213</v>
      </c>
      <c r="B53" s="64"/>
      <c r="C53" s="64"/>
      <c r="D53" s="65">
        <v>5.15625</v>
      </c>
      <c r="E53" s="66"/>
      <c r="F53" s="98" t="s">
        <v>1640</v>
      </c>
      <c r="G53" s="64"/>
      <c r="H53" s="67" t="s">
        <v>213</v>
      </c>
      <c r="I53" s="68"/>
      <c r="J53" s="68"/>
      <c r="K53" s="67" t="s">
        <v>2125</v>
      </c>
      <c r="L53" s="69"/>
      <c r="M53" s="70">
        <v>725.05010986328125</v>
      </c>
      <c r="N53" s="70">
        <v>6199.4599609375</v>
      </c>
      <c r="O53" s="71"/>
      <c r="P53" s="72"/>
      <c r="Q53" s="72"/>
      <c r="R53" s="84"/>
      <c r="S53" s="48">
        <v>0</v>
      </c>
      <c r="T53" s="48">
        <v>1</v>
      </c>
      <c r="U53" s="49">
        <v>0</v>
      </c>
      <c r="V53" s="49">
        <v>1</v>
      </c>
      <c r="W53" s="49">
        <v>0</v>
      </c>
      <c r="X53" s="49">
        <v>0.99999800000000005</v>
      </c>
      <c r="Y53" s="49">
        <v>0</v>
      </c>
      <c r="Z53" s="49">
        <v>0</v>
      </c>
      <c r="AA53" s="73">
        <v>53</v>
      </c>
      <c r="AB53" s="73"/>
      <c r="AC53" s="74"/>
      <c r="AD53" s="75">
        <v>130</v>
      </c>
      <c r="AE53" s="75">
        <v>53</v>
      </c>
      <c r="AF53" s="75">
        <v>467</v>
      </c>
      <c r="AG53" s="75">
        <v>303</v>
      </c>
      <c r="AH53" s="75"/>
      <c r="AI53" s="75" t="s">
        <v>1088</v>
      </c>
      <c r="AJ53" s="75" t="s">
        <v>1296</v>
      </c>
      <c r="AK53" s="80" t="s">
        <v>1457</v>
      </c>
      <c r="AL53" s="75"/>
      <c r="AM53" s="77">
        <v>42961.443819444445</v>
      </c>
      <c r="AN53" s="75" t="s">
        <v>1829</v>
      </c>
      <c r="AO53" s="80" t="s">
        <v>1880</v>
      </c>
      <c r="AP53" s="75" t="s">
        <v>65</v>
      </c>
      <c r="AQ53" s="48"/>
      <c r="AR53" s="48"/>
      <c r="AS53" s="48"/>
      <c r="AT53" s="48"/>
      <c r="AU53" s="48"/>
      <c r="AV53" s="48"/>
      <c r="AW53" s="103" t="s">
        <v>2406</v>
      </c>
      <c r="AX53" s="103" t="s">
        <v>2406</v>
      </c>
      <c r="AY53" s="103" t="s">
        <v>2522</v>
      </c>
      <c r="AZ53" s="103" t="s">
        <v>2522</v>
      </c>
      <c r="BA53" s="2"/>
      <c r="BB53" s="3"/>
      <c r="BC53" s="3"/>
      <c r="BD53" s="3"/>
      <c r="BE53" s="3"/>
    </row>
    <row r="54" spans="1:57" x14ac:dyDescent="0.25">
      <c r="A54" s="63" t="s">
        <v>367</v>
      </c>
      <c r="B54" s="64"/>
      <c r="C54" s="64"/>
      <c r="D54" s="65">
        <v>1.5</v>
      </c>
      <c r="E54" s="66"/>
      <c r="F54" s="98" t="s">
        <v>1641</v>
      </c>
      <c r="G54" s="64"/>
      <c r="H54" s="67" t="s">
        <v>367</v>
      </c>
      <c r="I54" s="68"/>
      <c r="J54" s="68"/>
      <c r="K54" s="67" t="s">
        <v>2126</v>
      </c>
      <c r="L54" s="69"/>
      <c r="M54" s="70">
        <v>2486.749267578125</v>
      </c>
      <c r="N54" s="70">
        <v>6559.935546875</v>
      </c>
      <c r="O54" s="71"/>
      <c r="P54" s="72"/>
      <c r="Q54" s="72"/>
      <c r="R54" s="84"/>
      <c r="S54" s="48">
        <v>1</v>
      </c>
      <c r="T54" s="48">
        <v>0</v>
      </c>
      <c r="U54" s="49">
        <v>0</v>
      </c>
      <c r="V54" s="49">
        <v>1</v>
      </c>
      <c r="W54" s="49">
        <v>0</v>
      </c>
      <c r="X54" s="49">
        <v>0.99999800000000005</v>
      </c>
      <c r="Y54" s="49">
        <v>0</v>
      </c>
      <c r="Z54" s="49">
        <v>0</v>
      </c>
      <c r="AA54" s="73">
        <v>54</v>
      </c>
      <c r="AB54" s="73"/>
      <c r="AC54" s="74"/>
      <c r="AD54" s="75">
        <v>333</v>
      </c>
      <c r="AE54" s="75">
        <v>559095</v>
      </c>
      <c r="AF54" s="75">
        <v>5535</v>
      </c>
      <c r="AG54" s="75">
        <v>6614</v>
      </c>
      <c r="AH54" s="75">
        <v>-28800</v>
      </c>
      <c r="AI54" s="75" t="s">
        <v>1089</v>
      </c>
      <c r="AJ54" s="75" t="s">
        <v>1297</v>
      </c>
      <c r="AK54" s="80" t="s">
        <v>1458</v>
      </c>
      <c r="AL54" s="75" t="s">
        <v>1558</v>
      </c>
      <c r="AM54" s="77">
        <v>39735.847453703704</v>
      </c>
      <c r="AN54" s="75" t="s">
        <v>1829</v>
      </c>
      <c r="AO54" s="80" t="s">
        <v>1881</v>
      </c>
      <c r="AP54" s="75" t="s">
        <v>64</v>
      </c>
      <c r="AQ54" s="48"/>
      <c r="AR54" s="48"/>
      <c r="AS54" s="48"/>
      <c r="AT54" s="48"/>
      <c r="AU54" s="48"/>
      <c r="AV54" s="48"/>
      <c r="AW54" s="48"/>
      <c r="AX54" s="48"/>
      <c r="AY54" s="48"/>
      <c r="AZ54" s="48"/>
      <c r="BA54" s="2"/>
      <c r="BB54" s="3"/>
      <c r="BC54" s="3"/>
      <c r="BD54" s="3"/>
      <c r="BE54" s="3"/>
    </row>
    <row r="55" spans="1:57" x14ac:dyDescent="0.25">
      <c r="A55" s="63" t="s">
        <v>214</v>
      </c>
      <c r="B55" s="64"/>
      <c r="C55" s="64"/>
      <c r="D55" s="65">
        <v>5.15625</v>
      </c>
      <c r="E55" s="66"/>
      <c r="F55" s="98" t="s">
        <v>1642</v>
      </c>
      <c r="G55" s="64"/>
      <c r="H55" s="67" t="s">
        <v>214</v>
      </c>
      <c r="I55" s="68"/>
      <c r="J55" s="68"/>
      <c r="K55" s="67" t="s">
        <v>2127</v>
      </c>
      <c r="L55" s="69"/>
      <c r="M55" s="70">
        <v>4565.92919921875</v>
      </c>
      <c r="N55" s="70">
        <v>8242.455078125</v>
      </c>
      <c r="O55" s="71"/>
      <c r="P55" s="72"/>
      <c r="Q55" s="72"/>
      <c r="R55" s="84"/>
      <c r="S55" s="48">
        <v>0</v>
      </c>
      <c r="T55" s="48">
        <v>1</v>
      </c>
      <c r="U55" s="49">
        <v>0</v>
      </c>
      <c r="V55" s="49">
        <v>1</v>
      </c>
      <c r="W55" s="49">
        <v>0</v>
      </c>
      <c r="X55" s="49">
        <v>0.99999800000000005</v>
      </c>
      <c r="Y55" s="49">
        <v>0</v>
      </c>
      <c r="Z55" s="49">
        <v>0</v>
      </c>
      <c r="AA55" s="73">
        <v>55</v>
      </c>
      <c r="AB55" s="73"/>
      <c r="AC55" s="74"/>
      <c r="AD55" s="75">
        <v>5642</v>
      </c>
      <c r="AE55" s="75">
        <v>5870</v>
      </c>
      <c r="AF55" s="75">
        <v>219802</v>
      </c>
      <c r="AG55" s="75">
        <v>147</v>
      </c>
      <c r="AH55" s="75">
        <v>-14400</v>
      </c>
      <c r="AI55" s="75" t="s">
        <v>1090</v>
      </c>
      <c r="AJ55" s="75" t="s">
        <v>1298</v>
      </c>
      <c r="AK55" s="80" t="s">
        <v>1459</v>
      </c>
      <c r="AL55" s="75" t="s">
        <v>1572</v>
      </c>
      <c r="AM55" s="77">
        <v>41524.971134259256</v>
      </c>
      <c r="AN55" s="75" t="s">
        <v>1829</v>
      </c>
      <c r="AO55" s="80" t="s">
        <v>1882</v>
      </c>
      <c r="AP55" s="75" t="s">
        <v>65</v>
      </c>
      <c r="AQ55" s="48"/>
      <c r="AR55" s="48"/>
      <c r="AS55" s="48"/>
      <c r="AT55" s="48"/>
      <c r="AU55" s="48" t="s">
        <v>649</v>
      </c>
      <c r="AV55" s="48" t="s">
        <v>649</v>
      </c>
      <c r="AW55" s="103" t="s">
        <v>2407</v>
      </c>
      <c r="AX55" s="103" t="s">
        <v>2407</v>
      </c>
      <c r="AY55" s="103" t="s">
        <v>2523</v>
      </c>
      <c r="AZ55" s="103" t="s">
        <v>2523</v>
      </c>
      <c r="BA55" s="2"/>
      <c r="BB55" s="3"/>
      <c r="BC55" s="3"/>
      <c r="BD55" s="3"/>
      <c r="BE55" s="3"/>
    </row>
    <row r="56" spans="1:57" x14ac:dyDescent="0.25">
      <c r="A56" s="63" t="s">
        <v>368</v>
      </c>
      <c r="B56" s="64"/>
      <c r="C56" s="64"/>
      <c r="D56" s="65">
        <v>1.5</v>
      </c>
      <c r="E56" s="66"/>
      <c r="F56" s="98" t="s">
        <v>1643</v>
      </c>
      <c r="G56" s="64"/>
      <c r="H56" s="67" t="s">
        <v>368</v>
      </c>
      <c r="I56" s="68"/>
      <c r="J56" s="68"/>
      <c r="K56" s="67" t="s">
        <v>2128</v>
      </c>
      <c r="L56" s="69"/>
      <c r="M56" s="70">
        <v>1029.3558349609375</v>
      </c>
      <c r="N56" s="70">
        <v>8359.0244140625</v>
      </c>
      <c r="O56" s="71"/>
      <c r="P56" s="72"/>
      <c r="Q56" s="72"/>
      <c r="R56" s="84"/>
      <c r="S56" s="48">
        <v>1</v>
      </c>
      <c r="T56" s="48">
        <v>0</v>
      </c>
      <c r="U56" s="49">
        <v>0</v>
      </c>
      <c r="V56" s="49">
        <v>1</v>
      </c>
      <c r="W56" s="49">
        <v>0</v>
      </c>
      <c r="X56" s="49">
        <v>0.99999800000000005</v>
      </c>
      <c r="Y56" s="49">
        <v>0</v>
      </c>
      <c r="Z56" s="49">
        <v>0</v>
      </c>
      <c r="AA56" s="73">
        <v>56</v>
      </c>
      <c r="AB56" s="73"/>
      <c r="AC56" s="74"/>
      <c r="AD56" s="75">
        <v>29479</v>
      </c>
      <c r="AE56" s="75">
        <v>43411</v>
      </c>
      <c r="AF56" s="75">
        <v>261986</v>
      </c>
      <c r="AG56" s="75">
        <v>7091</v>
      </c>
      <c r="AH56" s="75">
        <v>-28800</v>
      </c>
      <c r="AI56" s="75" t="s">
        <v>1091</v>
      </c>
      <c r="AJ56" s="75" t="s">
        <v>1299</v>
      </c>
      <c r="AK56" s="80" t="s">
        <v>1460</v>
      </c>
      <c r="AL56" s="75" t="s">
        <v>1558</v>
      </c>
      <c r="AM56" s="77">
        <v>40857.645925925928</v>
      </c>
      <c r="AN56" s="75" t="s">
        <v>1829</v>
      </c>
      <c r="AO56" s="80" t="s">
        <v>1883</v>
      </c>
      <c r="AP56" s="75" t="s">
        <v>64</v>
      </c>
      <c r="AQ56" s="48"/>
      <c r="AR56" s="48"/>
      <c r="AS56" s="48"/>
      <c r="AT56" s="48"/>
      <c r="AU56" s="48"/>
      <c r="AV56" s="48"/>
      <c r="AW56" s="48"/>
      <c r="AX56" s="48"/>
      <c r="AY56" s="48"/>
      <c r="AZ56" s="48"/>
      <c r="BA56" s="2"/>
      <c r="BB56" s="3"/>
      <c r="BC56" s="3"/>
      <c r="BD56" s="3"/>
      <c r="BE56" s="3"/>
    </row>
    <row r="57" spans="1:57" x14ac:dyDescent="0.25">
      <c r="A57" s="63" t="s">
        <v>215</v>
      </c>
      <c r="B57" s="64"/>
      <c r="C57" s="64"/>
      <c r="D57" s="65">
        <v>5.15625</v>
      </c>
      <c r="E57" s="66"/>
      <c r="F57" s="98" t="s">
        <v>1644</v>
      </c>
      <c r="G57" s="64"/>
      <c r="H57" s="67" t="s">
        <v>215</v>
      </c>
      <c r="I57" s="68"/>
      <c r="J57" s="68"/>
      <c r="K57" s="67" t="s">
        <v>2129</v>
      </c>
      <c r="L57" s="69"/>
      <c r="M57" s="70">
        <v>1336.6849365234375</v>
      </c>
      <c r="N57" s="70">
        <v>4823.45751953125</v>
      </c>
      <c r="O57" s="71"/>
      <c r="P57" s="72"/>
      <c r="Q57" s="72"/>
      <c r="R57" s="84"/>
      <c r="S57" s="48">
        <v>1</v>
      </c>
      <c r="T57" s="48">
        <v>1</v>
      </c>
      <c r="U57" s="49">
        <v>0</v>
      </c>
      <c r="V57" s="49">
        <v>0</v>
      </c>
      <c r="W57" s="49">
        <v>0</v>
      </c>
      <c r="X57" s="49">
        <v>0.99999800000000005</v>
      </c>
      <c r="Y57" s="49">
        <v>0</v>
      </c>
      <c r="Z57" s="49" t="s">
        <v>2324</v>
      </c>
      <c r="AA57" s="73">
        <v>57</v>
      </c>
      <c r="AB57" s="73"/>
      <c r="AC57" s="74"/>
      <c r="AD57" s="75">
        <v>290</v>
      </c>
      <c r="AE57" s="75">
        <v>1223</v>
      </c>
      <c r="AF57" s="75">
        <v>3894</v>
      </c>
      <c r="AG57" s="75">
        <v>3</v>
      </c>
      <c r="AH57" s="75">
        <v>-21600</v>
      </c>
      <c r="AI57" s="75"/>
      <c r="AJ57" s="75"/>
      <c r="AK57" s="75"/>
      <c r="AL57" s="75" t="s">
        <v>1559</v>
      </c>
      <c r="AM57" s="77">
        <v>40564.014386574076</v>
      </c>
      <c r="AN57" s="75" t="s">
        <v>1829</v>
      </c>
      <c r="AO57" s="80" t="s">
        <v>1884</v>
      </c>
      <c r="AP57" s="75" t="s">
        <v>65</v>
      </c>
      <c r="AQ57" s="48" t="s">
        <v>568</v>
      </c>
      <c r="AR57" s="48" t="s">
        <v>568</v>
      </c>
      <c r="AS57" s="48" t="s">
        <v>628</v>
      </c>
      <c r="AT57" s="48" t="s">
        <v>628</v>
      </c>
      <c r="AU57" s="48" t="s">
        <v>650</v>
      </c>
      <c r="AV57" s="48" t="s">
        <v>650</v>
      </c>
      <c r="AW57" s="103" t="s">
        <v>650</v>
      </c>
      <c r="AX57" s="103" t="s">
        <v>650</v>
      </c>
      <c r="AY57" s="103" t="s">
        <v>2524</v>
      </c>
      <c r="AZ57" s="103" t="s">
        <v>2524</v>
      </c>
      <c r="BA57" s="2"/>
      <c r="BB57" s="3"/>
      <c r="BC57" s="3"/>
      <c r="BD57" s="3"/>
      <c r="BE57" s="3"/>
    </row>
    <row r="58" spans="1:57" x14ac:dyDescent="0.25">
      <c r="A58" s="63" t="s">
        <v>216</v>
      </c>
      <c r="B58" s="64"/>
      <c r="C58" s="64"/>
      <c r="D58" s="65">
        <v>5.15625</v>
      </c>
      <c r="E58" s="66"/>
      <c r="F58" s="98" t="s">
        <v>1645</v>
      </c>
      <c r="G58" s="64"/>
      <c r="H58" s="67" t="s">
        <v>216</v>
      </c>
      <c r="I58" s="68"/>
      <c r="J58" s="68"/>
      <c r="K58" s="67" t="s">
        <v>2130</v>
      </c>
      <c r="L58" s="69"/>
      <c r="M58" s="70">
        <v>6816.16259765625</v>
      </c>
      <c r="N58" s="70">
        <v>9026.712890625</v>
      </c>
      <c r="O58" s="71"/>
      <c r="P58" s="72"/>
      <c r="Q58" s="72"/>
      <c r="R58" s="84"/>
      <c r="S58" s="48">
        <v>0</v>
      </c>
      <c r="T58" s="48">
        <v>1</v>
      </c>
      <c r="U58" s="49">
        <v>0</v>
      </c>
      <c r="V58" s="49">
        <v>4.3478000000000003E-2</v>
      </c>
      <c r="W58" s="49">
        <v>0</v>
      </c>
      <c r="X58" s="49">
        <v>0.57882800000000001</v>
      </c>
      <c r="Y58" s="49">
        <v>0</v>
      </c>
      <c r="Z58" s="49">
        <v>0</v>
      </c>
      <c r="AA58" s="73">
        <v>58</v>
      </c>
      <c r="AB58" s="73"/>
      <c r="AC58" s="74"/>
      <c r="AD58" s="75">
        <v>204</v>
      </c>
      <c r="AE58" s="75">
        <v>140</v>
      </c>
      <c r="AF58" s="75">
        <v>17293</v>
      </c>
      <c r="AG58" s="75">
        <v>3975</v>
      </c>
      <c r="AH58" s="75"/>
      <c r="AI58" s="75" t="s">
        <v>1092</v>
      </c>
      <c r="AJ58" s="75" t="s">
        <v>1300</v>
      </c>
      <c r="AK58" s="80" t="s">
        <v>1461</v>
      </c>
      <c r="AL58" s="75"/>
      <c r="AM58" s="77">
        <v>41732.554375</v>
      </c>
      <c r="AN58" s="75" t="s">
        <v>1829</v>
      </c>
      <c r="AO58" s="80" t="s">
        <v>1885</v>
      </c>
      <c r="AP58" s="75" t="s">
        <v>65</v>
      </c>
      <c r="AQ58" s="48"/>
      <c r="AR58" s="48"/>
      <c r="AS58" s="48"/>
      <c r="AT58" s="48"/>
      <c r="AU58" s="48"/>
      <c r="AV58" s="48"/>
      <c r="AW58" s="103" t="s">
        <v>2382</v>
      </c>
      <c r="AX58" s="103" t="s">
        <v>2382</v>
      </c>
      <c r="AY58" s="103" t="s">
        <v>2498</v>
      </c>
      <c r="AZ58" s="103" t="s">
        <v>2498</v>
      </c>
      <c r="BA58" s="2"/>
      <c r="BB58" s="3"/>
      <c r="BC58" s="3"/>
      <c r="BD58" s="3"/>
      <c r="BE58" s="3"/>
    </row>
    <row r="59" spans="1:57" x14ac:dyDescent="0.25">
      <c r="A59" s="63" t="s">
        <v>217</v>
      </c>
      <c r="B59" s="64"/>
      <c r="C59" s="64"/>
      <c r="D59" s="65">
        <v>5.15625</v>
      </c>
      <c r="E59" s="66"/>
      <c r="F59" s="98" t="s">
        <v>1646</v>
      </c>
      <c r="G59" s="64"/>
      <c r="H59" s="67" t="s">
        <v>217</v>
      </c>
      <c r="I59" s="68"/>
      <c r="J59" s="68"/>
      <c r="K59" s="67" t="s">
        <v>2131</v>
      </c>
      <c r="L59" s="69"/>
      <c r="M59" s="70">
        <v>1391.33056640625</v>
      </c>
      <c r="N59" s="70">
        <v>1591.7755126953125</v>
      </c>
      <c r="O59" s="71"/>
      <c r="P59" s="72"/>
      <c r="Q59" s="72"/>
      <c r="R59" s="84"/>
      <c r="S59" s="48">
        <v>1</v>
      </c>
      <c r="T59" s="48">
        <v>1</v>
      </c>
      <c r="U59" s="49">
        <v>0</v>
      </c>
      <c r="V59" s="49">
        <v>0</v>
      </c>
      <c r="W59" s="49">
        <v>0</v>
      </c>
      <c r="X59" s="49">
        <v>0.99999800000000005</v>
      </c>
      <c r="Y59" s="49">
        <v>0</v>
      </c>
      <c r="Z59" s="49" t="s">
        <v>2324</v>
      </c>
      <c r="AA59" s="73">
        <v>59</v>
      </c>
      <c r="AB59" s="73"/>
      <c r="AC59" s="74"/>
      <c r="AD59" s="75">
        <v>476</v>
      </c>
      <c r="AE59" s="75">
        <v>800</v>
      </c>
      <c r="AF59" s="75">
        <v>28657</v>
      </c>
      <c r="AG59" s="75">
        <v>0</v>
      </c>
      <c r="AH59" s="75"/>
      <c r="AI59" s="75" t="s">
        <v>1093</v>
      </c>
      <c r="AJ59" s="75" t="s">
        <v>1301</v>
      </c>
      <c r="AK59" s="75"/>
      <c r="AL59" s="75"/>
      <c r="AM59" s="77">
        <v>42944.573379629626</v>
      </c>
      <c r="AN59" s="75" t="s">
        <v>1829</v>
      </c>
      <c r="AO59" s="80" t="s">
        <v>1886</v>
      </c>
      <c r="AP59" s="75" t="s">
        <v>65</v>
      </c>
      <c r="AQ59" s="48" t="s">
        <v>569</v>
      </c>
      <c r="AR59" s="48" t="s">
        <v>569</v>
      </c>
      <c r="AS59" s="48" t="s">
        <v>629</v>
      </c>
      <c r="AT59" s="48" t="s">
        <v>629</v>
      </c>
      <c r="AU59" s="48"/>
      <c r="AV59" s="48"/>
      <c r="AW59" s="103" t="s">
        <v>2408</v>
      </c>
      <c r="AX59" s="103" t="s">
        <v>2408</v>
      </c>
      <c r="AY59" s="103" t="s">
        <v>2525</v>
      </c>
      <c r="AZ59" s="103" t="s">
        <v>2525</v>
      </c>
      <c r="BA59" s="2"/>
      <c r="BB59" s="3"/>
      <c r="BC59" s="3"/>
      <c r="BD59" s="3"/>
      <c r="BE59" s="3"/>
    </row>
    <row r="60" spans="1:57" x14ac:dyDescent="0.25">
      <c r="A60" s="63" t="s">
        <v>218</v>
      </c>
      <c r="B60" s="64"/>
      <c r="C60" s="64"/>
      <c r="D60" s="65">
        <v>5.15625</v>
      </c>
      <c r="E60" s="66"/>
      <c r="F60" s="98" t="s">
        <v>1647</v>
      </c>
      <c r="G60" s="64"/>
      <c r="H60" s="67" t="s">
        <v>218</v>
      </c>
      <c r="I60" s="68"/>
      <c r="J60" s="68"/>
      <c r="K60" s="67" t="s">
        <v>2132</v>
      </c>
      <c r="L60" s="69"/>
      <c r="M60" s="70">
        <v>9875.0537109375</v>
      </c>
      <c r="N60" s="70">
        <v>6278.40673828125</v>
      </c>
      <c r="O60" s="71"/>
      <c r="P60" s="72"/>
      <c r="Q60" s="72"/>
      <c r="R60" s="84"/>
      <c r="S60" s="48">
        <v>1</v>
      </c>
      <c r="T60" s="48">
        <v>1</v>
      </c>
      <c r="U60" s="49">
        <v>0</v>
      </c>
      <c r="V60" s="49">
        <v>0</v>
      </c>
      <c r="W60" s="49">
        <v>0</v>
      </c>
      <c r="X60" s="49">
        <v>0.99999800000000005</v>
      </c>
      <c r="Y60" s="49">
        <v>0</v>
      </c>
      <c r="Z60" s="49" t="s">
        <v>2324</v>
      </c>
      <c r="AA60" s="73">
        <v>60</v>
      </c>
      <c r="AB60" s="73"/>
      <c r="AC60" s="74"/>
      <c r="AD60" s="75">
        <v>617</v>
      </c>
      <c r="AE60" s="75">
        <v>143</v>
      </c>
      <c r="AF60" s="75">
        <v>3839</v>
      </c>
      <c r="AG60" s="75">
        <v>0</v>
      </c>
      <c r="AH60" s="75"/>
      <c r="AI60" s="75"/>
      <c r="AJ60" s="75" t="s">
        <v>1302</v>
      </c>
      <c r="AK60" s="80" t="s">
        <v>1462</v>
      </c>
      <c r="AL60" s="75"/>
      <c r="AM60" s="77">
        <v>42337.12835648148</v>
      </c>
      <c r="AN60" s="75" t="s">
        <v>1829</v>
      </c>
      <c r="AO60" s="80" t="s">
        <v>1887</v>
      </c>
      <c r="AP60" s="75" t="s">
        <v>65</v>
      </c>
      <c r="AQ60" s="48" t="s">
        <v>570</v>
      </c>
      <c r="AR60" s="48" t="s">
        <v>570</v>
      </c>
      <c r="AS60" s="48" t="s">
        <v>630</v>
      </c>
      <c r="AT60" s="48" t="s">
        <v>630</v>
      </c>
      <c r="AU60" s="48"/>
      <c r="AV60" s="48"/>
      <c r="AW60" s="103" t="s">
        <v>2409</v>
      </c>
      <c r="AX60" s="103" t="s">
        <v>2409</v>
      </c>
      <c r="AY60" s="103" t="s">
        <v>2526</v>
      </c>
      <c r="AZ60" s="103" t="s">
        <v>2526</v>
      </c>
      <c r="BA60" s="2"/>
      <c r="BB60" s="3"/>
      <c r="BC60" s="3"/>
      <c r="BD60" s="3"/>
      <c r="BE60" s="3"/>
    </row>
    <row r="61" spans="1:57" x14ac:dyDescent="0.25">
      <c r="A61" s="63" t="s">
        <v>219</v>
      </c>
      <c r="B61" s="64"/>
      <c r="C61" s="64"/>
      <c r="D61" s="65">
        <v>5.15625</v>
      </c>
      <c r="E61" s="66"/>
      <c r="F61" s="98" t="s">
        <v>1648</v>
      </c>
      <c r="G61" s="64"/>
      <c r="H61" s="67" t="s">
        <v>219</v>
      </c>
      <c r="I61" s="68"/>
      <c r="J61" s="68"/>
      <c r="K61" s="67" t="s">
        <v>2133</v>
      </c>
      <c r="L61" s="69"/>
      <c r="M61" s="70">
        <v>9778.0859375</v>
      </c>
      <c r="N61" s="70">
        <v>3518.65185546875</v>
      </c>
      <c r="O61" s="71"/>
      <c r="P61" s="72"/>
      <c r="Q61" s="72"/>
      <c r="R61" s="84"/>
      <c r="S61" s="48">
        <v>1</v>
      </c>
      <c r="T61" s="48">
        <v>1</v>
      </c>
      <c r="U61" s="49">
        <v>0</v>
      </c>
      <c r="V61" s="49">
        <v>0</v>
      </c>
      <c r="W61" s="49">
        <v>0</v>
      </c>
      <c r="X61" s="49">
        <v>0.99999800000000005</v>
      </c>
      <c r="Y61" s="49">
        <v>0</v>
      </c>
      <c r="Z61" s="49" t="s">
        <v>2324</v>
      </c>
      <c r="AA61" s="73">
        <v>61</v>
      </c>
      <c r="AB61" s="73"/>
      <c r="AC61" s="74"/>
      <c r="AD61" s="75">
        <v>7228</v>
      </c>
      <c r="AE61" s="75">
        <v>9226</v>
      </c>
      <c r="AF61" s="75">
        <v>349311</v>
      </c>
      <c r="AG61" s="75">
        <v>307</v>
      </c>
      <c r="AH61" s="75">
        <v>-21600</v>
      </c>
      <c r="AI61" s="75" t="s">
        <v>1094</v>
      </c>
      <c r="AJ61" s="75" t="s">
        <v>1303</v>
      </c>
      <c r="AK61" s="80" t="s">
        <v>1463</v>
      </c>
      <c r="AL61" s="75" t="s">
        <v>1573</v>
      </c>
      <c r="AM61" s="77">
        <v>40207.713414351849</v>
      </c>
      <c r="AN61" s="75" t="s">
        <v>1829</v>
      </c>
      <c r="AO61" s="80" t="s">
        <v>1888</v>
      </c>
      <c r="AP61" s="75" t="s">
        <v>65</v>
      </c>
      <c r="AQ61" s="48" t="s">
        <v>571</v>
      </c>
      <c r="AR61" s="48" t="s">
        <v>571</v>
      </c>
      <c r="AS61" s="48" t="s">
        <v>626</v>
      </c>
      <c r="AT61" s="48" t="s">
        <v>626</v>
      </c>
      <c r="AU61" s="48"/>
      <c r="AV61" s="48"/>
      <c r="AW61" s="103" t="s">
        <v>2388</v>
      </c>
      <c r="AX61" s="103" t="s">
        <v>2388</v>
      </c>
      <c r="AY61" s="103" t="s">
        <v>2504</v>
      </c>
      <c r="AZ61" s="103" t="s">
        <v>2504</v>
      </c>
      <c r="BA61" s="2"/>
      <c r="BB61" s="3"/>
      <c r="BC61" s="3"/>
      <c r="BD61" s="3"/>
      <c r="BE61" s="3"/>
    </row>
    <row r="62" spans="1:57" x14ac:dyDescent="0.25">
      <c r="A62" s="63" t="s">
        <v>220</v>
      </c>
      <c r="B62" s="64"/>
      <c r="C62" s="64"/>
      <c r="D62" s="65">
        <v>60</v>
      </c>
      <c r="E62" s="66"/>
      <c r="F62" s="98" t="s">
        <v>1649</v>
      </c>
      <c r="G62" s="64"/>
      <c r="H62" s="67" t="s">
        <v>220</v>
      </c>
      <c r="I62" s="68"/>
      <c r="J62" s="68"/>
      <c r="K62" s="67" t="s">
        <v>2134</v>
      </c>
      <c r="L62" s="69"/>
      <c r="M62" s="70">
        <v>6007.85009765625</v>
      </c>
      <c r="N62" s="70">
        <v>5365.97119140625</v>
      </c>
      <c r="O62" s="71"/>
      <c r="P62" s="72"/>
      <c r="Q62" s="72"/>
      <c r="R62" s="84"/>
      <c r="S62" s="48">
        <v>0</v>
      </c>
      <c r="T62" s="48">
        <v>16</v>
      </c>
      <c r="U62" s="49">
        <v>120</v>
      </c>
      <c r="V62" s="49">
        <v>5.5556000000000001E-2</v>
      </c>
      <c r="W62" s="49">
        <v>5.5556000000000001E-2</v>
      </c>
      <c r="X62" s="49">
        <v>4.2162069999999998</v>
      </c>
      <c r="Y62" s="49">
        <v>0</v>
      </c>
      <c r="Z62" s="49">
        <v>0</v>
      </c>
      <c r="AA62" s="73">
        <v>62</v>
      </c>
      <c r="AB62" s="73"/>
      <c r="AC62" s="74"/>
      <c r="AD62" s="75">
        <v>172</v>
      </c>
      <c r="AE62" s="75">
        <v>67</v>
      </c>
      <c r="AF62" s="75">
        <v>1523</v>
      </c>
      <c r="AG62" s="75">
        <v>1849</v>
      </c>
      <c r="AH62" s="75">
        <v>-18000</v>
      </c>
      <c r="AI62" s="75" t="s">
        <v>1095</v>
      </c>
      <c r="AJ62" s="75" t="s">
        <v>1304</v>
      </c>
      <c r="AK62" s="75"/>
      <c r="AL62" s="75" t="s">
        <v>1564</v>
      </c>
      <c r="AM62" s="77">
        <v>41314.028807870367</v>
      </c>
      <c r="AN62" s="75" t="s">
        <v>1829</v>
      </c>
      <c r="AO62" s="80" t="s">
        <v>1889</v>
      </c>
      <c r="AP62" s="75" t="s">
        <v>65</v>
      </c>
      <c r="AQ62" s="48"/>
      <c r="AR62" s="48"/>
      <c r="AS62" s="48"/>
      <c r="AT62" s="48"/>
      <c r="AU62" s="48"/>
      <c r="AV62" s="48"/>
      <c r="AW62" s="103" t="s">
        <v>2410</v>
      </c>
      <c r="AX62" s="103" t="s">
        <v>2486</v>
      </c>
      <c r="AY62" s="103" t="s">
        <v>2527</v>
      </c>
      <c r="AZ62" s="103" t="s">
        <v>2602</v>
      </c>
      <c r="BA62" s="2"/>
      <c r="BB62" s="3"/>
      <c r="BC62" s="3"/>
      <c r="BD62" s="3"/>
      <c r="BE62" s="3"/>
    </row>
    <row r="63" spans="1:57" x14ac:dyDescent="0.25">
      <c r="A63" s="63" t="s">
        <v>369</v>
      </c>
      <c r="B63" s="64"/>
      <c r="C63" s="64"/>
      <c r="D63" s="65">
        <v>1.5</v>
      </c>
      <c r="E63" s="66"/>
      <c r="F63" s="98" t="s">
        <v>1650</v>
      </c>
      <c r="G63" s="64"/>
      <c r="H63" s="67" t="s">
        <v>369</v>
      </c>
      <c r="I63" s="68"/>
      <c r="J63" s="68"/>
      <c r="K63" s="67" t="s">
        <v>2135</v>
      </c>
      <c r="L63" s="69"/>
      <c r="M63" s="70">
        <v>8028.19580078125</v>
      </c>
      <c r="N63" s="70">
        <v>4314.42822265625</v>
      </c>
      <c r="O63" s="71"/>
      <c r="P63" s="72"/>
      <c r="Q63" s="72"/>
      <c r="R63" s="84"/>
      <c r="S63" s="48">
        <v>2</v>
      </c>
      <c r="T63" s="48">
        <v>0</v>
      </c>
      <c r="U63" s="49">
        <v>0.125</v>
      </c>
      <c r="V63" s="49">
        <v>3.125E-2</v>
      </c>
      <c r="W63" s="49">
        <v>5.5556000000000001E-2</v>
      </c>
      <c r="X63" s="49">
        <v>0.59797199999999995</v>
      </c>
      <c r="Y63" s="49">
        <v>0</v>
      </c>
      <c r="Z63" s="49">
        <v>0</v>
      </c>
      <c r="AA63" s="73">
        <v>63</v>
      </c>
      <c r="AB63" s="73"/>
      <c r="AC63" s="74"/>
      <c r="AD63" s="75">
        <v>2627</v>
      </c>
      <c r="AE63" s="75">
        <v>65501</v>
      </c>
      <c r="AF63" s="75">
        <v>3879</v>
      </c>
      <c r="AG63" s="75">
        <v>11525</v>
      </c>
      <c r="AH63" s="75">
        <v>3600</v>
      </c>
      <c r="AI63" s="75" t="s">
        <v>1096</v>
      </c>
      <c r="AJ63" s="75" t="s">
        <v>1305</v>
      </c>
      <c r="AK63" s="80" t="s">
        <v>1464</v>
      </c>
      <c r="AL63" s="75" t="s">
        <v>1574</v>
      </c>
      <c r="AM63" s="77">
        <v>39300.760428240741</v>
      </c>
      <c r="AN63" s="75" t="s">
        <v>1829</v>
      </c>
      <c r="AO63" s="80" t="s">
        <v>1890</v>
      </c>
      <c r="AP63" s="75" t="s">
        <v>64</v>
      </c>
      <c r="AQ63" s="48"/>
      <c r="AR63" s="48"/>
      <c r="AS63" s="48"/>
      <c r="AT63" s="48"/>
      <c r="AU63" s="48"/>
      <c r="AV63" s="48"/>
      <c r="AW63" s="48"/>
      <c r="AX63" s="48"/>
      <c r="AY63" s="48"/>
      <c r="AZ63" s="48"/>
      <c r="BA63" s="2"/>
      <c r="BB63" s="3"/>
      <c r="BC63" s="3"/>
      <c r="BD63" s="3"/>
      <c r="BE63" s="3"/>
    </row>
    <row r="64" spans="1:57" x14ac:dyDescent="0.25">
      <c r="A64" s="63" t="s">
        <v>370</v>
      </c>
      <c r="B64" s="64"/>
      <c r="C64" s="64"/>
      <c r="D64" s="65">
        <v>1.5</v>
      </c>
      <c r="E64" s="66"/>
      <c r="F64" s="98" t="s">
        <v>1651</v>
      </c>
      <c r="G64" s="64"/>
      <c r="H64" s="67" t="s">
        <v>370</v>
      </c>
      <c r="I64" s="68"/>
      <c r="J64" s="68"/>
      <c r="K64" s="67" t="s">
        <v>2136</v>
      </c>
      <c r="L64" s="69"/>
      <c r="M64" s="70">
        <v>7692.68994140625</v>
      </c>
      <c r="N64" s="70">
        <v>7078.9287109375</v>
      </c>
      <c r="O64" s="71"/>
      <c r="P64" s="72"/>
      <c r="Q64" s="72"/>
      <c r="R64" s="84"/>
      <c r="S64" s="48">
        <v>2</v>
      </c>
      <c r="T64" s="48">
        <v>0</v>
      </c>
      <c r="U64" s="49">
        <v>0.125</v>
      </c>
      <c r="V64" s="49">
        <v>3.125E-2</v>
      </c>
      <c r="W64" s="49">
        <v>5.5556000000000001E-2</v>
      </c>
      <c r="X64" s="49">
        <v>0.59797199999999995</v>
      </c>
      <c r="Y64" s="49">
        <v>0</v>
      </c>
      <c r="Z64" s="49">
        <v>0</v>
      </c>
      <c r="AA64" s="73">
        <v>64</v>
      </c>
      <c r="AB64" s="73"/>
      <c r="AC64" s="74"/>
      <c r="AD64" s="75">
        <v>1007</v>
      </c>
      <c r="AE64" s="75">
        <v>148862</v>
      </c>
      <c r="AF64" s="75">
        <v>6314</v>
      </c>
      <c r="AG64" s="75">
        <v>1312</v>
      </c>
      <c r="AH64" s="75">
        <v>-18000</v>
      </c>
      <c r="AI64" s="75" t="s">
        <v>1097</v>
      </c>
      <c r="AJ64" s="75" t="s">
        <v>1306</v>
      </c>
      <c r="AK64" s="80" t="s">
        <v>1465</v>
      </c>
      <c r="AL64" s="75" t="s">
        <v>1564</v>
      </c>
      <c r="AM64" s="77">
        <v>39931.111168981479</v>
      </c>
      <c r="AN64" s="75" t="s">
        <v>1829</v>
      </c>
      <c r="AO64" s="80" t="s">
        <v>1891</v>
      </c>
      <c r="AP64" s="75" t="s">
        <v>64</v>
      </c>
      <c r="AQ64" s="48"/>
      <c r="AR64" s="48"/>
      <c r="AS64" s="48"/>
      <c r="AT64" s="48"/>
      <c r="AU64" s="48"/>
      <c r="AV64" s="48"/>
      <c r="AW64" s="48"/>
      <c r="AX64" s="48"/>
      <c r="AY64" s="48"/>
      <c r="AZ64" s="48"/>
      <c r="BA64" s="2"/>
      <c r="BB64" s="3"/>
      <c r="BC64" s="3"/>
      <c r="BD64" s="3"/>
      <c r="BE64" s="3"/>
    </row>
    <row r="65" spans="1:57" x14ac:dyDescent="0.25">
      <c r="A65" s="63" t="s">
        <v>371</v>
      </c>
      <c r="B65" s="64"/>
      <c r="C65" s="64"/>
      <c r="D65" s="65">
        <v>1.5</v>
      </c>
      <c r="E65" s="66"/>
      <c r="F65" s="98" t="s">
        <v>1652</v>
      </c>
      <c r="G65" s="64"/>
      <c r="H65" s="67" t="s">
        <v>371</v>
      </c>
      <c r="I65" s="68"/>
      <c r="J65" s="68"/>
      <c r="K65" s="67" t="s">
        <v>2137</v>
      </c>
      <c r="L65" s="69"/>
      <c r="M65" s="70">
        <v>5015.92041015625</v>
      </c>
      <c r="N65" s="70">
        <v>7006.57861328125</v>
      </c>
      <c r="O65" s="71"/>
      <c r="P65" s="72"/>
      <c r="Q65" s="72"/>
      <c r="R65" s="84"/>
      <c r="S65" s="48">
        <v>2</v>
      </c>
      <c r="T65" s="48">
        <v>0</v>
      </c>
      <c r="U65" s="49">
        <v>0.125</v>
      </c>
      <c r="V65" s="49">
        <v>3.125E-2</v>
      </c>
      <c r="W65" s="49">
        <v>5.5556000000000001E-2</v>
      </c>
      <c r="X65" s="49">
        <v>0.59797199999999995</v>
      </c>
      <c r="Y65" s="49">
        <v>0</v>
      </c>
      <c r="Z65" s="49">
        <v>0</v>
      </c>
      <c r="AA65" s="73">
        <v>65</v>
      </c>
      <c r="AB65" s="73"/>
      <c r="AC65" s="74"/>
      <c r="AD65" s="75">
        <v>1380</v>
      </c>
      <c r="AE65" s="75">
        <v>104951</v>
      </c>
      <c r="AF65" s="75">
        <v>20093</v>
      </c>
      <c r="AG65" s="75">
        <v>1215</v>
      </c>
      <c r="AH65" s="75">
        <v>-18000</v>
      </c>
      <c r="AI65" s="75" t="s">
        <v>1098</v>
      </c>
      <c r="AJ65" s="75" t="s">
        <v>1307</v>
      </c>
      <c r="AK65" s="80" t="s">
        <v>1466</v>
      </c>
      <c r="AL65" s="75" t="s">
        <v>1564</v>
      </c>
      <c r="AM65" s="77">
        <v>40388.891875000001</v>
      </c>
      <c r="AN65" s="75" t="s">
        <v>1829</v>
      </c>
      <c r="AO65" s="80" t="s">
        <v>1892</v>
      </c>
      <c r="AP65" s="75" t="s">
        <v>64</v>
      </c>
      <c r="AQ65" s="48"/>
      <c r="AR65" s="48"/>
      <c r="AS65" s="48"/>
      <c r="AT65" s="48"/>
      <c r="AU65" s="48"/>
      <c r="AV65" s="48"/>
      <c r="AW65" s="48"/>
      <c r="AX65" s="48"/>
      <c r="AY65" s="48"/>
      <c r="AZ65" s="48"/>
      <c r="BA65" s="2"/>
      <c r="BB65" s="3"/>
      <c r="BC65" s="3"/>
      <c r="BD65" s="3"/>
      <c r="BE65" s="3"/>
    </row>
    <row r="66" spans="1:57" x14ac:dyDescent="0.25">
      <c r="A66" s="63" t="s">
        <v>372</v>
      </c>
      <c r="B66" s="64"/>
      <c r="C66" s="64"/>
      <c r="D66" s="65">
        <v>1.5</v>
      </c>
      <c r="E66" s="66"/>
      <c r="F66" s="98" t="s">
        <v>1653</v>
      </c>
      <c r="G66" s="64"/>
      <c r="H66" s="67" t="s">
        <v>372</v>
      </c>
      <c r="I66" s="68"/>
      <c r="J66" s="68"/>
      <c r="K66" s="67" t="s">
        <v>2138</v>
      </c>
      <c r="L66" s="69"/>
      <c r="M66" s="70">
        <v>4894.70947265625</v>
      </c>
      <c r="N66" s="70">
        <v>7498.08447265625</v>
      </c>
      <c r="O66" s="71"/>
      <c r="P66" s="72"/>
      <c r="Q66" s="72"/>
      <c r="R66" s="84"/>
      <c r="S66" s="48">
        <v>2</v>
      </c>
      <c r="T66" s="48">
        <v>0</v>
      </c>
      <c r="U66" s="49">
        <v>0.125</v>
      </c>
      <c r="V66" s="49">
        <v>3.125E-2</v>
      </c>
      <c r="W66" s="49">
        <v>5.5556000000000001E-2</v>
      </c>
      <c r="X66" s="49">
        <v>0.59797199999999995</v>
      </c>
      <c r="Y66" s="49">
        <v>0</v>
      </c>
      <c r="Z66" s="49">
        <v>0</v>
      </c>
      <c r="AA66" s="73">
        <v>66</v>
      </c>
      <c r="AB66" s="73"/>
      <c r="AC66" s="74"/>
      <c r="AD66" s="75">
        <v>2562</v>
      </c>
      <c r="AE66" s="75">
        <v>161295</v>
      </c>
      <c r="AF66" s="75">
        <v>10952</v>
      </c>
      <c r="AG66" s="75">
        <v>2006</v>
      </c>
      <c r="AH66" s="75">
        <v>-18000</v>
      </c>
      <c r="AI66" s="75" t="s">
        <v>1099</v>
      </c>
      <c r="AJ66" s="75"/>
      <c r="AK66" s="80" t="s">
        <v>1467</v>
      </c>
      <c r="AL66" s="75" t="s">
        <v>1564</v>
      </c>
      <c r="AM66" s="77">
        <v>39853.800150462965</v>
      </c>
      <c r="AN66" s="75" t="s">
        <v>1829</v>
      </c>
      <c r="AO66" s="80" t="s">
        <v>1893</v>
      </c>
      <c r="AP66" s="75" t="s">
        <v>64</v>
      </c>
      <c r="AQ66" s="48"/>
      <c r="AR66" s="48"/>
      <c r="AS66" s="48"/>
      <c r="AT66" s="48"/>
      <c r="AU66" s="48"/>
      <c r="AV66" s="48"/>
      <c r="AW66" s="48"/>
      <c r="AX66" s="48"/>
      <c r="AY66" s="48"/>
      <c r="AZ66" s="48"/>
      <c r="BA66" s="2"/>
      <c r="BB66" s="3"/>
      <c r="BC66" s="3"/>
      <c r="BD66" s="3"/>
      <c r="BE66" s="3"/>
    </row>
    <row r="67" spans="1:57" x14ac:dyDescent="0.25">
      <c r="A67" s="63" t="s">
        <v>373</v>
      </c>
      <c r="B67" s="64"/>
      <c r="C67" s="64"/>
      <c r="D67" s="65">
        <v>1.5</v>
      </c>
      <c r="E67" s="66"/>
      <c r="F67" s="98" t="s">
        <v>1654</v>
      </c>
      <c r="G67" s="64"/>
      <c r="H67" s="67" t="s">
        <v>373</v>
      </c>
      <c r="I67" s="68"/>
      <c r="J67" s="68"/>
      <c r="K67" s="67" t="s">
        <v>2139</v>
      </c>
      <c r="L67" s="69"/>
      <c r="M67" s="70">
        <v>4975.251953125</v>
      </c>
      <c r="N67" s="70">
        <v>6562.7333984375</v>
      </c>
      <c r="O67" s="71"/>
      <c r="P67" s="72"/>
      <c r="Q67" s="72"/>
      <c r="R67" s="84"/>
      <c r="S67" s="48">
        <v>2</v>
      </c>
      <c r="T67" s="48">
        <v>0</v>
      </c>
      <c r="U67" s="49">
        <v>0.125</v>
      </c>
      <c r="V67" s="49">
        <v>3.125E-2</v>
      </c>
      <c r="W67" s="49">
        <v>5.5556000000000001E-2</v>
      </c>
      <c r="X67" s="49">
        <v>0.59797199999999995</v>
      </c>
      <c r="Y67" s="49">
        <v>0</v>
      </c>
      <c r="Z67" s="49">
        <v>0</v>
      </c>
      <c r="AA67" s="73">
        <v>67</v>
      </c>
      <c r="AB67" s="73"/>
      <c r="AC67" s="74"/>
      <c r="AD67" s="75">
        <v>212</v>
      </c>
      <c r="AE67" s="75">
        <v>19564311</v>
      </c>
      <c r="AF67" s="75">
        <v>78456</v>
      </c>
      <c r="AG67" s="75">
        <v>802</v>
      </c>
      <c r="AH67" s="75">
        <v>-28800</v>
      </c>
      <c r="AI67" s="75" t="s">
        <v>1100</v>
      </c>
      <c r="AJ67" s="75" t="s">
        <v>1308</v>
      </c>
      <c r="AK67" s="80" t="s">
        <v>1468</v>
      </c>
      <c r="AL67" s="75" t="s">
        <v>1558</v>
      </c>
      <c r="AM67" s="77">
        <v>39854.801840277774</v>
      </c>
      <c r="AN67" s="75" t="s">
        <v>1829</v>
      </c>
      <c r="AO67" s="80" t="s">
        <v>1894</v>
      </c>
      <c r="AP67" s="75" t="s">
        <v>64</v>
      </c>
      <c r="AQ67" s="48"/>
      <c r="AR67" s="48"/>
      <c r="AS67" s="48"/>
      <c r="AT67" s="48"/>
      <c r="AU67" s="48"/>
      <c r="AV67" s="48"/>
      <c r="AW67" s="48"/>
      <c r="AX67" s="48"/>
      <c r="AY67" s="48"/>
      <c r="AZ67" s="48"/>
      <c r="BA67" s="2"/>
      <c r="BB67" s="3"/>
      <c r="BC67" s="3"/>
      <c r="BD67" s="3"/>
      <c r="BE67" s="3"/>
    </row>
    <row r="68" spans="1:57" x14ac:dyDescent="0.25">
      <c r="A68" s="63" t="s">
        <v>374</v>
      </c>
      <c r="B68" s="64"/>
      <c r="C68" s="64"/>
      <c r="D68" s="65">
        <v>1.5</v>
      </c>
      <c r="E68" s="66"/>
      <c r="F68" s="98" t="s">
        <v>1655</v>
      </c>
      <c r="G68" s="64"/>
      <c r="H68" s="67" t="s">
        <v>374</v>
      </c>
      <c r="I68" s="68"/>
      <c r="J68" s="68"/>
      <c r="K68" s="67" t="s">
        <v>2140</v>
      </c>
      <c r="L68" s="69"/>
      <c r="M68" s="70">
        <v>4899.0126953125</v>
      </c>
      <c r="N68" s="70">
        <v>3888.005859375</v>
      </c>
      <c r="O68" s="71"/>
      <c r="P68" s="72"/>
      <c r="Q68" s="72"/>
      <c r="R68" s="84"/>
      <c r="S68" s="48">
        <v>2</v>
      </c>
      <c r="T68" s="48">
        <v>0</v>
      </c>
      <c r="U68" s="49">
        <v>0.125</v>
      </c>
      <c r="V68" s="49">
        <v>3.125E-2</v>
      </c>
      <c r="W68" s="49">
        <v>5.5556000000000001E-2</v>
      </c>
      <c r="X68" s="49">
        <v>0.59797199999999995</v>
      </c>
      <c r="Y68" s="49">
        <v>0</v>
      </c>
      <c r="Z68" s="49">
        <v>0</v>
      </c>
      <c r="AA68" s="73">
        <v>68</v>
      </c>
      <c r="AB68" s="73"/>
      <c r="AC68" s="74"/>
      <c r="AD68" s="75">
        <v>105</v>
      </c>
      <c r="AE68" s="75">
        <v>656650</v>
      </c>
      <c r="AF68" s="75">
        <v>8845</v>
      </c>
      <c r="AG68" s="75">
        <v>5</v>
      </c>
      <c r="AH68" s="75">
        <v>-18000</v>
      </c>
      <c r="AI68" s="75" t="s">
        <v>1101</v>
      </c>
      <c r="AJ68" s="75"/>
      <c r="AK68" s="80" t="s">
        <v>1469</v>
      </c>
      <c r="AL68" s="75" t="s">
        <v>1564</v>
      </c>
      <c r="AM68" s="77">
        <v>40590.749409722222</v>
      </c>
      <c r="AN68" s="75" t="s">
        <v>1829</v>
      </c>
      <c r="AO68" s="80" t="s">
        <v>1895</v>
      </c>
      <c r="AP68" s="75" t="s">
        <v>64</v>
      </c>
      <c r="AQ68" s="48"/>
      <c r="AR68" s="48"/>
      <c r="AS68" s="48"/>
      <c r="AT68" s="48"/>
      <c r="AU68" s="48"/>
      <c r="AV68" s="48"/>
      <c r="AW68" s="48"/>
      <c r="AX68" s="48"/>
      <c r="AY68" s="48"/>
      <c r="AZ68" s="48"/>
      <c r="BA68" s="2"/>
      <c r="BB68" s="3"/>
      <c r="BC68" s="3"/>
      <c r="BD68" s="3"/>
      <c r="BE68" s="3"/>
    </row>
    <row r="69" spans="1:57" x14ac:dyDescent="0.25">
      <c r="A69" s="63" t="s">
        <v>375</v>
      </c>
      <c r="B69" s="64"/>
      <c r="C69" s="64"/>
      <c r="D69" s="65">
        <v>1.5</v>
      </c>
      <c r="E69" s="66"/>
      <c r="F69" s="98" t="s">
        <v>1656</v>
      </c>
      <c r="G69" s="64"/>
      <c r="H69" s="67" t="s">
        <v>375</v>
      </c>
      <c r="I69" s="68"/>
      <c r="J69" s="68"/>
      <c r="K69" s="67" t="s">
        <v>2141</v>
      </c>
      <c r="L69" s="69"/>
      <c r="M69" s="70">
        <v>5719.70068359375</v>
      </c>
      <c r="N69" s="70">
        <v>3348.577392578125</v>
      </c>
      <c r="O69" s="71"/>
      <c r="P69" s="72"/>
      <c r="Q69" s="72"/>
      <c r="R69" s="84"/>
      <c r="S69" s="48">
        <v>2</v>
      </c>
      <c r="T69" s="48">
        <v>0</v>
      </c>
      <c r="U69" s="49">
        <v>0.125</v>
      </c>
      <c r="V69" s="49">
        <v>3.125E-2</v>
      </c>
      <c r="W69" s="49">
        <v>5.5556000000000001E-2</v>
      </c>
      <c r="X69" s="49">
        <v>0.59797199999999995</v>
      </c>
      <c r="Y69" s="49">
        <v>0</v>
      </c>
      <c r="Z69" s="49">
        <v>0</v>
      </c>
      <c r="AA69" s="73">
        <v>69</v>
      </c>
      <c r="AB69" s="73"/>
      <c r="AC69" s="74"/>
      <c r="AD69" s="75">
        <v>14466</v>
      </c>
      <c r="AE69" s="75">
        <v>451545</v>
      </c>
      <c r="AF69" s="75">
        <v>83145</v>
      </c>
      <c r="AG69" s="75">
        <v>1705</v>
      </c>
      <c r="AH69" s="75">
        <v>-18000</v>
      </c>
      <c r="AI69" s="75" t="s">
        <v>1102</v>
      </c>
      <c r="AJ69" s="75" t="s">
        <v>1309</v>
      </c>
      <c r="AK69" s="80" t="s">
        <v>1470</v>
      </c>
      <c r="AL69" s="75" t="s">
        <v>1564</v>
      </c>
      <c r="AM69" s="77">
        <v>40618.915960648148</v>
      </c>
      <c r="AN69" s="75" t="s">
        <v>1829</v>
      </c>
      <c r="AO69" s="80" t="s">
        <v>1896</v>
      </c>
      <c r="AP69" s="75" t="s">
        <v>64</v>
      </c>
      <c r="AQ69" s="48"/>
      <c r="AR69" s="48"/>
      <c r="AS69" s="48"/>
      <c r="AT69" s="48"/>
      <c r="AU69" s="48"/>
      <c r="AV69" s="48"/>
      <c r="AW69" s="48"/>
      <c r="AX69" s="48"/>
      <c r="AY69" s="48"/>
      <c r="AZ69" s="48"/>
      <c r="BA69" s="2"/>
      <c r="BB69" s="3"/>
      <c r="BC69" s="3"/>
      <c r="BD69" s="3"/>
      <c r="BE69" s="3"/>
    </row>
    <row r="70" spans="1:57" x14ac:dyDescent="0.25">
      <c r="A70" s="63" t="s">
        <v>376</v>
      </c>
      <c r="B70" s="64"/>
      <c r="C70" s="64"/>
      <c r="D70" s="65">
        <v>1.5</v>
      </c>
      <c r="E70" s="66"/>
      <c r="F70" s="98" t="s">
        <v>1657</v>
      </c>
      <c r="G70" s="64"/>
      <c r="H70" s="67" t="s">
        <v>376</v>
      </c>
      <c r="I70" s="68"/>
      <c r="J70" s="68"/>
      <c r="K70" s="67" t="s">
        <v>2142</v>
      </c>
      <c r="L70" s="69"/>
      <c r="M70" s="70">
        <v>7354.654296875</v>
      </c>
      <c r="N70" s="70">
        <v>5253.76806640625</v>
      </c>
      <c r="O70" s="71"/>
      <c r="P70" s="72"/>
      <c r="Q70" s="72"/>
      <c r="R70" s="84"/>
      <c r="S70" s="48">
        <v>2</v>
      </c>
      <c r="T70" s="48">
        <v>0</v>
      </c>
      <c r="U70" s="49">
        <v>0.125</v>
      </c>
      <c r="V70" s="49">
        <v>3.125E-2</v>
      </c>
      <c r="W70" s="49">
        <v>5.5556000000000001E-2</v>
      </c>
      <c r="X70" s="49">
        <v>0.59797199999999995</v>
      </c>
      <c r="Y70" s="49">
        <v>0</v>
      </c>
      <c r="Z70" s="49">
        <v>0</v>
      </c>
      <c r="AA70" s="73">
        <v>70</v>
      </c>
      <c r="AB70" s="73"/>
      <c r="AC70" s="74"/>
      <c r="AD70" s="75">
        <v>302</v>
      </c>
      <c r="AE70" s="75">
        <v>924175</v>
      </c>
      <c r="AF70" s="75">
        <v>14957</v>
      </c>
      <c r="AG70" s="75">
        <v>1970</v>
      </c>
      <c r="AH70" s="75">
        <v>-18000</v>
      </c>
      <c r="AI70" s="75" t="s">
        <v>1103</v>
      </c>
      <c r="AJ70" s="75" t="s">
        <v>1310</v>
      </c>
      <c r="AK70" s="80" t="s">
        <v>1471</v>
      </c>
      <c r="AL70" s="75" t="s">
        <v>1575</v>
      </c>
      <c r="AM70" s="77">
        <v>40088.989652777775</v>
      </c>
      <c r="AN70" s="75" t="s">
        <v>1829</v>
      </c>
      <c r="AO70" s="80" t="s">
        <v>1897</v>
      </c>
      <c r="AP70" s="75" t="s">
        <v>64</v>
      </c>
      <c r="AQ70" s="48"/>
      <c r="AR70" s="48"/>
      <c r="AS70" s="48"/>
      <c r="AT70" s="48"/>
      <c r="AU70" s="48"/>
      <c r="AV70" s="48"/>
      <c r="AW70" s="48"/>
      <c r="AX70" s="48"/>
      <c r="AY70" s="48"/>
      <c r="AZ70" s="48"/>
      <c r="BA70" s="2"/>
      <c r="BB70" s="3"/>
      <c r="BC70" s="3"/>
      <c r="BD70" s="3"/>
      <c r="BE70" s="3"/>
    </row>
    <row r="71" spans="1:57" x14ac:dyDescent="0.25">
      <c r="A71" s="63" t="s">
        <v>377</v>
      </c>
      <c r="B71" s="64"/>
      <c r="C71" s="64"/>
      <c r="D71" s="65">
        <v>1.5</v>
      </c>
      <c r="E71" s="66"/>
      <c r="F71" s="98" t="s">
        <v>1658</v>
      </c>
      <c r="G71" s="64"/>
      <c r="H71" s="67" t="s">
        <v>377</v>
      </c>
      <c r="I71" s="68"/>
      <c r="J71" s="68"/>
      <c r="K71" s="67" t="s">
        <v>2143</v>
      </c>
      <c r="L71" s="69"/>
      <c r="M71" s="70">
        <v>7269.95654296875</v>
      </c>
      <c r="N71" s="70">
        <v>4900.44970703125</v>
      </c>
      <c r="O71" s="71"/>
      <c r="P71" s="72"/>
      <c r="Q71" s="72"/>
      <c r="R71" s="84"/>
      <c r="S71" s="48">
        <v>2</v>
      </c>
      <c r="T71" s="48">
        <v>0</v>
      </c>
      <c r="U71" s="49">
        <v>0.125</v>
      </c>
      <c r="V71" s="49">
        <v>3.125E-2</v>
      </c>
      <c r="W71" s="49">
        <v>5.5556000000000001E-2</v>
      </c>
      <c r="X71" s="49">
        <v>0.59797199999999995</v>
      </c>
      <c r="Y71" s="49">
        <v>0</v>
      </c>
      <c r="Z71" s="49">
        <v>0</v>
      </c>
      <c r="AA71" s="73">
        <v>71</v>
      </c>
      <c r="AB71" s="73"/>
      <c r="AC71" s="74"/>
      <c r="AD71" s="75">
        <v>371</v>
      </c>
      <c r="AE71" s="75">
        <v>342810</v>
      </c>
      <c r="AF71" s="75">
        <v>13925</v>
      </c>
      <c r="AG71" s="75">
        <v>46</v>
      </c>
      <c r="AH71" s="75">
        <v>-28800</v>
      </c>
      <c r="AI71" s="75" t="s">
        <v>1104</v>
      </c>
      <c r="AJ71" s="75" t="s">
        <v>1311</v>
      </c>
      <c r="AK71" s="80" t="s">
        <v>1472</v>
      </c>
      <c r="AL71" s="75" t="s">
        <v>1558</v>
      </c>
      <c r="AM71" s="77">
        <v>39860.844537037039</v>
      </c>
      <c r="AN71" s="75" t="s">
        <v>1829</v>
      </c>
      <c r="AO71" s="80" t="s">
        <v>1898</v>
      </c>
      <c r="AP71" s="75" t="s">
        <v>64</v>
      </c>
      <c r="AQ71" s="48"/>
      <c r="AR71" s="48"/>
      <c r="AS71" s="48"/>
      <c r="AT71" s="48"/>
      <c r="AU71" s="48"/>
      <c r="AV71" s="48"/>
      <c r="AW71" s="48"/>
      <c r="AX71" s="48"/>
      <c r="AY71" s="48"/>
      <c r="AZ71" s="48"/>
      <c r="BA71" s="2"/>
      <c r="BB71" s="3"/>
      <c r="BC71" s="3"/>
      <c r="BD71" s="3"/>
      <c r="BE71" s="3"/>
    </row>
    <row r="72" spans="1:57" x14ac:dyDescent="0.25">
      <c r="A72" s="63" t="s">
        <v>378</v>
      </c>
      <c r="B72" s="64"/>
      <c r="C72" s="64"/>
      <c r="D72" s="65">
        <v>1.5</v>
      </c>
      <c r="E72" s="66"/>
      <c r="F72" s="98" t="s">
        <v>1659</v>
      </c>
      <c r="G72" s="64"/>
      <c r="H72" s="67" t="s">
        <v>378</v>
      </c>
      <c r="I72" s="68"/>
      <c r="J72" s="68"/>
      <c r="K72" s="67" t="s">
        <v>2144</v>
      </c>
      <c r="L72" s="69"/>
      <c r="M72" s="70">
        <v>7214.669921875</v>
      </c>
      <c r="N72" s="70">
        <v>5953.69384765625</v>
      </c>
      <c r="O72" s="71"/>
      <c r="P72" s="72"/>
      <c r="Q72" s="72"/>
      <c r="R72" s="84"/>
      <c r="S72" s="48">
        <v>2</v>
      </c>
      <c r="T72" s="48">
        <v>0</v>
      </c>
      <c r="U72" s="49">
        <v>0.125</v>
      </c>
      <c r="V72" s="49">
        <v>3.125E-2</v>
      </c>
      <c r="W72" s="49">
        <v>5.5556000000000001E-2</v>
      </c>
      <c r="X72" s="49">
        <v>0.59797199999999995</v>
      </c>
      <c r="Y72" s="49">
        <v>0</v>
      </c>
      <c r="Z72" s="49">
        <v>0</v>
      </c>
      <c r="AA72" s="73">
        <v>72</v>
      </c>
      <c r="AB72" s="73"/>
      <c r="AC72" s="74"/>
      <c r="AD72" s="75">
        <v>0</v>
      </c>
      <c r="AE72" s="75">
        <v>1567953</v>
      </c>
      <c r="AF72" s="75">
        <v>0</v>
      </c>
      <c r="AG72" s="75">
        <v>0</v>
      </c>
      <c r="AH72" s="75">
        <v>-28800</v>
      </c>
      <c r="AI72" s="80" t="s">
        <v>1105</v>
      </c>
      <c r="AJ72" s="75" t="s">
        <v>1312</v>
      </c>
      <c r="AK72" s="75"/>
      <c r="AL72" s="75" t="s">
        <v>1558</v>
      </c>
      <c r="AM72" s="77">
        <v>40813.209756944445</v>
      </c>
      <c r="AN72" s="75" t="s">
        <v>1829</v>
      </c>
      <c r="AO72" s="80" t="s">
        <v>1899</v>
      </c>
      <c r="AP72" s="75" t="s">
        <v>64</v>
      </c>
      <c r="AQ72" s="48"/>
      <c r="AR72" s="48"/>
      <c r="AS72" s="48"/>
      <c r="AT72" s="48"/>
      <c r="AU72" s="48"/>
      <c r="AV72" s="48"/>
      <c r="AW72" s="48"/>
      <c r="AX72" s="48"/>
      <c r="AY72" s="48"/>
      <c r="AZ72" s="48"/>
      <c r="BA72" s="2"/>
      <c r="BB72" s="3"/>
      <c r="BC72" s="3"/>
      <c r="BD72" s="3"/>
      <c r="BE72" s="3"/>
    </row>
    <row r="73" spans="1:57" x14ac:dyDescent="0.25">
      <c r="A73" s="63" t="s">
        <v>379</v>
      </c>
      <c r="B73" s="64"/>
      <c r="C73" s="64"/>
      <c r="D73" s="65">
        <v>1.5</v>
      </c>
      <c r="E73" s="66"/>
      <c r="F73" s="98" t="s">
        <v>1660</v>
      </c>
      <c r="G73" s="64"/>
      <c r="H73" s="67" t="s">
        <v>379</v>
      </c>
      <c r="I73" s="68"/>
      <c r="J73" s="68"/>
      <c r="K73" s="67" t="s">
        <v>2145</v>
      </c>
      <c r="L73" s="69"/>
      <c r="M73" s="70">
        <v>6228.34130859375</v>
      </c>
      <c r="N73" s="70">
        <v>6184.859375</v>
      </c>
      <c r="O73" s="71"/>
      <c r="P73" s="72"/>
      <c r="Q73" s="72"/>
      <c r="R73" s="84"/>
      <c r="S73" s="48">
        <v>2</v>
      </c>
      <c r="T73" s="48">
        <v>0</v>
      </c>
      <c r="U73" s="49">
        <v>0.125</v>
      </c>
      <c r="V73" s="49">
        <v>3.125E-2</v>
      </c>
      <c r="W73" s="49">
        <v>5.5556000000000001E-2</v>
      </c>
      <c r="X73" s="49">
        <v>0.59797199999999995</v>
      </c>
      <c r="Y73" s="49">
        <v>0</v>
      </c>
      <c r="Z73" s="49">
        <v>0</v>
      </c>
      <c r="AA73" s="73">
        <v>73</v>
      </c>
      <c r="AB73" s="73"/>
      <c r="AC73" s="74"/>
      <c r="AD73" s="75">
        <v>566</v>
      </c>
      <c r="AE73" s="75">
        <v>8878</v>
      </c>
      <c r="AF73" s="75">
        <v>143</v>
      </c>
      <c r="AG73" s="75">
        <v>0</v>
      </c>
      <c r="AH73" s="75">
        <v>-21600</v>
      </c>
      <c r="AI73" s="75" t="s">
        <v>1106</v>
      </c>
      <c r="AJ73" s="75" t="s">
        <v>1313</v>
      </c>
      <c r="AK73" s="80" t="s">
        <v>1473</v>
      </c>
      <c r="AL73" s="75" t="s">
        <v>1559</v>
      </c>
      <c r="AM73" s="77">
        <v>40649.704456018517</v>
      </c>
      <c r="AN73" s="75" t="s">
        <v>1829</v>
      </c>
      <c r="AO73" s="80" t="s">
        <v>1900</v>
      </c>
      <c r="AP73" s="75" t="s">
        <v>64</v>
      </c>
      <c r="AQ73" s="48"/>
      <c r="AR73" s="48"/>
      <c r="AS73" s="48"/>
      <c r="AT73" s="48"/>
      <c r="AU73" s="48"/>
      <c r="AV73" s="48"/>
      <c r="AW73" s="48"/>
      <c r="AX73" s="48"/>
      <c r="AY73" s="48"/>
      <c r="AZ73" s="48"/>
      <c r="BA73" s="2"/>
      <c r="BB73" s="3"/>
      <c r="BC73" s="3"/>
      <c r="BD73" s="3"/>
      <c r="BE73" s="3"/>
    </row>
    <row r="74" spans="1:57" x14ac:dyDescent="0.25">
      <c r="A74" s="63" t="s">
        <v>380</v>
      </c>
      <c r="B74" s="64"/>
      <c r="C74" s="64"/>
      <c r="D74" s="65">
        <v>1.5</v>
      </c>
      <c r="E74" s="66"/>
      <c r="F74" s="98" t="s">
        <v>1661</v>
      </c>
      <c r="G74" s="64"/>
      <c r="H74" s="67" t="s">
        <v>380</v>
      </c>
      <c r="I74" s="68"/>
      <c r="J74" s="68"/>
      <c r="K74" s="67" t="s">
        <v>2146</v>
      </c>
      <c r="L74" s="69"/>
      <c r="M74" s="70">
        <v>7025.67919921875</v>
      </c>
      <c r="N74" s="70">
        <v>5588.56396484375</v>
      </c>
      <c r="O74" s="71"/>
      <c r="P74" s="72"/>
      <c r="Q74" s="72"/>
      <c r="R74" s="84"/>
      <c r="S74" s="48">
        <v>2</v>
      </c>
      <c r="T74" s="48">
        <v>0</v>
      </c>
      <c r="U74" s="49">
        <v>0.125</v>
      </c>
      <c r="V74" s="49">
        <v>3.125E-2</v>
      </c>
      <c r="W74" s="49">
        <v>5.5556000000000001E-2</v>
      </c>
      <c r="X74" s="49">
        <v>0.59797199999999995</v>
      </c>
      <c r="Y74" s="49">
        <v>0</v>
      </c>
      <c r="Z74" s="49">
        <v>0</v>
      </c>
      <c r="AA74" s="73">
        <v>74</v>
      </c>
      <c r="AB74" s="73"/>
      <c r="AC74" s="74"/>
      <c r="AD74" s="75">
        <v>4738</v>
      </c>
      <c r="AE74" s="75">
        <v>1005318</v>
      </c>
      <c r="AF74" s="75">
        <v>129745</v>
      </c>
      <c r="AG74" s="75">
        <v>11611</v>
      </c>
      <c r="AH74" s="75">
        <v>-18000</v>
      </c>
      <c r="AI74" s="75" t="s">
        <v>1107</v>
      </c>
      <c r="AJ74" s="75" t="s">
        <v>1314</v>
      </c>
      <c r="AK74" s="80" t="s">
        <v>1474</v>
      </c>
      <c r="AL74" s="75" t="s">
        <v>1575</v>
      </c>
      <c r="AM74" s="77">
        <v>39986.729097222225</v>
      </c>
      <c r="AN74" s="75" t="s">
        <v>1829</v>
      </c>
      <c r="AO74" s="80" t="s">
        <v>1901</v>
      </c>
      <c r="AP74" s="75" t="s">
        <v>64</v>
      </c>
      <c r="AQ74" s="48"/>
      <c r="AR74" s="48"/>
      <c r="AS74" s="48"/>
      <c r="AT74" s="48"/>
      <c r="AU74" s="48"/>
      <c r="AV74" s="48"/>
      <c r="AW74" s="48"/>
      <c r="AX74" s="48"/>
      <c r="AY74" s="48"/>
      <c r="AZ74" s="48"/>
      <c r="BA74" s="2"/>
      <c r="BB74" s="3"/>
      <c r="BC74" s="3"/>
      <c r="BD74" s="3"/>
      <c r="BE74" s="3"/>
    </row>
    <row r="75" spans="1:57" x14ac:dyDescent="0.25">
      <c r="A75" s="63" t="s">
        <v>381</v>
      </c>
      <c r="B75" s="64"/>
      <c r="C75" s="64"/>
      <c r="D75" s="65">
        <v>1.5</v>
      </c>
      <c r="E75" s="66"/>
      <c r="F75" s="98" t="s">
        <v>1662</v>
      </c>
      <c r="G75" s="64"/>
      <c r="H75" s="67" t="s">
        <v>381</v>
      </c>
      <c r="I75" s="68"/>
      <c r="J75" s="68"/>
      <c r="K75" s="67" t="s">
        <v>2147</v>
      </c>
      <c r="L75" s="69"/>
      <c r="M75" s="70">
        <v>4718.10205078125</v>
      </c>
      <c r="N75" s="70">
        <v>4465.9150390625</v>
      </c>
      <c r="O75" s="71"/>
      <c r="P75" s="72"/>
      <c r="Q75" s="72"/>
      <c r="R75" s="84"/>
      <c r="S75" s="48">
        <v>2</v>
      </c>
      <c r="T75" s="48">
        <v>0</v>
      </c>
      <c r="U75" s="49">
        <v>0.125</v>
      </c>
      <c r="V75" s="49">
        <v>3.125E-2</v>
      </c>
      <c r="W75" s="49">
        <v>5.5556000000000001E-2</v>
      </c>
      <c r="X75" s="49">
        <v>0.59797199999999995</v>
      </c>
      <c r="Y75" s="49">
        <v>0</v>
      </c>
      <c r="Z75" s="49">
        <v>0</v>
      </c>
      <c r="AA75" s="73">
        <v>75</v>
      </c>
      <c r="AB75" s="73"/>
      <c r="AC75" s="74"/>
      <c r="AD75" s="75">
        <v>98166</v>
      </c>
      <c r="AE75" s="75">
        <v>190228</v>
      </c>
      <c r="AF75" s="75">
        <v>107451</v>
      </c>
      <c r="AG75" s="75">
        <v>173107</v>
      </c>
      <c r="AH75" s="75">
        <v>-28800</v>
      </c>
      <c r="AI75" s="75" t="s">
        <v>1108</v>
      </c>
      <c r="AJ75" s="75" t="s">
        <v>1315</v>
      </c>
      <c r="AK75" s="80" t="s">
        <v>1475</v>
      </c>
      <c r="AL75" s="75" t="s">
        <v>1558</v>
      </c>
      <c r="AM75" s="77">
        <v>39760.127604166664</v>
      </c>
      <c r="AN75" s="75" t="s">
        <v>1829</v>
      </c>
      <c r="AO75" s="80" t="s">
        <v>1902</v>
      </c>
      <c r="AP75" s="75" t="s">
        <v>64</v>
      </c>
      <c r="AQ75" s="48"/>
      <c r="AR75" s="48"/>
      <c r="AS75" s="48"/>
      <c r="AT75" s="48"/>
      <c r="AU75" s="48"/>
      <c r="AV75" s="48"/>
      <c r="AW75" s="48"/>
      <c r="AX75" s="48"/>
      <c r="AY75" s="48"/>
      <c r="AZ75" s="48"/>
      <c r="BA75" s="2"/>
      <c r="BB75" s="3"/>
      <c r="BC75" s="3"/>
      <c r="BD75" s="3"/>
      <c r="BE75" s="3"/>
    </row>
    <row r="76" spans="1:57" x14ac:dyDescent="0.25">
      <c r="A76" s="63" t="s">
        <v>382</v>
      </c>
      <c r="B76" s="64"/>
      <c r="C76" s="64"/>
      <c r="D76" s="65">
        <v>1.5</v>
      </c>
      <c r="E76" s="66"/>
      <c r="F76" s="98" t="s">
        <v>1663</v>
      </c>
      <c r="G76" s="64"/>
      <c r="H76" s="67" t="s">
        <v>382</v>
      </c>
      <c r="I76" s="68"/>
      <c r="J76" s="68"/>
      <c r="K76" s="67" t="s">
        <v>2148</v>
      </c>
      <c r="L76" s="69"/>
      <c r="M76" s="70">
        <v>7209.341796875</v>
      </c>
      <c r="N76" s="70">
        <v>6733.1572265625</v>
      </c>
      <c r="O76" s="71"/>
      <c r="P76" s="72"/>
      <c r="Q76" s="72"/>
      <c r="R76" s="84"/>
      <c r="S76" s="48">
        <v>2</v>
      </c>
      <c r="T76" s="48">
        <v>0</v>
      </c>
      <c r="U76" s="49">
        <v>0.125</v>
      </c>
      <c r="V76" s="49">
        <v>3.125E-2</v>
      </c>
      <c r="W76" s="49">
        <v>5.5556000000000001E-2</v>
      </c>
      <c r="X76" s="49">
        <v>0.59797199999999995</v>
      </c>
      <c r="Y76" s="49">
        <v>0</v>
      </c>
      <c r="Z76" s="49">
        <v>0</v>
      </c>
      <c r="AA76" s="73">
        <v>76</v>
      </c>
      <c r="AB76" s="73"/>
      <c r="AC76" s="74"/>
      <c r="AD76" s="75">
        <v>6445</v>
      </c>
      <c r="AE76" s="75">
        <v>9757</v>
      </c>
      <c r="AF76" s="75">
        <v>70915</v>
      </c>
      <c r="AG76" s="75">
        <v>100899</v>
      </c>
      <c r="AH76" s="75">
        <v>-28800</v>
      </c>
      <c r="AI76" s="75" t="s">
        <v>1109</v>
      </c>
      <c r="AJ76" s="75" t="s">
        <v>1316</v>
      </c>
      <c r="AK76" s="80" t="s">
        <v>1476</v>
      </c>
      <c r="AL76" s="75" t="s">
        <v>1558</v>
      </c>
      <c r="AM76" s="77">
        <v>42594.860509259262</v>
      </c>
      <c r="AN76" s="75" t="s">
        <v>1829</v>
      </c>
      <c r="AO76" s="80" t="s">
        <v>1903</v>
      </c>
      <c r="AP76" s="75" t="s">
        <v>64</v>
      </c>
      <c r="AQ76" s="48"/>
      <c r="AR76" s="48"/>
      <c r="AS76" s="48"/>
      <c r="AT76" s="48"/>
      <c r="AU76" s="48"/>
      <c r="AV76" s="48"/>
      <c r="AW76" s="48"/>
      <c r="AX76" s="48"/>
      <c r="AY76" s="48"/>
      <c r="AZ76" s="48"/>
      <c r="BA76" s="2"/>
      <c r="BB76" s="3"/>
      <c r="BC76" s="3"/>
      <c r="BD76" s="3"/>
      <c r="BE76" s="3"/>
    </row>
    <row r="77" spans="1:57" x14ac:dyDescent="0.25">
      <c r="A77" s="63" t="s">
        <v>383</v>
      </c>
      <c r="B77" s="64"/>
      <c r="C77" s="64"/>
      <c r="D77" s="65">
        <v>1.5</v>
      </c>
      <c r="E77" s="66"/>
      <c r="F77" s="98" t="s">
        <v>1664</v>
      </c>
      <c r="G77" s="64"/>
      <c r="H77" s="67" t="s">
        <v>383</v>
      </c>
      <c r="I77" s="68"/>
      <c r="J77" s="68"/>
      <c r="K77" s="67" t="s">
        <v>2149</v>
      </c>
      <c r="L77" s="69"/>
      <c r="M77" s="70">
        <v>3493.7060546875</v>
      </c>
      <c r="N77" s="70">
        <v>4144.15185546875</v>
      </c>
      <c r="O77" s="71"/>
      <c r="P77" s="72"/>
      <c r="Q77" s="72"/>
      <c r="R77" s="84"/>
      <c r="S77" s="48">
        <v>2</v>
      </c>
      <c r="T77" s="48">
        <v>0</v>
      </c>
      <c r="U77" s="49">
        <v>0.125</v>
      </c>
      <c r="V77" s="49">
        <v>3.125E-2</v>
      </c>
      <c r="W77" s="49">
        <v>5.5556000000000001E-2</v>
      </c>
      <c r="X77" s="49">
        <v>0.59797199999999995</v>
      </c>
      <c r="Y77" s="49">
        <v>0</v>
      </c>
      <c r="Z77" s="49">
        <v>0</v>
      </c>
      <c r="AA77" s="73">
        <v>77</v>
      </c>
      <c r="AB77" s="73"/>
      <c r="AC77" s="74"/>
      <c r="AD77" s="75">
        <v>59</v>
      </c>
      <c r="AE77" s="75">
        <v>325</v>
      </c>
      <c r="AF77" s="75">
        <v>38753</v>
      </c>
      <c r="AG77" s="75">
        <v>47785</v>
      </c>
      <c r="AH77" s="75"/>
      <c r="AI77" s="75" t="s">
        <v>1110</v>
      </c>
      <c r="AJ77" s="75" t="s">
        <v>1317</v>
      </c>
      <c r="AK77" s="75"/>
      <c r="AL77" s="75"/>
      <c r="AM77" s="77">
        <v>42783.835532407407</v>
      </c>
      <c r="AN77" s="75" t="s">
        <v>1829</v>
      </c>
      <c r="AO77" s="80" t="s">
        <v>1904</v>
      </c>
      <c r="AP77" s="75" t="s">
        <v>64</v>
      </c>
      <c r="AQ77" s="48"/>
      <c r="AR77" s="48"/>
      <c r="AS77" s="48"/>
      <c r="AT77" s="48"/>
      <c r="AU77" s="48"/>
      <c r="AV77" s="48"/>
      <c r="AW77" s="48"/>
      <c r="AX77" s="48"/>
      <c r="AY77" s="48"/>
      <c r="AZ77" s="48"/>
      <c r="BA77" s="2"/>
      <c r="BB77" s="3"/>
      <c r="BC77" s="3"/>
      <c r="BD77" s="3"/>
      <c r="BE77" s="3"/>
    </row>
    <row r="78" spans="1:57" x14ac:dyDescent="0.25">
      <c r="A78" s="63" t="s">
        <v>384</v>
      </c>
      <c r="B78" s="64"/>
      <c r="C78" s="64"/>
      <c r="D78" s="65">
        <v>1.5</v>
      </c>
      <c r="E78" s="66"/>
      <c r="F78" s="98" t="s">
        <v>1665</v>
      </c>
      <c r="G78" s="64"/>
      <c r="H78" s="67" t="s">
        <v>384</v>
      </c>
      <c r="I78" s="68"/>
      <c r="J78" s="68"/>
      <c r="K78" s="67" t="s">
        <v>2150</v>
      </c>
      <c r="L78" s="69"/>
      <c r="M78" s="70">
        <v>5420.224609375</v>
      </c>
      <c r="N78" s="70">
        <v>6731.6435546875</v>
      </c>
      <c r="O78" s="71"/>
      <c r="P78" s="72"/>
      <c r="Q78" s="72"/>
      <c r="R78" s="84"/>
      <c r="S78" s="48">
        <v>2</v>
      </c>
      <c r="T78" s="48">
        <v>0</v>
      </c>
      <c r="U78" s="49">
        <v>0.125</v>
      </c>
      <c r="V78" s="49">
        <v>3.125E-2</v>
      </c>
      <c r="W78" s="49">
        <v>5.5556000000000001E-2</v>
      </c>
      <c r="X78" s="49">
        <v>0.59797199999999995</v>
      </c>
      <c r="Y78" s="49">
        <v>0</v>
      </c>
      <c r="Z78" s="49">
        <v>0</v>
      </c>
      <c r="AA78" s="73">
        <v>78</v>
      </c>
      <c r="AB78" s="73"/>
      <c r="AC78" s="74"/>
      <c r="AD78" s="75">
        <v>42544</v>
      </c>
      <c r="AE78" s="75">
        <v>255293</v>
      </c>
      <c r="AF78" s="75">
        <v>18424</v>
      </c>
      <c r="AG78" s="75">
        <v>77460</v>
      </c>
      <c r="AH78" s="75">
        <v>-28800</v>
      </c>
      <c r="AI78" s="75" t="s">
        <v>1111</v>
      </c>
      <c r="AJ78" s="75" t="s">
        <v>1318</v>
      </c>
      <c r="AK78" s="80" t="s">
        <v>1477</v>
      </c>
      <c r="AL78" s="75" t="s">
        <v>1558</v>
      </c>
      <c r="AM78" s="77">
        <v>38915.056840277779</v>
      </c>
      <c r="AN78" s="75" t="s">
        <v>1829</v>
      </c>
      <c r="AO78" s="80" t="s">
        <v>1905</v>
      </c>
      <c r="AP78" s="75" t="s">
        <v>64</v>
      </c>
      <c r="AQ78" s="48"/>
      <c r="AR78" s="48"/>
      <c r="AS78" s="48"/>
      <c r="AT78" s="48"/>
      <c r="AU78" s="48"/>
      <c r="AV78" s="48"/>
      <c r="AW78" s="48"/>
      <c r="AX78" s="48"/>
      <c r="AY78" s="48"/>
      <c r="AZ78" s="48"/>
      <c r="BA78" s="2"/>
      <c r="BB78" s="3"/>
      <c r="BC78" s="3"/>
      <c r="BD78" s="3"/>
      <c r="BE78" s="3"/>
    </row>
    <row r="79" spans="1:57" x14ac:dyDescent="0.25">
      <c r="A79" s="63" t="s">
        <v>221</v>
      </c>
      <c r="B79" s="64"/>
      <c r="C79" s="64"/>
      <c r="D79" s="65">
        <v>5.15625</v>
      </c>
      <c r="E79" s="66"/>
      <c r="F79" s="98" t="s">
        <v>1666</v>
      </c>
      <c r="G79" s="64"/>
      <c r="H79" s="67" t="s">
        <v>221</v>
      </c>
      <c r="I79" s="68"/>
      <c r="J79" s="68"/>
      <c r="K79" s="67" t="s">
        <v>2151</v>
      </c>
      <c r="L79" s="69"/>
      <c r="M79" s="70">
        <v>7565.40966796875</v>
      </c>
      <c r="N79" s="70">
        <v>2881.4755859375</v>
      </c>
      <c r="O79" s="71"/>
      <c r="P79" s="72"/>
      <c r="Q79" s="72"/>
      <c r="R79" s="84"/>
      <c r="S79" s="48">
        <v>0</v>
      </c>
      <c r="T79" s="48">
        <v>1</v>
      </c>
      <c r="U79" s="49">
        <v>0</v>
      </c>
      <c r="V79" s="49">
        <v>0.2</v>
      </c>
      <c r="W79" s="49">
        <v>0</v>
      </c>
      <c r="X79" s="49">
        <v>0.69369199999999998</v>
      </c>
      <c r="Y79" s="49">
        <v>0</v>
      </c>
      <c r="Z79" s="49">
        <v>0</v>
      </c>
      <c r="AA79" s="73">
        <v>79</v>
      </c>
      <c r="AB79" s="73"/>
      <c r="AC79" s="74"/>
      <c r="AD79" s="75">
        <v>378</v>
      </c>
      <c r="AE79" s="75">
        <v>75</v>
      </c>
      <c r="AF79" s="75">
        <v>2030</v>
      </c>
      <c r="AG79" s="75">
        <v>31</v>
      </c>
      <c r="AH79" s="75">
        <v>-21600</v>
      </c>
      <c r="AI79" s="75"/>
      <c r="AJ79" s="75" t="s">
        <v>1319</v>
      </c>
      <c r="AK79" s="80" t="s">
        <v>1478</v>
      </c>
      <c r="AL79" s="75" t="s">
        <v>1576</v>
      </c>
      <c r="AM79" s="77">
        <v>40276.753969907404</v>
      </c>
      <c r="AN79" s="75" t="s">
        <v>1829</v>
      </c>
      <c r="AO79" s="80" t="s">
        <v>1906</v>
      </c>
      <c r="AP79" s="75" t="s">
        <v>65</v>
      </c>
      <c r="AQ79" s="48" t="s">
        <v>572</v>
      </c>
      <c r="AR79" s="48" t="s">
        <v>572</v>
      </c>
      <c r="AS79" s="48" t="s">
        <v>623</v>
      </c>
      <c r="AT79" s="48" t="s">
        <v>623</v>
      </c>
      <c r="AU79" s="48"/>
      <c r="AV79" s="48"/>
      <c r="AW79" s="103" t="s">
        <v>2411</v>
      </c>
      <c r="AX79" s="103" t="s">
        <v>2411</v>
      </c>
      <c r="AY79" s="103" t="s">
        <v>2528</v>
      </c>
      <c r="AZ79" s="103" t="s">
        <v>2528</v>
      </c>
      <c r="BA79" s="2"/>
      <c r="BB79" s="3"/>
      <c r="BC79" s="3"/>
      <c r="BD79" s="3"/>
      <c r="BE79" s="3"/>
    </row>
    <row r="80" spans="1:57" x14ac:dyDescent="0.25">
      <c r="A80" s="63" t="s">
        <v>222</v>
      </c>
      <c r="B80" s="64"/>
      <c r="C80" s="64"/>
      <c r="D80" s="65">
        <v>5.15625</v>
      </c>
      <c r="E80" s="66"/>
      <c r="F80" s="98" t="s">
        <v>1667</v>
      </c>
      <c r="G80" s="64"/>
      <c r="H80" s="67" t="s">
        <v>222</v>
      </c>
      <c r="I80" s="68"/>
      <c r="J80" s="68"/>
      <c r="K80" s="67" t="s">
        <v>2152</v>
      </c>
      <c r="L80" s="69"/>
      <c r="M80" s="70">
        <v>1198.5318603515625</v>
      </c>
      <c r="N80" s="70">
        <v>3391.42431640625</v>
      </c>
      <c r="O80" s="71"/>
      <c r="P80" s="72"/>
      <c r="Q80" s="72"/>
      <c r="R80" s="84"/>
      <c r="S80" s="48">
        <v>0</v>
      </c>
      <c r="T80" s="48">
        <v>1</v>
      </c>
      <c r="U80" s="49">
        <v>0</v>
      </c>
      <c r="V80" s="49">
        <v>6.6667000000000004E-2</v>
      </c>
      <c r="W80" s="49">
        <v>0</v>
      </c>
      <c r="X80" s="49">
        <v>0.59797199999999995</v>
      </c>
      <c r="Y80" s="49">
        <v>0</v>
      </c>
      <c r="Z80" s="49">
        <v>0</v>
      </c>
      <c r="AA80" s="73">
        <v>80</v>
      </c>
      <c r="AB80" s="73"/>
      <c r="AC80" s="74"/>
      <c r="AD80" s="75">
        <v>258</v>
      </c>
      <c r="AE80" s="75">
        <v>533</v>
      </c>
      <c r="AF80" s="75">
        <v>22228</v>
      </c>
      <c r="AG80" s="75">
        <v>6533</v>
      </c>
      <c r="AH80" s="75">
        <v>28800</v>
      </c>
      <c r="AI80" s="75" t="s">
        <v>1112</v>
      </c>
      <c r="AJ80" s="75"/>
      <c r="AK80" s="75"/>
      <c r="AL80" s="75" t="s">
        <v>1560</v>
      </c>
      <c r="AM80" s="77">
        <v>40985.669571759259</v>
      </c>
      <c r="AN80" s="75" t="s">
        <v>1829</v>
      </c>
      <c r="AO80" s="80" t="s">
        <v>1907</v>
      </c>
      <c r="AP80" s="75" t="s">
        <v>65</v>
      </c>
      <c r="AQ80" s="48" t="s">
        <v>573</v>
      </c>
      <c r="AR80" s="48" t="s">
        <v>573</v>
      </c>
      <c r="AS80" s="48" t="s">
        <v>619</v>
      </c>
      <c r="AT80" s="48" t="s">
        <v>619</v>
      </c>
      <c r="AU80" s="48"/>
      <c r="AV80" s="48"/>
      <c r="AW80" s="103" t="s">
        <v>2412</v>
      </c>
      <c r="AX80" s="103" t="s">
        <v>2412</v>
      </c>
      <c r="AY80" s="103" t="s">
        <v>2529</v>
      </c>
      <c r="AZ80" s="103" t="s">
        <v>2529</v>
      </c>
      <c r="BA80" s="2"/>
      <c r="BB80" s="3"/>
      <c r="BC80" s="3"/>
      <c r="BD80" s="3"/>
      <c r="BE80" s="3"/>
    </row>
    <row r="81" spans="1:57" x14ac:dyDescent="0.25">
      <c r="A81" s="63" t="s">
        <v>385</v>
      </c>
      <c r="B81" s="64"/>
      <c r="C81" s="64"/>
      <c r="D81" s="65">
        <v>1.5</v>
      </c>
      <c r="E81" s="66"/>
      <c r="F81" s="98" t="s">
        <v>1668</v>
      </c>
      <c r="G81" s="64"/>
      <c r="H81" s="67" t="s">
        <v>385</v>
      </c>
      <c r="I81" s="68"/>
      <c r="J81" s="68"/>
      <c r="K81" s="67" t="s">
        <v>2153</v>
      </c>
      <c r="L81" s="69"/>
      <c r="M81" s="70">
        <v>4752.18701171875</v>
      </c>
      <c r="N81" s="70">
        <v>4073.905029296875</v>
      </c>
      <c r="O81" s="71"/>
      <c r="P81" s="72"/>
      <c r="Q81" s="72"/>
      <c r="R81" s="84"/>
      <c r="S81" s="48">
        <v>8</v>
      </c>
      <c r="T81" s="48">
        <v>0</v>
      </c>
      <c r="U81" s="49">
        <v>56</v>
      </c>
      <c r="V81" s="49">
        <v>0.125</v>
      </c>
      <c r="W81" s="49">
        <v>0</v>
      </c>
      <c r="X81" s="49">
        <v>4.2162069999999998</v>
      </c>
      <c r="Y81" s="49">
        <v>0</v>
      </c>
      <c r="Z81" s="49">
        <v>0</v>
      </c>
      <c r="AA81" s="73">
        <v>81</v>
      </c>
      <c r="AB81" s="73"/>
      <c r="AC81" s="74"/>
      <c r="AD81" s="75">
        <v>955</v>
      </c>
      <c r="AE81" s="75">
        <v>46339</v>
      </c>
      <c r="AF81" s="75">
        <v>506</v>
      </c>
      <c r="AG81" s="75">
        <v>6866</v>
      </c>
      <c r="AH81" s="75">
        <v>-28800</v>
      </c>
      <c r="AI81" s="75" t="s">
        <v>1113</v>
      </c>
      <c r="AJ81" s="75"/>
      <c r="AK81" s="80" t="s">
        <v>1479</v>
      </c>
      <c r="AL81" s="75" t="s">
        <v>1558</v>
      </c>
      <c r="AM81" s="77">
        <v>42522.905532407407</v>
      </c>
      <c r="AN81" s="75" t="s">
        <v>1829</v>
      </c>
      <c r="AO81" s="80" t="s">
        <v>1908</v>
      </c>
      <c r="AP81" s="75" t="s">
        <v>64</v>
      </c>
      <c r="AQ81" s="48"/>
      <c r="AR81" s="48"/>
      <c r="AS81" s="48"/>
      <c r="AT81" s="48"/>
      <c r="AU81" s="48"/>
      <c r="AV81" s="48"/>
      <c r="AW81" s="48"/>
      <c r="AX81" s="48"/>
      <c r="AY81" s="48"/>
      <c r="AZ81" s="48"/>
      <c r="BA81" s="2"/>
      <c r="BB81" s="3"/>
      <c r="BC81" s="3"/>
      <c r="BD81" s="3"/>
      <c r="BE81" s="3"/>
    </row>
    <row r="82" spans="1:57" x14ac:dyDescent="0.25">
      <c r="A82" s="63" t="s">
        <v>223</v>
      </c>
      <c r="B82" s="64"/>
      <c r="C82" s="64"/>
      <c r="D82" s="65">
        <v>5.15625</v>
      </c>
      <c r="E82" s="66"/>
      <c r="F82" s="98" t="s">
        <v>1669</v>
      </c>
      <c r="G82" s="64"/>
      <c r="H82" s="67" t="s">
        <v>223</v>
      </c>
      <c r="I82" s="68"/>
      <c r="J82" s="68"/>
      <c r="K82" s="67" t="s">
        <v>2154</v>
      </c>
      <c r="L82" s="69"/>
      <c r="M82" s="70">
        <v>2274.747802734375</v>
      </c>
      <c r="N82" s="70">
        <v>3485.304931640625</v>
      </c>
      <c r="O82" s="71"/>
      <c r="P82" s="72"/>
      <c r="Q82" s="72"/>
      <c r="R82" s="84"/>
      <c r="S82" s="48">
        <v>0</v>
      </c>
      <c r="T82" s="48">
        <v>1</v>
      </c>
      <c r="U82" s="49">
        <v>0</v>
      </c>
      <c r="V82" s="49">
        <v>0.33333299999999999</v>
      </c>
      <c r="W82" s="49">
        <v>0</v>
      </c>
      <c r="X82" s="49">
        <v>0.77026899999999998</v>
      </c>
      <c r="Y82" s="49">
        <v>0</v>
      </c>
      <c r="Z82" s="49">
        <v>0</v>
      </c>
      <c r="AA82" s="73">
        <v>82</v>
      </c>
      <c r="AB82" s="73"/>
      <c r="AC82" s="74"/>
      <c r="AD82" s="75">
        <v>200</v>
      </c>
      <c r="AE82" s="75">
        <v>694</v>
      </c>
      <c r="AF82" s="75">
        <v>103781</v>
      </c>
      <c r="AG82" s="75">
        <v>5513</v>
      </c>
      <c r="AH82" s="75">
        <v>-7200</v>
      </c>
      <c r="AI82" s="75"/>
      <c r="AJ82" s="75" t="s">
        <v>1320</v>
      </c>
      <c r="AK82" s="75"/>
      <c r="AL82" s="75" t="s">
        <v>1563</v>
      </c>
      <c r="AM82" s="77">
        <v>40858.968541666669</v>
      </c>
      <c r="AN82" s="75" t="s">
        <v>1829</v>
      </c>
      <c r="AO82" s="80" t="s">
        <v>1909</v>
      </c>
      <c r="AP82" s="75" t="s">
        <v>65</v>
      </c>
      <c r="AQ82" s="48"/>
      <c r="AR82" s="48"/>
      <c r="AS82" s="48"/>
      <c r="AT82" s="48"/>
      <c r="AU82" s="48"/>
      <c r="AV82" s="48"/>
      <c r="AW82" s="103" t="s">
        <v>2413</v>
      </c>
      <c r="AX82" s="103" t="s">
        <v>2413</v>
      </c>
      <c r="AY82" s="103" t="s">
        <v>2530</v>
      </c>
      <c r="AZ82" s="103" t="s">
        <v>2530</v>
      </c>
      <c r="BA82" s="2"/>
      <c r="BB82" s="3"/>
      <c r="BC82" s="3"/>
      <c r="BD82" s="3"/>
      <c r="BE82" s="3"/>
    </row>
    <row r="83" spans="1:57" x14ac:dyDescent="0.25">
      <c r="A83" s="63" t="s">
        <v>386</v>
      </c>
      <c r="B83" s="64"/>
      <c r="C83" s="64"/>
      <c r="D83" s="65">
        <v>1.5</v>
      </c>
      <c r="E83" s="66"/>
      <c r="F83" s="98" t="s">
        <v>1670</v>
      </c>
      <c r="G83" s="64"/>
      <c r="H83" s="67" t="s">
        <v>386</v>
      </c>
      <c r="I83" s="68"/>
      <c r="J83" s="68"/>
      <c r="K83" s="67" t="s">
        <v>2155</v>
      </c>
      <c r="L83" s="69"/>
      <c r="M83" s="70">
        <v>2223.520751953125</v>
      </c>
      <c r="N83" s="70">
        <v>427.5142822265625</v>
      </c>
      <c r="O83" s="71"/>
      <c r="P83" s="72"/>
      <c r="Q83" s="72"/>
      <c r="R83" s="84"/>
      <c r="S83" s="48">
        <v>2</v>
      </c>
      <c r="T83" s="48">
        <v>0</v>
      </c>
      <c r="U83" s="49">
        <v>2</v>
      </c>
      <c r="V83" s="49">
        <v>0.5</v>
      </c>
      <c r="W83" s="49">
        <v>0</v>
      </c>
      <c r="X83" s="49">
        <v>1.4594560000000001</v>
      </c>
      <c r="Y83" s="49">
        <v>0</v>
      </c>
      <c r="Z83" s="49">
        <v>0</v>
      </c>
      <c r="AA83" s="73">
        <v>83</v>
      </c>
      <c r="AB83" s="73"/>
      <c r="AC83" s="74"/>
      <c r="AD83" s="75">
        <v>3392</v>
      </c>
      <c r="AE83" s="75">
        <v>7929</v>
      </c>
      <c r="AF83" s="75">
        <v>144813</v>
      </c>
      <c r="AG83" s="75">
        <v>98906</v>
      </c>
      <c r="AH83" s="75"/>
      <c r="AI83" s="75" t="s">
        <v>1114</v>
      </c>
      <c r="AJ83" s="75" t="s">
        <v>1321</v>
      </c>
      <c r="AK83" s="75"/>
      <c r="AL83" s="75"/>
      <c r="AM83" s="77">
        <v>40998.912488425929</v>
      </c>
      <c r="AN83" s="75" t="s">
        <v>1829</v>
      </c>
      <c r="AO83" s="80" t="s">
        <v>1910</v>
      </c>
      <c r="AP83" s="75" t="s">
        <v>64</v>
      </c>
      <c r="AQ83" s="48"/>
      <c r="AR83" s="48"/>
      <c r="AS83" s="48"/>
      <c r="AT83" s="48"/>
      <c r="AU83" s="48"/>
      <c r="AV83" s="48"/>
      <c r="AW83" s="48"/>
      <c r="AX83" s="48"/>
      <c r="AY83" s="48"/>
      <c r="AZ83" s="48"/>
      <c r="BA83" s="2"/>
      <c r="BB83" s="3"/>
      <c r="BC83" s="3"/>
      <c r="BD83" s="3"/>
      <c r="BE83" s="3"/>
    </row>
    <row r="84" spans="1:57" x14ac:dyDescent="0.25">
      <c r="A84" s="63" t="s">
        <v>224</v>
      </c>
      <c r="B84" s="64"/>
      <c r="C84" s="64"/>
      <c r="D84" s="65">
        <v>5.15625</v>
      </c>
      <c r="E84" s="66"/>
      <c r="F84" s="98" t="s">
        <v>1671</v>
      </c>
      <c r="G84" s="64"/>
      <c r="H84" s="67" t="s">
        <v>224</v>
      </c>
      <c r="I84" s="68"/>
      <c r="J84" s="68"/>
      <c r="K84" s="67" t="s">
        <v>2156</v>
      </c>
      <c r="L84" s="69"/>
      <c r="M84" s="70">
        <v>8182.861328125</v>
      </c>
      <c r="N84" s="70">
        <v>9338.0234375</v>
      </c>
      <c r="O84" s="71"/>
      <c r="P84" s="72"/>
      <c r="Q84" s="72"/>
      <c r="R84" s="84"/>
      <c r="S84" s="48">
        <v>1</v>
      </c>
      <c r="T84" s="48">
        <v>1</v>
      </c>
      <c r="U84" s="49">
        <v>0</v>
      </c>
      <c r="V84" s="49">
        <v>0</v>
      </c>
      <c r="W84" s="49">
        <v>0</v>
      </c>
      <c r="X84" s="49">
        <v>0.99999800000000005</v>
      </c>
      <c r="Y84" s="49">
        <v>0</v>
      </c>
      <c r="Z84" s="49" t="s">
        <v>2324</v>
      </c>
      <c r="AA84" s="73">
        <v>84</v>
      </c>
      <c r="AB84" s="73"/>
      <c r="AC84" s="74"/>
      <c r="AD84" s="75">
        <v>1834</v>
      </c>
      <c r="AE84" s="75">
        <v>639</v>
      </c>
      <c r="AF84" s="75">
        <v>6061</v>
      </c>
      <c r="AG84" s="75">
        <v>18</v>
      </c>
      <c r="AH84" s="75">
        <v>-7200</v>
      </c>
      <c r="AI84" s="75"/>
      <c r="AJ84" s="75" t="s">
        <v>1268</v>
      </c>
      <c r="AK84" s="80" t="s">
        <v>1480</v>
      </c>
      <c r="AL84" s="75" t="s">
        <v>1557</v>
      </c>
      <c r="AM84" s="77">
        <v>40095.613240740742</v>
      </c>
      <c r="AN84" s="75" t="s">
        <v>1829</v>
      </c>
      <c r="AO84" s="80" t="s">
        <v>1911</v>
      </c>
      <c r="AP84" s="75" t="s">
        <v>65</v>
      </c>
      <c r="AQ84" s="48" t="s">
        <v>574</v>
      </c>
      <c r="AR84" s="48" t="s">
        <v>574</v>
      </c>
      <c r="AS84" s="48" t="s">
        <v>631</v>
      </c>
      <c r="AT84" s="48" t="s">
        <v>631</v>
      </c>
      <c r="AU84" s="48" t="s">
        <v>651</v>
      </c>
      <c r="AV84" s="48" t="s">
        <v>651</v>
      </c>
      <c r="AW84" s="103" t="s">
        <v>2414</v>
      </c>
      <c r="AX84" s="103" t="s">
        <v>2414</v>
      </c>
      <c r="AY84" s="103" t="s">
        <v>2531</v>
      </c>
      <c r="AZ84" s="103" t="s">
        <v>2531</v>
      </c>
      <c r="BA84" s="2"/>
      <c r="BB84" s="3"/>
      <c r="BC84" s="3"/>
      <c r="BD84" s="3"/>
      <c r="BE84" s="3"/>
    </row>
    <row r="85" spans="1:57" x14ac:dyDescent="0.25">
      <c r="A85" s="63" t="s">
        <v>225</v>
      </c>
      <c r="B85" s="64"/>
      <c r="C85" s="64"/>
      <c r="D85" s="65">
        <v>5.15625</v>
      </c>
      <c r="E85" s="66"/>
      <c r="F85" s="98" t="s">
        <v>1672</v>
      </c>
      <c r="G85" s="64"/>
      <c r="H85" s="67" t="s">
        <v>225</v>
      </c>
      <c r="I85" s="68"/>
      <c r="J85" s="68"/>
      <c r="K85" s="67" t="s">
        <v>2157</v>
      </c>
      <c r="L85" s="69"/>
      <c r="M85" s="70">
        <v>3348.409423828125</v>
      </c>
      <c r="N85" s="70">
        <v>1027.89697265625</v>
      </c>
      <c r="O85" s="71"/>
      <c r="P85" s="72"/>
      <c r="Q85" s="72"/>
      <c r="R85" s="84"/>
      <c r="S85" s="48">
        <v>1</v>
      </c>
      <c r="T85" s="48">
        <v>1</v>
      </c>
      <c r="U85" s="49">
        <v>0</v>
      </c>
      <c r="V85" s="49">
        <v>0</v>
      </c>
      <c r="W85" s="49">
        <v>0</v>
      </c>
      <c r="X85" s="49">
        <v>0.99999800000000005</v>
      </c>
      <c r="Y85" s="49">
        <v>0</v>
      </c>
      <c r="Z85" s="49" t="s">
        <v>2324</v>
      </c>
      <c r="AA85" s="73">
        <v>85</v>
      </c>
      <c r="AB85" s="73"/>
      <c r="AC85" s="74"/>
      <c r="AD85" s="75">
        <v>114</v>
      </c>
      <c r="AE85" s="75">
        <v>123</v>
      </c>
      <c r="AF85" s="75">
        <v>15816</v>
      </c>
      <c r="AG85" s="75">
        <v>0</v>
      </c>
      <c r="AH85" s="75">
        <v>3600</v>
      </c>
      <c r="AI85" s="75" t="s">
        <v>1115</v>
      </c>
      <c r="AJ85" s="75" t="s">
        <v>1322</v>
      </c>
      <c r="AK85" s="80" t="s">
        <v>1481</v>
      </c>
      <c r="AL85" s="75" t="s">
        <v>1271</v>
      </c>
      <c r="AM85" s="77">
        <v>40718.313310185185</v>
      </c>
      <c r="AN85" s="75" t="s">
        <v>1829</v>
      </c>
      <c r="AO85" s="80" t="s">
        <v>1912</v>
      </c>
      <c r="AP85" s="75" t="s">
        <v>65</v>
      </c>
      <c r="AQ85" s="48" t="s">
        <v>575</v>
      </c>
      <c r="AR85" s="48" t="s">
        <v>575</v>
      </c>
      <c r="AS85" s="48" t="s">
        <v>626</v>
      </c>
      <c r="AT85" s="48" t="s">
        <v>626</v>
      </c>
      <c r="AU85" s="48"/>
      <c r="AV85" s="48"/>
      <c r="AW85" s="103" t="s">
        <v>2388</v>
      </c>
      <c r="AX85" s="103" t="s">
        <v>2388</v>
      </c>
      <c r="AY85" s="103" t="s">
        <v>2504</v>
      </c>
      <c r="AZ85" s="103" t="s">
        <v>2504</v>
      </c>
      <c r="BA85" s="2"/>
      <c r="BB85" s="3"/>
      <c r="BC85" s="3"/>
      <c r="BD85" s="3"/>
      <c r="BE85" s="3"/>
    </row>
    <row r="86" spans="1:57" x14ac:dyDescent="0.25">
      <c r="A86" s="63" t="s">
        <v>226</v>
      </c>
      <c r="B86" s="64"/>
      <c r="C86" s="64"/>
      <c r="D86" s="65">
        <v>5.15625</v>
      </c>
      <c r="E86" s="66"/>
      <c r="F86" s="98" t="s">
        <v>1673</v>
      </c>
      <c r="G86" s="64"/>
      <c r="H86" s="67" t="s">
        <v>226</v>
      </c>
      <c r="I86" s="68"/>
      <c r="J86" s="68"/>
      <c r="K86" s="67" t="s">
        <v>2158</v>
      </c>
      <c r="L86" s="69"/>
      <c r="M86" s="70">
        <v>7530.912109375</v>
      </c>
      <c r="N86" s="70">
        <v>6260.23828125</v>
      </c>
      <c r="O86" s="71"/>
      <c r="P86" s="72"/>
      <c r="Q86" s="72"/>
      <c r="R86" s="84"/>
      <c r="S86" s="48">
        <v>0</v>
      </c>
      <c r="T86" s="48">
        <v>1</v>
      </c>
      <c r="U86" s="49">
        <v>0</v>
      </c>
      <c r="V86" s="49">
        <v>6.6667000000000004E-2</v>
      </c>
      <c r="W86" s="49">
        <v>0</v>
      </c>
      <c r="X86" s="49">
        <v>0.59797199999999995</v>
      </c>
      <c r="Y86" s="49">
        <v>0</v>
      </c>
      <c r="Z86" s="49">
        <v>0</v>
      </c>
      <c r="AA86" s="73">
        <v>86</v>
      </c>
      <c r="AB86" s="73"/>
      <c r="AC86" s="74"/>
      <c r="AD86" s="75">
        <v>123</v>
      </c>
      <c r="AE86" s="75">
        <v>487</v>
      </c>
      <c r="AF86" s="75">
        <v>36290</v>
      </c>
      <c r="AG86" s="75">
        <v>14538</v>
      </c>
      <c r="AH86" s="75">
        <v>-14400</v>
      </c>
      <c r="AI86" s="75" t="s">
        <v>1116</v>
      </c>
      <c r="AJ86" s="75" t="s">
        <v>1323</v>
      </c>
      <c r="AK86" s="75"/>
      <c r="AL86" s="75" t="s">
        <v>1572</v>
      </c>
      <c r="AM86" s="77">
        <v>41378.175752314812</v>
      </c>
      <c r="AN86" s="75" t="s">
        <v>1829</v>
      </c>
      <c r="AO86" s="80" t="s">
        <v>1913</v>
      </c>
      <c r="AP86" s="75" t="s">
        <v>65</v>
      </c>
      <c r="AQ86" s="48" t="s">
        <v>573</v>
      </c>
      <c r="AR86" s="48" t="s">
        <v>573</v>
      </c>
      <c r="AS86" s="48" t="s">
        <v>619</v>
      </c>
      <c r="AT86" s="48" t="s">
        <v>619</v>
      </c>
      <c r="AU86" s="48"/>
      <c r="AV86" s="48"/>
      <c r="AW86" s="103" t="s">
        <v>2412</v>
      </c>
      <c r="AX86" s="103" t="s">
        <v>2412</v>
      </c>
      <c r="AY86" s="103" t="s">
        <v>2529</v>
      </c>
      <c r="AZ86" s="103" t="s">
        <v>2529</v>
      </c>
      <c r="BA86" s="2"/>
      <c r="BB86" s="3"/>
      <c r="BC86" s="3"/>
      <c r="BD86" s="3"/>
      <c r="BE86" s="3"/>
    </row>
    <row r="87" spans="1:57" x14ac:dyDescent="0.25">
      <c r="A87" s="63" t="s">
        <v>227</v>
      </c>
      <c r="B87" s="64"/>
      <c r="C87" s="64"/>
      <c r="D87" s="65">
        <v>5.15625</v>
      </c>
      <c r="E87" s="66"/>
      <c r="F87" s="98" t="s">
        <v>1674</v>
      </c>
      <c r="G87" s="64"/>
      <c r="H87" s="67" t="s">
        <v>227</v>
      </c>
      <c r="I87" s="68"/>
      <c r="J87" s="68"/>
      <c r="K87" s="67" t="s">
        <v>2159</v>
      </c>
      <c r="L87" s="69"/>
      <c r="M87" s="70">
        <v>8800.3251953125</v>
      </c>
      <c r="N87" s="70">
        <v>2302.413330078125</v>
      </c>
      <c r="O87" s="71"/>
      <c r="P87" s="72"/>
      <c r="Q87" s="72"/>
      <c r="R87" s="84"/>
      <c r="S87" s="48">
        <v>0</v>
      </c>
      <c r="T87" s="48">
        <v>1</v>
      </c>
      <c r="U87" s="49">
        <v>0</v>
      </c>
      <c r="V87" s="49">
        <v>0.14285700000000001</v>
      </c>
      <c r="W87" s="49">
        <v>0</v>
      </c>
      <c r="X87" s="49">
        <v>0.59523700000000002</v>
      </c>
      <c r="Y87" s="49">
        <v>0</v>
      </c>
      <c r="Z87" s="49">
        <v>0</v>
      </c>
      <c r="AA87" s="73">
        <v>87</v>
      </c>
      <c r="AB87" s="73"/>
      <c r="AC87" s="74"/>
      <c r="AD87" s="75">
        <v>1181</v>
      </c>
      <c r="AE87" s="75">
        <v>1044</v>
      </c>
      <c r="AF87" s="75">
        <v>138522</v>
      </c>
      <c r="AG87" s="75">
        <v>115607</v>
      </c>
      <c r="AH87" s="75"/>
      <c r="AI87" s="75"/>
      <c r="AJ87" s="75"/>
      <c r="AK87" s="75"/>
      <c r="AL87" s="75"/>
      <c r="AM87" s="77">
        <v>42541.484386574077</v>
      </c>
      <c r="AN87" s="75" t="s">
        <v>1829</v>
      </c>
      <c r="AO87" s="80" t="s">
        <v>1914</v>
      </c>
      <c r="AP87" s="75" t="s">
        <v>65</v>
      </c>
      <c r="AQ87" s="48"/>
      <c r="AR87" s="48"/>
      <c r="AS87" s="48"/>
      <c r="AT87" s="48"/>
      <c r="AU87" s="48"/>
      <c r="AV87" s="48"/>
      <c r="AW87" s="103" t="s">
        <v>2415</v>
      </c>
      <c r="AX87" s="103" t="s">
        <v>2415</v>
      </c>
      <c r="AY87" s="103" t="s">
        <v>2532</v>
      </c>
      <c r="AZ87" s="103" t="s">
        <v>2532</v>
      </c>
      <c r="BA87" s="2"/>
      <c r="BB87" s="3"/>
      <c r="BC87" s="3"/>
      <c r="BD87" s="3"/>
      <c r="BE87" s="3"/>
    </row>
    <row r="88" spans="1:57" x14ac:dyDescent="0.25">
      <c r="A88" s="63" t="s">
        <v>287</v>
      </c>
      <c r="B88" s="64"/>
      <c r="C88" s="64"/>
      <c r="D88" s="65">
        <v>5.15625</v>
      </c>
      <c r="E88" s="66"/>
      <c r="F88" s="98" t="s">
        <v>1675</v>
      </c>
      <c r="G88" s="64"/>
      <c r="H88" s="67" t="s">
        <v>287</v>
      </c>
      <c r="I88" s="68"/>
      <c r="J88" s="68"/>
      <c r="K88" s="67" t="s">
        <v>2160</v>
      </c>
      <c r="L88" s="69"/>
      <c r="M88" s="70">
        <v>5071.14501953125</v>
      </c>
      <c r="N88" s="70">
        <v>5946.021484375</v>
      </c>
      <c r="O88" s="71"/>
      <c r="P88" s="72"/>
      <c r="Q88" s="72"/>
      <c r="R88" s="84"/>
      <c r="S88" s="48">
        <v>5</v>
      </c>
      <c r="T88" s="48">
        <v>1</v>
      </c>
      <c r="U88" s="49">
        <v>12</v>
      </c>
      <c r="V88" s="49">
        <v>0.25</v>
      </c>
      <c r="W88" s="49">
        <v>0</v>
      </c>
      <c r="X88" s="49">
        <v>2.6190410000000002</v>
      </c>
      <c r="Y88" s="49">
        <v>0</v>
      </c>
      <c r="Z88" s="49">
        <v>0</v>
      </c>
      <c r="AA88" s="73">
        <v>88</v>
      </c>
      <c r="AB88" s="73"/>
      <c r="AC88" s="74"/>
      <c r="AD88" s="75">
        <v>143611</v>
      </c>
      <c r="AE88" s="75">
        <v>205034</v>
      </c>
      <c r="AF88" s="75">
        <v>133617</v>
      </c>
      <c r="AG88" s="75">
        <v>131693</v>
      </c>
      <c r="AH88" s="75">
        <v>-28800</v>
      </c>
      <c r="AI88" s="75" t="s">
        <v>1117</v>
      </c>
      <c r="AJ88" s="75" t="s">
        <v>1324</v>
      </c>
      <c r="AK88" s="75"/>
      <c r="AL88" s="75" t="s">
        <v>1558</v>
      </c>
      <c r="AM88" s="77">
        <v>40633.280960648146</v>
      </c>
      <c r="AN88" s="75" t="s">
        <v>1829</v>
      </c>
      <c r="AO88" s="80" t="s">
        <v>1915</v>
      </c>
      <c r="AP88" s="75" t="s">
        <v>65</v>
      </c>
      <c r="AQ88" s="48"/>
      <c r="AR88" s="48"/>
      <c r="AS88" s="48"/>
      <c r="AT88" s="48"/>
      <c r="AU88" s="48"/>
      <c r="AV88" s="48"/>
      <c r="AW88" s="103" t="s">
        <v>2415</v>
      </c>
      <c r="AX88" s="103" t="s">
        <v>2415</v>
      </c>
      <c r="AY88" s="103" t="s">
        <v>2532</v>
      </c>
      <c r="AZ88" s="103" t="s">
        <v>2532</v>
      </c>
      <c r="BA88" s="2"/>
      <c r="BB88" s="3"/>
      <c r="BC88" s="3"/>
      <c r="BD88" s="3"/>
      <c r="BE88" s="3"/>
    </row>
    <row r="89" spans="1:57" x14ac:dyDescent="0.25">
      <c r="A89" s="63" t="s">
        <v>228</v>
      </c>
      <c r="B89" s="64"/>
      <c r="C89" s="64"/>
      <c r="D89" s="65">
        <v>5.15625</v>
      </c>
      <c r="E89" s="66"/>
      <c r="F89" s="98" t="s">
        <v>1676</v>
      </c>
      <c r="G89" s="64"/>
      <c r="H89" s="67" t="s">
        <v>228</v>
      </c>
      <c r="I89" s="68"/>
      <c r="J89" s="68"/>
      <c r="K89" s="67" t="s">
        <v>2161</v>
      </c>
      <c r="L89" s="69"/>
      <c r="M89" s="70">
        <v>7171.4638671875</v>
      </c>
      <c r="N89" s="70">
        <v>1150.59375</v>
      </c>
      <c r="O89" s="71"/>
      <c r="P89" s="72"/>
      <c r="Q89" s="72"/>
      <c r="R89" s="84"/>
      <c r="S89" s="48">
        <v>0</v>
      </c>
      <c r="T89" s="48">
        <v>1</v>
      </c>
      <c r="U89" s="49">
        <v>0</v>
      </c>
      <c r="V89" s="49">
        <v>0.33333299999999999</v>
      </c>
      <c r="W89" s="49">
        <v>0</v>
      </c>
      <c r="X89" s="49">
        <v>0.638297</v>
      </c>
      <c r="Y89" s="49">
        <v>0</v>
      </c>
      <c r="Z89" s="49">
        <v>0</v>
      </c>
      <c r="AA89" s="73">
        <v>89</v>
      </c>
      <c r="AB89" s="73"/>
      <c r="AC89" s="74"/>
      <c r="AD89" s="75">
        <v>6577</v>
      </c>
      <c r="AE89" s="75">
        <v>11420</v>
      </c>
      <c r="AF89" s="75">
        <v>67482</v>
      </c>
      <c r="AG89" s="75">
        <v>1357</v>
      </c>
      <c r="AH89" s="75"/>
      <c r="AI89" s="75" t="s">
        <v>1118</v>
      </c>
      <c r="AJ89" s="75"/>
      <c r="AK89" s="80" t="s">
        <v>1482</v>
      </c>
      <c r="AL89" s="75"/>
      <c r="AM89" s="77">
        <v>42222.427199074074</v>
      </c>
      <c r="AN89" s="75" t="s">
        <v>1829</v>
      </c>
      <c r="AO89" s="80" t="s">
        <v>1916</v>
      </c>
      <c r="AP89" s="75" t="s">
        <v>65</v>
      </c>
      <c r="AQ89" s="48" t="s">
        <v>576</v>
      </c>
      <c r="AR89" s="48" t="s">
        <v>576</v>
      </c>
      <c r="AS89" s="48" t="s">
        <v>626</v>
      </c>
      <c r="AT89" s="48" t="s">
        <v>626</v>
      </c>
      <c r="AU89" s="48"/>
      <c r="AV89" s="48"/>
      <c r="AW89" s="103" t="s">
        <v>2396</v>
      </c>
      <c r="AX89" s="103" t="s">
        <v>2396</v>
      </c>
      <c r="AY89" s="103" t="s">
        <v>2512</v>
      </c>
      <c r="AZ89" s="103" t="s">
        <v>2512</v>
      </c>
      <c r="BA89" s="2"/>
      <c r="BB89" s="3"/>
      <c r="BC89" s="3"/>
      <c r="BD89" s="3"/>
      <c r="BE89" s="3"/>
    </row>
    <row r="90" spans="1:57" x14ac:dyDescent="0.25">
      <c r="A90" s="63" t="s">
        <v>329</v>
      </c>
      <c r="B90" s="64"/>
      <c r="C90" s="64"/>
      <c r="D90" s="65">
        <v>5.15625</v>
      </c>
      <c r="E90" s="66"/>
      <c r="F90" s="98" t="s">
        <v>1677</v>
      </c>
      <c r="G90" s="64"/>
      <c r="H90" s="67" t="s">
        <v>329</v>
      </c>
      <c r="I90" s="68"/>
      <c r="J90" s="68"/>
      <c r="K90" s="67" t="s">
        <v>2162</v>
      </c>
      <c r="L90" s="69"/>
      <c r="M90" s="70">
        <v>5725.482421875</v>
      </c>
      <c r="N90" s="70">
        <v>2699.81201171875</v>
      </c>
      <c r="O90" s="71"/>
      <c r="P90" s="72"/>
      <c r="Q90" s="72"/>
      <c r="R90" s="84"/>
      <c r="S90" s="48">
        <v>3</v>
      </c>
      <c r="T90" s="48">
        <v>1</v>
      </c>
      <c r="U90" s="49">
        <v>2</v>
      </c>
      <c r="V90" s="49">
        <v>0.5</v>
      </c>
      <c r="W90" s="49">
        <v>0</v>
      </c>
      <c r="X90" s="49">
        <v>1.7234</v>
      </c>
      <c r="Y90" s="49">
        <v>0</v>
      </c>
      <c r="Z90" s="49">
        <v>0</v>
      </c>
      <c r="AA90" s="73">
        <v>90</v>
      </c>
      <c r="AB90" s="73"/>
      <c r="AC90" s="74"/>
      <c r="AD90" s="75">
        <v>290</v>
      </c>
      <c r="AE90" s="75">
        <v>58130</v>
      </c>
      <c r="AF90" s="75">
        <v>13979</v>
      </c>
      <c r="AG90" s="75">
        <v>207</v>
      </c>
      <c r="AH90" s="75">
        <v>-28800</v>
      </c>
      <c r="AI90" s="75" t="s">
        <v>1119</v>
      </c>
      <c r="AJ90" s="75"/>
      <c r="AK90" s="80" t="s">
        <v>1483</v>
      </c>
      <c r="AL90" s="75" t="s">
        <v>1558</v>
      </c>
      <c r="AM90" s="77">
        <v>41236.336643518516</v>
      </c>
      <c r="AN90" s="75" t="s">
        <v>1829</v>
      </c>
      <c r="AO90" s="80" t="s">
        <v>1917</v>
      </c>
      <c r="AP90" s="75" t="s">
        <v>65</v>
      </c>
      <c r="AQ90" s="48" t="s">
        <v>560</v>
      </c>
      <c r="AR90" s="48" t="s">
        <v>560</v>
      </c>
      <c r="AS90" s="48" t="s">
        <v>624</v>
      </c>
      <c r="AT90" s="48" t="s">
        <v>624</v>
      </c>
      <c r="AU90" s="48"/>
      <c r="AV90" s="48"/>
      <c r="AW90" s="103" t="s">
        <v>2388</v>
      </c>
      <c r="AX90" s="103" t="s">
        <v>2388</v>
      </c>
      <c r="AY90" s="103" t="s">
        <v>2504</v>
      </c>
      <c r="AZ90" s="103" t="s">
        <v>2504</v>
      </c>
      <c r="BA90" s="2"/>
      <c r="BB90" s="3"/>
      <c r="BC90" s="3"/>
      <c r="BD90" s="3"/>
      <c r="BE90" s="3"/>
    </row>
    <row r="91" spans="1:57" x14ac:dyDescent="0.25">
      <c r="A91" s="63" t="s">
        <v>229</v>
      </c>
      <c r="B91" s="64"/>
      <c r="C91" s="64"/>
      <c r="D91" s="65">
        <v>5.15625</v>
      </c>
      <c r="E91" s="66"/>
      <c r="F91" s="98" t="s">
        <v>1678</v>
      </c>
      <c r="G91" s="64"/>
      <c r="H91" s="67" t="s">
        <v>229</v>
      </c>
      <c r="I91" s="68"/>
      <c r="J91" s="68"/>
      <c r="K91" s="67" t="s">
        <v>2163</v>
      </c>
      <c r="L91" s="69"/>
      <c r="M91" s="70">
        <v>8910.1455078125</v>
      </c>
      <c r="N91" s="70">
        <v>4275.78564453125</v>
      </c>
      <c r="O91" s="71"/>
      <c r="P91" s="72"/>
      <c r="Q91" s="72"/>
      <c r="R91" s="84"/>
      <c r="S91" s="48">
        <v>1</v>
      </c>
      <c r="T91" s="48">
        <v>1</v>
      </c>
      <c r="U91" s="49">
        <v>0</v>
      </c>
      <c r="V91" s="49">
        <v>0</v>
      </c>
      <c r="W91" s="49">
        <v>0</v>
      </c>
      <c r="X91" s="49">
        <v>0.99999800000000005</v>
      </c>
      <c r="Y91" s="49">
        <v>0</v>
      </c>
      <c r="Z91" s="49" t="s">
        <v>2324</v>
      </c>
      <c r="AA91" s="73">
        <v>91</v>
      </c>
      <c r="AB91" s="73"/>
      <c r="AC91" s="74"/>
      <c r="AD91" s="75">
        <v>198</v>
      </c>
      <c r="AE91" s="75">
        <v>1617</v>
      </c>
      <c r="AF91" s="75">
        <v>5120</v>
      </c>
      <c r="AG91" s="75">
        <v>2384</v>
      </c>
      <c r="AH91" s="75"/>
      <c r="AI91" s="75" t="s">
        <v>1120</v>
      </c>
      <c r="AJ91" s="75" t="s">
        <v>1325</v>
      </c>
      <c r="AK91" s="75"/>
      <c r="AL91" s="75"/>
      <c r="AM91" s="77">
        <v>39881.448657407411</v>
      </c>
      <c r="AN91" s="75" t="s">
        <v>1829</v>
      </c>
      <c r="AO91" s="80" t="s">
        <v>1918</v>
      </c>
      <c r="AP91" s="75" t="s">
        <v>65</v>
      </c>
      <c r="AQ91" s="48" t="s">
        <v>577</v>
      </c>
      <c r="AR91" s="48" t="s">
        <v>577</v>
      </c>
      <c r="AS91" s="48" t="s">
        <v>619</v>
      </c>
      <c r="AT91" s="48" t="s">
        <v>619</v>
      </c>
      <c r="AU91" s="48"/>
      <c r="AV91" s="48"/>
      <c r="AW91" s="103" t="s">
        <v>2416</v>
      </c>
      <c r="AX91" s="103" t="s">
        <v>2416</v>
      </c>
      <c r="AY91" s="103" t="s">
        <v>2533</v>
      </c>
      <c r="AZ91" s="103" t="s">
        <v>2533</v>
      </c>
      <c r="BA91" s="2"/>
      <c r="BB91" s="3"/>
      <c r="BC91" s="3"/>
      <c r="BD91" s="3"/>
      <c r="BE91" s="3"/>
    </row>
    <row r="92" spans="1:57" x14ac:dyDescent="0.25">
      <c r="A92" s="63" t="s">
        <v>230</v>
      </c>
      <c r="B92" s="64"/>
      <c r="C92" s="64"/>
      <c r="D92" s="65">
        <v>5.15625</v>
      </c>
      <c r="E92" s="66"/>
      <c r="F92" s="98" t="s">
        <v>1679</v>
      </c>
      <c r="G92" s="64"/>
      <c r="H92" s="67" t="s">
        <v>230</v>
      </c>
      <c r="I92" s="68"/>
      <c r="J92" s="68"/>
      <c r="K92" s="67" t="s">
        <v>2164</v>
      </c>
      <c r="L92" s="69"/>
      <c r="M92" s="70">
        <v>476.86996459960938</v>
      </c>
      <c r="N92" s="70">
        <v>5834.6572265625</v>
      </c>
      <c r="O92" s="71"/>
      <c r="P92" s="72"/>
      <c r="Q92" s="72"/>
      <c r="R92" s="84"/>
      <c r="S92" s="48">
        <v>0</v>
      </c>
      <c r="T92" s="48">
        <v>1</v>
      </c>
      <c r="U92" s="49">
        <v>0</v>
      </c>
      <c r="V92" s="49">
        <v>6.6667000000000004E-2</v>
      </c>
      <c r="W92" s="49">
        <v>0</v>
      </c>
      <c r="X92" s="49">
        <v>0.59797199999999995</v>
      </c>
      <c r="Y92" s="49">
        <v>0</v>
      </c>
      <c r="Z92" s="49">
        <v>0</v>
      </c>
      <c r="AA92" s="73">
        <v>92</v>
      </c>
      <c r="AB92" s="73"/>
      <c r="AC92" s="74"/>
      <c r="AD92" s="75">
        <v>134</v>
      </c>
      <c r="AE92" s="75">
        <v>150</v>
      </c>
      <c r="AF92" s="75">
        <v>4498</v>
      </c>
      <c r="AG92" s="75">
        <v>6212</v>
      </c>
      <c r="AH92" s="75"/>
      <c r="AI92" s="75" t="s">
        <v>1121</v>
      </c>
      <c r="AJ92" s="75" t="s">
        <v>1326</v>
      </c>
      <c r="AK92" s="75"/>
      <c r="AL92" s="75"/>
      <c r="AM92" s="77">
        <v>42598.286226851851</v>
      </c>
      <c r="AN92" s="75" t="s">
        <v>1829</v>
      </c>
      <c r="AO92" s="80" t="s">
        <v>1919</v>
      </c>
      <c r="AP92" s="75" t="s">
        <v>65</v>
      </c>
      <c r="AQ92" s="48" t="s">
        <v>573</v>
      </c>
      <c r="AR92" s="48" t="s">
        <v>573</v>
      </c>
      <c r="AS92" s="48" t="s">
        <v>619</v>
      </c>
      <c r="AT92" s="48" t="s">
        <v>619</v>
      </c>
      <c r="AU92" s="48"/>
      <c r="AV92" s="48"/>
      <c r="AW92" s="103" t="s">
        <v>2412</v>
      </c>
      <c r="AX92" s="103" t="s">
        <v>2412</v>
      </c>
      <c r="AY92" s="103" t="s">
        <v>2529</v>
      </c>
      <c r="AZ92" s="103" t="s">
        <v>2529</v>
      </c>
      <c r="BA92" s="2"/>
      <c r="BB92" s="3"/>
      <c r="BC92" s="3"/>
      <c r="BD92" s="3"/>
      <c r="BE92" s="3"/>
    </row>
    <row r="93" spans="1:57" x14ac:dyDescent="0.25">
      <c r="A93" s="63" t="s">
        <v>231</v>
      </c>
      <c r="B93" s="64"/>
      <c r="C93" s="64"/>
      <c r="D93" s="65">
        <v>5.15625</v>
      </c>
      <c r="E93" s="66"/>
      <c r="F93" s="98" t="s">
        <v>1680</v>
      </c>
      <c r="G93" s="64"/>
      <c r="H93" s="67" t="s">
        <v>231</v>
      </c>
      <c r="I93" s="68"/>
      <c r="J93" s="68"/>
      <c r="K93" s="67" t="s">
        <v>2165</v>
      </c>
      <c r="L93" s="69"/>
      <c r="M93" s="70">
        <v>3468.25048828125</v>
      </c>
      <c r="N93" s="70">
        <v>787.13543701171875</v>
      </c>
      <c r="O93" s="71"/>
      <c r="P93" s="72"/>
      <c r="Q93" s="72"/>
      <c r="R93" s="84"/>
      <c r="S93" s="48">
        <v>0</v>
      </c>
      <c r="T93" s="48">
        <v>1</v>
      </c>
      <c r="U93" s="49">
        <v>0</v>
      </c>
      <c r="V93" s="49">
        <v>4.3478000000000003E-2</v>
      </c>
      <c r="W93" s="49">
        <v>0</v>
      </c>
      <c r="X93" s="49">
        <v>0.57882800000000001</v>
      </c>
      <c r="Y93" s="49">
        <v>0</v>
      </c>
      <c r="Z93" s="49">
        <v>0</v>
      </c>
      <c r="AA93" s="73">
        <v>93</v>
      </c>
      <c r="AB93" s="73"/>
      <c r="AC93" s="74"/>
      <c r="AD93" s="75">
        <v>173</v>
      </c>
      <c r="AE93" s="75">
        <v>217</v>
      </c>
      <c r="AF93" s="75">
        <v>93920</v>
      </c>
      <c r="AG93" s="75">
        <v>70226</v>
      </c>
      <c r="AH93" s="75">
        <v>-28800</v>
      </c>
      <c r="AI93" s="75" t="s">
        <v>1122</v>
      </c>
      <c r="AJ93" s="75" t="s">
        <v>1327</v>
      </c>
      <c r="AK93" s="75"/>
      <c r="AL93" s="75" t="s">
        <v>1558</v>
      </c>
      <c r="AM93" s="77">
        <v>40203.140381944446</v>
      </c>
      <c r="AN93" s="75" t="s">
        <v>1829</v>
      </c>
      <c r="AO93" s="80" t="s">
        <v>1920</v>
      </c>
      <c r="AP93" s="75" t="s">
        <v>65</v>
      </c>
      <c r="AQ93" s="48"/>
      <c r="AR93" s="48"/>
      <c r="AS93" s="48"/>
      <c r="AT93" s="48"/>
      <c r="AU93" s="48"/>
      <c r="AV93" s="48"/>
      <c r="AW93" s="103" t="s">
        <v>2382</v>
      </c>
      <c r="AX93" s="103" t="s">
        <v>2382</v>
      </c>
      <c r="AY93" s="103" t="s">
        <v>2498</v>
      </c>
      <c r="AZ93" s="103" t="s">
        <v>2498</v>
      </c>
      <c r="BA93" s="2"/>
      <c r="BB93" s="3"/>
      <c r="BC93" s="3"/>
      <c r="BD93" s="3"/>
      <c r="BE93" s="3"/>
    </row>
    <row r="94" spans="1:57" x14ac:dyDescent="0.25">
      <c r="A94" s="63" t="s">
        <v>232</v>
      </c>
      <c r="B94" s="64"/>
      <c r="C94" s="64"/>
      <c r="D94" s="65">
        <v>5.15625</v>
      </c>
      <c r="E94" s="66"/>
      <c r="F94" s="98" t="s">
        <v>1681</v>
      </c>
      <c r="G94" s="64"/>
      <c r="H94" s="67" t="s">
        <v>232</v>
      </c>
      <c r="I94" s="68"/>
      <c r="J94" s="68"/>
      <c r="K94" s="67" t="s">
        <v>2166</v>
      </c>
      <c r="L94" s="69"/>
      <c r="M94" s="70">
        <v>599.21343994140625</v>
      </c>
      <c r="N94" s="70">
        <v>2659.4931640625</v>
      </c>
      <c r="O94" s="71"/>
      <c r="P94" s="72"/>
      <c r="Q94" s="72"/>
      <c r="R94" s="84"/>
      <c r="S94" s="48">
        <v>0</v>
      </c>
      <c r="T94" s="48">
        <v>1</v>
      </c>
      <c r="U94" s="49">
        <v>0</v>
      </c>
      <c r="V94" s="49">
        <v>6.6667000000000004E-2</v>
      </c>
      <c r="W94" s="49">
        <v>0</v>
      </c>
      <c r="X94" s="49">
        <v>0.59797199999999995</v>
      </c>
      <c r="Y94" s="49">
        <v>0</v>
      </c>
      <c r="Z94" s="49">
        <v>0</v>
      </c>
      <c r="AA94" s="73">
        <v>94</v>
      </c>
      <c r="AB94" s="73"/>
      <c r="AC94" s="74"/>
      <c r="AD94" s="75">
        <v>81</v>
      </c>
      <c r="AE94" s="75">
        <v>86</v>
      </c>
      <c r="AF94" s="75">
        <v>782</v>
      </c>
      <c r="AG94" s="75">
        <v>229</v>
      </c>
      <c r="AH94" s="75"/>
      <c r="AI94" s="75"/>
      <c r="AJ94" s="75" t="s">
        <v>1328</v>
      </c>
      <c r="AK94" s="80" t="s">
        <v>1484</v>
      </c>
      <c r="AL94" s="75"/>
      <c r="AM94" s="77">
        <v>41863.401412037034</v>
      </c>
      <c r="AN94" s="75" t="s">
        <v>1829</v>
      </c>
      <c r="AO94" s="80" t="s">
        <v>1921</v>
      </c>
      <c r="AP94" s="75" t="s">
        <v>65</v>
      </c>
      <c r="AQ94" s="48" t="s">
        <v>573</v>
      </c>
      <c r="AR94" s="48" t="s">
        <v>573</v>
      </c>
      <c r="AS94" s="48" t="s">
        <v>619</v>
      </c>
      <c r="AT94" s="48" t="s">
        <v>619</v>
      </c>
      <c r="AU94" s="48"/>
      <c r="AV94" s="48"/>
      <c r="AW94" s="103" t="s">
        <v>2412</v>
      </c>
      <c r="AX94" s="103" t="s">
        <v>2412</v>
      </c>
      <c r="AY94" s="103" t="s">
        <v>2529</v>
      </c>
      <c r="AZ94" s="103" t="s">
        <v>2529</v>
      </c>
      <c r="BA94" s="2"/>
      <c r="BB94" s="3"/>
      <c r="BC94" s="3"/>
      <c r="BD94" s="3"/>
      <c r="BE94" s="3"/>
    </row>
    <row r="95" spans="1:57" x14ac:dyDescent="0.25">
      <c r="A95" s="63" t="s">
        <v>233</v>
      </c>
      <c r="B95" s="64"/>
      <c r="C95" s="64"/>
      <c r="D95" s="65">
        <v>5.15625</v>
      </c>
      <c r="E95" s="66"/>
      <c r="F95" s="98" t="s">
        <v>1682</v>
      </c>
      <c r="G95" s="64"/>
      <c r="H95" s="67" t="s">
        <v>233</v>
      </c>
      <c r="I95" s="68"/>
      <c r="J95" s="68"/>
      <c r="K95" s="67" t="s">
        <v>2167</v>
      </c>
      <c r="L95" s="69"/>
      <c r="M95" s="70">
        <v>9390.3134765625</v>
      </c>
      <c r="N95" s="70">
        <v>1940.296630859375</v>
      </c>
      <c r="O95" s="71"/>
      <c r="P95" s="72"/>
      <c r="Q95" s="72"/>
      <c r="R95" s="84"/>
      <c r="S95" s="48">
        <v>1</v>
      </c>
      <c r="T95" s="48">
        <v>1</v>
      </c>
      <c r="U95" s="49">
        <v>0</v>
      </c>
      <c r="V95" s="49">
        <v>0</v>
      </c>
      <c r="W95" s="49">
        <v>0</v>
      </c>
      <c r="X95" s="49">
        <v>0.99999800000000005</v>
      </c>
      <c r="Y95" s="49">
        <v>0</v>
      </c>
      <c r="Z95" s="49" t="s">
        <v>2324</v>
      </c>
      <c r="AA95" s="73">
        <v>95</v>
      </c>
      <c r="AB95" s="73"/>
      <c r="AC95" s="74"/>
      <c r="AD95" s="75">
        <v>765</v>
      </c>
      <c r="AE95" s="75">
        <v>169</v>
      </c>
      <c r="AF95" s="75">
        <v>1002</v>
      </c>
      <c r="AG95" s="75">
        <v>539</v>
      </c>
      <c r="AH95" s="75"/>
      <c r="AI95" s="75" t="s">
        <v>1123</v>
      </c>
      <c r="AJ95" s="75" t="s">
        <v>1329</v>
      </c>
      <c r="AK95" s="80" t="s">
        <v>1485</v>
      </c>
      <c r="AL95" s="75"/>
      <c r="AM95" s="77">
        <v>42316.549293981479</v>
      </c>
      <c r="AN95" s="75" t="s">
        <v>1829</v>
      </c>
      <c r="AO95" s="80" t="s">
        <v>1922</v>
      </c>
      <c r="AP95" s="75" t="s">
        <v>65</v>
      </c>
      <c r="AQ95" s="48" t="s">
        <v>578</v>
      </c>
      <c r="AR95" s="48" t="s">
        <v>578</v>
      </c>
      <c r="AS95" s="48" t="s">
        <v>632</v>
      </c>
      <c r="AT95" s="48" t="s">
        <v>632</v>
      </c>
      <c r="AU95" s="48" t="s">
        <v>652</v>
      </c>
      <c r="AV95" s="48" t="s">
        <v>652</v>
      </c>
      <c r="AW95" s="103" t="s">
        <v>2417</v>
      </c>
      <c r="AX95" s="103" t="s">
        <v>2417</v>
      </c>
      <c r="AY95" s="103" t="s">
        <v>2534</v>
      </c>
      <c r="AZ95" s="103" t="s">
        <v>2534</v>
      </c>
      <c r="BA95" s="2"/>
      <c r="BB95" s="3"/>
      <c r="BC95" s="3"/>
      <c r="BD95" s="3"/>
      <c r="BE95" s="3"/>
    </row>
    <row r="96" spans="1:57" x14ac:dyDescent="0.25">
      <c r="A96" s="63" t="s">
        <v>234</v>
      </c>
      <c r="B96" s="64"/>
      <c r="C96" s="64"/>
      <c r="D96" s="65">
        <v>5.15625</v>
      </c>
      <c r="E96" s="66"/>
      <c r="F96" s="98" t="s">
        <v>1683</v>
      </c>
      <c r="G96" s="64"/>
      <c r="H96" s="67" t="s">
        <v>234</v>
      </c>
      <c r="I96" s="68"/>
      <c r="J96" s="68"/>
      <c r="K96" s="67" t="s">
        <v>2168</v>
      </c>
      <c r="L96" s="69"/>
      <c r="M96" s="70">
        <v>2948.364990234375</v>
      </c>
      <c r="N96" s="70">
        <v>892.73785400390625</v>
      </c>
      <c r="O96" s="71"/>
      <c r="P96" s="72"/>
      <c r="Q96" s="72"/>
      <c r="R96" s="84"/>
      <c r="S96" s="48">
        <v>1</v>
      </c>
      <c r="T96" s="48">
        <v>1</v>
      </c>
      <c r="U96" s="49">
        <v>0</v>
      </c>
      <c r="V96" s="49">
        <v>0</v>
      </c>
      <c r="W96" s="49">
        <v>0</v>
      </c>
      <c r="X96" s="49">
        <v>0.99999800000000005</v>
      </c>
      <c r="Y96" s="49">
        <v>0</v>
      </c>
      <c r="Z96" s="49" t="s">
        <v>2324</v>
      </c>
      <c r="AA96" s="73">
        <v>96</v>
      </c>
      <c r="AB96" s="73"/>
      <c r="AC96" s="74"/>
      <c r="AD96" s="75">
        <v>1930</v>
      </c>
      <c r="AE96" s="75">
        <v>51595</v>
      </c>
      <c r="AF96" s="75">
        <v>232839</v>
      </c>
      <c r="AG96" s="75">
        <v>10</v>
      </c>
      <c r="AH96" s="75">
        <v>-28800</v>
      </c>
      <c r="AI96" s="75" t="s">
        <v>1124</v>
      </c>
      <c r="AJ96" s="75" t="s">
        <v>1315</v>
      </c>
      <c r="AK96" s="80" t="s">
        <v>1486</v>
      </c>
      <c r="AL96" s="75" t="s">
        <v>1558</v>
      </c>
      <c r="AM96" s="77">
        <v>39879.070949074077</v>
      </c>
      <c r="AN96" s="75" t="s">
        <v>1829</v>
      </c>
      <c r="AO96" s="80" t="s">
        <v>1923</v>
      </c>
      <c r="AP96" s="75" t="s">
        <v>65</v>
      </c>
      <c r="AQ96" s="48" t="s">
        <v>579</v>
      </c>
      <c r="AR96" s="48" t="s">
        <v>579</v>
      </c>
      <c r="AS96" s="48" t="s">
        <v>633</v>
      </c>
      <c r="AT96" s="48" t="s">
        <v>633</v>
      </c>
      <c r="AU96" s="48"/>
      <c r="AV96" s="48"/>
      <c r="AW96" s="103" t="s">
        <v>2418</v>
      </c>
      <c r="AX96" s="103" t="s">
        <v>2418</v>
      </c>
      <c r="AY96" s="103" t="s">
        <v>2535</v>
      </c>
      <c r="AZ96" s="103" t="s">
        <v>2535</v>
      </c>
      <c r="BA96" s="2"/>
      <c r="BB96" s="3"/>
      <c r="BC96" s="3"/>
      <c r="BD96" s="3"/>
      <c r="BE96" s="3"/>
    </row>
    <row r="97" spans="1:57" x14ac:dyDescent="0.25">
      <c r="A97" s="63" t="s">
        <v>235</v>
      </c>
      <c r="B97" s="64"/>
      <c r="C97" s="64"/>
      <c r="D97" s="65">
        <v>5.15625</v>
      </c>
      <c r="E97" s="66"/>
      <c r="F97" s="98" t="s">
        <v>1684</v>
      </c>
      <c r="G97" s="64"/>
      <c r="H97" s="67" t="s">
        <v>235</v>
      </c>
      <c r="I97" s="68"/>
      <c r="J97" s="68"/>
      <c r="K97" s="67" t="s">
        <v>2169</v>
      </c>
      <c r="L97" s="69"/>
      <c r="M97" s="70">
        <v>8004.89501953125</v>
      </c>
      <c r="N97" s="70">
        <v>6693.22216796875</v>
      </c>
      <c r="O97" s="71"/>
      <c r="P97" s="72"/>
      <c r="Q97" s="72"/>
      <c r="R97" s="84"/>
      <c r="S97" s="48">
        <v>1</v>
      </c>
      <c r="T97" s="48">
        <v>1</v>
      </c>
      <c r="U97" s="49">
        <v>0</v>
      </c>
      <c r="V97" s="49">
        <v>0</v>
      </c>
      <c r="W97" s="49">
        <v>0</v>
      </c>
      <c r="X97" s="49">
        <v>0.99999800000000005</v>
      </c>
      <c r="Y97" s="49">
        <v>0</v>
      </c>
      <c r="Z97" s="49" t="s">
        <v>2324</v>
      </c>
      <c r="AA97" s="73">
        <v>97</v>
      </c>
      <c r="AB97" s="73"/>
      <c r="AC97" s="74"/>
      <c r="AD97" s="75">
        <v>11515</v>
      </c>
      <c r="AE97" s="75">
        <v>13135</v>
      </c>
      <c r="AF97" s="75">
        <v>718691</v>
      </c>
      <c r="AG97" s="75">
        <v>12371</v>
      </c>
      <c r="AH97" s="75"/>
      <c r="AI97" s="75" t="s">
        <v>1125</v>
      </c>
      <c r="AJ97" s="75" t="s">
        <v>1330</v>
      </c>
      <c r="AK97" s="75"/>
      <c r="AL97" s="75"/>
      <c r="AM97" s="77">
        <v>41973.233356481483</v>
      </c>
      <c r="AN97" s="75" t="s">
        <v>1829</v>
      </c>
      <c r="AO97" s="80" t="s">
        <v>1924</v>
      </c>
      <c r="AP97" s="75" t="s">
        <v>65</v>
      </c>
      <c r="AQ97" s="48" t="s">
        <v>560</v>
      </c>
      <c r="AR97" s="48" t="s">
        <v>560</v>
      </c>
      <c r="AS97" s="48" t="s">
        <v>624</v>
      </c>
      <c r="AT97" s="48" t="s">
        <v>624</v>
      </c>
      <c r="AU97" s="48"/>
      <c r="AV97" s="48"/>
      <c r="AW97" s="103" t="s">
        <v>2388</v>
      </c>
      <c r="AX97" s="103" t="s">
        <v>2388</v>
      </c>
      <c r="AY97" s="103" t="s">
        <v>2504</v>
      </c>
      <c r="AZ97" s="103" t="s">
        <v>2504</v>
      </c>
      <c r="BA97" s="2"/>
      <c r="BB97" s="3"/>
      <c r="BC97" s="3"/>
      <c r="BD97" s="3"/>
      <c r="BE97" s="3"/>
    </row>
    <row r="98" spans="1:57" x14ac:dyDescent="0.25">
      <c r="A98" s="63" t="s">
        <v>236</v>
      </c>
      <c r="B98" s="64"/>
      <c r="C98" s="64"/>
      <c r="D98" s="65">
        <v>5.15625</v>
      </c>
      <c r="E98" s="66"/>
      <c r="F98" s="98" t="s">
        <v>1685</v>
      </c>
      <c r="G98" s="64"/>
      <c r="H98" s="67" t="s">
        <v>236</v>
      </c>
      <c r="I98" s="68"/>
      <c r="J98" s="68"/>
      <c r="K98" s="67" t="s">
        <v>2170</v>
      </c>
      <c r="L98" s="69"/>
      <c r="M98" s="70">
        <v>2476.596435546875</v>
      </c>
      <c r="N98" s="70">
        <v>4233.3232421875</v>
      </c>
      <c r="O98" s="71"/>
      <c r="P98" s="72"/>
      <c r="Q98" s="72"/>
      <c r="R98" s="84"/>
      <c r="S98" s="48">
        <v>0</v>
      </c>
      <c r="T98" s="48">
        <v>1</v>
      </c>
      <c r="U98" s="49">
        <v>0</v>
      </c>
      <c r="V98" s="49">
        <v>0.33333299999999999</v>
      </c>
      <c r="W98" s="49">
        <v>0</v>
      </c>
      <c r="X98" s="49">
        <v>0.77026899999999998</v>
      </c>
      <c r="Y98" s="49">
        <v>0</v>
      </c>
      <c r="Z98" s="49">
        <v>0</v>
      </c>
      <c r="AA98" s="73">
        <v>98</v>
      </c>
      <c r="AB98" s="73"/>
      <c r="AC98" s="74"/>
      <c r="AD98" s="75">
        <v>654</v>
      </c>
      <c r="AE98" s="75">
        <v>224</v>
      </c>
      <c r="AF98" s="75">
        <v>5898</v>
      </c>
      <c r="AG98" s="75">
        <v>1366</v>
      </c>
      <c r="AH98" s="75"/>
      <c r="AI98" s="75"/>
      <c r="AJ98" s="75" t="s">
        <v>1304</v>
      </c>
      <c r="AK98" s="80" t="s">
        <v>1487</v>
      </c>
      <c r="AL98" s="75"/>
      <c r="AM98" s="77">
        <v>42927.970497685186</v>
      </c>
      <c r="AN98" s="75" t="s">
        <v>1829</v>
      </c>
      <c r="AO98" s="80" t="s">
        <v>1925</v>
      </c>
      <c r="AP98" s="75" t="s">
        <v>65</v>
      </c>
      <c r="AQ98" s="48" t="s">
        <v>580</v>
      </c>
      <c r="AR98" s="48" t="s">
        <v>580</v>
      </c>
      <c r="AS98" s="48" t="s">
        <v>632</v>
      </c>
      <c r="AT98" s="48" t="s">
        <v>632</v>
      </c>
      <c r="AU98" s="48"/>
      <c r="AV98" s="48"/>
      <c r="AW98" s="103" t="s">
        <v>2419</v>
      </c>
      <c r="AX98" s="103" t="s">
        <v>2419</v>
      </c>
      <c r="AY98" s="103" t="s">
        <v>2536</v>
      </c>
      <c r="AZ98" s="103" t="s">
        <v>2536</v>
      </c>
      <c r="BA98" s="2"/>
      <c r="BB98" s="3"/>
      <c r="BC98" s="3"/>
      <c r="BD98" s="3"/>
      <c r="BE98" s="3"/>
    </row>
    <row r="99" spans="1:57" x14ac:dyDescent="0.25">
      <c r="A99" s="63" t="s">
        <v>387</v>
      </c>
      <c r="B99" s="64"/>
      <c r="C99" s="64"/>
      <c r="D99" s="65">
        <v>1.5</v>
      </c>
      <c r="E99" s="66"/>
      <c r="F99" s="98" t="s">
        <v>1686</v>
      </c>
      <c r="G99" s="64"/>
      <c r="H99" s="67" t="s">
        <v>387</v>
      </c>
      <c r="I99" s="68"/>
      <c r="J99" s="68"/>
      <c r="K99" s="67" t="s">
        <v>2171</v>
      </c>
      <c r="L99" s="69"/>
      <c r="M99" s="70">
        <v>1720.630859375</v>
      </c>
      <c r="N99" s="70">
        <v>5665.0322265625</v>
      </c>
      <c r="O99" s="71"/>
      <c r="P99" s="72"/>
      <c r="Q99" s="72"/>
      <c r="R99" s="84"/>
      <c r="S99" s="48">
        <v>2</v>
      </c>
      <c r="T99" s="48">
        <v>0</v>
      </c>
      <c r="U99" s="49">
        <v>2</v>
      </c>
      <c r="V99" s="49">
        <v>0.5</v>
      </c>
      <c r="W99" s="49">
        <v>0</v>
      </c>
      <c r="X99" s="49">
        <v>1.4594560000000001</v>
      </c>
      <c r="Y99" s="49">
        <v>0</v>
      </c>
      <c r="Z99" s="49">
        <v>0</v>
      </c>
      <c r="AA99" s="73">
        <v>99</v>
      </c>
      <c r="AB99" s="73"/>
      <c r="AC99" s="74"/>
      <c r="AD99" s="75">
        <v>714</v>
      </c>
      <c r="AE99" s="75">
        <v>142018</v>
      </c>
      <c r="AF99" s="75">
        <v>19741</v>
      </c>
      <c r="AG99" s="75">
        <v>342</v>
      </c>
      <c r="AH99" s="75">
        <v>-28800</v>
      </c>
      <c r="AI99" s="75" t="s">
        <v>1126</v>
      </c>
      <c r="AJ99" s="75"/>
      <c r="AK99" s="80" t="s">
        <v>1488</v>
      </c>
      <c r="AL99" s="75" t="s">
        <v>1558</v>
      </c>
      <c r="AM99" s="77">
        <v>42695.603206018517</v>
      </c>
      <c r="AN99" s="75" t="s">
        <v>1829</v>
      </c>
      <c r="AO99" s="80" t="s">
        <v>1926</v>
      </c>
      <c r="AP99" s="75" t="s">
        <v>64</v>
      </c>
      <c r="AQ99" s="48"/>
      <c r="AR99" s="48"/>
      <c r="AS99" s="48"/>
      <c r="AT99" s="48"/>
      <c r="AU99" s="48"/>
      <c r="AV99" s="48"/>
      <c r="AW99" s="48"/>
      <c r="AX99" s="48"/>
      <c r="AY99" s="48"/>
      <c r="AZ99" s="48"/>
      <c r="BA99" s="2"/>
      <c r="BB99" s="3"/>
      <c r="BC99" s="3"/>
      <c r="BD99" s="3"/>
      <c r="BE99" s="3"/>
    </row>
    <row r="100" spans="1:57" x14ac:dyDescent="0.25">
      <c r="A100" s="63" t="s">
        <v>237</v>
      </c>
      <c r="B100" s="64"/>
      <c r="C100" s="64"/>
      <c r="D100" s="65">
        <v>5.15625</v>
      </c>
      <c r="E100" s="66"/>
      <c r="F100" s="98" t="s">
        <v>1687</v>
      </c>
      <c r="G100" s="64"/>
      <c r="H100" s="67" t="s">
        <v>237</v>
      </c>
      <c r="I100" s="68"/>
      <c r="J100" s="68"/>
      <c r="K100" s="67" t="s">
        <v>2172</v>
      </c>
      <c r="L100" s="69"/>
      <c r="M100" s="70">
        <v>9360.3876953125</v>
      </c>
      <c r="N100" s="70">
        <v>6321.3896484375</v>
      </c>
      <c r="O100" s="71"/>
      <c r="P100" s="72"/>
      <c r="Q100" s="72"/>
      <c r="R100" s="84"/>
      <c r="S100" s="48">
        <v>0</v>
      </c>
      <c r="T100" s="48">
        <v>1</v>
      </c>
      <c r="U100" s="49">
        <v>0</v>
      </c>
      <c r="V100" s="49">
        <v>2.7778000000000001E-2</v>
      </c>
      <c r="W100" s="49">
        <v>0</v>
      </c>
      <c r="X100" s="49">
        <v>0.56408599999999998</v>
      </c>
      <c r="Y100" s="49">
        <v>0</v>
      </c>
      <c r="Z100" s="49">
        <v>0</v>
      </c>
      <c r="AA100" s="73">
        <v>100</v>
      </c>
      <c r="AB100" s="73"/>
      <c r="AC100" s="74"/>
      <c r="AD100" s="75">
        <v>1746</v>
      </c>
      <c r="AE100" s="75">
        <v>2077</v>
      </c>
      <c r="AF100" s="75">
        <v>219965</v>
      </c>
      <c r="AG100" s="75">
        <v>168949</v>
      </c>
      <c r="AH100" s="75"/>
      <c r="AI100" s="75" t="s">
        <v>1127</v>
      </c>
      <c r="AJ100" s="75"/>
      <c r="AK100" s="75"/>
      <c r="AL100" s="75"/>
      <c r="AM100" s="77">
        <v>42272.914467592593</v>
      </c>
      <c r="AN100" s="75" t="s">
        <v>1829</v>
      </c>
      <c r="AO100" s="80" t="s">
        <v>1927</v>
      </c>
      <c r="AP100" s="75" t="s">
        <v>65</v>
      </c>
      <c r="AQ100" s="48"/>
      <c r="AR100" s="48"/>
      <c r="AS100" s="48"/>
      <c r="AT100" s="48"/>
      <c r="AU100" s="48"/>
      <c r="AV100" s="48"/>
      <c r="AW100" s="103" t="s">
        <v>2402</v>
      </c>
      <c r="AX100" s="103" t="s">
        <v>2402</v>
      </c>
      <c r="AY100" s="103" t="s">
        <v>2518</v>
      </c>
      <c r="AZ100" s="103" t="s">
        <v>2518</v>
      </c>
      <c r="BA100" s="2"/>
      <c r="BB100" s="3"/>
      <c r="BC100" s="3"/>
      <c r="BD100" s="3"/>
      <c r="BE100" s="3"/>
    </row>
    <row r="101" spans="1:57" x14ac:dyDescent="0.25">
      <c r="A101" s="63" t="s">
        <v>238</v>
      </c>
      <c r="B101" s="64"/>
      <c r="C101" s="64"/>
      <c r="D101" s="65">
        <v>16.125</v>
      </c>
      <c r="E101" s="66"/>
      <c r="F101" s="98" t="s">
        <v>1688</v>
      </c>
      <c r="G101" s="64"/>
      <c r="H101" s="67" t="s">
        <v>238</v>
      </c>
      <c r="I101" s="68"/>
      <c r="J101" s="68"/>
      <c r="K101" s="67" t="s">
        <v>2173</v>
      </c>
      <c r="L101" s="69"/>
      <c r="M101" s="70">
        <v>5499.55029296875</v>
      </c>
      <c r="N101" s="70">
        <v>5204.36279296875</v>
      </c>
      <c r="O101" s="71"/>
      <c r="P101" s="72"/>
      <c r="Q101" s="72"/>
      <c r="R101" s="84"/>
      <c r="S101" s="48">
        <v>0</v>
      </c>
      <c r="T101" s="48">
        <v>4</v>
      </c>
      <c r="U101" s="49">
        <v>138</v>
      </c>
      <c r="V101" s="49">
        <v>1.7857000000000001E-2</v>
      </c>
      <c r="W101" s="49">
        <v>0</v>
      </c>
      <c r="X101" s="49">
        <v>1.8948529999999999</v>
      </c>
      <c r="Y101" s="49">
        <v>0</v>
      </c>
      <c r="Z101" s="49">
        <v>0</v>
      </c>
      <c r="AA101" s="73">
        <v>101</v>
      </c>
      <c r="AB101" s="73"/>
      <c r="AC101" s="74"/>
      <c r="AD101" s="75">
        <v>15816</v>
      </c>
      <c r="AE101" s="75">
        <v>18054</v>
      </c>
      <c r="AF101" s="75">
        <v>15388</v>
      </c>
      <c r="AG101" s="75">
        <v>1674</v>
      </c>
      <c r="AH101" s="75">
        <v>-21600</v>
      </c>
      <c r="AI101" s="75" t="s">
        <v>1128</v>
      </c>
      <c r="AJ101" s="75" t="s">
        <v>1331</v>
      </c>
      <c r="AK101" s="80" t="s">
        <v>1489</v>
      </c>
      <c r="AL101" s="75" t="s">
        <v>1559</v>
      </c>
      <c r="AM101" s="77">
        <v>40497.212847222225</v>
      </c>
      <c r="AN101" s="75" t="s">
        <v>1829</v>
      </c>
      <c r="AO101" s="80" t="s">
        <v>1928</v>
      </c>
      <c r="AP101" s="75" t="s">
        <v>65</v>
      </c>
      <c r="AQ101" s="48"/>
      <c r="AR101" s="48"/>
      <c r="AS101" s="48"/>
      <c r="AT101" s="48"/>
      <c r="AU101" s="48"/>
      <c r="AV101" s="48"/>
      <c r="AW101" s="103" t="s">
        <v>2420</v>
      </c>
      <c r="AX101" s="103" t="s">
        <v>2420</v>
      </c>
      <c r="AY101" s="103" t="s">
        <v>2537</v>
      </c>
      <c r="AZ101" s="103" t="s">
        <v>2537</v>
      </c>
      <c r="BA101" s="2"/>
      <c r="BB101" s="3"/>
      <c r="BC101" s="3"/>
      <c r="BD101" s="3"/>
      <c r="BE101" s="3"/>
    </row>
    <row r="102" spans="1:57" x14ac:dyDescent="0.25">
      <c r="A102" s="63" t="s">
        <v>388</v>
      </c>
      <c r="B102" s="64"/>
      <c r="C102" s="64"/>
      <c r="D102" s="65">
        <v>1.5</v>
      </c>
      <c r="E102" s="66"/>
      <c r="F102" s="98" t="s">
        <v>1689</v>
      </c>
      <c r="G102" s="64"/>
      <c r="H102" s="67" t="s">
        <v>388</v>
      </c>
      <c r="I102" s="68"/>
      <c r="J102" s="68"/>
      <c r="K102" s="67" t="s">
        <v>2174</v>
      </c>
      <c r="L102" s="69"/>
      <c r="M102" s="70">
        <v>8553.9794921875</v>
      </c>
      <c r="N102" s="70">
        <v>5487.896484375</v>
      </c>
      <c r="O102" s="71"/>
      <c r="P102" s="72"/>
      <c r="Q102" s="72"/>
      <c r="R102" s="84"/>
      <c r="S102" s="48">
        <v>1</v>
      </c>
      <c r="T102" s="48">
        <v>0</v>
      </c>
      <c r="U102" s="49">
        <v>0</v>
      </c>
      <c r="V102" s="49">
        <v>1.2500000000000001E-2</v>
      </c>
      <c r="W102" s="49">
        <v>0</v>
      </c>
      <c r="X102" s="49">
        <v>0.55265600000000004</v>
      </c>
      <c r="Y102" s="49">
        <v>0</v>
      </c>
      <c r="Z102" s="49">
        <v>0</v>
      </c>
      <c r="AA102" s="73">
        <v>102</v>
      </c>
      <c r="AB102" s="73"/>
      <c r="AC102" s="74"/>
      <c r="AD102" s="75">
        <v>2</v>
      </c>
      <c r="AE102" s="75">
        <v>17745</v>
      </c>
      <c r="AF102" s="75">
        <v>1</v>
      </c>
      <c r="AG102" s="75">
        <v>2</v>
      </c>
      <c r="AH102" s="75">
        <v>-25200</v>
      </c>
      <c r="AI102" s="80" t="s">
        <v>1129</v>
      </c>
      <c r="AJ102" s="75"/>
      <c r="AK102" s="80" t="s">
        <v>1129</v>
      </c>
      <c r="AL102" s="75" t="s">
        <v>1569</v>
      </c>
      <c r="AM102" s="77">
        <v>41307.16915509259</v>
      </c>
      <c r="AN102" s="75" t="s">
        <v>1829</v>
      </c>
      <c r="AO102" s="80" t="s">
        <v>1929</v>
      </c>
      <c r="AP102" s="75" t="s">
        <v>64</v>
      </c>
      <c r="AQ102" s="48"/>
      <c r="AR102" s="48"/>
      <c r="AS102" s="48"/>
      <c r="AT102" s="48"/>
      <c r="AU102" s="48"/>
      <c r="AV102" s="48"/>
      <c r="AW102" s="48"/>
      <c r="AX102" s="48"/>
      <c r="AY102" s="48"/>
      <c r="AZ102" s="48"/>
      <c r="BA102" s="2"/>
      <c r="BB102" s="3"/>
      <c r="BC102" s="3"/>
      <c r="BD102" s="3"/>
      <c r="BE102" s="3"/>
    </row>
    <row r="103" spans="1:57" x14ac:dyDescent="0.25">
      <c r="A103" s="63" t="s">
        <v>389</v>
      </c>
      <c r="B103" s="64"/>
      <c r="C103" s="64"/>
      <c r="D103" s="65">
        <v>1.5</v>
      </c>
      <c r="E103" s="66"/>
      <c r="F103" s="98" t="s">
        <v>1690</v>
      </c>
      <c r="G103" s="64"/>
      <c r="H103" s="67" t="s">
        <v>389</v>
      </c>
      <c r="I103" s="68"/>
      <c r="J103" s="68"/>
      <c r="K103" s="67" t="s">
        <v>2175</v>
      </c>
      <c r="L103" s="69"/>
      <c r="M103" s="70">
        <v>9840.435546875</v>
      </c>
      <c r="N103" s="70">
        <v>5479.99951171875</v>
      </c>
      <c r="O103" s="71"/>
      <c r="P103" s="72"/>
      <c r="Q103" s="72"/>
      <c r="R103" s="84"/>
      <c r="S103" s="48">
        <v>1</v>
      </c>
      <c r="T103" s="48">
        <v>0</v>
      </c>
      <c r="U103" s="49">
        <v>0</v>
      </c>
      <c r="V103" s="49">
        <v>1.2500000000000001E-2</v>
      </c>
      <c r="W103" s="49">
        <v>0</v>
      </c>
      <c r="X103" s="49">
        <v>0.55265600000000004</v>
      </c>
      <c r="Y103" s="49">
        <v>0</v>
      </c>
      <c r="Z103" s="49">
        <v>0</v>
      </c>
      <c r="AA103" s="73">
        <v>103</v>
      </c>
      <c r="AB103" s="73"/>
      <c r="AC103" s="74"/>
      <c r="AD103" s="75">
        <v>662</v>
      </c>
      <c r="AE103" s="75">
        <v>100271</v>
      </c>
      <c r="AF103" s="75">
        <v>24093</v>
      </c>
      <c r="AG103" s="75">
        <v>8002</v>
      </c>
      <c r="AH103" s="75">
        <v>-18000</v>
      </c>
      <c r="AI103" s="75" t="s">
        <v>1130</v>
      </c>
      <c r="AJ103" s="75" t="s">
        <v>1309</v>
      </c>
      <c r="AK103" s="80" t="s">
        <v>1490</v>
      </c>
      <c r="AL103" s="75" t="s">
        <v>1564</v>
      </c>
      <c r="AM103" s="77">
        <v>39923.588263888887</v>
      </c>
      <c r="AN103" s="75" t="s">
        <v>1829</v>
      </c>
      <c r="AO103" s="80" t="s">
        <v>1930</v>
      </c>
      <c r="AP103" s="75" t="s">
        <v>64</v>
      </c>
      <c r="AQ103" s="48"/>
      <c r="AR103" s="48"/>
      <c r="AS103" s="48"/>
      <c r="AT103" s="48"/>
      <c r="AU103" s="48"/>
      <c r="AV103" s="48"/>
      <c r="AW103" s="48"/>
      <c r="AX103" s="48"/>
      <c r="AY103" s="48"/>
      <c r="AZ103" s="48"/>
      <c r="BA103" s="2"/>
      <c r="BB103" s="3"/>
      <c r="BC103" s="3"/>
      <c r="BD103" s="3"/>
      <c r="BE103" s="3"/>
    </row>
    <row r="104" spans="1:57" x14ac:dyDescent="0.25">
      <c r="A104" s="63" t="s">
        <v>390</v>
      </c>
      <c r="B104" s="64"/>
      <c r="C104" s="64"/>
      <c r="D104" s="65">
        <v>1.5</v>
      </c>
      <c r="E104" s="66"/>
      <c r="F104" s="98" t="s">
        <v>1691</v>
      </c>
      <c r="G104" s="64"/>
      <c r="H104" s="67" t="s">
        <v>390</v>
      </c>
      <c r="I104" s="68"/>
      <c r="J104" s="68"/>
      <c r="K104" s="67" t="s">
        <v>2176</v>
      </c>
      <c r="L104" s="69"/>
      <c r="M104" s="70">
        <v>3872.900146484375</v>
      </c>
      <c r="N104" s="70">
        <v>9243.904296875</v>
      </c>
      <c r="O104" s="71"/>
      <c r="P104" s="72"/>
      <c r="Q104" s="72"/>
      <c r="R104" s="84"/>
      <c r="S104" s="48">
        <v>1</v>
      </c>
      <c r="T104" s="48">
        <v>0</v>
      </c>
      <c r="U104" s="49">
        <v>0</v>
      </c>
      <c r="V104" s="49">
        <v>1.2500000000000001E-2</v>
      </c>
      <c r="W104" s="49">
        <v>0</v>
      </c>
      <c r="X104" s="49">
        <v>0.55265600000000004</v>
      </c>
      <c r="Y104" s="49">
        <v>0</v>
      </c>
      <c r="Z104" s="49">
        <v>0</v>
      </c>
      <c r="AA104" s="73">
        <v>104</v>
      </c>
      <c r="AB104" s="73"/>
      <c r="AC104" s="74"/>
      <c r="AD104" s="75">
        <v>24819</v>
      </c>
      <c r="AE104" s="75">
        <v>57659</v>
      </c>
      <c r="AF104" s="75">
        <v>220037</v>
      </c>
      <c r="AG104" s="75">
        <v>40328</v>
      </c>
      <c r="AH104" s="75">
        <v>-18000</v>
      </c>
      <c r="AI104" s="75" t="s">
        <v>1131</v>
      </c>
      <c r="AJ104" s="75" t="s">
        <v>1281</v>
      </c>
      <c r="AK104" s="75"/>
      <c r="AL104" s="75" t="s">
        <v>1564</v>
      </c>
      <c r="AM104" s="77">
        <v>40186.848032407404</v>
      </c>
      <c r="AN104" s="75" t="s">
        <v>1829</v>
      </c>
      <c r="AO104" s="80" t="s">
        <v>1931</v>
      </c>
      <c r="AP104" s="75" t="s">
        <v>64</v>
      </c>
      <c r="AQ104" s="48"/>
      <c r="AR104" s="48"/>
      <c r="AS104" s="48"/>
      <c r="AT104" s="48"/>
      <c r="AU104" s="48"/>
      <c r="AV104" s="48"/>
      <c r="AW104" s="48"/>
      <c r="AX104" s="48"/>
      <c r="AY104" s="48"/>
      <c r="AZ104" s="48"/>
      <c r="BA104" s="2"/>
      <c r="BB104" s="3"/>
      <c r="BC104" s="3"/>
      <c r="BD104" s="3"/>
      <c r="BE104" s="3"/>
    </row>
    <row r="105" spans="1:57" x14ac:dyDescent="0.25">
      <c r="A105" s="63" t="s">
        <v>239</v>
      </c>
      <c r="B105" s="64"/>
      <c r="C105" s="64"/>
      <c r="D105" s="65">
        <v>5.15625</v>
      </c>
      <c r="E105" s="66"/>
      <c r="F105" s="98" t="s">
        <v>1692</v>
      </c>
      <c r="G105" s="64"/>
      <c r="H105" s="67" t="s">
        <v>239</v>
      </c>
      <c r="I105" s="68"/>
      <c r="J105" s="68"/>
      <c r="K105" s="67" t="s">
        <v>2177</v>
      </c>
      <c r="L105" s="69"/>
      <c r="M105" s="70">
        <v>2969.2578125</v>
      </c>
      <c r="N105" s="70">
        <v>403.90206909179688</v>
      </c>
      <c r="O105" s="71"/>
      <c r="P105" s="72"/>
      <c r="Q105" s="72"/>
      <c r="R105" s="84"/>
      <c r="S105" s="48">
        <v>0</v>
      </c>
      <c r="T105" s="48">
        <v>1</v>
      </c>
      <c r="U105" s="49">
        <v>0</v>
      </c>
      <c r="V105" s="49">
        <v>0.33333299999999999</v>
      </c>
      <c r="W105" s="49">
        <v>0</v>
      </c>
      <c r="X105" s="49">
        <v>0.77026899999999998</v>
      </c>
      <c r="Y105" s="49">
        <v>0</v>
      </c>
      <c r="Z105" s="49">
        <v>0</v>
      </c>
      <c r="AA105" s="73">
        <v>105</v>
      </c>
      <c r="AB105" s="73"/>
      <c r="AC105" s="74"/>
      <c r="AD105" s="75">
        <v>1595</v>
      </c>
      <c r="AE105" s="75">
        <v>2384</v>
      </c>
      <c r="AF105" s="75">
        <v>35808</v>
      </c>
      <c r="AG105" s="75">
        <v>64957</v>
      </c>
      <c r="AH105" s="75"/>
      <c r="AI105" s="75" t="s">
        <v>1132</v>
      </c>
      <c r="AJ105" s="75" t="s">
        <v>1332</v>
      </c>
      <c r="AK105" s="80" t="s">
        <v>1491</v>
      </c>
      <c r="AL105" s="75"/>
      <c r="AM105" s="77">
        <v>41657.09648148148</v>
      </c>
      <c r="AN105" s="75" t="s">
        <v>1829</v>
      </c>
      <c r="AO105" s="80" t="s">
        <v>1932</v>
      </c>
      <c r="AP105" s="75" t="s">
        <v>65</v>
      </c>
      <c r="AQ105" s="48"/>
      <c r="AR105" s="48"/>
      <c r="AS105" s="48"/>
      <c r="AT105" s="48"/>
      <c r="AU105" s="48"/>
      <c r="AV105" s="48"/>
      <c r="AW105" s="103" t="s">
        <v>2403</v>
      </c>
      <c r="AX105" s="103" t="s">
        <v>2403</v>
      </c>
      <c r="AY105" s="103" t="s">
        <v>2519</v>
      </c>
      <c r="AZ105" s="103" t="s">
        <v>2519</v>
      </c>
      <c r="BA105" s="2"/>
      <c r="BB105" s="3"/>
      <c r="BC105" s="3"/>
      <c r="BD105" s="3"/>
      <c r="BE105" s="3"/>
    </row>
    <row r="106" spans="1:57" x14ac:dyDescent="0.25">
      <c r="A106" s="63" t="s">
        <v>240</v>
      </c>
      <c r="B106" s="64"/>
      <c r="C106" s="64"/>
      <c r="D106" s="65">
        <v>5.15625</v>
      </c>
      <c r="E106" s="66"/>
      <c r="F106" s="98" t="s">
        <v>1693</v>
      </c>
      <c r="G106" s="64"/>
      <c r="H106" s="67" t="s">
        <v>240</v>
      </c>
      <c r="I106" s="68"/>
      <c r="J106" s="68"/>
      <c r="K106" s="67" t="s">
        <v>2178</v>
      </c>
      <c r="L106" s="69"/>
      <c r="M106" s="70">
        <v>6773.599609375</v>
      </c>
      <c r="N106" s="70">
        <v>2941.94580078125</v>
      </c>
      <c r="O106" s="71"/>
      <c r="P106" s="72"/>
      <c r="Q106" s="72"/>
      <c r="R106" s="84"/>
      <c r="S106" s="48">
        <v>0</v>
      </c>
      <c r="T106" s="48">
        <v>1</v>
      </c>
      <c r="U106" s="49">
        <v>0</v>
      </c>
      <c r="V106" s="49">
        <v>0.33333299999999999</v>
      </c>
      <c r="W106" s="49">
        <v>0</v>
      </c>
      <c r="X106" s="49">
        <v>0.77026899999999998</v>
      </c>
      <c r="Y106" s="49">
        <v>0</v>
      </c>
      <c r="Z106" s="49">
        <v>0</v>
      </c>
      <c r="AA106" s="73">
        <v>106</v>
      </c>
      <c r="AB106" s="73"/>
      <c r="AC106" s="74"/>
      <c r="AD106" s="75">
        <v>2167</v>
      </c>
      <c r="AE106" s="75">
        <v>3646</v>
      </c>
      <c r="AF106" s="75">
        <v>36369</v>
      </c>
      <c r="AG106" s="75">
        <v>111</v>
      </c>
      <c r="AH106" s="75">
        <v>-10800</v>
      </c>
      <c r="AI106" s="75" t="s">
        <v>1133</v>
      </c>
      <c r="AJ106" s="75" t="s">
        <v>1333</v>
      </c>
      <c r="AK106" s="80" t="s">
        <v>1492</v>
      </c>
      <c r="AL106" s="75" t="s">
        <v>1561</v>
      </c>
      <c r="AM106" s="77">
        <v>41892.074942129628</v>
      </c>
      <c r="AN106" s="75" t="s">
        <v>1829</v>
      </c>
      <c r="AO106" s="80" t="s">
        <v>1933</v>
      </c>
      <c r="AP106" s="75" t="s">
        <v>65</v>
      </c>
      <c r="AQ106" s="48"/>
      <c r="AR106" s="48"/>
      <c r="AS106" s="48"/>
      <c r="AT106" s="48"/>
      <c r="AU106" s="48"/>
      <c r="AV106" s="48"/>
      <c r="AW106" s="103" t="s">
        <v>2404</v>
      </c>
      <c r="AX106" s="103" t="s">
        <v>2404</v>
      </c>
      <c r="AY106" s="103" t="s">
        <v>2520</v>
      </c>
      <c r="AZ106" s="103" t="s">
        <v>2520</v>
      </c>
      <c r="BA106" s="2"/>
      <c r="BB106" s="3"/>
      <c r="BC106" s="3"/>
      <c r="BD106" s="3"/>
      <c r="BE106" s="3"/>
    </row>
    <row r="107" spans="1:57" x14ac:dyDescent="0.25">
      <c r="A107" s="63" t="s">
        <v>241</v>
      </c>
      <c r="B107" s="64"/>
      <c r="C107" s="64"/>
      <c r="D107" s="65">
        <v>5.15625</v>
      </c>
      <c r="E107" s="66"/>
      <c r="F107" s="98" t="s">
        <v>1694</v>
      </c>
      <c r="G107" s="64"/>
      <c r="H107" s="67" t="s">
        <v>241</v>
      </c>
      <c r="I107" s="68"/>
      <c r="J107" s="68"/>
      <c r="K107" s="67" t="s">
        <v>2179</v>
      </c>
      <c r="L107" s="69"/>
      <c r="M107" s="70">
        <v>1109.3826904296875</v>
      </c>
      <c r="N107" s="70">
        <v>5189.34130859375</v>
      </c>
      <c r="O107" s="71"/>
      <c r="P107" s="72"/>
      <c r="Q107" s="72"/>
      <c r="R107" s="84"/>
      <c r="S107" s="48">
        <v>0</v>
      </c>
      <c r="T107" s="48">
        <v>1</v>
      </c>
      <c r="U107" s="49">
        <v>0</v>
      </c>
      <c r="V107" s="49">
        <v>4.3478000000000003E-2</v>
      </c>
      <c r="W107" s="49">
        <v>0</v>
      </c>
      <c r="X107" s="49">
        <v>0.57882800000000001</v>
      </c>
      <c r="Y107" s="49">
        <v>0</v>
      </c>
      <c r="Z107" s="49">
        <v>0</v>
      </c>
      <c r="AA107" s="73">
        <v>107</v>
      </c>
      <c r="AB107" s="73"/>
      <c r="AC107" s="74"/>
      <c r="AD107" s="75">
        <v>830</v>
      </c>
      <c r="AE107" s="75">
        <v>105</v>
      </c>
      <c r="AF107" s="75">
        <v>6205</v>
      </c>
      <c r="AG107" s="75">
        <v>8960</v>
      </c>
      <c r="AH107" s="75"/>
      <c r="AI107" s="75" t="s">
        <v>1134</v>
      </c>
      <c r="AJ107" s="75" t="s">
        <v>1334</v>
      </c>
      <c r="AK107" s="75"/>
      <c r="AL107" s="75"/>
      <c r="AM107" s="77">
        <v>42501.705150462964</v>
      </c>
      <c r="AN107" s="75" t="s">
        <v>1829</v>
      </c>
      <c r="AO107" s="80" t="s">
        <v>1934</v>
      </c>
      <c r="AP107" s="75" t="s">
        <v>65</v>
      </c>
      <c r="AQ107" s="48"/>
      <c r="AR107" s="48"/>
      <c r="AS107" s="48"/>
      <c r="AT107" s="48"/>
      <c r="AU107" s="48"/>
      <c r="AV107" s="48"/>
      <c r="AW107" s="103" t="s">
        <v>2382</v>
      </c>
      <c r="AX107" s="103" t="s">
        <v>2382</v>
      </c>
      <c r="AY107" s="103" t="s">
        <v>2498</v>
      </c>
      <c r="AZ107" s="103" t="s">
        <v>2498</v>
      </c>
      <c r="BA107" s="2"/>
      <c r="BB107" s="3"/>
      <c r="BC107" s="3"/>
      <c r="BD107" s="3"/>
      <c r="BE107" s="3"/>
    </row>
    <row r="108" spans="1:57" x14ac:dyDescent="0.25">
      <c r="A108" s="63" t="s">
        <v>242</v>
      </c>
      <c r="B108" s="64"/>
      <c r="C108" s="64"/>
      <c r="D108" s="65">
        <v>5.15625</v>
      </c>
      <c r="E108" s="66"/>
      <c r="F108" s="98" t="s">
        <v>1695</v>
      </c>
      <c r="G108" s="64"/>
      <c r="H108" s="67" t="s">
        <v>242</v>
      </c>
      <c r="I108" s="68"/>
      <c r="J108" s="68"/>
      <c r="K108" s="67" t="s">
        <v>2180</v>
      </c>
      <c r="L108" s="69"/>
      <c r="M108" s="70">
        <v>8005.693359375</v>
      </c>
      <c r="N108" s="70">
        <v>8640.421875</v>
      </c>
      <c r="O108" s="71"/>
      <c r="P108" s="72"/>
      <c r="Q108" s="72"/>
      <c r="R108" s="84"/>
      <c r="S108" s="48">
        <v>1</v>
      </c>
      <c r="T108" s="48">
        <v>1</v>
      </c>
      <c r="U108" s="49">
        <v>0</v>
      </c>
      <c r="V108" s="49">
        <v>0</v>
      </c>
      <c r="W108" s="49">
        <v>0</v>
      </c>
      <c r="X108" s="49">
        <v>0.99999800000000005</v>
      </c>
      <c r="Y108" s="49">
        <v>0</v>
      </c>
      <c r="Z108" s="49" t="s">
        <v>2324</v>
      </c>
      <c r="AA108" s="73">
        <v>108</v>
      </c>
      <c r="AB108" s="73"/>
      <c r="AC108" s="74"/>
      <c r="AD108" s="75">
        <v>252</v>
      </c>
      <c r="AE108" s="75">
        <v>229</v>
      </c>
      <c r="AF108" s="75">
        <v>580</v>
      </c>
      <c r="AG108" s="75">
        <v>479</v>
      </c>
      <c r="AH108" s="75"/>
      <c r="AI108" s="75" t="s">
        <v>1135</v>
      </c>
      <c r="AJ108" s="75" t="s">
        <v>1274</v>
      </c>
      <c r="AK108" s="75"/>
      <c r="AL108" s="75"/>
      <c r="AM108" s="77">
        <v>40650.834710648145</v>
      </c>
      <c r="AN108" s="75" t="s">
        <v>1829</v>
      </c>
      <c r="AO108" s="80" t="s">
        <v>1935</v>
      </c>
      <c r="AP108" s="75" t="s">
        <v>65</v>
      </c>
      <c r="AQ108" s="48" t="s">
        <v>560</v>
      </c>
      <c r="AR108" s="48" t="s">
        <v>560</v>
      </c>
      <c r="AS108" s="48" t="s">
        <v>624</v>
      </c>
      <c r="AT108" s="48" t="s">
        <v>624</v>
      </c>
      <c r="AU108" s="48"/>
      <c r="AV108" s="48"/>
      <c r="AW108" s="103" t="s">
        <v>2421</v>
      </c>
      <c r="AX108" s="103" t="s">
        <v>2421</v>
      </c>
      <c r="AY108" s="103" t="s">
        <v>2538</v>
      </c>
      <c r="AZ108" s="103" t="s">
        <v>2538</v>
      </c>
      <c r="BA108" s="2"/>
      <c r="BB108" s="3"/>
      <c r="BC108" s="3"/>
      <c r="BD108" s="3"/>
      <c r="BE108" s="3"/>
    </row>
    <row r="109" spans="1:57" x14ac:dyDescent="0.25">
      <c r="A109" s="63" t="s">
        <v>243</v>
      </c>
      <c r="B109" s="64"/>
      <c r="C109" s="64"/>
      <c r="D109" s="65">
        <v>8.8125</v>
      </c>
      <c r="E109" s="66"/>
      <c r="F109" s="98" t="s">
        <v>1696</v>
      </c>
      <c r="G109" s="64"/>
      <c r="H109" s="67" t="s">
        <v>243</v>
      </c>
      <c r="I109" s="68"/>
      <c r="J109" s="68"/>
      <c r="K109" s="67" t="s">
        <v>2181</v>
      </c>
      <c r="L109" s="69"/>
      <c r="M109" s="70">
        <v>2256.247802734375</v>
      </c>
      <c r="N109" s="70">
        <v>9418.76171875</v>
      </c>
      <c r="O109" s="71"/>
      <c r="P109" s="72"/>
      <c r="Q109" s="72"/>
      <c r="R109" s="84"/>
      <c r="S109" s="48">
        <v>0</v>
      </c>
      <c r="T109" s="48">
        <v>2</v>
      </c>
      <c r="U109" s="49">
        <v>48</v>
      </c>
      <c r="V109" s="49">
        <v>1.6667000000000001E-2</v>
      </c>
      <c r="W109" s="49">
        <v>0</v>
      </c>
      <c r="X109" s="49">
        <v>0.95981300000000003</v>
      </c>
      <c r="Y109" s="49">
        <v>0</v>
      </c>
      <c r="Z109" s="49">
        <v>0</v>
      </c>
      <c r="AA109" s="73">
        <v>109</v>
      </c>
      <c r="AB109" s="73"/>
      <c r="AC109" s="74"/>
      <c r="AD109" s="75">
        <v>862</v>
      </c>
      <c r="AE109" s="75">
        <v>304</v>
      </c>
      <c r="AF109" s="75">
        <v>15179</v>
      </c>
      <c r="AG109" s="75">
        <v>5248</v>
      </c>
      <c r="AH109" s="75">
        <v>-28800</v>
      </c>
      <c r="AI109" s="75" t="s">
        <v>1136</v>
      </c>
      <c r="AJ109" s="75" t="s">
        <v>1287</v>
      </c>
      <c r="AK109" s="80" t="s">
        <v>1493</v>
      </c>
      <c r="AL109" s="75" t="s">
        <v>1558</v>
      </c>
      <c r="AM109" s="77">
        <v>41302.435104166667</v>
      </c>
      <c r="AN109" s="75" t="s">
        <v>1829</v>
      </c>
      <c r="AO109" s="80" t="s">
        <v>1936</v>
      </c>
      <c r="AP109" s="75" t="s">
        <v>65</v>
      </c>
      <c r="AQ109" s="48" t="s">
        <v>581</v>
      </c>
      <c r="AR109" s="48" t="s">
        <v>581</v>
      </c>
      <c r="AS109" s="48" t="s">
        <v>619</v>
      </c>
      <c r="AT109" s="48" t="s">
        <v>619</v>
      </c>
      <c r="AU109" s="48"/>
      <c r="AV109" s="48"/>
      <c r="AW109" s="103" t="s">
        <v>2422</v>
      </c>
      <c r="AX109" s="103" t="s">
        <v>2422</v>
      </c>
      <c r="AY109" s="103" t="s">
        <v>2539</v>
      </c>
      <c r="AZ109" s="103" t="s">
        <v>2539</v>
      </c>
      <c r="BA109" s="2"/>
      <c r="BB109" s="3"/>
      <c r="BC109" s="3"/>
      <c r="BD109" s="3"/>
      <c r="BE109" s="3"/>
    </row>
    <row r="110" spans="1:57" x14ac:dyDescent="0.25">
      <c r="A110" s="63" t="s">
        <v>391</v>
      </c>
      <c r="B110" s="64"/>
      <c r="C110" s="64"/>
      <c r="D110" s="65">
        <v>1.5</v>
      </c>
      <c r="E110" s="66"/>
      <c r="F110" s="98" t="s">
        <v>1697</v>
      </c>
      <c r="G110" s="64"/>
      <c r="H110" s="67" t="s">
        <v>391</v>
      </c>
      <c r="I110" s="68"/>
      <c r="J110" s="68"/>
      <c r="K110" s="67" t="s">
        <v>2182</v>
      </c>
      <c r="L110" s="69"/>
      <c r="M110" s="70">
        <v>1138.8397216796875</v>
      </c>
      <c r="N110" s="70">
        <v>7468.75927734375</v>
      </c>
      <c r="O110" s="71"/>
      <c r="P110" s="72"/>
      <c r="Q110" s="72"/>
      <c r="R110" s="84"/>
      <c r="S110" s="48">
        <v>1</v>
      </c>
      <c r="T110" s="48">
        <v>0</v>
      </c>
      <c r="U110" s="49">
        <v>0</v>
      </c>
      <c r="V110" s="49">
        <v>1.1905000000000001E-2</v>
      </c>
      <c r="W110" s="49">
        <v>0</v>
      </c>
      <c r="X110" s="49">
        <v>0.55791999999999997</v>
      </c>
      <c r="Y110" s="49">
        <v>0</v>
      </c>
      <c r="Z110" s="49">
        <v>0</v>
      </c>
      <c r="AA110" s="73">
        <v>110</v>
      </c>
      <c r="AB110" s="73"/>
      <c r="AC110" s="74"/>
      <c r="AD110" s="75">
        <v>341</v>
      </c>
      <c r="AE110" s="75">
        <v>712</v>
      </c>
      <c r="AF110" s="75">
        <v>1460</v>
      </c>
      <c r="AG110" s="75">
        <v>55</v>
      </c>
      <c r="AH110" s="75">
        <v>-28800</v>
      </c>
      <c r="AI110" s="75" t="s">
        <v>1137</v>
      </c>
      <c r="AJ110" s="75" t="s">
        <v>1335</v>
      </c>
      <c r="AK110" s="80" t="s">
        <v>1494</v>
      </c>
      <c r="AL110" s="75" t="s">
        <v>1558</v>
      </c>
      <c r="AM110" s="77">
        <v>40121.075509259259</v>
      </c>
      <c r="AN110" s="75" t="s">
        <v>1829</v>
      </c>
      <c r="AO110" s="80" t="s">
        <v>1937</v>
      </c>
      <c r="AP110" s="75" t="s">
        <v>64</v>
      </c>
      <c r="AQ110" s="48"/>
      <c r="AR110" s="48"/>
      <c r="AS110" s="48"/>
      <c r="AT110" s="48"/>
      <c r="AU110" s="48"/>
      <c r="AV110" s="48"/>
      <c r="AW110" s="48"/>
      <c r="AX110" s="48"/>
      <c r="AY110" s="48"/>
      <c r="AZ110" s="48"/>
      <c r="BA110" s="2"/>
      <c r="BB110" s="3"/>
      <c r="BC110" s="3"/>
      <c r="BD110" s="3"/>
      <c r="BE110" s="3"/>
    </row>
    <row r="111" spans="1:57" x14ac:dyDescent="0.25">
      <c r="A111" s="63" t="s">
        <v>244</v>
      </c>
      <c r="B111" s="64"/>
      <c r="C111" s="64"/>
      <c r="D111" s="65">
        <v>5.15625</v>
      </c>
      <c r="E111" s="66"/>
      <c r="F111" s="98" t="s">
        <v>1698</v>
      </c>
      <c r="G111" s="64"/>
      <c r="H111" s="67" t="s">
        <v>244</v>
      </c>
      <c r="I111" s="68"/>
      <c r="J111" s="68"/>
      <c r="K111" s="67" t="s">
        <v>2183</v>
      </c>
      <c r="L111" s="69"/>
      <c r="M111" s="70">
        <v>9601.8408203125</v>
      </c>
      <c r="N111" s="70">
        <v>7364.7021484375</v>
      </c>
      <c r="O111" s="71"/>
      <c r="P111" s="72"/>
      <c r="Q111" s="72"/>
      <c r="R111" s="84"/>
      <c r="S111" s="48">
        <v>1</v>
      </c>
      <c r="T111" s="48">
        <v>1</v>
      </c>
      <c r="U111" s="49">
        <v>0</v>
      </c>
      <c r="V111" s="49">
        <v>0</v>
      </c>
      <c r="W111" s="49">
        <v>0</v>
      </c>
      <c r="X111" s="49">
        <v>0.99999800000000005</v>
      </c>
      <c r="Y111" s="49">
        <v>0</v>
      </c>
      <c r="Z111" s="49" t="s">
        <v>2324</v>
      </c>
      <c r="AA111" s="73">
        <v>111</v>
      </c>
      <c r="AB111" s="73"/>
      <c r="AC111" s="74"/>
      <c r="AD111" s="75">
        <v>1648</v>
      </c>
      <c r="AE111" s="75">
        <v>2054</v>
      </c>
      <c r="AF111" s="75">
        <v>315083</v>
      </c>
      <c r="AG111" s="75">
        <v>1588</v>
      </c>
      <c r="AH111" s="75">
        <v>-28800</v>
      </c>
      <c r="AI111" s="75" t="s">
        <v>1138</v>
      </c>
      <c r="AJ111" s="75" t="s">
        <v>1302</v>
      </c>
      <c r="AK111" s="80" t="s">
        <v>1495</v>
      </c>
      <c r="AL111" s="75" t="s">
        <v>1558</v>
      </c>
      <c r="AM111" s="77">
        <v>39981.200196759259</v>
      </c>
      <c r="AN111" s="75" t="s">
        <v>1829</v>
      </c>
      <c r="AO111" s="80" t="s">
        <v>1938</v>
      </c>
      <c r="AP111" s="75" t="s">
        <v>65</v>
      </c>
      <c r="AQ111" s="48" t="s">
        <v>582</v>
      </c>
      <c r="AR111" s="48" t="s">
        <v>582</v>
      </c>
      <c r="AS111" s="48" t="s">
        <v>633</v>
      </c>
      <c r="AT111" s="48" t="s">
        <v>633</v>
      </c>
      <c r="AU111" s="48"/>
      <c r="AV111" s="48"/>
      <c r="AW111" s="103" t="s">
        <v>2423</v>
      </c>
      <c r="AX111" s="103" t="s">
        <v>2423</v>
      </c>
      <c r="AY111" s="103" t="s">
        <v>2540</v>
      </c>
      <c r="AZ111" s="103" t="s">
        <v>2540</v>
      </c>
      <c r="BA111" s="2"/>
      <c r="BB111" s="3"/>
      <c r="BC111" s="3"/>
      <c r="BD111" s="3"/>
      <c r="BE111" s="3"/>
    </row>
    <row r="112" spans="1:57" x14ac:dyDescent="0.25">
      <c r="A112" s="63" t="s">
        <v>245</v>
      </c>
      <c r="B112" s="64"/>
      <c r="C112" s="64"/>
      <c r="D112" s="65">
        <v>5.15625</v>
      </c>
      <c r="E112" s="66"/>
      <c r="F112" s="98" t="s">
        <v>1699</v>
      </c>
      <c r="G112" s="64"/>
      <c r="H112" s="67" t="s">
        <v>245</v>
      </c>
      <c r="I112" s="68"/>
      <c r="J112" s="68"/>
      <c r="K112" s="67" t="s">
        <v>2184</v>
      </c>
      <c r="L112" s="69"/>
      <c r="M112" s="70">
        <v>712.630615234375</v>
      </c>
      <c r="N112" s="70">
        <v>3970.093994140625</v>
      </c>
      <c r="O112" s="71"/>
      <c r="P112" s="72"/>
      <c r="Q112" s="72"/>
      <c r="R112" s="84"/>
      <c r="S112" s="48">
        <v>0</v>
      </c>
      <c r="T112" s="48">
        <v>1</v>
      </c>
      <c r="U112" s="49">
        <v>0</v>
      </c>
      <c r="V112" s="49">
        <v>7.1429000000000006E-2</v>
      </c>
      <c r="W112" s="49">
        <v>0</v>
      </c>
      <c r="X112" s="49">
        <v>0.658887</v>
      </c>
      <c r="Y112" s="49">
        <v>0</v>
      </c>
      <c r="Z112" s="49">
        <v>0</v>
      </c>
      <c r="AA112" s="73">
        <v>112</v>
      </c>
      <c r="AB112" s="73"/>
      <c r="AC112" s="74"/>
      <c r="AD112" s="75">
        <v>7108</v>
      </c>
      <c r="AE112" s="75">
        <v>7293</v>
      </c>
      <c r="AF112" s="75">
        <v>177047</v>
      </c>
      <c r="AG112" s="75">
        <v>133</v>
      </c>
      <c r="AH112" s="75"/>
      <c r="AI112" s="75" t="s">
        <v>1139</v>
      </c>
      <c r="AJ112" s="75" t="s">
        <v>1336</v>
      </c>
      <c r="AK112" s="75"/>
      <c r="AL112" s="75"/>
      <c r="AM112" s="77">
        <v>41046.112291666665</v>
      </c>
      <c r="AN112" s="75" t="s">
        <v>1829</v>
      </c>
      <c r="AO112" s="80" t="s">
        <v>1939</v>
      </c>
      <c r="AP112" s="75" t="s">
        <v>65</v>
      </c>
      <c r="AQ112" s="48"/>
      <c r="AR112" s="48"/>
      <c r="AS112" s="48"/>
      <c r="AT112" s="48"/>
      <c r="AU112" s="48"/>
      <c r="AV112" s="48"/>
      <c r="AW112" s="103" t="s">
        <v>2424</v>
      </c>
      <c r="AX112" s="103" t="s">
        <v>2424</v>
      </c>
      <c r="AY112" s="103" t="s">
        <v>2541</v>
      </c>
      <c r="AZ112" s="103" t="s">
        <v>2541</v>
      </c>
      <c r="BA112" s="2"/>
      <c r="BB112" s="3"/>
      <c r="BC112" s="3"/>
      <c r="BD112" s="3"/>
      <c r="BE112" s="3"/>
    </row>
    <row r="113" spans="1:57" x14ac:dyDescent="0.25">
      <c r="A113" s="63" t="s">
        <v>392</v>
      </c>
      <c r="B113" s="64"/>
      <c r="C113" s="64"/>
      <c r="D113" s="65">
        <v>1.5</v>
      </c>
      <c r="E113" s="66"/>
      <c r="F113" s="98" t="s">
        <v>1700</v>
      </c>
      <c r="G113" s="64"/>
      <c r="H113" s="67" t="s">
        <v>392</v>
      </c>
      <c r="I113" s="68"/>
      <c r="J113" s="68"/>
      <c r="K113" s="67" t="s">
        <v>2185</v>
      </c>
      <c r="L113" s="69"/>
      <c r="M113" s="70">
        <v>3945.267578125</v>
      </c>
      <c r="N113" s="70">
        <v>1254.2611083984375</v>
      </c>
      <c r="O113" s="71"/>
      <c r="P113" s="72"/>
      <c r="Q113" s="72"/>
      <c r="R113" s="84"/>
      <c r="S113" s="48">
        <v>2</v>
      </c>
      <c r="T113" s="48">
        <v>0</v>
      </c>
      <c r="U113" s="49">
        <v>8</v>
      </c>
      <c r="V113" s="49">
        <v>0.1</v>
      </c>
      <c r="W113" s="49">
        <v>0</v>
      </c>
      <c r="X113" s="49">
        <v>1.197381</v>
      </c>
      <c r="Y113" s="49">
        <v>0</v>
      </c>
      <c r="Z113" s="49">
        <v>0</v>
      </c>
      <c r="AA113" s="73">
        <v>113</v>
      </c>
      <c r="AB113" s="73"/>
      <c r="AC113" s="74"/>
      <c r="AD113" s="75">
        <v>4870</v>
      </c>
      <c r="AE113" s="75">
        <v>5061</v>
      </c>
      <c r="AF113" s="75">
        <v>6323</v>
      </c>
      <c r="AG113" s="75">
        <v>26670</v>
      </c>
      <c r="AH113" s="75">
        <v>-10800</v>
      </c>
      <c r="AI113" s="75" t="s">
        <v>1140</v>
      </c>
      <c r="AJ113" s="75" t="s">
        <v>1337</v>
      </c>
      <c r="AK113" s="75"/>
      <c r="AL113" s="75" t="s">
        <v>1561</v>
      </c>
      <c r="AM113" s="77">
        <v>40631.949386574073</v>
      </c>
      <c r="AN113" s="75" t="s">
        <v>1829</v>
      </c>
      <c r="AO113" s="80" t="s">
        <v>1940</v>
      </c>
      <c r="AP113" s="75" t="s">
        <v>64</v>
      </c>
      <c r="AQ113" s="48"/>
      <c r="AR113" s="48"/>
      <c r="AS113" s="48"/>
      <c r="AT113" s="48"/>
      <c r="AU113" s="48"/>
      <c r="AV113" s="48"/>
      <c r="AW113" s="48"/>
      <c r="AX113" s="48"/>
      <c r="AY113" s="48"/>
      <c r="AZ113" s="48"/>
      <c r="BA113" s="2"/>
      <c r="BB113" s="3"/>
      <c r="BC113" s="3"/>
      <c r="BD113" s="3"/>
      <c r="BE113" s="3"/>
    </row>
    <row r="114" spans="1:57" x14ac:dyDescent="0.25">
      <c r="A114" s="63" t="s">
        <v>246</v>
      </c>
      <c r="B114" s="64"/>
      <c r="C114" s="64"/>
      <c r="D114" s="65">
        <v>5.15625</v>
      </c>
      <c r="E114" s="66"/>
      <c r="F114" s="98" t="s">
        <v>1590</v>
      </c>
      <c r="G114" s="64"/>
      <c r="H114" s="67" t="s">
        <v>246</v>
      </c>
      <c r="I114" s="68"/>
      <c r="J114" s="68"/>
      <c r="K114" s="67" t="s">
        <v>2186</v>
      </c>
      <c r="L114" s="69"/>
      <c r="M114" s="70">
        <v>8249.8359375</v>
      </c>
      <c r="N114" s="70">
        <v>5717.0458984375</v>
      </c>
      <c r="O114" s="71"/>
      <c r="P114" s="72"/>
      <c r="Q114" s="72"/>
      <c r="R114" s="84"/>
      <c r="S114" s="48">
        <v>0</v>
      </c>
      <c r="T114" s="48">
        <v>1</v>
      </c>
      <c r="U114" s="49">
        <v>0</v>
      </c>
      <c r="V114" s="49">
        <v>0.14285700000000001</v>
      </c>
      <c r="W114" s="49">
        <v>0</v>
      </c>
      <c r="X114" s="49">
        <v>0.59523700000000002</v>
      </c>
      <c r="Y114" s="49">
        <v>0</v>
      </c>
      <c r="Z114" s="49">
        <v>0</v>
      </c>
      <c r="AA114" s="73">
        <v>114</v>
      </c>
      <c r="AB114" s="73"/>
      <c r="AC114" s="74"/>
      <c r="AD114" s="75">
        <v>3504</v>
      </c>
      <c r="AE114" s="75">
        <v>3367</v>
      </c>
      <c r="AF114" s="75">
        <v>23195</v>
      </c>
      <c r="AG114" s="75">
        <v>18610</v>
      </c>
      <c r="AH114" s="75">
        <v>-28800</v>
      </c>
      <c r="AI114" s="75" t="s">
        <v>1141</v>
      </c>
      <c r="AJ114" s="75"/>
      <c r="AK114" s="75"/>
      <c r="AL114" s="75" t="s">
        <v>1558</v>
      </c>
      <c r="AM114" s="77">
        <v>42408.917013888888</v>
      </c>
      <c r="AN114" s="75" t="s">
        <v>1829</v>
      </c>
      <c r="AO114" s="80" t="s">
        <v>1941</v>
      </c>
      <c r="AP114" s="75" t="s">
        <v>65</v>
      </c>
      <c r="AQ114" s="48"/>
      <c r="AR114" s="48"/>
      <c r="AS114" s="48"/>
      <c r="AT114" s="48"/>
      <c r="AU114" s="48"/>
      <c r="AV114" s="48"/>
      <c r="AW114" s="103" t="s">
        <v>2415</v>
      </c>
      <c r="AX114" s="103" t="s">
        <v>2415</v>
      </c>
      <c r="AY114" s="103" t="s">
        <v>2532</v>
      </c>
      <c r="AZ114" s="103" t="s">
        <v>2532</v>
      </c>
      <c r="BA114" s="2"/>
      <c r="BB114" s="3"/>
      <c r="BC114" s="3"/>
      <c r="BD114" s="3"/>
      <c r="BE114" s="3"/>
    </row>
    <row r="115" spans="1:57" x14ac:dyDescent="0.25">
      <c r="A115" s="63" t="s">
        <v>247</v>
      </c>
      <c r="B115" s="64"/>
      <c r="C115" s="64"/>
      <c r="D115" s="65">
        <v>5.15625</v>
      </c>
      <c r="E115" s="66"/>
      <c r="F115" s="98" t="s">
        <v>1701</v>
      </c>
      <c r="G115" s="64"/>
      <c r="H115" s="67" t="s">
        <v>247</v>
      </c>
      <c r="I115" s="68"/>
      <c r="J115" s="68"/>
      <c r="K115" s="67" t="s">
        <v>2187</v>
      </c>
      <c r="L115" s="69"/>
      <c r="M115" s="70">
        <v>4576.58740234375</v>
      </c>
      <c r="N115" s="70">
        <v>315.87167358398438</v>
      </c>
      <c r="O115" s="71"/>
      <c r="P115" s="72"/>
      <c r="Q115" s="72"/>
      <c r="R115" s="84"/>
      <c r="S115" s="48">
        <v>1</v>
      </c>
      <c r="T115" s="48">
        <v>1</v>
      </c>
      <c r="U115" s="49">
        <v>0</v>
      </c>
      <c r="V115" s="49">
        <v>0</v>
      </c>
      <c r="W115" s="49">
        <v>0</v>
      </c>
      <c r="X115" s="49">
        <v>0.99999800000000005</v>
      </c>
      <c r="Y115" s="49">
        <v>0</v>
      </c>
      <c r="Z115" s="49" t="s">
        <v>2324</v>
      </c>
      <c r="AA115" s="73">
        <v>115</v>
      </c>
      <c r="AB115" s="73"/>
      <c r="AC115" s="74"/>
      <c r="AD115" s="75">
        <v>9412</v>
      </c>
      <c r="AE115" s="75">
        <v>9427</v>
      </c>
      <c r="AF115" s="75">
        <v>412627</v>
      </c>
      <c r="AG115" s="75">
        <v>4027</v>
      </c>
      <c r="AH115" s="75">
        <v>3600</v>
      </c>
      <c r="AI115" s="75" t="s">
        <v>1142</v>
      </c>
      <c r="AJ115" s="75" t="s">
        <v>1338</v>
      </c>
      <c r="AK115" s="80" t="s">
        <v>1496</v>
      </c>
      <c r="AL115" s="75" t="s">
        <v>1271</v>
      </c>
      <c r="AM115" s="77">
        <v>39979.332256944443</v>
      </c>
      <c r="AN115" s="75" t="s">
        <v>1829</v>
      </c>
      <c r="AO115" s="80" t="s">
        <v>1942</v>
      </c>
      <c r="AP115" s="75" t="s">
        <v>65</v>
      </c>
      <c r="AQ115" s="48" t="s">
        <v>560</v>
      </c>
      <c r="AR115" s="48" t="s">
        <v>560</v>
      </c>
      <c r="AS115" s="48" t="s">
        <v>624</v>
      </c>
      <c r="AT115" s="48" t="s">
        <v>624</v>
      </c>
      <c r="AU115" s="48"/>
      <c r="AV115" s="48"/>
      <c r="AW115" s="103" t="s">
        <v>2388</v>
      </c>
      <c r="AX115" s="103" t="s">
        <v>2388</v>
      </c>
      <c r="AY115" s="103" t="s">
        <v>2504</v>
      </c>
      <c r="AZ115" s="103" t="s">
        <v>2504</v>
      </c>
      <c r="BA115" s="2"/>
      <c r="BB115" s="3"/>
      <c r="BC115" s="3"/>
      <c r="BD115" s="3"/>
      <c r="BE115" s="3"/>
    </row>
    <row r="116" spans="1:57" x14ac:dyDescent="0.25">
      <c r="A116" s="63" t="s">
        <v>248</v>
      </c>
      <c r="B116" s="64"/>
      <c r="C116" s="64"/>
      <c r="D116" s="65">
        <v>8.8125</v>
      </c>
      <c r="E116" s="66"/>
      <c r="F116" s="98" t="s">
        <v>1702</v>
      </c>
      <c r="G116" s="64"/>
      <c r="H116" s="67" t="s">
        <v>248</v>
      </c>
      <c r="I116" s="68"/>
      <c r="J116" s="68"/>
      <c r="K116" s="67" t="s">
        <v>2188</v>
      </c>
      <c r="L116" s="69"/>
      <c r="M116" s="70">
        <v>6517.6650390625</v>
      </c>
      <c r="N116" s="70">
        <v>4046.447998046875</v>
      </c>
      <c r="O116" s="71"/>
      <c r="P116" s="72"/>
      <c r="Q116" s="72"/>
      <c r="R116" s="84"/>
      <c r="S116" s="48">
        <v>0</v>
      </c>
      <c r="T116" s="48">
        <v>2</v>
      </c>
      <c r="U116" s="49">
        <v>14.666667</v>
      </c>
      <c r="V116" s="49">
        <v>1.6667000000000001E-2</v>
      </c>
      <c r="W116" s="49">
        <v>0</v>
      </c>
      <c r="X116" s="49">
        <v>0.82674000000000003</v>
      </c>
      <c r="Y116" s="49">
        <v>0</v>
      </c>
      <c r="Z116" s="49">
        <v>0</v>
      </c>
      <c r="AA116" s="73">
        <v>116</v>
      </c>
      <c r="AB116" s="73"/>
      <c r="AC116" s="74"/>
      <c r="AD116" s="75">
        <v>530</v>
      </c>
      <c r="AE116" s="75">
        <v>144</v>
      </c>
      <c r="AF116" s="75">
        <v>8708</v>
      </c>
      <c r="AG116" s="75">
        <v>1698</v>
      </c>
      <c r="AH116" s="75"/>
      <c r="AI116" s="75" t="s">
        <v>1143</v>
      </c>
      <c r="AJ116" s="75"/>
      <c r="AK116" s="75"/>
      <c r="AL116" s="75"/>
      <c r="AM116" s="77">
        <v>41294.743495370371</v>
      </c>
      <c r="AN116" s="75" t="s">
        <v>1829</v>
      </c>
      <c r="AO116" s="80" t="s">
        <v>1943</v>
      </c>
      <c r="AP116" s="75" t="s">
        <v>65</v>
      </c>
      <c r="AQ116" s="48"/>
      <c r="AR116" s="48"/>
      <c r="AS116" s="48"/>
      <c r="AT116" s="48"/>
      <c r="AU116" s="48" t="s">
        <v>646</v>
      </c>
      <c r="AV116" s="48" t="s">
        <v>646</v>
      </c>
      <c r="AW116" s="103" t="s">
        <v>2425</v>
      </c>
      <c r="AX116" s="103" t="s">
        <v>2487</v>
      </c>
      <c r="AY116" s="103" t="s">
        <v>2542</v>
      </c>
      <c r="AZ116" s="103" t="s">
        <v>2603</v>
      </c>
      <c r="BA116" s="2"/>
      <c r="BB116" s="3"/>
      <c r="BC116" s="3"/>
      <c r="BD116" s="3"/>
      <c r="BE116" s="3"/>
    </row>
    <row r="117" spans="1:57" x14ac:dyDescent="0.25">
      <c r="A117" s="63" t="s">
        <v>249</v>
      </c>
      <c r="B117" s="64"/>
      <c r="C117" s="64"/>
      <c r="D117" s="65">
        <v>5.15625</v>
      </c>
      <c r="E117" s="66"/>
      <c r="F117" s="98" t="s">
        <v>1703</v>
      </c>
      <c r="G117" s="64"/>
      <c r="H117" s="67" t="s">
        <v>249</v>
      </c>
      <c r="I117" s="68"/>
      <c r="J117" s="68"/>
      <c r="K117" s="67" t="s">
        <v>2189</v>
      </c>
      <c r="L117" s="69"/>
      <c r="M117" s="70">
        <v>8966.2587890625</v>
      </c>
      <c r="N117" s="70">
        <v>8783.0166015625</v>
      </c>
      <c r="O117" s="71"/>
      <c r="P117" s="72"/>
      <c r="Q117" s="72"/>
      <c r="R117" s="84"/>
      <c r="S117" s="48">
        <v>0</v>
      </c>
      <c r="T117" s="48">
        <v>1</v>
      </c>
      <c r="U117" s="49">
        <v>0</v>
      </c>
      <c r="V117" s="49">
        <v>0.33333299999999999</v>
      </c>
      <c r="W117" s="49">
        <v>0</v>
      </c>
      <c r="X117" s="49">
        <v>0.77026899999999998</v>
      </c>
      <c r="Y117" s="49">
        <v>0</v>
      </c>
      <c r="Z117" s="49">
        <v>0</v>
      </c>
      <c r="AA117" s="73">
        <v>117</v>
      </c>
      <c r="AB117" s="73"/>
      <c r="AC117" s="74"/>
      <c r="AD117" s="75">
        <v>244</v>
      </c>
      <c r="AE117" s="75">
        <v>115</v>
      </c>
      <c r="AF117" s="75">
        <v>11325</v>
      </c>
      <c r="AG117" s="75">
        <v>9742</v>
      </c>
      <c r="AH117" s="75"/>
      <c r="AI117" s="75" t="s">
        <v>1144</v>
      </c>
      <c r="AJ117" s="75"/>
      <c r="AK117" s="75"/>
      <c r="AL117" s="75"/>
      <c r="AM117" s="77">
        <v>42417.188796296294</v>
      </c>
      <c r="AN117" s="75" t="s">
        <v>1829</v>
      </c>
      <c r="AO117" s="80" t="s">
        <v>1944</v>
      </c>
      <c r="AP117" s="75" t="s">
        <v>65</v>
      </c>
      <c r="AQ117" s="48"/>
      <c r="AR117" s="48"/>
      <c r="AS117" s="48"/>
      <c r="AT117" s="48"/>
      <c r="AU117" s="48"/>
      <c r="AV117" s="48"/>
      <c r="AW117" s="103" t="s">
        <v>2380</v>
      </c>
      <c r="AX117" s="103" t="s">
        <v>2380</v>
      </c>
      <c r="AY117" s="103" t="s">
        <v>2496</v>
      </c>
      <c r="AZ117" s="103" t="s">
        <v>2496</v>
      </c>
      <c r="BA117" s="2"/>
      <c r="BB117" s="3"/>
      <c r="BC117" s="3"/>
      <c r="BD117" s="3"/>
      <c r="BE117" s="3"/>
    </row>
    <row r="118" spans="1:57" x14ac:dyDescent="0.25">
      <c r="A118" s="63" t="s">
        <v>250</v>
      </c>
      <c r="B118" s="64"/>
      <c r="C118" s="64"/>
      <c r="D118" s="65">
        <v>5.15625</v>
      </c>
      <c r="E118" s="66"/>
      <c r="F118" s="98" t="s">
        <v>1704</v>
      </c>
      <c r="G118" s="64"/>
      <c r="H118" s="67" t="s">
        <v>250</v>
      </c>
      <c r="I118" s="68"/>
      <c r="J118" s="68"/>
      <c r="K118" s="67" t="s">
        <v>2190</v>
      </c>
      <c r="L118" s="69"/>
      <c r="M118" s="70">
        <v>4108.66357421875</v>
      </c>
      <c r="N118" s="70">
        <v>9478.88671875</v>
      </c>
      <c r="O118" s="71"/>
      <c r="P118" s="72"/>
      <c r="Q118" s="72"/>
      <c r="R118" s="84"/>
      <c r="S118" s="48">
        <v>0</v>
      </c>
      <c r="T118" s="48">
        <v>1</v>
      </c>
      <c r="U118" s="49">
        <v>0</v>
      </c>
      <c r="V118" s="49">
        <v>4.3478000000000003E-2</v>
      </c>
      <c r="W118" s="49">
        <v>0</v>
      </c>
      <c r="X118" s="49">
        <v>0.57882800000000001</v>
      </c>
      <c r="Y118" s="49">
        <v>0</v>
      </c>
      <c r="Z118" s="49">
        <v>0</v>
      </c>
      <c r="AA118" s="73">
        <v>118</v>
      </c>
      <c r="AB118" s="73"/>
      <c r="AC118" s="74"/>
      <c r="AD118" s="75">
        <v>564</v>
      </c>
      <c r="AE118" s="75">
        <v>619</v>
      </c>
      <c r="AF118" s="75">
        <v>103917</v>
      </c>
      <c r="AG118" s="75">
        <v>61582</v>
      </c>
      <c r="AH118" s="75">
        <v>-28800</v>
      </c>
      <c r="AI118" s="75" t="s">
        <v>1145</v>
      </c>
      <c r="AJ118" s="75" t="s">
        <v>1339</v>
      </c>
      <c r="AK118" s="80" t="s">
        <v>1497</v>
      </c>
      <c r="AL118" s="75" t="s">
        <v>1558</v>
      </c>
      <c r="AM118" s="77">
        <v>42524.911736111113</v>
      </c>
      <c r="AN118" s="75" t="s">
        <v>1829</v>
      </c>
      <c r="AO118" s="80" t="s">
        <v>1945</v>
      </c>
      <c r="AP118" s="75" t="s">
        <v>65</v>
      </c>
      <c r="AQ118" s="48"/>
      <c r="AR118" s="48"/>
      <c r="AS118" s="48"/>
      <c r="AT118" s="48"/>
      <c r="AU118" s="48"/>
      <c r="AV118" s="48"/>
      <c r="AW118" s="103" t="s">
        <v>2382</v>
      </c>
      <c r="AX118" s="103" t="s">
        <v>2382</v>
      </c>
      <c r="AY118" s="103" t="s">
        <v>2498</v>
      </c>
      <c r="AZ118" s="103" t="s">
        <v>2498</v>
      </c>
      <c r="BA118" s="2"/>
      <c r="BB118" s="3"/>
      <c r="BC118" s="3"/>
      <c r="BD118" s="3"/>
      <c r="BE118" s="3"/>
    </row>
    <row r="119" spans="1:57" x14ac:dyDescent="0.25">
      <c r="A119" s="63" t="s">
        <v>251</v>
      </c>
      <c r="B119" s="64"/>
      <c r="C119" s="64"/>
      <c r="D119" s="65">
        <v>12.46875</v>
      </c>
      <c r="E119" s="66"/>
      <c r="F119" s="98" t="s">
        <v>1705</v>
      </c>
      <c r="G119" s="64"/>
      <c r="H119" s="67" t="s">
        <v>251</v>
      </c>
      <c r="I119" s="68"/>
      <c r="J119" s="68"/>
      <c r="K119" s="67" t="s">
        <v>2191</v>
      </c>
      <c r="L119" s="69"/>
      <c r="M119" s="70">
        <v>3710.48828125</v>
      </c>
      <c r="N119" s="70">
        <v>2910.01904296875</v>
      </c>
      <c r="O119" s="71"/>
      <c r="P119" s="72"/>
      <c r="Q119" s="72"/>
      <c r="R119" s="84"/>
      <c r="S119" s="48">
        <v>0</v>
      </c>
      <c r="T119" s="48">
        <v>3</v>
      </c>
      <c r="U119" s="49">
        <v>43</v>
      </c>
      <c r="V119" s="49">
        <v>1.7240999999999999E-2</v>
      </c>
      <c r="W119" s="49">
        <v>0</v>
      </c>
      <c r="X119" s="49">
        <v>1.190194</v>
      </c>
      <c r="Y119" s="49">
        <v>0</v>
      </c>
      <c r="Z119" s="49">
        <v>0</v>
      </c>
      <c r="AA119" s="73">
        <v>119</v>
      </c>
      <c r="AB119" s="73"/>
      <c r="AC119" s="74"/>
      <c r="AD119" s="75">
        <v>59</v>
      </c>
      <c r="AE119" s="75">
        <v>78</v>
      </c>
      <c r="AF119" s="75">
        <v>2719</v>
      </c>
      <c r="AG119" s="75">
        <v>73205</v>
      </c>
      <c r="AH119" s="75"/>
      <c r="AI119" s="75"/>
      <c r="AJ119" s="75"/>
      <c r="AK119" s="75"/>
      <c r="AL119" s="75"/>
      <c r="AM119" s="77">
        <v>41295.79859953704</v>
      </c>
      <c r="AN119" s="75" t="s">
        <v>1829</v>
      </c>
      <c r="AO119" s="80" t="s">
        <v>1946</v>
      </c>
      <c r="AP119" s="75" t="s">
        <v>65</v>
      </c>
      <c r="AQ119" s="48"/>
      <c r="AR119" s="48"/>
      <c r="AS119" s="48"/>
      <c r="AT119" s="48"/>
      <c r="AU119" s="48"/>
      <c r="AV119" s="48"/>
      <c r="AW119" s="103" t="s">
        <v>2426</v>
      </c>
      <c r="AX119" s="103" t="s">
        <v>2426</v>
      </c>
      <c r="AY119" s="103" t="s">
        <v>2543</v>
      </c>
      <c r="AZ119" s="103" t="s">
        <v>2543</v>
      </c>
      <c r="BA119" s="2"/>
      <c r="BB119" s="3"/>
      <c r="BC119" s="3"/>
      <c r="BD119" s="3"/>
      <c r="BE119" s="3"/>
    </row>
    <row r="120" spans="1:57" x14ac:dyDescent="0.25">
      <c r="A120" s="63" t="s">
        <v>252</v>
      </c>
      <c r="B120" s="64"/>
      <c r="C120" s="64"/>
      <c r="D120" s="65">
        <v>5.15625</v>
      </c>
      <c r="E120" s="66"/>
      <c r="F120" s="98" t="s">
        <v>1706</v>
      </c>
      <c r="G120" s="64"/>
      <c r="H120" s="67" t="s">
        <v>252</v>
      </c>
      <c r="I120" s="68"/>
      <c r="J120" s="68"/>
      <c r="K120" s="67" t="s">
        <v>2192</v>
      </c>
      <c r="L120" s="69"/>
      <c r="M120" s="70">
        <v>3649.571044921875</v>
      </c>
      <c r="N120" s="70">
        <v>9648.9619140625</v>
      </c>
      <c r="O120" s="71"/>
      <c r="P120" s="72"/>
      <c r="Q120" s="72"/>
      <c r="R120" s="84"/>
      <c r="S120" s="48">
        <v>0</v>
      </c>
      <c r="T120" s="48">
        <v>1</v>
      </c>
      <c r="U120" s="49">
        <v>0</v>
      </c>
      <c r="V120" s="49">
        <v>4.3478000000000003E-2</v>
      </c>
      <c r="W120" s="49">
        <v>0</v>
      </c>
      <c r="X120" s="49">
        <v>0.57882800000000001</v>
      </c>
      <c r="Y120" s="49">
        <v>0</v>
      </c>
      <c r="Z120" s="49">
        <v>0</v>
      </c>
      <c r="AA120" s="73">
        <v>120</v>
      </c>
      <c r="AB120" s="73"/>
      <c r="AC120" s="74"/>
      <c r="AD120" s="75">
        <v>169</v>
      </c>
      <c r="AE120" s="75">
        <v>170</v>
      </c>
      <c r="AF120" s="75">
        <v>8484</v>
      </c>
      <c r="AG120" s="75">
        <v>579</v>
      </c>
      <c r="AH120" s="75">
        <v>0</v>
      </c>
      <c r="AI120" s="75" t="s">
        <v>1146</v>
      </c>
      <c r="AJ120" s="75" t="s">
        <v>1340</v>
      </c>
      <c r="AK120" s="80" t="s">
        <v>1498</v>
      </c>
      <c r="AL120" s="75" t="s">
        <v>1562</v>
      </c>
      <c r="AM120" s="77">
        <v>42679.620081018518</v>
      </c>
      <c r="AN120" s="75" t="s">
        <v>1829</v>
      </c>
      <c r="AO120" s="80" t="s">
        <v>1947</v>
      </c>
      <c r="AP120" s="75" t="s">
        <v>65</v>
      </c>
      <c r="AQ120" s="48"/>
      <c r="AR120" s="48"/>
      <c r="AS120" s="48"/>
      <c r="AT120" s="48"/>
      <c r="AU120" s="48"/>
      <c r="AV120" s="48"/>
      <c r="AW120" s="103" t="s">
        <v>2382</v>
      </c>
      <c r="AX120" s="103" t="s">
        <v>2382</v>
      </c>
      <c r="AY120" s="103" t="s">
        <v>2498</v>
      </c>
      <c r="AZ120" s="103" t="s">
        <v>2498</v>
      </c>
      <c r="BA120" s="2"/>
      <c r="BB120" s="3"/>
      <c r="BC120" s="3"/>
      <c r="BD120" s="3"/>
      <c r="BE120" s="3"/>
    </row>
    <row r="121" spans="1:57" x14ac:dyDescent="0.25">
      <c r="A121" s="63" t="s">
        <v>253</v>
      </c>
      <c r="B121" s="64"/>
      <c r="C121" s="64"/>
      <c r="D121" s="65">
        <v>5.15625</v>
      </c>
      <c r="E121" s="66"/>
      <c r="F121" s="98" t="s">
        <v>1707</v>
      </c>
      <c r="G121" s="64"/>
      <c r="H121" s="67" t="s">
        <v>253</v>
      </c>
      <c r="I121" s="68"/>
      <c r="J121" s="68"/>
      <c r="K121" s="67" t="s">
        <v>2193</v>
      </c>
      <c r="L121" s="69"/>
      <c r="M121" s="70">
        <v>6219.3291015625</v>
      </c>
      <c r="N121" s="70">
        <v>3431.216552734375</v>
      </c>
      <c r="O121" s="71"/>
      <c r="P121" s="72"/>
      <c r="Q121" s="72"/>
      <c r="R121" s="84"/>
      <c r="S121" s="48">
        <v>0</v>
      </c>
      <c r="T121" s="48">
        <v>1</v>
      </c>
      <c r="U121" s="49">
        <v>0</v>
      </c>
      <c r="V121" s="49">
        <v>1</v>
      </c>
      <c r="W121" s="49">
        <v>0</v>
      </c>
      <c r="X121" s="49">
        <v>0.99999800000000005</v>
      </c>
      <c r="Y121" s="49">
        <v>0</v>
      </c>
      <c r="Z121" s="49">
        <v>0</v>
      </c>
      <c r="AA121" s="73">
        <v>121</v>
      </c>
      <c r="AB121" s="73"/>
      <c r="AC121" s="74"/>
      <c r="AD121" s="75">
        <v>1798</v>
      </c>
      <c r="AE121" s="75">
        <v>769</v>
      </c>
      <c r="AF121" s="75">
        <v>2001</v>
      </c>
      <c r="AG121" s="75">
        <v>56</v>
      </c>
      <c r="AH121" s="75">
        <v>-18000</v>
      </c>
      <c r="AI121" s="75" t="s">
        <v>1147</v>
      </c>
      <c r="AJ121" s="75" t="s">
        <v>1341</v>
      </c>
      <c r="AK121" s="75"/>
      <c r="AL121" s="75" t="s">
        <v>1564</v>
      </c>
      <c r="AM121" s="77">
        <v>39855.838356481479</v>
      </c>
      <c r="AN121" s="75" t="s">
        <v>1829</v>
      </c>
      <c r="AO121" s="80" t="s">
        <v>1948</v>
      </c>
      <c r="AP121" s="75" t="s">
        <v>65</v>
      </c>
      <c r="AQ121" s="48" t="s">
        <v>583</v>
      </c>
      <c r="AR121" s="48" t="s">
        <v>583</v>
      </c>
      <c r="AS121" s="48" t="s">
        <v>634</v>
      </c>
      <c r="AT121" s="48" t="s">
        <v>634</v>
      </c>
      <c r="AU121" s="48"/>
      <c r="AV121" s="48"/>
      <c r="AW121" s="103" t="s">
        <v>2427</v>
      </c>
      <c r="AX121" s="103" t="s">
        <v>2427</v>
      </c>
      <c r="AY121" s="103" t="s">
        <v>2544</v>
      </c>
      <c r="AZ121" s="103" t="s">
        <v>2544</v>
      </c>
      <c r="BA121" s="2"/>
      <c r="BB121" s="3"/>
      <c r="BC121" s="3"/>
      <c r="BD121" s="3"/>
      <c r="BE121" s="3"/>
    </row>
    <row r="122" spans="1:57" x14ac:dyDescent="0.25">
      <c r="A122" s="63" t="s">
        <v>393</v>
      </c>
      <c r="B122" s="64"/>
      <c r="C122" s="64"/>
      <c r="D122" s="65">
        <v>1.5</v>
      </c>
      <c r="E122" s="66"/>
      <c r="F122" s="98" t="s">
        <v>1708</v>
      </c>
      <c r="G122" s="64"/>
      <c r="H122" s="67" t="s">
        <v>393</v>
      </c>
      <c r="I122" s="68"/>
      <c r="J122" s="68"/>
      <c r="K122" s="67" t="s">
        <v>2194</v>
      </c>
      <c r="L122" s="69"/>
      <c r="M122" s="70">
        <v>6765.86767578125</v>
      </c>
      <c r="N122" s="70">
        <v>9142.88671875</v>
      </c>
      <c r="O122" s="71"/>
      <c r="P122" s="72"/>
      <c r="Q122" s="72"/>
      <c r="R122" s="84"/>
      <c r="S122" s="48">
        <v>1</v>
      </c>
      <c r="T122" s="48">
        <v>0</v>
      </c>
      <c r="U122" s="49">
        <v>0</v>
      </c>
      <c r="V122" s="49">
        <v>1</v>
      </c>
      <c r="W122" s="49">
        <v>0</v>
      </c>
      <c r="X122" s="49">
        <v>0.99999800000000005</v>
      </c>
      <c r="Y122" s="49">
        <v>0</v>
      </c>
      <c r="Z122" s="49">
        <v>0</v>
      </c>
      <c r="AA122" s="73">
        <v>122</v>
      </c>
      <c r="AB122" s="73"/>
      <c r="AC122" s="74"/>
      <c r="AD122" s="75">
        <v>233</v>
      </c>
      <c r="AE122" s="75">
        <v>239749</v>
      </c>
      <c r="AF122" s="75">
        <v>18910</v>
      </c>
      <c r="AG122" s="75">
        <v>953</v>
      </c>
      <c r="AH122" s="75">
        <v>-28800</v>
      </c>
      <c r="AI122" s="75" t="s">
        <v>1148</v>
      </c>
      <c r="AJ122" s="75" t="s">
        <v>1342</v>
      </c>
      <c r="AK122" s="80" t="s">
        <v>1499</v>
      </c>
      <c r="AL122" s="75" t="s">
        <v>1558</v>
      </c>
      <c r="AM122" s="77">
        <v>40452.718275462961</v>
      </c>
      <c r="AN122" s="75" t="s">
        <v>1829</v>
      </c>
      <c r="AO122" s="80" t="s">
        <v>1949</v>
      </c>
      <c r="AP122" s="75" t="s">
        <v>64</v>
      </c>
      <c r="AQ122" s="48"/>
      <c r="AR122" s="48"/>
      <c r="AS122" s="48"/>
      <c r="AT122" s="48"/>
      <c r="AU122" s="48"/>
      <c r="AV122" s="48"/>
      <c r="AW122" s="48"/>
      <c r="AX122" s="48"/>
      <c r="AY122" s="48"/>
      <c r="AZ122" s="48"/>
      <c r="BA122" s="2"/>
      <c r="BB122" s="3"/>
      <c r="BC122" s="3"/>
      <c r="BD122" s="3"/>
      <c r="BE122" s="3"/>
    </row>
    <row r="123" spans="1:57" x14ac:dyDescent="0.25">
      <c r="A123" s="63" t="s">
        <v>254</v>
      </c>
      <c r="B123" s="64"/>
      <c r="C123" s="64"/>
      <c r="D123" s="65">
        <v>5.15625</v>
      </c>
      <c r="E123" s="66"/>
      <c r="F123" s="98" t="s">
        <v>1709</v>
      </c>
      <c r="G123" s="64"/>
      <c r="H123" s="67" t="s">
        <v>254</v>
      </c>
      <c r="I123" s="68"/>
      <c r="J123" s="68"/>
      <c r="K123" s="67" t="s">
        <v>2195</v>
      </c>
      <c r="L123" s="69"/>
      <c r="M123" s="70">
        <v>3851.361572265625</v>
      </c>
      <c r="N123" s="70">
        <v>7229.34716796875</v>
      </c>
      <c r="O123" s="71"/>
      <c r="P123" s="72"/>
      <c r="Q123" s="72"/>
      <c r="R123" s="84"/>
      <c r="S123" s="48">
        <v>0</v>
      </c>
      <c r="T123" s="48">
        <v>1</v>
      </c>
      <c r="U123" s="49">
        <v>0</v>
      </c>
      <c r="V123" s="49">
        <v>0.33333299999999999</v>
      </c>
      <c r="W123" s="49">
        <v>0</v>
      </c>
      <c r="X123" s="49">
        <v>0.638297</v>
      </c>
      <c r="Y123" s="49">
        <v>0</v>
      </c>
      <c r="Z123" s="49">
        <v>0</v>
      </c>
      <c r="AA123" s="73">
        <v>123</v>
      </c>
      <c r="AB123" s="73"/>
      <c r="AC123" s="74"/>
      <c r="AD123" s="75">
        <v>261</v>
      </c>
      <c r="AE123" s="75">
        <v>540</v>
      </c>
      <c r="AF123" s="75">
        <v>138032</v>
      </c>
      <c r="AG123" s="75">
        <v>1917</v>
      </c>
      <c r="AH123" s="75">
        <v>-18000</v>
      </c>
      <c r="AI123" s="75" t="s">
        <v>1149</v>
      </c>
      <c r="AJ123" s="75" t="s">
        <v>1343</v>
      </c>
      <c r="AK123" s="80" t="s">
        <v>1500</v>
      </c>
      <c r="AL123" s="75" t="s">
        <v>1575</v>
      </c>
      <c r="AM123" s="77">
        <v>40334.808819444443</v>
      </c>
      <c r="AN123" s="75" t="s">
        <v>1829</v>
      </c>
      <c r="AO123" s="80" t="s">
        <v>1950</v>
      </c>
      <c r="AP123" s="75" t="s">
        <v>65</v>
      </c>
      <c r="AQ123" s="48" t="s">
        <v>584</v>
      </c>
      <c r="AR123" s="48" t="s">
        <v>584</v>
      </c>
      <c r="AS123" s="48" t="s">
        <v>635</v>
      </c>
      <c r="AT123" s="48" t="s">
        <v>635</v>
      </c>
      <c r="AU123" s="48"/>
      <c r="AV123" s="48"/>
      <c r="AW123" s="103" t="s">
        <v>2428</v>
      </c>
      <c r="AX123" s="103" t="s">
        <v>2428</v>
      </c>
      <c r="AY123" s="103" t="s">
        <v>2545</v>
      </c>
      <c r="AZ123" s="103" t="s">
        <v>2545</v>
      </c>
      <c r="BA123" s="2"/>
      <c r="BB123" s="3"/>
      <c r="BC123" s="3"/>
      <c r="BD123" s="3"/>
      <c r="BE123" s="3"/>
    </row>
    <row r="124" spans="1:57" x14ac:dyDescent="0.25">
      <c r="A124" s="63" t="s">
        <v>324</v>
      </c>
      <c r="B124" s="64"/>
      <c r="C124" s="64"/>
      <c r="D124" s="65">
        <v>5.15625</v>
      </c>
      <c r="E124" s="66"/>
      <c r="F124" s="98" t="s">
        <v>1710</v>
      </c>
      <c r="G124" s="64"/>
      <c r="H124" s="67" t="s">
        <v>324</v>
      </c>
      <c r="I124" s="68"/>
      <c r="J124" s="68"/>
      <c r="K124" s="67" t="s">
        <v>2196</v>
      </c>
      <c r="L124" s="69"/>
      <c r="M124" s="70">
        <v>6720.9091796875</v>
      </c>
      <c r="N124" s="70">
        <v>6898.32861328125</v>
      </c>
      <c r="O124" s="71"/>
      <c r="P124" s="72"/>
      <c r="Q124" s="72"/>
      <c r="R124" s="84"/>
      <c r="S124" s="48">
        <v>3</v>
      </c>
      <c r="T124" s="48">
        <v>1</v>
      </c>
      <c r="U124" s="49">
        <v>2</v>
      </c>
      <c r="V124" s="49">
        <v>0.5</v>
      </c>
      <c r="W124" s="49">
        <v>0</v>
      </c>
      <c r="X124" s="49">
        <v>1.7234</v>
      </c>
      <c r="Y124" s="49">
        <v>0</v>
      </c>
      <c r="Z124" s="49">
        <v>0</v>
      </c>
      <c r="AA124" s="73">
        <v>124</v>
      </c>
      <c r="AB124" s="73"/>
      <c r="AC124" s="74"/>
      <c r="AD124" s="75">
        <v>609</v>
      </c>
      <c r="AE124" s="75">
        <v>123670</v>
      </c>
      <c r="AF124" s="75">
        <v>186268</v>
      </c>
      <c r="AG124" s="75">
        <v>144</v>
      </c>
      <c r="AH124" s="75">
        <v>-18000</v>
      </c>
      <c r="AI124" s="75" t="s">
        <v>1150</v>
      </c>
      <c r="AJ124" s="75" t="s">
        <v>1344</v>
      </c>
      <c r="AK124" s="80" t="s">
        <v>1501</v>
      </c>
      <c r="AL124" s="75" t="s">
        <v>1564</v>
      </c>
      <c r="AM124" s="77">
        <v>39549.610729166663</v>
      </c>
      <c r="AN124" s="75" t="s">
        <v>1829</v>
      </c>
      <c r="AO124" s="80" t="s">
        <v>1951</v>
      </c>
      <c r="AP124" s="75" t="s">
        <v>65</v>
      </c>
      <c r="AQ124" s="48" t="s">
        <v>584</v>
      </c>
      <c r="AR124" s="48" t="s">
        <v>584</v>
      </c>
      <c r="AS124" s="48" t="s">
        <v>635</v>
      </c>
      <c r="AT124" s="48" t="s">
        <v>635</v>
      </c>
      <c r="AU124" s="48"/>
      <c r="AV124" s="48"/>
      <c r="AW124" s="103" t="s">
        <v>2429</v>
      </c>
      <c r="AX124" s="103" t="s">
        <v>2429</v>
      </c>
      <c r="AY124" s="103" t="s">
        <v>2546</v>
      </c>
      <c r="AZ124" s="103" t="s">
        <v>2546</v>
      </c>
      <c r="BA124" s="2"/>
      <c r="BB124" s="3"/>
      <c r="BC124" s="3"/>
      <c r="BD124" s="3"/>
      <c r="BE124" s="3"/>
    </row>
    <row r="125" spans="1:57" x14ac:dyDescent="0.25">
      <c r="A125" s="63" t="s">
        <v>255</v>
      </c>
      <c r="B125" s="64"/>
      <c r="C125" s="64"/>
      <c r="D125" s="65">
        <v>5.15625</v>
      </c>
      <c r="E125" s="66"/>
      <c r="F125" s="98" t="s">
        <v>1711</v>
      </c>
      <c r="G125" s="64"/>
      <c r="H125" s="67" t="s">
        <v>255</v>
      </c>
      <c r="I125" s="68"/>
      <c r="J125" s="68"/>
      <c r="K125" s="67" t="s">
        <v>2197</v>
      </c>
      <c r="L125" s="69"/>
      <c r="M125" s="70">
        <v>6009.873046875</v>
      </c>
      <c r="N125" s="70">
        <v>8746.177734375</v>
      </c>
      <c r="O125" s="71"/>
      <c r="P125" s="72"/>
      <c r="Q125" s="72"/>
      <c r="R125" s="84"/>
      <c r="S125" s="48">
        <v>0</v>
      </c>
      <c r="T125" s="48">
        <v>1</v>
      </c>
      <c r="U125" s="49">
        <v>0</v>
      </c>
      <c r="V125" s="49">
        <v>1</v>
      </c>
      <c r="W125" s="49">
        <v>0</v>
      </c>
      <c r="X125" s="49">
        <v>0.99999800000000005</v>
      </c>
      <c r="Y125" s="49">
        <v>0</v>
      </c>
      <c r="Z125" s="49">
        <v>0</v>
      </c>
      <c r="AA125" s="73">
        <v>125</v>
      </c>
      <c r="AB125" s="73"/>
      <c r="AC125" s="74"/>
      <c r="AD125" s="75">
        <v>719</v>
      </c>
      <c r="AE125" s="75">
        <v>205</v>
      </c>
      <c r="AF125" s="75">
        <v>2721</v>
      </c>
      <c r="AG125" s="75">
        <v>1303</v>
      </c>
      <c r="AH125" s="75"/>
      <c r="AI125" s="75" t="s">
        <v>1151</v>
      </c>
      <c r="AJ125" s="75" t="s">
        <v>1345</v>
      </c>
      <c r="AK125" s="75"/>
      <c r="AL125" s="75"/>
      <c r="AM125" s="77">
        <v>40895.775451388887</v>
      </c>
      <c r="AN125" s="75" t="s">
        <v>1829</v>
      </c>
      <c r="AO125" s="80" t="s">
        <v>1952</v>
      </c>
      <c r="AP125" s="75" t="s">
        <v>65</v>
      </c>
      <c r="AQ125" s="48"/>
      <c r="AR125" s="48"/>
      <c r="AS125" s="48"/>
      <c r="AT125" s="48"/>
      <c r="AU125" s="48"/>
      <c r="AV125" s="48"/>
      <c r="AW125" s="103" t="s">
        <v>2430</v>
      </c>
      <c r="AX125" s="103" t="s">
        <v>2430</v>
      </c>
      <c r="AY125" s="103" t="s">
        <v>2547</v>
      </c>
      <c r="AZ125" s="103" t="s">
        <v>2547</v>
      </c>
      <c r="BA125" s="2"/>
      <c r="BB125" s="3"/>
      <c r="BC125" s="3"/>
      <c r="BD125" s="3"/>
      <c r="BE125" s="3"/>
    </row>
    <row r="126" spans="1:57" x14ac:dyDescent="0.25">
      <c r="A126" s="63" t="s">
        <v>394</v>
      </c>
      <c r="B126" s="64"/>
      <c r="C126" s="64"/>
      <c r="D126" s="65">
        <v>1.5</v>
      </c>
      <c r="E126" s="66"/>
      <c r="F126" s="98" t="s">
        <v>1712</v>
      </c>
      <c r="G126" s="64"/>
      <c r="H126" s="67" t="s">
        <v>394</v>
      </c>
      <c r="I126" s="68"/>
      <c r="J126" s="68"/>
      <c r="K126" s="67" t="s">
        <v>2198</v>
      </c>
      <c r="L126" s="69"/>
      <c r="M126" s="70">
        <v>3055.98828125</v>
      </c>
      <c r="N126" s="70">
        <v>8212.66796875</v>
      </c>
      <c r="O126" s="71"/>
      <c r="P126" s="72"/>
      <c r="Q126" s="72"/>
      <c r="R126" s="84"/>
      <c r="S126" s="48">
        <v>1</v>
      </c>
      <c r="T126" s="48">
        <v>0</v>
      </c>
      <c r="U126" s="49">
        <v>0</v>
      </c>
      <c r="V126" s="49">
        <v>1</v>
      </c>
      <c r="W126" s="49">
        <v>0</v>
      </c>
      <c r="X126" s="49">
        <v>0.99999800000000005</v>
      </c>
      <c r="Y126" s="49">
        <v>0</v>
      </c>
      <c r="Z126" s="49">
        <v>0</v>
      </c>
      <c r="AA126" s="73">
        <v>126</v>
      </c>
      <c r="AB126" s="73"/>
      <c r="AC126" s="74"/>
      <c r="AD126" s="75">
        <v>699</v>
      </c>
      <c r="AE126" s="75">
        <v>6267</v>
      </c>
      <c r="AF126" s="75">
        <v>17242</v>
      </c>
      <c r="AG126" s="75">
        <v>3874</v>
      </c>
      <c r="AH126" s="75">
        <v>-25200</v>
      </c>
      <c r="AI126" s="75" t="s">
        <v>1152</v>
      </c>
      <c r="AJ126" s="75" t="s">
        <v>1346</v>
      </c>
      <c r="AK126" s="80" t="s">
        <v>1502</v>
      </c>
      <c r="AL126" s="75" t="s">
        <v>1569</v>
      </c>
      <c r="AM126" s="77">
        <v>39910.502615740741</v>
      </c>
      <c r="AN126" s="75" t="s">
        <v>1829</v>
      </c>
      <c r="AO126" s="80" t="s">
        <v>1953</v>
      </c>
      <c r="AP126" s="75" t="s">
        <v>64</v>
      </c>
      <c r="AQ126" s="48"/>
      <c r="AR126" s="48"/>
      <c r="AS126" s="48"/>
      <c r="AT126" s="48"/>
      <c r="AU126" s="48"/>
      <c r="AV126" s="48"/>
      <c r="AW126" s="48"/>
      <c r="AX126" s="48"/>
      <c r="AY126" s="48"/>
      <c r="AZ126" s="48"/>
      <c r="BA126" s="2"/>
      <c r="BB126" s="3"/>
      <c r="BC126" s="3"/>
      <c r="BD126" s="3"/>
      <c r="BE126" s="3"/>
    </row>
    <row r="127" spans="1:57" x14ac:dyDescent="0.25">
      <c r="A127" s="63" t="s">
        <v>256</v>
      </c>
      <c r="B127" s="64"/>
      <c r="C127" s="64"/>
      <c r="D127" s="65">
        <v>5.15625</v>
      </c>
      <c r="E127" s="66"/>
      <c r="F127" s="98" t="s">
        <v>1713</v>
      </c>
      <c r="G127" s="64"/>
      <c r="H127" s="67" t="s">
        <v>256</v>
      </c>
      <c r="I127" s="68"/>
      <c r="J127" s="68"/>
      <c r="K127" s="67" t="s">
        <v>2199</v>
      </c>
      <c r="L127" s="69"/>
      <c r="M127" s="70">
        <v>1397.004150390625</v>
      </c>
      <c r="N127" s="70">
        <v>3440.6181640625</v>
      </c>
      <c r="O127" s="71"/>
      <c r="P127" s="72"/>
      <c r="Q127" s="72"/>
      <c r="R127" s="84"/>
      <c r="S127" s="48">
        <v>0</v>
      </c>
      <c r="T127" s="48">
        <v>1</v>
      </c>
      <c r="U127" s="49">
        <v>0</v>
      </c>
      <c r="V127" s="49">
        <v>4.3478000000000003E-2</v>
      </c>
      <c r="W127" s="49">
        <v>0</v>
      </c>
      <c r="X127" s="49">
        <v>0.57882800000000001</v>
      </c>
      <c r="Y127" s="49">
        <v>0</v>
      </c>
      <c r="Z127" s="49">
        <v>0</v>
      </c>
      <c r="AA127" s="73">
        <v>127</v>
      </c>
      <c r="AB127" s="73"/>
      <c r="AC127" s="74"/>
      <c r="AD127" s="75">
        <v>554</v>
      </c>
      <c r="AE127" s="75">
        <v>99</v>
      </c>
      <c r="AF127" s="75">
        <v>5412</v>
      </c>
      <c r="AG127" s="75">
        <v>12685</v>
      </c>
      <c r="AH127" s="75"/>
      <c r="AI127" s="75" t="s">
        <v>1153</v>
      </c>
      <c r="AJ127" s="75" t="s">
        <v>1347</v>
      </c>
      <c r="AK127" s="75"/>
      <c r="AL127" s="75"/>
      <c r="AM127" s="77">
        <v>42685.617106481484</v>
      </c>
      <c r="AN127" s="75" t="s">
        <v>1829</v>
      </c>
      <c r="AO127" s="80" t="s">
        <v>1954</v>
      </c>
      <c r="AP127" s="75" t="s">
        <v>65</v>
      </c>
      <c r="AQ127" s="48"/>
      <c r="AR127" s="48"/>
      <c r="AS127" s="48"/>
      <c r="AT127" s="48"/>
      <c r="AU127" s="48"/>
      <c r="AV127" s="48"/>
      <c r="AW127" s="103" t="s">
        <v>2382</v>
      </c>
      <c r="AX127" s="103" t="s">
        <v>2382</v>
      </c>
      <c r="AY127" s="103" t="s">
        <v>2498</v>
      </c>
      <c r="AZ127" s="103" t="s">
        <v>2498</v>
      </c>
      <c r="BA127" s="2"/>
      <c r="BB127" s="3"/>
      <c r="BC127" s="3"/>
      <c r="BD127" s="3"/>
      <c r="BE127" s="3"/>
    </row>
    <row r="128" spans="1:57" x14ac:dyDescent="0.25">
      <c r="A128" s="63" t="s">
        <v>257</v>
      </c>
      <c r="B128" s="64"/>
      <c r="C128" s="64"/>
      <c r="D128" s="65">
        <v>5.15625</v>
      </c>
      <c r="E128" s="66"/>
      <c r="F128" s="98" t="s">
        <v>1714</v>
      </c>
      <c r="G128" s="64"/>
      <c r="H128" s="67" t="s">
        <v>257</v>
      </c>
      <c r="I128" s="68"/>
      <c r="J128" s="68"/>
      <c r="K128" s="67" t="s">
        <v>2200</v>
      </c>
      <c r="L128" s="69"/>
      <c r="M128" s="70">
        <v>3384.47119140625</v>
      </c>
      <c r="N128" s="70">
        <v>9019.0986328125</v>
      </c>
      <c r="O128" s="71"/>
      <c r="P128" s="72"/>
      <c r="Q128" s="72"/>
      <c r="R128" s="84"/>
      <c r="S128" s="48">
        <v>1</v>
      </c>
      <c r="T128" s="48">
        <v>1</v>
      </c>
      <c r="U128" s="49">
        <v>0</v>
      </c>
      <c r="V128" s="49">
        <v>0</v>
      </c>
      <c r="W128" s="49">
        <v>0</v>
      </c>
      <c r="X128" s="49">
        <v>0.99999800000000005</v>
      </c>
      <c r="Y128" s="49">
        <v>0</v>
      </c>
      <c r="Z128" s="49" t="s">
        <v>2324</v>
      </c>
      <c r="AA128" s="73">
        <v>128</v>
      </c>
      <c r="AB128" s="73"/>
      <c r="AC128" s="74"/>
      <c r="AD128" s="75">
        <v>2098</v>
      </c>
      <c r="AE128" s="75">
        <v>550</v>
      </c>
      <c r="AF128" s="75">
        <v>2888</v>
      </c>
      <c r="AG128" s="75">
        <v>1233</v>
      </c>
      <c r="AH128" s="75">
        <v>-21600</v>
      </c>
      <c r="AI128" s="75" t="s">
        <v>1154</v>
      </c>
      <c r="AJ128" s="75" t="s">
        <v>1348</v>
      </c>
      <c r="AK128" s="80" t="s">
        <v>1503</v>
      </c>
      <c r="AL128" s="75" t="s">
        <v>1559</v>
      </c>
      <c r="AM128" s="77">
        <v>39907.081064814818</v>
      </c>
      <c r="AN128" s="75" t="s">
        <v>1829</v>
      </c>
      <c r="AO128" s="80" t="s">
        <v>1955</v>
      </c>
      <c r="AP128" s="75" t="s">
        <v>65</v>
      </c>
      <c r="AQ128" s="48" t="s">
        <v>585</v>
      </c>
      <c r="AR128" s="48" t="s">
        <v>585</v>
      </c>
      <c r="AS128" s="48" t="s">
        <v>619</v>
      </c>
      <c r="AT128" s="48" t="s">
        <v>619</v>
      </c>
      <c r="AU128" s="48"/>
      <c r="AV128" s="48"/>
      <c r="AW128" s="103" t="s">
        <v>2431</v>
      </c>
      <c r="AX128" s="103" t="s">
        <v>2431</v>
      </c>
      <c r="AY128" s="103" t="s">
        <v>2548</v>
      </c>
      <c r="AZ128" s="103" t="s">
        <v>2548</v>
      </c>
      <c r="BA128" s="2"/>
      <c r="BB128" s="3"/>
      <c r="BC128" s="3"/>
      <c r="BD128" s="3"/>
      <c r="BE128" s="3"/>
    </row>
    <row r="129" spans="1:57" x14ac:dyDescent="0.25">
      <c r="A129" s="63" t="s">
        <v>258</v>
      </c>
      <c r="B129" s="64"/>
      <c r="C129" s="64"/>
      <c r="D129" s="65">
        <v>5.15625</v>
      </c>
      <c r="E129" s="66"/>
      <c r="F129" s="98" t="s">
        <v>1715</v>
      </c>
      <c r="G129" s="64"/>
      <c r="H129" s="67" t="s">
        <v>258</v>
      </c>
      <c r="I129" s="68"/>
      <c r="J129" s="68"/>
      <c r="K129" s="67" t="s">
        <v>2201</v>
      </c>
      <c r="L129" s="69"/>
      <c r="M129" s="70">
        <v>7204.275390625</v>
      </c>
      <c r="N129" s="70">
        <v>7408.533203125</v>
      </c>
      <c r="O129" s="71"/>
      <c r="P129" s="72"/>
      <c r="Q129" s="72"/>
      <c r="R129" s="84"/>
      <c r="S129" s="48">
        <v>0</v>
      </c>
      <c r="T129" s="48">
        <v>1</v>
      </c>
      <c r="U129" s="49">
        <v>0</v>
      </c>
      <c r="V129" s="49">
        <v>6.6667000000000004E-2</v>
      </c>
      <c r="W129" s="49">
        <v>0</v>
      </c>
      <c r="X129" s="49">
        <v>0.59797199999999995</v>
      </c>
      <c r="Y129" s="49">
        <v>0</v>
      </c>
      <c r="Z129" s="49">
        <v>0</v>
      </c>
      <c r="AA129" s="73">
        <v>129</v>
      </c>
      <c r="AB129" s="73"/>
      <c r="AC129" s="74"/>
      <c r="AD129" s="75">
        <v>302</v>
      </c>
      <c r="AE129" s="75">
        <v>1189</v>
      </c>
      <c r="AF129" s="75">
        <v>61203</v>
      </c>
      <c r="AG129" s="75">
        <v>20083</v>
      </c>
      <c r="AH129" s="75">
        <v>28800</v>
      </c>
      <c r="AI129" s="75" t="s">
        <v>1155</v>
      </c>
      <c r="AJ129" s="75" t="s">
        <v>1349</v>
      </c>
      <c r="AK129" s="80" t="s">
        <v>1504</v>
      </c>
      <c r="AL129" s="75" t="s">
        <v>1560</v>
      </c>
      <c r="AM129" s="77">
        <v>41171.420104166667</v>
      </c>
      <c r="AN129" s="75" t="s">
        <v>1829</v>
      </c>
      <c r="AO129" s="80" t="s">
        <v>1956</v>
      </c>
      <c r="AP129" s="75" t="s">
        <v>65</v>
      </c>
      <c r="AQ129" s="48" t="s">
        <v>573</v>
      </c>
      <c r="AR129" s="48" t="s">
        <v>573</v>
      </c>
      <c r="AS129" s="48" t="s">
        <v>619</v>
      </c>
      <c r="AT129" s="48" t="s">
        <v>619</v>
      </c>
      <c r="AU129" s="48"/>
      <c r="AV129" s="48"/>
      <c r="AW129" s="103" t="s">
        <v>2412</v>
      </c>
      <c r="AX129" s="103" t="s">
        <v>2412</v>
      </c>
      <c r="AY129" s="103" t="s">
        <v>2529</v>
      </c>
      <c r="AZ129" s="103" t="s">
        <v>2529</v>
      </c>
      <c r="BA129" s="2"/>
      <c r="BB129" s="3"/>
      <c r="BC129" s="3"/>
      <c r="BD129" s="3"/>
      <c r="BE129" s="3"/>
    </row>
    <row r="130" spans="1:57" x14ac:dyDescent="0.25">
      <c r="A130" s="63" t="s">
        <v>259</v>
      </c>
      <c r="B130" s="64"/>
      <c r="C130" s="64"/>
      <c r="D130" s="65">
        <v>5.15625</v>
      </c>
      <c r="E130" s="66"/>
      <c r="F130" s="98" t="s">
        <v>1716</v>
      </c>
      <c r="G130" s="64"/>
      <c r="H130" s="67" t="s">
        <v>259</v>
      </c>
      <c r="I130" s="68"/>
      <c r="J130" s="68"/>
      <c r="K130" s="67" t="s">
        <v>2202</v>
      </c>
      <c r="L130" s="69"/>
      <c r="M130" s="70">
        <v>7639.63037109375</v>
      </c>
      <c r="N130" s="70">
        <v>6421.07470703125</v>
      </c>
      <c r="O130" s="71"/>
      <c r="P130" s="72"/>
      <c r="Q130" s="72"/>
      <c r="R130" s="84"/>
      <c r="S130" s="48">
        <v>0</v>
      </c>
      <c r="T130" s="48">
        <v>1</v>
      </c>
      <c r="U130" s="49">
        <v>0</v>
      </c>
      <c r="V130" s="49">
        <v>8.3333000000000004E-2</v>
      </c>
      <c r="W130" s="49">
        <v>0</v>
      </c>
      <c r="X130" s="49">
        <v>0.63776699999999997</v>
      </c>
      <c r="Y130" s="49">
        <v>0</v>
      </c>
      <c r="Z130" s="49">
        <v>0</v>
      </c>
      <c r="AA130" s="73">
        <v>130</v>
      </c>
      <c r="AB130" s="73"/>
      <c r="AC130" s="74"/>
      <c r="AD130" s="75">
        <v>2400</v>
      </c>
      <c r="AE130" s="75">
        <v>677</v>
      </c>
      <c r="AF130" s="75">
        <v>15245</v>
      </c>
      <c r="AG130" s="75">
        <v>16481</v>
      </c>
      <c r="AH130" s="75"/>
      <c r="AI130" s="75" t="s">
        <v>1156</v>
      </c>
      <c r="AJ130" s="75" t="s">
        <v>1350</v>
      </c>
      <c r="AK130" s="75"/>
      <c r="AL130" s="75"/>
      <c r="AM130" s="77">
        <v>40426.072800925926</v>
      </c>
      <c r="AN130" s="75" t="s">
        <v>1829</v>
      </c>
      <c r="AO130" s="80" t="s">
        <v>1957</v>
      </c>
      <c r="AP130" s="75" t="s">
        <v>65</v>
      </c>
      <c r="AQ130" s="48"/>
      <c r="AR130" s="48"/>
      <c r="AS130" s="48"/>
      <c r="AT130" s="48"/>
      <c r="AU130" s="48"/>
      <c r="AV130" s="48"/>
      <c r="AW130" s="103" t="s">
        <v>2432</v>
      </c>
      <c r="AX130" s="103" t="s">
        <v>2432</v>
      </c>
      <c r="AY130" s="103" t="s">
        <v>2549</v>
      </c>
      <c r="AZ130" s="103" t="s">
        <v>2549</v>
      </c>
      <c r="BA130" s="2"/>
      <c r="BB130" s="3"/>
      <c r="BC130" s="3"/>
      <c r="BD130" s="3"/>
      <c r="BE130" s="3"/>
    </row>
    <row r="131" spans="1:57" x14ac:dyDescent="0.25">
      <c r="A131" s="63" t="s">
        <v>395</v>
      </c>
      <c r="B131" s="64"/>
      <c r="C131" s="64"/>
      <c r="D131" s="65">
        <v>1.5</v>
      </c>
      <c r="E131" s="66"/>
      <c r="F131" s="98" t="s">
        <v>1717</v>
      </c>
      <c r="G131" s="64"/>
      <c r="H131" s="67" t="s">
        <v>395</v>
      </c>
      <c r="I131" s="68"/>
      <c r="J131" s="68"/>
      <c r="K131" s="67" t="s">
        <v>2203</v>
      </c>
      <c r="L131" s="69"/>
      <c r="M131" s="70">
        <v>5711.3681640625</v>
      </c>
      <c r="N131" s="70">
        <v>1590.8858642578125</v>
      </c>
      <c r="O131" s="71"/>
      <c r="P131" s="72"/>
      <c r="Q131" s="72"/>
      <c r="R131" s="84"/>
      <c r="S131" s="48">
        <v>3</v>
      </c>
      <c r="T131" s="48">
        <v>0</v>
      </c>
      <c r="U131" s="49">
        <v>14</v>
      </c>
      <c r="V131" s="49">
        <v>0.125</v>
      </c>
      <c r="W131" s="49">
        <v>0</v>
      </c>
      <c r="X131" s="49">
        <v>1.7215309999999999</v>
      </c>
      <c r="Y131" s="49">
        <v>0</v>
      </c>
      <c r="Z131" s="49">
        <v>0</v>
      </c>
      <c r="AA131" s="73">
        <v>131</v>
      </c>
      <c r="AB131" s="73"/>
      <c r="AC131" s="74"/>
      <c r="AD131" s="75">
        <v>1669</v>
      </c>
      <c r="AE131" s="75">
        <v>63558</v>
      </c>
      <c r="AF131" s="75">
        <v>6590</v>
      </c>
      <c r="AG131" s="75">
        <v>10094</v>
      </c>
      <c r="AH131" s="75">
        <v>-10800</v>
      </c>
      <c r="AI131" s="75" t="s">
        <v>1157</v>
      </c>
      <c r="AJ131" s="75" t="s">
        <v>1351</v>
      </c>
      <c r="AK131" s="80" t="s">
        <v>1505</v>
      </c>
      <c r="AL131" s="75" t="s">
        <v>1282</v>
      </c>
      <c r="AM131" s="77">
        <v>40625.839953703704</v>
      </c>
      <c r="AN131" s="75" t="s">
        <v>1829</v>
      </c>
      <c r="AO131" s="80" t="s">
        <v>1958</v>
      </c>
      <c r="AP131" s="75" t="s">
        <v>64</v>
      </c>
      <c r="AQ131" s="48"/>
      <c r="AR131" s="48"/>
      <c r="AS131" s="48"/>
      <c r="AT131" s="48"/>
      <c r="AU131" s="48"/>
      <c r="AV131" s="48"/>
      <c r="AW131" s="48"/>
      <c r="AX131" s="48"/>
      <c r="AY131" s="48"/>
      <c r="AZ131" s="48"/>
      <c r="BA131" s="2"/>
      <c r="BB131" s="3"/>
      <c r="BC131" s="3"/>
      <c r="BD131" s="3"/>
      <c r="BE131" s="3"/>
    </row>
    <row r="132" spans="1:57" x14ac:dyDescent="0.25">
      <c r="A132" s="63" t="s">
        <v>260</v>
      </c>
      <c r="B132" s="64"/>
      <c r="C132" s="64"/>
      <c r="D132" s="65">
        <v>5.15625</v>
      </c>
      <c r="E132" s="66"/>
      <c r="F132" s="98" t="s">
        <v>1718</v>
      </c>
      <c r="G132" s="64"/>
      <c r="H132" s="67" t="s">
        <v>260</v>
      </c>
      <c r="I132" s="68"/>
      <c r="J132" s="68"/>
      <c r="K132" s="67" t="s">
        <v>2204</v>
      </c>
      <c r="L132" s="69"/>
      <c r="M132" s="70">
        <v>6955.94677734375</v>
      </c>
      <c r="N132" s="70">
        <v>9152.869140625</v>
      </c>
      <c r="O132" s="71"/>
      <c r="P132" s="72"/>
      <c r="Q132" s="72"/>
      <c r="R132" s="84"/>
      <c r="S132" s="48">
        <v>0</v>
      </c>
      <c r="T132" s="48">
        <v>1</v>
      </c>
      <c r="U132" s="49">
        <v>0</v>
      </c>
      <c r="V132" s="49">
        <v>2.7778000000000001E-2</v>
      </c>
      <c r="W132" s="49">
        <v>0</v>
      </c>
      <c r="X132" s="49">
        <v>0.56408599999999998</v>
      </c>
      <c r="Y132" s="49">
        <v>0</v>
      </c>
      <c r="Z132" s="49">
        <v>0</v>
      </c>
      <c r="AA132" s="73">
        <v>132</v>
      </c>
      <c r="AB132" s="73"/>
      <c r="AC132" s="74"/>
      <c r="AD132" s="75">
        <v>439</v>
      </c>
      <c r="AE132" s="75">
        <v>753</v>
      </c>
      <c r="AF132" s="75">
        <v>87193</v>
      </c>
      <c r="AG132" s="75">
        <v>7039</v>
      </c>
      <c r="AH132" s="75">
        <v>-10800</v>
      </c>
      <c r="AI132" s="75" t="s">
        <v>1158</v>
      </c>
      <c r="AJ132" s="75" t="s">
        <v>1352</v>
      </c>
      <c r="AK132" s="75"/>
      <c r="AL132" s="75" t="s">
        <v>1282</v>
      </c>
      <c r="AM132" s="77">
        <v>40460.572650462964</v>
      </c>
      <c r="AN132" s="75" t="s">
        <v>1829</v>
      </c>
      <c r="AO132" s="80" t="s">
        <v>1959</v>
      </c>
      <c r="AP132" s="75" t="s">
        <v>65</v>
      </c>
      <c r="AQ132" s="48"/>
      <c r="AR132" s="48"/>
      <c r="AS132" s="48"/>
      <c r="AT132" s="48"/>
      <c r="AU132" s="48"/>
      <c r="AV132" s="48"/>
      <c r="AW132" s="103" t="s">
        <v>2402</v>
      </c>
      <c r="AX132" s="103" t="s">
        <v>2402</v>
      </c>
      <c r="AY132" s="103" t="s">
        <v>2518</v>
      </c>
      <c r="AZ132" s="103" t="s">
        <v>2518</v>
      </c>
      <c r="BA132" s="2"/>
      <c r="BB132" s="3"/>
      <c r="BC132" s="3"/>
      <c r="BD132" s="3"/>
      <c r="BE132" s="3"/>
    </row>
    <row r="133" spans="1:57" x14ac:dyDescent="0.25">
      <c r="A133" s="63" t="s">
        <v>261</v>
      </c>
      <c r="B133" s="64"/>
      <c r="C133" s="64"/>
      <c r="D133" s="65">
        <v>5.15625</v>
      </c>
      <c r="E133" s="66"/>
      <c r="F133" s="98" t="s">
        <v>1719</v>
      </c>
      <c r="G133" s="64"/>
      <c r="H133" s="67" t="s">
        <v>261</v>
      </c>
      <c r="I133" s="68"/>
      <c r="J133" s="68"/>
      <c r="K133" s="67" t="s">
        <v>2205</v>
      </c>
      <c r="L133" s="69"/>
      <c r="M133" s="70">
        <v>2269.332763671875</v>
      </c>
      <c r="N133" s="70">
        <v>9208.1044921875</v>
      </c>
      <c r="O133" s="71"/>
      <c r="P133" s="72"/>
      <c r="Q133" s="72"/>
      <c r="R133" s="84"/>
      <c r="S133" s="48">
        <v>0</v>
      </c>
      <c r="T133" s="48">
        <v>1</v>
      </c>
      <c r="U133" s="49">
        <v>0</v>
      </c>
      <c r="V133" s="49">
        <v>1</v>
      </c>
      <c r="W133" s="49">
        <v>0</v>
      </c>
      <c r="X133" s="49">
        <v>0.99999800000000005</v>
      </c>
      <c r="Y133" s="49">
        <v>0</v>
      </c>
      <c r="Z133" s="49">
        <v>0</v>
      </c>
      <c r="AA133" s="73">
        <v>133</v>
      </c>
      <c r="AB133" s="73"/>
      <c r="AC133" s="74"/>
      <c r="AD133" s="75">
        <v>2233</v>
      </c>
      <c r="AE133" s="75">
        <v>1086</v>
      </c>
      <c r="AF133" s="75">
        <v>17894</v>
      </c>
      <c r="AG133" s="75">
        <v>2427</v>
      </c>
      <c r="AH133" s="75"/>
      <c r="AI133" s="75"/>
      <c r="AJ133" s="75"/>
      <c r="AK133" s="75"/>
      <c r="AL133" s="75"/>
      <c r="AM133" s="77">
        <v>40905.64099537037</v>
      </c>
      <c r="AN133" s="75" t="s">
        <v>1829</v>
      </c>
      <c r="AO133" s="80" t="s">
        <v>1960</v>
      </c>
      <c r="AP133" s="75" t="s">
        <v>65</v>
      </c>
      <c r="AQ133" s="48" t="s">
        <v>586</v>
      </c>
      <c r="AR133" s="48" t="s">
        <v>586</v>
      </c>
      <c r="AS133" s="48" t="s">
        <v>630</v>
      </c>
      <c r="AT133" s="48" t="s">
        <v>630</v>
      </c>
      <c r="AU133" s="48"/>
      <c r="AV133" s="48"/>
      <c r="AW133" s="103" t="s">
        <v>2433</v>
      </c>
      <c r="AX133" s="103" t="s">
        <v>2433</v>
      </c>
      <c r="AY133" s="103" t="s">
        <v>2550</v>
      </c>
      <c r="AZ133" s="103" t="s">
        <v>2550</v>
      </c>
      <c r="BA133" s="2"/>
      <c r="BB133" s="3"/>
      <c r="BC133" s="3"/>
      <c r="BD133" s="3"/>
      <c r="BE133" s="3"/>
    </row>
    <row r="134" spans="1:57" x14ac:dyDescent="0.25">
      <c r="A134" s="63" t="s">
        <v>396</v>
      </c>
      <c r="B134" s="64"/>
      <c r="C134" s="64"/>
      <c r="D134" s="65">
        <v>1.5</v>
      </c>
      <c r="E134" s="66"/>
      <c r="F134" s="98" t="s">
        <v>1720</v>
      </c>
      <c r="G134" s="64"/>
      <c r="H134" s="67" t="s">
        <v>396</v>
      </c>
      <c r="I134" s="68"/>
      <c r="J134" s="68"/>
      <c r="K134" s="67" t="s">
        <v>2206</v>
      </c>
      <c r="L134" s="69"/>
      <c r="M134" s="70">
        <v>6812.97021484375</v>
      </c>
      <c r="N134" s="70">
        <v>8844.767578125</v>
      </c>
      <c r="O134" s="71"/>
      <c r="P134" s="72"/>
      <c r="Q134" s="72"/>
      <c r="R134" s="84"/>
      <c r="S134" s="48">
        <v>1</v>
      </c>
      <c r="T134" s="48">
        <v>0</v>
      </c>
      <c r="U134" s="49">
        <v>0</v>
      </c>
      <c r="V134" s="49">
        <v>1</v>
      </c>
      <c r="W134" s="49">
        <v>0</v>
      </c>
      <c r="X134" s="49">
        <v>0.99999800000000005</v>
      </c>
      <c r="Y134" s="49">
        <v>0</v>
      </c>
      <c r="Z134" s="49">
        <v>0</v>
      </c>
      <c r="AA134" s="73">
        <v>134</v>
      </c>
      <c r="AB134" s="73"/>
      <c r="AC134" s="74"/>
      <c r="AD134" s="75">
        <v>760</v>
      </c>
      <c r="AE134" s="75">
        <v>4420</v>
      </c>
      <c r="AF134" s="75">
        <v>12574</v>
      </c>
      <c r="AG134" s="75">
        <v>132</v>
      </c>
      <c r="AH134" s="75">
        <v>32400</v>
      </c>
      <c r="AI134" s="75" t="s">
        <v>1159</v>
      </c>
      <c r="AJ134" s="75"/>
      <c r="AK134" s="80" t="s">
        <v>1506</v>
      </c>
      <c r="AL134" s="75" t="s">
        <v>1577</v>
      </c>
      <c r="AM134" s="77">
        <v>39857.397268518522</v>
      </c>
      <c r="AN134" s="75" t="s">
        <v>1829</v>
      </c>
      <c r="AO134" s="80" t="s">
        <v>1961</v>
      </c>
      <c r="AP134" s="75" t="s">
        <v>64</v>
      </c>
      <c r="AQ134" s="48"/>
      <c r="AR134" s="48"/>
      <c r="AS134" s="48"/>
      <c r="AT134" s="48"/>
      <c r="AU134" s="48"/>
      <c r="AV134" s="48"/>
      <c r="AW134" s="48"/>
      <c r="AX134" s="48"/>
      <c r="AY134" s="48"/>
      <c r="AZ134" s="48"/>
      <c r="BA134" s="2"/>
      <c r="BB134" s="3"/>
      <c r="BC134" s="3"/>
      <c r="BD134" s="3"/>
      <c r="BE134" s="3"/>
    </row>
    <row r="135" spans="1:57" x14ac:dyDescent="0.25">
      <c r="A135" s="63" t="s">
        <v>262</v>
      </c>
      <c r="B135" s="64"/>
      <c r="C135" s="64"/>
      <c r="D135" s="65">
        <v>5.15625</v>
      </c>
      <c r="E135" s="66"/>
      <c r="F135" s="98" t="s">
        <v>1721</v>
      </c>
      <c r="G135" s="64"/>
      <c r="H135" s="67" t="s">
        <v>262</v>
      </c>
      <c r="I135" s="68"/>
      <c r="J135" s="68"/>
      <c r="K135" s="67" t="s">
        <v>2207</v>
      </c>
      <c r="L135" s="69"/>
      <c r="M135" s="70">
        <v>273.50540161132813</v>
      </c>
      <c r="N135" s="70">
        <v>3503.962646484375</v>
      </c>
      <c r="O135" s="71"/>
      <c r="P135" s="72"/>
      <c r="Q135" s="72"/>
      <c r="R135" s="84"/>
      <c r="S135" s="48">
        <v>0</v>
      </c>
      <c r="T135" s="48">
        <v>1</v>
      </c>
      <c r="U135" s="49">
        <v>0</v>
      </c>
      <c r="V135" s="49">
        <v>4.3478000000000003E-2</v>
      </c>
      <c r="W135" s="49">
        <v>0</v>
      </c>
      <c r="X135" s="49">
        <v>0.57882800000000001</v>
      </c>
      <c r="Y135" s="49">
        <v>0</v>
      </c>
      <c r="Z135" s="49">
        <v>0</v>
      </c>
      <c r="AA135" s="73">
        <v>135</v>
      </c>
      <c r="AB135" s="73"/>
      <c r="AC135" s="74"/>
      <c r="AD135" s="75">
        <v>151</v>
      </c>
      <c r="AE135" s="75">
        <v>141</v>
      </c>
      <c r="AF135" s="75">
        <v>46951</v>
      </c>
      <c r="AG135" s="75">
        <v>20994</v>
      </c>
      <c r="AH135" s="75">
        <v>0</v>
      </c>
      <c r="AI135" s="75" t="s">
        <v>1160</v>
      </c>
      <c r="AJ135" s="75" t="s">
        <v>1347</v>
      </c>
      <c r="AK135" s="75"/>
      <c r="AL135" s="75" t="s">
        <v>1578</v>
      </c>
      <c r="AM135" s="77">
        <v>41430.898541666669</v>
      </c>
      <c r="AN135" s="75" t="s">
        <v>1829</v>
      </c>
      <c r="AO135" s="80" t="s">
        <v>1962</v>
      </c>
      <c r="AP135" s="75" t="s">
        <v>65</v>
      </c>
      <c r="AQ135" s="48"/>
      <c r="AR135" s="48"/>
      <c r="AS135" s="48"/>
      <c r="AT135" s="48"/>
      <c r="AU135" s="48"/>
      <c r="AV135" s="48"/>
      <c r="AW135" s="103" t="s">
        <v>2382</v>
      </c>
      <c r="AX135" s="103" t="s">
        <v>2382</v>
      </c>
      <c r="AY135" s="103" t="s">
        <v>2498</v>
      </c>
      <c r="AZ135" s="103" t="s">
        <v>2498</v>
      </c>
      <c r="BA135" s="2"/>
      <c r="BB135" s="3"/>
      <c r="BC135" s="3"/>
      <c r="BD135" s="3"/>
      <c r="BE135" s="3"/>
    </row>
    <row r="136" spans="1:57" x14ac:dyDescent="0.25">
      <c r="A136" s="63" t="s">
        <v>263</v>
      </c>
      <c r="B136" s="64"/>
      <c r="C136" s="64"/>
      <c r="D136" s="65">
        <v>5.15625</v>
      </c>
      <c r="E136" s="66"/>
      <c r="F136" s="98" t="s">
        <v>1722</v>
      </c>
      <c r="G136" s="64"/>
      <c r="H136" s="67" t="s">
        <v>263</v>
      </c>
      <c r="I136" s="68"/>
      <c r="J136" s="68"/>
      <c r="K136" s="67" t="s">
        <v>2208</v>
      </c>
      <c r="L136" s="69"/>
      <c r="M136" s="70">
        <v>2596.193359375</v>
      </c>
      <c r="N136" s="70">
        <v>4954.365234375</v>
      </c>
      <c r="O136" s="71"/>
      <c r="P136" s="72"/>
      <c r="Q136" s="72"/>
      <c r="R136" s="84"/>
      <c r="S136" s="48">
        <v>1</v>
      </c>
      <c r="T136" s="48">
        <v>1</v>
      </c>
      <c r="U136" s="49">
        <v>0</v>
      </c>
      <c r="V136" s="49">
        <v>0</v>
      </c>
      <c r="W136" s="49">
        <v>0</v>
      </c>
      <c r="X136" s="49">
        <v>0.99999800000000005</v>
      </c>
      <c r="Y136" s="49">
        <v>0</v>
      </c>
      <c r="Z136" s="49" t="s">
        <v>2324</v>
      </c>
      <c r="AA136" s="73">
        <v>136</v>
      </c>
      <c r="AB136" s="73"/>
      <c r="AC136" s="74"/>
      <c r="AD136" s="75">
        <v>105</v>
      </c>
      <c r="AE136" s="75">
        <v>45</v>
      </c>
      <c r="AF136" s="75">
        <v>147</v>
      </c>
      <c r="AG136" s="75">
        <v>8</v>
      </c>
      <c r="AH136" s="75">
        <v>-28800</v>
      </c>
      <c r="AI136" s="75"/>
      <c r="AJ136" s="75"/>
      <c r="AK136" s="75"/>
      <c r="AL136" s="75" t="s">
        <v>1558</v>
      </c>
      <c r="AM136" s="77">
        <v>41240.751886574071</v>
      </c>
      <c r="AN136" s="75" t="s">
        <v>1829</v>
      </c>
      <c r="AO136" s="80" t="s">
        <v>1963</v>
      </c>
      <c r="AP136" s="75" t="s">
        <v>65</v>
      </c>
      <c r="AQ136" s="48" t="s">
        <v>560</v>
      </c>
      <c r="AR136" s="48" t="s">
        <v>560</v>
      </c>
      <c r="AS136" s="48" t="s">
        <v>624</v>
      </c>
      <c r="AT136" s="48" t="s">
        <v>624</v>
      </c>
      <c r="AU136" s="48"/>
      <c r="AV136" s="48"/>
      <c r="AW136" s="103" t="s">
        <v>2388</v>
      </c>
      <c r="AX136" s="103" t="s">
        <v>2388</v>
      </c>
      <c r="AY136" s="103" t="s">
        <v>2504</v>
      </c>
      <c r="AZ136" s="103" t="s">
        <v>2504</v>
      </c>
      <c r="BA136" s="2"/>
      <c r="BB136" s="3"/>
      <c r="BC136" s="3"/>
      <c r="BD136" s="3"/>
      <c r="BE136" s="3"/>
    </row>
    <row r="137" spans="1:57" x14ac:dyDescent="0.25">
      <c r="A137" s="63" t="s">
        <v>264</v>
      </c>
      <c r="B137" s="64"/>
      <c r="C137" s="64"/>
      <c r="D137" s="65">
        <v>5.15625</v>
      </c>
      <c r="E137" s="66"/>
      <c r="F137" s="98" t="s">
        <v>1723</v>
      </c>
      <c r="G137" s="64"/>
      <c r="H137" s="67" t="s">
        <v>264</v>
      </c>
      <c r="I137" s="68"/>
      <c r="J137" s="68"/>
      <c r="K137" s="67" t="s">
        <v>2209</v>
      </c>
      <c r="L137" s="69"/>
      <c r="M137" s="70">
        <v>6067.67431640625</v>
      </c>
      <c r="N137" s="70">
        <v>9621.373046875</v>
      </c>
      <c r="O137" s="71"/>
      <c r="P137" s="72"/>
      <c r="Q137" s="72"/>
      <c r="R137" s="84"/>
      <c r="S137" s="48">
        <v>0</v>
      </c>
      <c r="T137" s="48">
        <v>1</v>
      </c>
      <c r="U137" s="49">
        <v>0</v>
      </c>
      <c r="V137" s="49">
        <v>2.7778000000000001E-2</v>
      </c>
      <c r="W137" s="49">
        <v>0</v>
      </c>
      <c r="X137" s="49">
        <v>0.56408599999999998</v>
      </c>
      <c r="Y137" s="49">
        <v>0</v>
      </c>
      <c r="Z137" s="49">
        <v>0</v>
      </c>
      <c r="AA137" s="73">
        <v>137</v>
      </c>
      <c r="AB137" s="73"/>
      <c r="AC137" s="74"/>
      <c r="AD137" s="75">
        <v>174</v>
      </c>
      <c r="AE137" s="75">
        <v>615</v>
      </c>
      <c r="AF137" s="75">
        <v>116805</v>
      </c>
      <c r="AG137" s="75">
        <v>138268</v>
      </c>
      <c r="AH137" s="75"/>
      <c r="AI137" s="75"/>
      <c r="AJ137" s="75" t="s">
        <v>1353</v>
      </c>
      <c r="AK137" s="75"/>
      <c r="AL137" s="75"/>
      <c r="AM137" s="77">
        <v>41680.618136574078</v>
      </c>
      <c r="AN137" s="75" t="s">
        <v>1829</v>
      </c>
      <c r="AO137" s="80" t="s">
        <v>1964</v>
      </c>
      <c r="AP137" s="75" t="s">
        <v>65</v>
      </c>
      <c r="AQ137" s="48"/>
      <c r="AR137" s="48"/>
      <c r="AS137" s="48"/>
      <c r="AT137" s="48"/>
      <c r="AU137" s="48"/>
      <c r="AV137" s="48"/>
      <c r="AW137" s="103" t="s">
        <v>2402</v>
      </c>
      <c r="AX137" s="103" t="s">
        <v>2402</v>
      </c>
      <c r="AY137" s="103" t="s">
        <v>2518</v>
      </c>
      <c r="AZ137" s="103" t="s">
        <v>2518</v>
      </c>
      <c r="BA137" s="2"/>
      <c r="BB137" s="3"/>
      <c r="BC137" s="3"/>
      <c r="BD137" s="3"/>
      <c r="BE137" s="3"/>
    </row>
    <row r="138" spans="1:57" x14ac:dyDescent="0.25">
      <c r="A138" s="63" t="s">
        <v>265</v>
      </c>
      <c r="B138" s="64"/>
      <c r="C138" s="64"/>
      <c r="D138" s="65">
        <v>8.8125</v>
      </c>
      <c r="E138" s="66"/>
      <c r="F138" s="98" t="s">
        <v>1724</v>
      </c>
      <c r="G138" s="64"/>
      <c r="H138" s="67" t="s">
        <v>265</v>
      </c>
      <c r="I138" s="68"/>
      <c r="J138" s="68"/>
      <c r="K138" s="67" t="s">
        <v>2210</v>
      </c>
      <c r="L138" s="69"/>
      <c r="M138" s="70">
        <v>6314.5166015625</v>
      </c>
      <c r="N138" s="70">
        <v>9692.6591796875</v>
      </c>
      <c r="O138" s="71"/>
      <c r="P138" s="72"/>
      <c r="Q138" s="72"/>
      <c r="R138" s="84"/>
      <c r="S138" s="48">
        <v>0</v>
      </c>
      <c r="T138" s="48">
        <v>2</v>
      </c>
      <c r="U138" s="49">
        <v>48</v>
      </c>
      <c r="V138" s="49">
        <v>1.6667000000000001E-2</v>
      </c>
      <c r="W138" s="49">
        <v>0</v>
      </c>
      <c r="X138" s="49">
        <v>0.95981300000000003</v>
      </c>
      <c r="Y138" s="49">
        <v>0</v>
      </c>
      <c r="Z138" s="49">
        <v>0</v>
      </c>
      <c r="AA138" s="73">
        <v>138</v>
      </c>
      <c r="AB138" s="73"/>
      <c r="AC138" s="74"/>
      <c r="AD138" s="75">
        <v>2842</v>
      </c>
      <c r="AE138" s="75">
        <v>802</v>
      </c>
      <c r="AF138" s="75">
        <v>42736</v>
      </c>
      <c r="AG138" s="75">
        <v>3895</v>
      </c>
      <c r="AH138" s="75">
        <v>-18000</v>
      </c>
      <c r="AI138" s="75" t="s">
        <v>1161</v>
      </c>
      <c r="AJ138" s="75" t="s">
        <v>1354</v>
      </c>
      <c r="AK138" s="75"/>
      <c r="AL138" s="75" t="s">
        <v>1564</v>
      </c>
      <c r="AM138" s="77">
        <v>40458.96665509259</v>
      </c>
      <c r="AN138" s="75" t="s">
        <v>1829</v>
      </c>
      <c r="AO138" s="80" t="s">
        <v>1965</v>
      </c>
      <c r="AP138" s="75" t="s">
        <v>65</v>
      </c>
      <c r="AQ138" s="48"/>
      <c r="AR138" s="48"/>
      <c r="AS138" s="48"/>
      <c r="AT138" s="48"/>
      <c r="AU138" s="48"/>
      <c r="AV138" s="48"/>
      <c r="AW138" s="103" t="s">
        <v>2434</v>
      </c>
      <c r="AX138" s="103" t="s">
        <v>2434</v>
      </c>
      <c r="AY138" s="103" t="s">
        <v>2551</v>
      </c>
      <c r="AZ138" s="103" t="s">
        <v>2551</v>
      </c>
      <c r="BA138" s="2"/>
      <c r="BB138" s="3"/>
      <c r="BC138" s="3"/>
      <c r="BD138" s="3"/>
      <c r="BE138" s="3"/>
    </row>
    <row r="139" spans="1:57" x14ac:dyDescent="0.25">
      <c r="A139" s="63" t="s">
        <v>397</v>
      </c>
      <c r="B139" s="64"/>
      <c r="C139" s="64"/>
      <c r="D139" s="65">
        <v>1.5</v>
      </c>
      <c r="E139" s="66"/>
      <c r="F139" s="98" t="s">
        <v>1725</v>
      </c>
      <c r="G139" s="64"/>
      <c r="H139" s="67" t="s">
        <v>397</v>
      </c>
      <c r="I139" s="68"/>
      <c r="J139" s="68"/>
      <c r="K139" s="67" t="s">
        <v>2211</v>
      </c>
      <c r="L139" s="69"/>
      <c r="M139" s="70">
        <v>5226.26025390625</v>
      </c>
      <c r="N139" s="70">
        <v>9638.5361328125</v>
      </c>
      <c r="O139" s="71"/>
      <c r="P139" s="72"/>
      <c r="Q139" s="72"/>
      <c r="R139" s="84"/>
      <c r="S139" s="48">
        <v>1</v>
      </c>
      <c r="T139" s="48">
        <v>0</v>
      </c>
      <c r="U139" s="49">
        <v>0</v>
      </c>
      <c r="V139" s="49">
        <v>1.1905000000000001E-2</v>
      </c>
      <c r="W139" s="49">
        <v>0</v>
      </c>
      <c r="X139" s="49">
        <v>0.55791999999999997</v>
      </c>
      <c r="Y139" s="49">
        <v>0</v>
      </c>
      <c r="Z139" s="49">
        <v>0</v>
      </c>
      <c r="AA139" s="73">
        <v>139</v>
      </c>
      <c r="AB139" s="73"/>
      <c r="AC139" s="74"/>
      <c r="AD139" s="75">
        <v>103</v>
      </c>
      <c r="AE139" s="75">
        <v>65543</v>
      </c>
      <c r="AF139" s="75">
        <v>4518</v>
      </c>
      <c r="AG139" s="75">
        <v>2327</v>
      </c>
      <c r="AH139" s="75">
        <v>-18000</v>
      </c>
      <c r="AI139" s="75" t="s">
        <v>1162</v>
      </c>
      <c r="AJ139" s="75" t="s">
        <v>1287</v>
      </c>
      <c r="AK139" s="80" t="s">
        <v>1507</v>
      </c>
      <c r="AL139" s="75" t="s">
        <v>1564</v>
      </c>
      <c r="AM139" s="77">
        <v>39916.83425925926</v>
      </c>
      <c r="AN139" s="75" t="s">
        <v>1829</v>
      </c>
      <c r="AO139" s="80" t="s">
        <v>1966</v>
      </c>
      <c r="AP139" s="75" t="s">
        <v>64</v>
      </c>
      <c r="AQ139" s="48"/>
      <c r="AR139" s="48"/>
      <c r="AS139" s="48"/>
      <c r="AT139" s="48"/>
      <c r="AU139" s="48"/>
      <c r="AV139" s="48"/>
      <c r="AW139" s="48"/>
      <c r="AX139" s="48"/>
      <c r="AY139" s="48"/>
      <c r="AZ139" s="48"/>
      <c r="BA139" s="2"/>
      <c r="BB139" s="3"/>
      <c r="BC139" s="3"/>
      <c r="BD139" s="3"/>
      <c r="BE139" s="3"/>
    </row>
    <row r="140" spans="1:57" x14ac:dyDescent="0.25">
      <c r="A140" s="63" t="s">
        <v>266</v>
      </c>
      <c r="B140" s="64"/>
      <c r="C140" s="64"/>
      <c r="D140" s="65">
        <v>5.15625</v>
      </c>
      <c r="E140" s="66"/>
      <c r="F140" s="98" t="s">
        <v>1726</v>
      </c>
      <c r="G140" s="64"/>
      <c r="H140" s="67" t="s">
        <v>266</v>
      </c>
      <c r="I140" s="68"/>
      <c r="J140" s="68"/>
      <c r="K140" s="67" t="s">
        <v>2212</v>
      </c>
      <c r="L140" s="69"/>
      <c r="M140" s="70">
        <v>2076.255126953125</v>
      </c>
      <c r="N140" s="70">
        <v>9584.3369140625</v>
      </c>
      <c r="O140" s="71"/>
      <c r="P140" s="72"/>
      <c r="Q140" s="72"/>
      <c r="R140" s="84"/>
      <c r="S140" s="48">
        <v>0</v>
      </c>
      <c r="T140" s="48">
        <v>1</v>
      </c>
      <c r="U140" s="49">
        <v>0</v>
      </c>
      <c r="V140" s="49">
        <v>0.14285700000000001</v>
      </c>
      <c r="W140" s="49">
        <v>0</v>
      </c>
      <c r="X140" s="49">
        <v>0.59523700000000002</v>
      </c>
      <c r="Y140" s="49">
        <v>0</v>
      </c>
      <c r="Z140" s="49">
        <v>0</v>
      </c>
      <c r="AA140" s="73">
        <v>140</v>
      </c>
      <c r="AB140" s="73"/>
      <c r="AC140" s="74"/>
      <c r="AD140" s="75">
        <v>396</v>
      </c>
      <c r="AE140" s="75">
        <v>753</v>
      </c>
      <c r="AF140" s="75">
        <v>65367</v>
      </c>
      <c r="AG140" s="75">
        <v>40324</v>
      </c>
      <c r="AH140" s="75">
        <v>-18000</v>
      </c>
      <c r="AI140" s="75" t="s">
        <v>1163</v>
      </c>
      <c r="AJ140" s="75"/>
      <c r="AK140" s="80" t="s">
        <v>1508</v>
      </c>
      <c r="AL140" s="75" t="s">
        <v>1564</v>
      </c>
      <c r="AM140" s="77">
        <v>40880.933379629627</v>
      </c>
      <c r="AN140" s="75" t="s">
        <v>1829</v>
      </c>
      <c r="AO140" s="80" t="s">
        <v>1967</v>
      </c>
      <c r="AP140" s="75" t="s">
        <v>65</v>
      </c>
      <c r="AQ140" s="48"/>
      <c r="AR140" s="48"/>
      <c r="AS140" s="48"/>
      <c r="AT140" s="48"/>
      <c r="AU140" s="48"/>
      <c r="AV140" s="48"/>
      <c r="AW140" s="103" t="s">
        <v>2415</v>
      </c>
      <c r="AX140" s="103" t="s">
        <v>2415</v>
      </c>
      <c r="AY140" s="103" t="s">
        <v>2532</v>
      </c>
      <c r="AZ140" s="103" t="s">
        <v>2532</v>
      </c>
      <c r="BA140" s="2"/>
      <c r="BB140" s="3"/>
      <c r="BC140" s="3"/>
      <c r="BD140" s="3"/>
      <c r="BE140" s="3"/>
    </row>
    <row r="141" spans="1:57" x14ac:dyDescent="0.25">
      <c r="A141" s="63" t="s">
        <v>267</v>
      </c>
      <c r="B141" s="64"/>
      <c r="C141" s="64"/>
      <c r="D141" s="65">
        <v>5.15625</v>
      </c>
      <c r="E141" s="66"/>
      <c r="F141" s="98" t="s">
        <v>1727</v>
      </c>
      <c r="G141" s="64"/>
      <c r="H141" s="67" t="s">
        <v>267</v>
      </c>
      <c r="I141" s="68"/>
      <c r="J141" s="68"/>
      <c r="K141" s="67" t="s">
        <v>2213</v>
      </c>
      <c r="L141" s="69"/>
      <c r="M141" s="70">
        <v>1014.284912109375</v>
      </c>
      <c r="N141" s="70">
        <v>5647.24267578125</v>
      </c>
      <c r="O141" s="71"/>
      <c r="P141" s="72"/>
      <c r="Q141" s="72"/>
      <c r="R141" s="84"/>
      <c r="S141" s="48">
        <v>0</v>
      </c>
      <c r="T141" s="48">
        <v>1</v>
      </c>
      <c r="U141" s="49">
        <v>0</v>
      </c>
      <c r="V141" s="49">
        <v>2.7778000000000001E-2</v>
      </c>
      <c r="W141" s="49">
        <v>0</v>
      </c>
      <c r="X141" s="49">
        <v>0.56408599999999998</v>
      </c>
      <c r="Y141" s="49">
        <v>0</v>
      </c>
      <c r="Z141" s="49">
        <v>0</v>
      </c>
      <c r="AA141" s="73">
        <v>141</v>
      </c>
      <c r="AB141" s="73"/>
      <c r="AC141" s="74"/>
      <c r="AD141" s="75">
        <v>108</v>
      </c>
      <c r="AE141" s="75">
        <v>9</v>
      </c>
      <c r="AF141" s="75">
        <v>662</v>
      </c>
      <c r="AG141" s="75">
        <v>585</v>
      </c>
      <c r="AH141" s="75"/>
      <c r="AI141" s="75" t="s">
        <v>1164</v>
      </c>
      <c r="AJ141" s="75" t="s">
        <v>1355</v>
      </c>
      <c r="AK141" s="75"/>
      <c r="AL141" s="75"/>
      <c r="AM141" s="77">
        <v>43017.38144675926</v>
      </c>
      <c r="AN141" s="75" t="s">
        <v>1829</v>
      </c>
      <c r="AO141" s="80" t="s">
        <v>1968</v>
      </c>
      <c r="AP141" s="75" t="s">
        <v>65</v>
      </c>
      <c r="AQ141" s="48"/>
      <c r="AR141" s="48"/>
      <c r="AS141" s="48"/>
      <c r="AT141" s="48"/>
      <c r="AU141" s="48"/>
      <c r="AV141" s="48"/>
      <c r="AW141" s="103" t="s">
        <v>2402</v>
      </c>
      <c r="AX141" s="103" t="s">
        <v>2402</v>
      </c>
      <c r="AY141" s="103" t="s">
        <v>2518</v>
      </c>
      <c r="AZ141" s="103" t="s">
        <v>2518</v>
      </c>
      <c r="BA141" s="2"/>
      <c r="BB141" s="3"/>
      <c r="BC141" s="3"/>
      <c r="BD141" s="3"/>
      <c r="BE141" s="3"/>
    </row>
    <row r="142" spans="1:57" x14ac:dyDescent="0.25">
      <c r="A142" s="63" t="s">
        <v>268</v>
      </c>
      <c r="B142" s="64"/>
      <c r="C142" s="64"/>
      <c r="D142" s="65">
        <v>5.15625</v>
      </c>
      <c r="E142" s="66"/>
      <c r="F142" s="98" t="s">
        <v>1728</v>
      </c>
      <c r="G142" s="64"/>
      <c r="H142" s="67" t="s">
        <v>268</v>
      </c>
      <c r="I142" s="68"/>
      <c r="J142" s="68"/>
      <c r="K142" s="67" t="s">
        <v>2214</v>
      </c>
      <c r="L142" s="69"/>
      <c r="M142" s="70">
        <v>8611.447265625</v>
      </c>
      <c r="N142" s="70">
        <v>8115.185546875</v>
      </c>
      <c r="O142" s="71"/>
      <c r="P142" s="72"/>
      <c r="Q142" s="72"/>
      <c r="R142" s="84"/>
      <c r="S142" s="48">
        <v>0</v>
      </c>
      <c r="T142" s="48">
        <v>1</v>
      </c>
      <c r="U142" s="49">
        <v>0</v>
      </c>
      <c r="V142" s="49">
        <v>2.7778000000000001E-2</v>
      </c>
      <c r="W142" s="49">
        <v>0</v>
      </c>
      <c r="X142" s="49">
        <v>0.56408599999999998</v>
      </c>
      <c r="Y142" s="49">
        <v>0</v>
      </c>
      <c r="Z142" s="49">
        <v>0</v>
      </c>
      <c r="AA142" s="73">
        <v>142</v>
      </c>
      <c r="AB142" s="73"/>
      <c r="AC142" s="74"/>
      <c r="AD142" s="75">
        <v>2509</v>
      </c>
      <c r="AE142" s="75">
        <v>1536</v>
      </c>
      <c r="AF142" s="75">
        <v>102503</v>
      </c>
      <c r="AG142" s="75">
        <v>42109</v>
      </c>
      <c r="AH142" s="75">
        <v>-36000</v>
      </c>
      <c r="AI142" s="75" t="s">
        <v>1165</v>
      </c>
      <c r="AJ142" s="75" t="s">
        <v>1356</v>
      </c>
      <c r="AK142" s="75"/>
      <c r="AL142" s="75" t="s">
        <v>1579</v>
      </c>
      <c r="AM142" s="77">
        <v>40036.007962962962</v>
      </c>
      <c r="AN142" s="75" t="s">
        <v>1829</v>
      </c>
      <c r="AO142" s="80" t="s">
        <v>1969</v>
      </c>
      <c r="AP142" s="75" t="s">
        <v>65</v>
      </c>
      <c r="AQ142" s="48"/>
      <c r="AR142" s="48"/>
      <c r="AS142" s="48"/>
      <c r="AT142" s="48"/>
      <c r="AU142" s="48"/>
      <c r="AV142" s="48"/>
      <c r="AW142" s="103" t="s">
        <v>2402</v>
      </c>
      <c r="AX142" s="103" t="s">
        <v>2402</v>
      </c>
      <c r="AY142" s="103" t="s">
        <v>2518</v>
      </c>
      <c r="AZ142" s="103" t="s">
        <v>2518</v>
      </c>
      <c r="BA142" s="2"/>
      <c r="BB142" s="3"/>
      <c r="BC142" s="3"/>
      <c r="BD142" s="3"/>
      <c r="BE142" s="3"/>
    </row>
    <row r="143" spans="1:57" x14ac:dyDescent="0.25">
      <c r="A143" s="63" t="s">
        <v>269</v>
      </c>
      <c r="B143" s="64"/>
      <c r="C143" s="64"/>
      <c r="D143" s="65">
        <v>5.15625</v>
      </c>
      <c r="E143" s="66"/>
      <c r="F143" s="98" t="s">
        <v>1729</v>
      </c>
      <c r="G143" s="64"/>
      <c r="H143" s="67" t="s">
        <v>269</v>
      </c>
      <c r="I143" s="68"/>
      <c r="J143" s="68"/>
      <c r="K143" s="67" t="s">
        <v>2215</v>
      </c>
      <c r="L143" s="69"/>
      <c r="M143" s="70">
        <v>4535.1318359375</v>
      </c>
      <c r="N143" s="70">
        <v>3482.04833984375</v>
      </c>
      <c r="O143" s="71"/>
      <c r="P143" s="72"/>
      <c r="Q143" s="72"/>
      <c r="R143" s="84"/>
      <c r="S143" s="48">
        <v>0</v>
      </c>
      <c r="T143" s="48">
        <v>1</v>
      </c>
      <c r="U143" s="49">
        <v>0</v>
      </c>
      <c r="V143" s="49">
        <v>1</v>
      </c>
      <c r="W143" s="49">
        <v>0</v>
      </c>
      <c r="X143" s="49">
        <v>0.99999800000000005</v>
      </c>
      <c r="Y143" s="49">
        <v>0</v>
      </c>
      <c r="Z143" s="49">
        <v>0</v>
      </c>
      <c r="AA143" s="73">
        <v>143</v>
      </c>
      <c r="AB143" s="73"/>
      <c r="AC143" s="74"/>
      <c r="AD143" s="75">
        <v>374</v>
      </c>
      <c r="AE143" s="75">
        <v>183</v>
      </c>
      <c r="AF143" s="75">
        <v>6130</v>
      </c>
      <c r="AG143" s="75">
        <v>1840</v>
      </c>
      <c r="AH143" s="75">
        <v>3600</v>
      </c>
      <c r="AI143" s="75" t="s">
        <v>1166</v>
      </c>
      <c r="AJ143" s="75" t="s">
        <v>1357</v>
      </c>
      <c r="AK143" s="75"/>
      <c r="AL143" s="75" t="s">
        <v>1565</v>
      </c>
      <c r="AM143" s="77">
        <v>39930.405243055553</v>
      </c>
      <c r="AN143" s="75" t="s">
        <v>1829</v>
      </c>
      <c r="AO143" s="80" t="s">
        <v>1970</v>
      </c>
      <c r="AP143" s="75" t="s">
        <v>65</v>
      </c>
      <c r="AQ143" s="48"/>
      <c r="AR143" s="48"/>
      <c r="AS143" s="48"/>
      <c r="AT143" s="48"/>
      <c r="AU143" s="48"/>
      <c r="AV143" s="48"/>
      <c r="AW143" s="103" t="s">
        <v>2435</v>
      </c>
      <c r="AX143" s="103" t="s">
        <v>2435</v>
      </c>
      <c r="AY143" s="103" t="s">
        <v>2552</v>
      </c>
      <c r="AZ143" s="103" t="s">
        <v>2552</v>
      </c>
      <c r="BA143" s="2"/>
      <c r="BB143" s="3"/>
      <c r="BC143" s="3"/>
      <c r="BD143" s="3"/>
      <c r="BE143" s="3"/>
    </row>
    <row r="144" spans="1:57" x14ac:dyDescent="0.25">
      <c r="A144" s="63" t="s">
        <v>398</v>
      </c>
      <c r="B144" s="64"/>
      <c r="C144" s="64"/>
      <c r="D144" s="65">
        <v>1.5</v>
      </c>
      <c r="E144" s="66"/>
      <c r="F144" s="98" t="s">
        <v>1730</v>
      </c>
      <c r="G144" s="64"/>
      <c r="H144" s="67" t="s">
        <v>398</v>
      </c>
      <c r="I144" s="68"/>
      <c r="J144" s="68"/>
      <c r="K144" s="67" t="s">
        <v>2216</v>
      </c>
      <c r="L144" s="69"/>
      <c r="M144" s="70">
        <v>1419.5911865234375</v>
      </c>
      <c r="N144" s="70">
        <v>5317.2802734375</v>
      </c>
      <c r="O144" s="71"/>
      <c r="P144" s="72"/>
      <c r="Q144" s="72"/>
      <c r="R144" s="84"/>
      <c r="S144" s="48">
        <v>1</v>
      </c>
      <c r="T144" s="48">
        <v>0</v>
      </c>
      <c r="U144" s="49">
        <v>0</v>
      </c>
      <c r="V144" s="49">
        <v>1</v>
      </c>
      <c r="W144" s="49">
        <v>0</v>
      </c>
      <c r="X144" s="49">
        <v>0.99999800000000005</v>
      </c>
      <c r="Y144" s="49">
        <v>0</v>
      </c>
      <c r="Z144" s="49">
        <v>0</v>
      </c>
      <c r="AA144" s="73">
        <v>144</v>
      </c>
      <c r="AB144" s="73"/>
      <c r="AC144" s="74"/>
      <c r="AD144" s="75">
        <v>286</v>
      </c>
      <c r="AE144" s="75">
        <v>657</v>
      </c>
      <c r="AF144" s="75">
        <v>74941</v>
      </c>
      <c r="AG144" s="75">
        <v>354</v>
      </c>
      <c r="AH144" s="75">
        <v>3600</v>
      </c>
      <c r="AI144" s="75" t="s">
        <v>1167</v>
      </c>
      <c r="AJ144" s="75" t="s">
        <v>1358</v>
      </c>
      <c r="AK144" s="80" t="s">
        <v>1509</v>
      </c>
      <c r="AL144" s="75" t="s">
        <v>1565</v>
      </c>
      <c r="AM144" s="77">
        <v>39822.555474537039</v>
      </c>
      <c r="AN144" s="75" t="s">
        <v>1829</v>
      </c>
      <c r="AO144" s="80" t="s">
        <v>1971</v>
      </c>
      <c r="AP144" s="75" t="s">
        <v>64</v>
      </c>
      <c r="AQ144" s="48"/>
      <c r="AR144" s="48"/>
      <c r="AS144" s="48"/>
      <c r="AT144" s="48"/>
      <c r="AU144" s="48"/>
      <c r="AV144" s="48"/>
      <c r="AW144" s="48"/>
      <c r="AX144" s="48"/>
      <c r="AY144" s="48"/>
      <c r="AZ144" s="48"/>
      <c r="BA144" s="2"/>
      <c r="BB144" s="3"/>
      <c r="BC144" s="3"/>
      <c r="BD144" s="3"/>
      <c r="BE144" s="3"/>
    </row>
    <row r="145" spans="1:57" x14ac:dyDescent="0.25">
      <c r="A145" s="63" t="s">
        <v>270</v>
      </c>
      <c r="B145" s="64"/>
      <c r="C145" s="64"/>
      <c r="D145" s="65">
        <v>5.15625</v>
      </c>
      <c r="E145" s="66"/>
      <c r="F145" s="98" t="s">
        <v>1731</v>
      </c>
      <c r="G145" s="64"/>
      <c r="H145" s="67" t="s">
        <v>270</v>
      </c>
      <c r="I145" s="68"/>
      <c r="J145" s="68"/>
      <c r="K145" s="67" t="s">
        <v>2217</v>
      </c>
      <c r="L145" s="69"/>
      <c r="M145" s="70">
        <v>7433.87353515625</v>
      </c>
      <c r="N145" s="70">
        <v>8417.841796875</v>
      </c>
      <c r="O145" s="71"/>
      <c r="P145" s="72"/>
      <c r="Q145" s="72"/>
      <c r="R145" s="84"/>
      <c r="S145" s="48">
        <v>0</v>
      </c>
      <c r="T145" s="48">
        <v>1</v>
      </c>
      <c r="U145" s="49">
        <v>0</v>
      </c>
      <c r="V145" s="49">
        <v>2.7778000000000001E-2</v>
      </c>
      <c r="W145" s="49">
        <v>0</v>
      </c>
      <c r="X145" s="49">
        <v>0.56408599999999998</v>
      </c>
      <c r="Y145" s="49">
        <v>0</v>
      </c>
      <c r="Z145" s="49">
        <v>0</v>
      </c>
      <c r="AA145" s="73">
        <v>145</v>
      </c>
      <c r="AB145" s="73"/>
      <c r="AC145" s="74"/>
      <c r="AD145" s="75">
        <v>593</v>
      </c>
      <c r="AE145" s="75">
        <v>496</v>
      </c>
      <c r="AF145" s="75">
        <v>25264</v>
      </c>
      <c r="AG145" s="75">
        <v>27719</v>
      </c>
      <c r="AH145" s="75">
        <v>-10800</v>
      </c>
      <c r="AI145" s="75" t="s">
        <v>1168</v>
      </c>
      <c r="AJ145" s="75" t="s">
        <v>1359</v>
      </c>
      <c r="AK145" s="75"/>
      <c r="AL145" s="75" t="s">
        <v>1282</v>
      </c>
      <c r="AM145" s="77">
        <v>40838.480706018519</v>
      </c>
      <c r="AN145" s="75" t="s">
        <v>1829</v>
      </c>
      <c r="AO145" s="80" t="s">
        <v>1972</v>
      </c>
      <c r="AP145" s="75" t="s">
        <v>65</v>
      </c>
      <c r="AQ145" s="48"/>
      <c r="AR145" s="48"/>
      <c r="AS145" s="48"/>
      <c r="AT145" s="48"/>
      <c r="AU145" s="48"/>
      <c r="AV145" s="48"/>
      <c r="AW145" s="103" t="s">
        <v>2402</v>
      </c>
      <c r="AX145" s="103" t="s">
        <v>2402</v>
      </c>
      <c r="AY145" s="103" t="s">
        <v>2518</v>
      </c>
      <c r="AZ145" s="103" t="s">
        <v>2518</v>
      </c>
      <c r="BA145" s="2"/>
      <c r="BB145" s="3"/>
      <c r="BC145" s="3"/>
      <c r="BD145" s="3"/>
      <c r="BE145" s="3"/>
    </row>
    <row r="146" spans="1:57" x14ac:dyDescent="0.25">
      <c r="A146" s="63" t="s">
        <v>271</v>
      </c>
      <c r="B146" s="64"/>
      <c r="C146" s="64"/>
      <c r="D146" s="65">
        <v>5.15625</v>
      </c>
      <c r="E146" s="66"/>
      <c r="F146" s="98" t="s">
        <v>1732</v>
      </c>
      <c r="G146" s="64"/>
      <c r="H146" s="67" t="s">
        <v>271</v>
      </c>
      <c r="I146" s="68"/>
      <c r="J146" s="68"/>
      <c r="K146" s="67" t="s">
        <v>2218</v>
      </c>
      <c r="L146" s="69"/>
      <c r="M146" s="70">
        <v>3874.9931640625</v>
      </c>
      <c r="N146" s="70">
        <v>7792.68359375</v>
      </c>
      <c r="O146" s="71"/>
      <c r="P146" s="72"/>
      <c r="Q146" s="72"/>
      <c r="R146" s="84"/>
      <c r="S146" s="48">
        <v>0</v>
      </c>
      <c r="T146" s="48">
        <v>1</v>
      </c>
      <c r="U146" s="49">
        <v>0</v>
      </c>
      <c r="V146" s="49">
        <v>1</v>
      </c>
      <c r="W146" s="49">
        <v>0</v>
      </c>
      <c r="X146" s="49">
        <v>0.99999800000000005</v>
      </c>
      <c r="Y146" s="49">
        <v>0</v>
      </c>
      <c r="Z146" s="49">
        <v>0</v>
      </c>
      <c r="AA146" s="73">
        <v>146</v>
      </c>
      <c r="AB146" s="73"/>
      <c r="AC146" s="74"/>
      <c r="AD146" s="75">
        <v>367</v>
      </c>
      <c r="AE146" s="75">
        <v>675</v>
      </c>
      <c r="AF146" s="75">
        <v>3061</v>
      </c>
      <c r="AG146" s="75">
        <v>561</v>
      </c>
      <c r="AH146" s="75">
        <v>7200</v>
      </c>
      <c r="AI146" s="75" t="s">
        <v>1169</v>
      </c>
      <c r="AJ146" s="75"/>
      <c r="AK146" s="80" t="s">
        <v>1510</v>
      </c>
      <c r="AL146" s="75" t="s">
        <v>1580</v>
      </c>
      <c r="AM146" s="77">
        <v>39813.465775462966</v>
      </c>
      <c r="AN146" s="75" t="s">
        <v>1829</v>
      </c>
      <c r="AO146" s="80" t="s">
        <v>1973</v>
      </c>
      <c r="AP146" s="75" t="s">
        <v>65</v>
      </c>
      <c r="AQ146" s="48"/>
      <c r="AR146" s="48"/>
      <c r="AS146" s="48"/>
      <c r="AT146" s="48"/>
      <c r="AU146" s="48" t="s">
        <v>653</v>
      </c>
      <c r="AV146" s="48" t="s">
        <v>653</v>
      </c>
      <c r="AW146" s="103" t="s">
        <v>2436</v>
      </c>
      <c r="AX146" s="103" t="s">
        <v>2436</v>
      </c>
      <c r="AY146" s="103" t="s">
        <v>2553</v>
      </c>
      <c r="AZ146" s="103" t="s">
        <v>2553</v>
      </c>
      <c r="BA146" s="2"/>
      <c r="BB146" s="3"/>
      <c r="BC146" s="3"/>
      <c r="BD146" s="3"/>
      <c r="BE146" s="3"/>
    </row>
    <row r="147" spans="1:57" x14ac:dyDescent="0.25">
      <c r="A147" s="63" t="s">
        <v>399</v>
      </c>
      <c r="B147" s="64"/>
      <c r="C147" s="64"/>
      <c r="D147" s="65">
        <v>1.5</v>
      </c>
      <c r="E147" s="66"/>
      <c r="F147" s="98" t="s">
        <v>1733</v>
      </c>
      <c r="G147" s="64"/>
      <c r="H147" s="67" t="s">
        <v>399</v>
      </c>
      <c r="I147" s="68"/>
      <c r="J147" s="68"/>
      <c r="K147" s="67" t="s">
        <v>2219</v>
      </c>
      <c r="L147" s="69"/>
      <c r="M147" s="70">
        <v>883.96044921875</v>
      </c>
      <c r="N147" s="70">
        <v>7832.41015625</v>
      </c>
      <c r="O147" s="71"/>
      <c r="P147" s="72"/>
      <c r="Q147" s="72"/>
      <c r="R147" s="84"/>
      <c r="S147" s="48">
        <v>1</v>
      </c>
      <c r="T147" s="48">
        <v>0</v>
      </c>
      <c r="U147" s="49">
        <v>0</v>
      </c>
      <c r="V147" s="49">
        <v>1</v>
      </c>
      <c r="W147" s="49">
        <v>0</v>
      </c>
      <c r="X147" s="49">
        <v>0.99999800000000005</v>
      </c>
      <c r="Y147" s="49">
        <v>0</v>
      </c>
      <c r="Z147" s="49">
        <v>0</v>
      </c>
      <c r="AA147" s="73">
        <v>147</v>
      </c>
      <c r="AB147" s="73"/>
      <c r="AC147" s="74"/>
      <c r="AD147" s="75">
        <v>202</v>
      </c>
      <c r="AE147" s="75">
        <v>263</v>
      </c>
      <c r="AF147" s="75">
        <v>673</v>
      </c>
      <c r="AG147" s="75">
        <v>111</v>
      </c>
      <c r="AH147" s="75">
        <v>3600</v>
      </c>
      <c r="AI147" s="75" t="s">
        <v>1170</v>
      </c>
      <c r="AJ147" s="75"/>
      <c r="AK147" s="75"/>
      <c r="AL147" s="75" t="s">
        <v>1581</v>
      </c>
      <c r="AM147" s="77">
        <v>41261.398668981485</v>
      </c>
      <c r="AN147" s="75" t="s">
        <v>1829</v>
      </c>
      <c r="AO147" s="80" t="s">
        <v>1974</v>
      </c>
      <c r="AP147" s="75" t="s">
        <v>64</v>
      </c>
      <c r="AQ147" s="48"/>
      <c r="AR147" s="48"/>
      <c r="AS147" s="48"/>
      <c r="AT147" s="48"/>
      <c r="AU147" s="48"/>
      <c r="AV147" s="48"/>
      <c r="AW147" s="48"/>
      <c r="AX147" s="48"/>
      <c r="AY147" s="48"/>
      <c r="AZ147" s="48"/>
      <c r="BA147" s="2"/>
      <c r="BB147" s="3"/>
      <c r="BC147" s="3"/>
      <c r="BD147" s="3"/>
      <c r="BE147" s="3"/>
    </row>
    <row r="148" spans="1:57" x14ac:dyDescent="0.25">
      <c r="A148" s="63" t="s">
        <v>272</v>
      </c>
      <c r="B148" s="64"/>
      <c r="C148" s="64"/>
      <c r="D148" s="65">
        <v>8.8125</v>
      </c>
      <c r="E148" s="66"/>
      <c r="F148" s="98" t="s">
        <v>1590</v>
      </c>
      <c r="G148" s="64"/>
      <c r="H148" s="67" t="s">
        <v>272</v>
      </c>
      <c r="I148" s="68"/>
      <c r="J148" s="68"/>
      <c r="K148" s="67" t="s">
        <v>2220</v>
      </c>
      <c r="L148" s="69"/>
      <c r="M148" s="70">
        <v>5217.82373046875</v>
      </c>
      <c r="N148" s="70">
        <v>3909.891357421875</v>
      </c>
      <c r="O148" s="71"/>
      <c r="P148" s="72"/>
      <c r="Q148" s="72"/>
      <c r="R148" s="84"/>
      <c r="S148" s="48">
        <v>0</v>
      </c>
      <c r="T148" s="48">
        <v>2</v>
      </c>
      <c r="U148" s="49">
        <v>14.666667</v>
      </c>
      <c r="V148" s="49">
        <v>1.6667000000000001E-2</v>
      </c>
      <c r="W148" s="49">
        <v>0</v>
      </c>
      <c r="X148" s="49">
        <v>0.82674000000000003</v>
      </c>
      <c r="Y148" s="49">
        <v>0</v>
      </c>
      <c r="Z148" s="49">
        <v>0</v>
      </c>
      <c r="AA148" s="73">
        <v>148</v>
      </c>
      <c r="AB148" s="73"/>
      <c r="AC148" s="74"/>
      <c r="AD148" s="75">
        <v>15</v>
      </c>
      <c r="AE148" s="75">
        <v>2</v>
      </c>
      <c r="AF148" s="75">
        <v>551</v>
      </c>
      <c r="AG148" s="75">
        <v>1192</v>
      </c>
      <c r="AH148" s="75"/>
      <c r="AI148" s="75"/>
      <c r="AJ148" s="75"/>
      <c r="AK148" s="75"/>
      <c r="AL148" s="75"/>
      <c r="AM148" s="77">
        <v>42953.112141203703</v>
      </c>
      <c r="AN148" s="75" t="s">
        <v>1829</v>
      </c>
      <c r="AO148" s="80" t="s">
        <v>1975</v>
      </c>
      <c r="AP148" s="75" t="s">
        <v>65</v>
      </c>
      <c r="AQ148" s="48"/>
      <c r="AR148" s="48"/>
      <c r="AS148" s="48"/>
      <c r="AT148" s="48"/>
      <c r="AU148" s="48" t="s">
        <v>646</v>
      </c>
      <c r="AV148" s="48" t="s">
        <v>646</v>
      </c>
      <c r="AW148" s="103" t="s">
        <v>2437</v>
      </c>
      <c r="AX148" s="103" t="s">
        <v>2488</v>
      </c>
      <c r="AY148" s="103" t="s">
        <v>2554</v>
      </c>
      <c r="AZ148" s="103" t="s">
        <v>2604</v>
      </c>
      <c r="BA148" s="2"/>
      <c r="BB148" s="3"/>
      <c r="BC148" s="3"/>
      <c r="BD148" s="3"/>
      <c r="BE148" s="3"/>
    </row>
    <row r="149" spans="1:57" x14ac:dyDescent="0.25">
      <c r="A149" s="63" t="s">
        <v>273</v>
      </c>
      <c r="B149" s="64"/>
      <c r="C149" s="64"/>
      <c r="D149" s="65">
        <v>5.15625</v>
      </c>
      <c r="E149" s="66"/>
      <c r="F149" s="98" t="s">
        <v>1734</v>
      </c>
      <c r="G149" s="64"/>
      <c r="H149" s="67" t="s">
        <v>273</v>
      </c>
      <c r="I149" s="68"/>
      <c r="J149" s="68"/>
      <c r="K149" s="67" t="s">
        <v>2221</v>
      </c>
      <c r="L149" s="69"/>
      <c r="M149" s="70">
        <v>1096.30126953125</v>
      </c>
      <c r="N149" s="70">
        <v>4468.12841796875</v>
      </c>
      <c r="O149" s="71"/>
      <c r="P149" s="72"/>
      <c r="Q149" s="72"/>
      <c r="R149" s="84"/>
      <c r="S149" s="48">
        <v>0</v>
      </c>
      <c r="T149" s="48">
        <v>1</v>
      </c>
      <c r="U149" s="49">
        <v>0</v>
      </c>
      <c r="V149" s="49">
        <v>2.7778000000000001E-2</v>
      </c>
      <c r="W149" s="49">
        <v>0</v>
      </c>
      <c r="X149" s="49">
        <v>0.56408599999999998</v>
      </c>
      <c r="Y149" s="49">
        <v>0</v>
      </c>
      <c r="Z149" s="49">
        <v>0</v>
      </c>
      <c r="AA149" s="73">
        <v>149</v>
      </c>
      <c r="AB149" s="73"/>
      <c r="AC149" s="74"/>
      <c r="AD149" s="75">
        <v>313</v>
      </c>
      <c r="AE149" s="75">
        <v>77</v>
      </c>
      <c r="AF149" s="75">
        <v>5178</v>
      </c>
      <c r="AG149" s="75">
        <v>4336</v>
      </c>
      <c r="AH149" s="75"/>
      <c r="AI149" s="75" t="s">
        <v>1171</v>
      </c>
      <c r="AJ149" s="75"/>
      <c r="AK149" s="75"/>
      <c r="AL149" s="75"/>
      <c r="AM149" s="77">
        <v>40371.722719907404</v>
      </c>
      <c r="AN149" s="75" t="s">
        <v>1829</v>
      </c>
      <c r="AO149" s="80" t="s">
        <v>1976</v>
      </c>
      <c r="AP149" s="75" t="s">
        <v>65</v>
      </c>
      <c r="AQ149" s="48"/>
      <c r="AR149" s="48"/>
      <c r="AS149" s="48"/>
      <c r="AT149" s="48"/>
      <c r="AU149" s="48"/>
      <c r="AV149" s="48"/>
      <c r="AW149" s="103" t="s">
        <v>2402</v>
      </c>
      <c r="AX149" s="103" t="s">
        <v>2402</v>
      </c>
      <c r="AY149" s="103" t="s">
        <v>2518</v>
      </c>
      <c r="AZ149" s="103" t="s">
        <v>2518</v>
      </c>
      <c r="BA149" s="2"/>
      <c r="BB149" s="3"/>
      <c r="BC149" s="3"/>
      <c r="BD149" s="3"/>
      <c r="BE149" s="3"/>
    </row>
    <row r="150" spans="1:57" x14ac:dyDescent="0.25">
      <c r="A150" s="63" t="s">
        <v>274</v>
      </c>
      <c r="B150" s="64"/>
      <c r="C150" s="64"/>
      <c r="D150" s="65">
        <v>5.15625</v>
      </c>
      <c r="E150" s="66"/>
      <c r="F150" s="98" t="s">
        <v>1735</v>
      </c>
      <c r="G150" s="64"/>
      <c r="H150" s="67" t="s">
        <v>274</v>
      </c>
      <c r="I150" s="68"/>
      <c r="J150" s="68"/>
      <c r="K150" s="67" t="s">
        <v>2222</v>
      </c>
      <c r="L150" s="69"/>
      <c r="M150" s="70">
        <v>182.55476379394531</v>
      </c>
      <c r="N150" s="70">
        <v>6971.07080078125</v>
      </c>
      <c r="O150" s="71"/>
      <c r="P150" s="72"/>
      <c r="Q150" s="72"/>
      <c r="R150" s="84"/>
      <c r="S150" s="48">
        <v>1</v>
      </c>
      <c r="T150" s="48">
        <v>1</v>
      </c>
      <c r="U150" s="49">
        <v>0</v>
      </c>
      <c r="V150" s="49">
        <v>0</v>
      </c>
      <c r="W150" s="49">
        <v>0</v>
      </c>
      <c r="X150" s="49">
        <v>0.99999800000000005</v>
      </c>
      <c r="Y150" s="49">
        <v>0</v>
      </c>
      <c r="Z150" s="49" t="s">
        <v>2324</v>
      </c>
      <c r="AA150" s="73">
        <v>150</v>
      </c>
      <c r="AB150" s="73"/>
      <c r="AC150" s="74"/>
      <c r="AD150" s="75">
        <v>1460</v>
      </c>
      <c r="AE150" s="75">
        <v>360</v>
      </c>
      <c r="AF150" s="75">
        <v>30474</v>
      </c>
      <c r="AG150" s="75">
        <v>151</v>
      </c>
      <c r="AH150" s="75">
        <v>3600</v>
      </c>
      <c r="AI150" s="75" t="s">
        <v>1172</v>
      </c>
      <c r="AJ150" s="75" t="s">
        <v>1360</v>
      </c>
      <c r="AK150" s="80" t="s">
        <v>1511</v>
      </c>
      <c r="AL150" s="75" t="s">
        <v>1271</v>
      </c>
      <c r="AM150" s="77">
        <v>41700.104143518518</v>
      </c>
      <c r="AN150" s="75" t="s">
        <v>1829</v>
      </c>
      <c r="AO150" s="80" t="s">
        <v>1977</v>
      </c>
      <c r="AP150" s="75" t="s">
        <v>65</v>
      </c>
      <c r="AQ150" s="48" t="s">
        <v>560</v>
      </c>
      <c r="AR150" s="48" t="s">
        <v>560</v>
      </c>
      <c r="AS150" s="48" t="s">
        <v>624</v>
      </c>
      <c r="AT150" s="48" t="s">
        <v>624</v>
      </c>
      <c r="AU150" s="48"/>
      <c r="AV150" s="48"/>
      <c r="AW150" s="103" t="s">
        <v>2388</v>
      </c>
      <c r="AX150" s="103" t="s">
        <v>2388</v>
      </c>
      <c r="AY150" s="103" t="s">
        <v>2504</v>
      </c>
      <c r="AZ150" s="103" t="s">
        <v>2504</v>
      </c>
      <c r="BA150" s="2"/>
      <c r="BB150" s="3"/>
      <c r="BC150" s="3"/>
      <c r="BD150" s="3"/>
      <c r="BE150" s="3"/>
    </row>
    <row r="151" spans="1:57" x14ac:dyDescent="0.25">
      <c r="A151" s="63" t="s">
        <v>275</v>
      </c>
      <c r="B151" s="64"/>
      <c r="C151" s="64"/>
      <c r="D151" s="65">
        <v>5.15625</v>
      </c>
      <c r="E151" s="66"/>
      <c r="F151" s="98" t="s">
        <v>1736</v>
      </c>
      <c r="G151" s="64"/>
      <c r="H151" s="67" t="s">
        <v>275</v>
      </c>
      <c r="I151" s="68"/>
      <c r="J151" s="68"/>
      <c r="K151" s="67" t="s">
        <v>2223</v>
      </c>
      <c r="L151" s="69"/>
      <c r="M151" s="70">
        <v>7512.91650390625</v>
      </c>
      <c r="N151" s="70">
        <v>3640.748046875</v>
      </c>
      <c r="O151" s="71"/>
      <c r="P151" s="72"/>
      <c r="Q151" s="72"/>
      <c r="R151" s="84"/>
      <c r="S151" s="48">
        <v>0</v>
      </c>
      <c r="T151" s="48">
        <v>1</v>
      </c>
      <c r="U151" s="49">
        <v>0</v>
      </c>
      <c r="V151" s="49">
        <v>0.2</v>
      </c>
      <c r="W151" s="49">
        <v>0</v>
      </c>
      <c r="X151" s="49">
        <v>0.69369199999999998</v>
      </c>
      <c r="Y151" s="49">
        <v>0</v>
      </c>
      <c r="Z151" s="49">
        <v>0</v>
      </c>
      <c r="AA151" s="73">
        <v>151</v>
      </c>
      <c r="AB151" s="73"/>
      <c r="AC151" s="74"/>
      <c r="AD151" s="75">
        <v>461</v>
      </c>
      <c r="AE151" s="75">
        <v>249</v>
      </c>
      <c r="AF151" s="75">
        <v>10730</v>
      </c>
      <c r="AG151" s="75">
        <v>1950</v>
      </c>
      <c r="AH151" s="75"/>
      <c r="AI151" s="75" t="s">
        <v>1173</v>
      </c>
      <c r="AJ151" s="75" t="s">
        <v>1277</v>
      </c>
      <c r="AK151" s="80" t="s">
        <v>1512</v>
      </c>
      <c r="AL151" s="75"/>
      <c r="AM151" s="77">
        <v>41647.649687500001</v>
      </c>
      <c r="AN151" s="75" t="s">
        <v>1829</v>
      </c>
      <c r="AO151" s="80" t="s">
        <v>1978</v>
      </c>
      <c r="AP151" s="75" t="s">
        <v>65</v>
      </c>
      <c r="AQ151" s="48" t="s">
        <v>587</v>
      </c>
      <c r="AR151" s="48" t="s">
        <v>587</v>
      </c>
      <c r="AS151" s="48" t="s">
        <v>623</v>
      </c>
      <c r="AT151" s="48" t="s">
        <v>623</v>
      </c>
      <c r="AU151" s="48"/>
      <c r="AV151" s="48"/>
      <c r="AW151" s="103" t="s">
        <v>2438</v>
      </c>
      <c r="AX151" s="103" t="s">
        <v>2438</v>
      </c>
      <c r="AY151" s="103" t="s">
        <v>2555</v>
      </c>
      <c r="AZ151" s="103" t="s">
        <v>2555</v>
      </c>
      <c r="BA151" s="2"/>
      <c r="BB151" s="3"/>
      <c r="BC151" s="3"/>
      <c r="BD151" s="3"/>
      <c r="BE151" s="3"/>
    </row>
    <row r="152" spans="1:57" x14ac:dyDescent="0.25">
      <c r="A152" s="63" t="s">
        <v>276</v>
      </c>
      <c r="B152" s="64"/>
      <c r="C152" s="64"/>
      <c r="D152" s="65">
        <v>5.15625</v>
      </c>
      <c r="E152" s="66"/>
      <c r="F152" s="98" t="s">
        <v>1737</v>
      </c>
      <c r="G152" s="64"/>
      <c r="H152" s="67" t="s">
        <v>276</v>
      </c>
      <c r="I152" s="68"/>
      <c r="J152" s="68"/>
      <c r="K152" s="67" t="s">
        <v>2224</v>
      </c>
      <c r="L152" s="69"/>
      <c r="M152" s="70">
        <v>1736.20263671875</v>
      </c>
      <c r="N152" s="70">
        <v>1100.9189453125</v>
      </c>
      <c r="O152" s="71"/>
      <c r="P152" s="72"/>
      <c r="Q152" s="72"/>
      <c r="R152" s="84"/>
      <c r="S152" s="48">
        <v>0</v>
      </c>
      <c r="T152" s="48">
        <v>1</v>
      </c>
      <c r="U152" s="49">
        <v>0</v>
      </c>
      <c r="V152" s="49">
        <v>4.3478000000000003E-2</v>
      </c>
      <c r="W152" s="49">
        <v>0</v>
      </c>
      <c r="X152" s="49">
        <v>0.57882800000000001</v>
      </c>
      <c r="Y152" s="49">
        <v>0</v>
      </c>
      <c r="Z152" s="49">
        <v>0</v>
      </c>
      <c r="AA152" s="73">
        <v>152</v>
      </c>
      <c r="AB152" s="73"/>
      <c r="AC152" s="74"/>
      <c r="AD152" s="75">
        <v>94</v>
      </c>
      <c r="AE152" s="75">
        <v>67</v>
      </c>
      <c r="AF152" s="75">
        <v>15256</v>
      </c>
      <c r="AG152" s="75">
        <v>4158</v>
      </c>
      <c r="AH152" s="75">
        <v>28800</v>
      </c>
      <c r="AI152" s="75" t="s">
        <v>1174</v>
      </c>
      <c r="AJ152" s="75" t="s">
        <v>1361</v>
      </c>
      <c r="AK152" s="75"/>
      <c r="AL152" s="75" t="s">
        <v>1582</v>
      </c>
      <c r="AM152" s="77">
        <v>42658.459166666667</v>
      </c>
      <c r="AN152" s="75" t="s">
        <v>1829</v>
      </c>
      <c r="AO152" s="80" t="s">
        <v>1979</v>
      </c>
      <c r="AP152" s="75" t="s">
        <v>65</v>
      </c>
      <c r="AQ152" s="48"/>
      <c r="AR152" s="48"/>
      <c r="AS152" s="48"/>
      <c r="AT152" s="48"/>
      <c r="AU152" s="48"/>
      <c r="AV152" s="48"/>
      <c r="AW152" s="103" t="s">
        <v>2382</v>
      </c>
      <c r="AX152" s="103" t="s">
        <v>2382</v>
      </c>
      <c r="AY152" s="103" t="s">
        <v>2498</v>
      </c>
      <c r="AZ152" s="103" t="s">
        <v>2498</v>
      </c>
      <c r="BA152" s="2"/>
      <c r="BB152" s="3"/>
      <c r="BC152" s="3"/>
      <c r="BD152" s="3"/>
      <c r="BE152" s="3"/>
    </row>
    <row r="153" spans="1:57" x14ac:dyDescent="0.25">
      <c r="A153" s="63" t="s">
        <v>277</v>
      </c>
      <c r="B153" s="64"/>
      <c r="C153" s="64"/>
      <c r="D153" s="65">
        <v>5.15625</v>
      </c>
      <c r="E153" s="66"/>
      <c r="F153" s="98" t="s">
        <v>1738</v>
      </c>
      <c r="G153" s="64"/>
      <c r="H153" s="67" t="s">
        <v>277</v>
      </c>
      <c r="I153" s="68"/>
      <c r="J153" s="68"/>
      <c r="K153" s="67" t="s">
        <v>2225</v>
      </c>
      <c r="L153" s="69"/>
      <c r="M153" s="70">
        <v>7493.26953125</v>
      </c>
      <c r="N153" s="70">
        <v>1007.8554077148438</v>
      </c>
      <c r="O153" s="71"/>
      <c r="P153" s="72"/>
      <c r="Q153" s="72"/>
      <c r="R153" s="84"/>
      <c r="S153" s="48">
        <v>0</v>
      </c>
      <c r="T153" s="48">
        <v>1</v>
      </c>
      <c r="U153" s="49">
        <v>0</v>
      </c>
      <c r="V153" s="49">
        <v>2.7778000000000001E-2</v>
      </c>
      <c r="W153" s="49">
        <v>0</v>
      </c>
      <c r="X153" s="49">
        <v>0.56408599999999998</v>
      </c>
      <c r="Y153" s="49">
        <v>0</v>
      </c>
      <c r="Z153" s="49">
        <v>0</v>
      </c>
      <c r="AA153" s="73">
        <v>153</v>
      </c>
      <c r="AB153" s="73"/>
      <c r="AC153" s="74"/>
      <c r="AD153" s="75">
        <v>779</v>
      </c>
      <c r="AE153" s="75">
        <v>112</v>
      </c>
      <c r="AF153" s="75">
        <v>2460</v>
      </c>
      <c r="AG153" s="75">
        <v>1176</v>
      </c>
      <c r="AH153" s="75"/>
      <c r="AI153" s="75" t="s">
        <v>1175</v>
      </c>
      <c r="AJ153" s="75"/>
      <c r="AK153" s="75"/>
      <c r="AL153" s="75"/>
      <c r="AM153" s="77">
        <v>41805.95175925926</v>
      </c>
      <c r="AN153" s="75" t="s">
        <v>1829</v>
      </c>
      <c r="AO153" s="80" t="s">
        <v>1980</v>
      </c>
      <c r="AP153" s="75" t="s">
        <v>65</v>
      </c>
      <c r="AQ153" s="48"/>
      <c r="AR153" s="48"/>
      <c r="AS153" s="48"/>
      <c r="AT153" s="48"/>
      <c r="AU153" s="48"/>
      <c r="AV153" s="48"/>
      <c r="AW153" s="103" t="s">
        <v>2402</v>
      </c>
      <c r="AX153" s="103" t="s">
        <v>2402</v>
      </c>
      <c r="AY153" s="103" t="s">
        <v>2518</v>
      </c>
      <c r="AZ153" s="103" t="s">
        <v>2518</v>
      </c>
      <c r="BA153" s="2"/>
      <c r="BB153" s="3"/>
      <c r="BC153" s="3"/>
      <c r="BD153" s="3"/>
      <c r="BE153" s="3"/>
    </row>
    <row r="154" spans="1:57" x14ac:dyDescent="0.25">
      <c r="A154" s="63" t="s">
        <v>278</v>
      </c>
      <c r="B154" s="64"/>
      <c r="C154" s="64"/>
      <c r="D154" s="65">
        <v>5.15625</v>
      </c>
      <c r="E154" s="66"/>
      <c r="F154" s="98" t="s">
        <v>1739</v>
      </c>
      <c r="G154" s="64"/>
      <c r="H154" s="67" t="s">
        <v>278</v>
      </c>
      <c r="I154" s="68"/>
      <c r="J154" s="68"/>
      <c r="K154" s="67" t="s">
        <v>2226</v>
      </c>
      <c r="L154" s="69"/>
      <c r="M154" s="70">
        <v>6823.421875</v>
      </c>
      <c r="N154" s="70">
        <v>9173.5107421875</v>
      </c>
      <c r="O154" s="71"/>
      <c r="P154" s="72"/>
      <c r="Q154" s="72"/>
      <c r="R154" s="84"/>
      <c r="S154" s="48">
        <v>0</v>
      </c>
      <c r="T154" s="48">
        <v>1</v>
      </c>
      <c r="U154" s="49">
        <v>0</v>
      </c>
      <c r="V154" s="49">
        <v>1</v>
      </c>
      <c r="W154" s="49">
        <v>0</v>
      </c>
      <c r="X154" s="49">
        <v>0.99999800000000005</v>
      </c>
      <c r="Y154" s="49">
        <v>0</v>
      </c>
      <c r="Z154" s="49">
        <v>0</v>
      </c>
      <c r="AA154" s="73">
        <v>154</v>
      </c>
      <c r="AB154" s="73"/>
      <c r="AC154" s="74"/>
      <c r="AD154" s="75">
        <v>228</v>
      </c>
      <c r="AE154" s="75">
        <v>307</v>
      </c>
      <c r="AF154" s="75">
        <v>7455</v>
      </c>
      <c r="AG154" s="75">
        <v>2899</v>
      </c>
      <c r="AH154" s="75"/>
      <c r="AI154" s="75" t="s">
        <v>1176</v>
      </c>
      <c r="AJ154" s="75" t="s">
        <v>1362</v>
      </c>
      <c r="AK154" s="75"/>
      <c r="AL154" s="75"/>
      <c r="AM154" s="77">
        <v>41671.908703703702</v>
      </c>
      <c r="AN154" s="75" t="s">
        <v>1829</v>
      </c>
      <c r="AO154" s="80" t="s">
        <v>1981</v>
      </c>
      <c r="AP154" s="75" t="s">
        <v>65</v>
      </c>
      <c r="AQ154" s="48" t="s">
        <v>588</v>
      </c>
      <c r="AR154" s="48" t="s">
        <v>588</v>
      </c>
      <c r="AS154" s="48" t="s">
        <v>619</v>
      </c>
      <c r="AT154" s="48" t="s">
        <v>619</v>
      </c>
      <c r="AU154" s="48"/>
      <c r="AV154" s="48"/>
      <c r="AW154" s="103" t="s">
        <v>2439</v>
      </c>
      <c r="AX154" s="103" t="s">
        <v>2439</v>
      </c>
      <c r="AY154" s="103" t="s">
        <v>2556</v>
      </c>
      <c r="AZ154" s="103" t="s">
        <v>2556</v>
      </c>
      <c r="BA154" s="2"/>
      <c r="BB154" s="3"/>
      <c r="BC154" s="3"/>
      <c r="BD154" s="3"/>
      <c r="BE154" s="3"/>
    </row>
    <row r="155" spans="1:57" x14ac:dyDescent="0.25">
      <c r="A155" s="63" t="s">
        <v>400</v>
      </c>
      <c r="B155" s="64"/>
      <c r="C155" s="64"/>
      <c r="D155" s="65">
        <v>1.5</v>
      </c>
      <c r="E155" s="66"/>
      <c r="F155" s="98" t="s">
        <v>1740</v>
      </c>
      <c r="G155" s="64"/>
      <c r="H155" s="67" t="s">
        <v>400</v>
      </c>
      <c r="I155" s="68"/>
      <c r="J155" s="68"/>
      <c r="K155" s="67" t="s">
        <v>2227</v>
      </c>
      <c r="L155" s="69"/>
      <c r="M155" s="70">
        <v>8973.7822265625</v>
      </c>
      <c r="N155" s="70">
        <v>6677.86083984375</v>
      </c>
      <c r="O155" s="71"/>
      <c r="P155" s="72"/>
      <c r="Q155" s="72"/>
      <c r="R155" s="84"/>
      <c r="S155" s="48">
        <v>1</v>
      </c>
      <c r="T155" s="48">
        <v>0</v>
      </c>
      <c r="U155" s="49">
        <v>0</v>
      </c>
      <c r="V155" s="49">
        <v>1</v>
      </c>
      <c r="W155" s="49">
        <v>0</v>
      </c>
      <c r="X155" s="49">
        <v>0.99999800000000005</v>
      </c>
      <c r="Y155" s="49">
        <v>0</v>
      </c>
      <c r="Z155" s="49">
        <v>0</v>
      </c>
      <c r="AA155" s="73">
        <v>155</v>
      </c>
      <c r="AB155" s="73"/>
      <c r="AC155" s="74"/>
      <c r="AD155" s="75">
        <v>1013</v>
      </c>
      <c r="AE155" s="75">
        <v>659</v>
      </c>
      <c r="AF155" s="75">
        <v>6072</v>
      </c>
      <c r="AG155" s="75">
        <v>4141</v>
      </c>
      <c r="AH155" s="75"/>
      <c r="AI155" s="75" t="s">
        <v>1177</v>
      </c>
      <c r="AJ155" s="75" t="s">
        <v>1363</v>
      </c>
      <c r="AK155" s="80" t="s">
        <v>1513</v>
      </c>
      <c r="AL155" s="75"/>
      <c r="AM155" s="77">
        <v>42154.649293981478</v>
      </c>
      <c r="AN155" s="75" t="s">
        <v>1829</v>
      </c>
      <c r="AO155" s="80" t="s">
        <v>1982</v>
      </c>
      <c r="AP155" s="75" t="s">
        <v>64</v>
      </c>
      <c r="AQ155" s="48"/>
      <c r="AR155" s="48"/>
      <c r="AS155" s="48"/>
      <c r="AT155" s="48"/>
      <c r="AU155" s="48"/>
      <c r="AV155" s="48"/>
      <c r="AW155" s="48"/>
      <c r="AX155" s="48"/>
      <c r="AY155" s="48"/>
      <c r="AZ155" s="48"/>
      <c r="BA155" s="2"/>
      <c r="BB155" s="3"/>
      <c r="BC155" s="3"/>
      <c r="BD155" s="3"/>
      <c r="BE155" s="3"/>
    </row>
    <row r="156" spans="1:57" x14ac:dyDescent="0.25">
      <c r="A156" s="63" t="s">
        <v>279</v>
      </c>
      <c r="B156" s="64"/>
      <c r="C156" s="64"/>
      <c r="D156" s="65">
        <v>5.15625</v>
      </c>
      <c r="E156" s="66"/>
      <c r="F156" s="98" t="s">
        <v>1741</v>
      </c>
      <c r="G156" s="64"/>
      <c r="H156" s="67" t="s">
        <v>279</v>
      </c>
      <c r="I156" s="68"/>
      <c r="J156" s="68"/>
      <c r="K156" s="67" t="s">
        <v>2228</v>
      </c>
      <c r="L156" s="69"/>
      <c r="M156" s="70">
        <v>8189.15771484375</v>
      </c>
      <c r="N156" s="70">
        <v>4481.66259765625</v>
      </c>
      <c r="O156" s="71"/>
      <c r="P156" s="72"/>
      <c r="Q156" s="72"/>
      <c r="R156" s="84"/>
      <c r="S156" s="48">
        <v>1</v>
      </c>
      <c r="T156" s="48">
        <v>1</v>
      </c>
      <c r="U156" s="49">
        <v>0</v>
      </c>
      <c r="V156" s="49">
        <v>0</v>
      </c>
      <c r="W156" s="49">
        <v>0</v>
      </c>
      <c r="X156" s="49">
        <v>0.99999800000000005</v>
      </c>
      <c r="Y156" s="49">
        <v>0</v>
      </c>
      <c r="Z156" s="49" t="s">
        <v>2324</v>
      </c>
      <c r="AA156" s="73">
        <v>156</v>
      </c>
      <c r="AB156" s="73"/>
      <c r="AC156" s="74"/>
      <c r="AD156" s="75">
        <v>1935</v>
      </c>
      <c r="AE156" s="75">
        <v>1312</v>
      </c>
      <c r="AF156" s="75">
        <v>1815</v>
      </c>
      <c r="AG156" s="75">
        <v>86</v>
      </c>
      <c r="AH156" s="75">
        <v>-21600</v>
      </c>
      <c r="AI156" s="75" t="s">
        <v>1178</v>
      </c>
      <c r="AJ156" s="75" t="s">
        <v>1364</v>
      </c>
      <c r="AK156" s="75"/>
      <c r="AL156" s="75" t="s">
        <v>1559</v>
      </c>
      <c r="AM156" s="77">
        <v>42643.046412037038</v>
      </c>
      <c r="AN156" s="75" t="s">
        <v>1829</v>
      </c>
      <c r="AO156" s="80" t="s">
        <v>1983</v>
      </c>
      <c r="AP156" s="75" t="s">
        <v>65</v>
      </c>
      <c r="AQ156" s="48" t="s">
        <v>589</v>
      </c>
      <c r="AR156" s="48" t="s">
        <v>589</v>
      </c>
      <c r="AS156" s="48" t="s">
        <v>619</v>
      </c>
      <c r="AT156" s="48" t="s">
        <v>619</v>
      </c>
      <c r="AU156" s="48"/>
      <c r="AV156" s="48"/>
      <c r="AW156" s="103" t="s">
        <v>2440</v>
      </c>
      <c r="AX156" s="103" t="s">
        <v>2440</v>
      </c>
      <c r="AY156" s="103" t="s">
        <v>2557</v>
      </c>
      <c r="AZ156" s="103" t="s">
        <v>2557</v>
      </c>
      <c r="BA156" s="2"/>
      <c r="BB156" s="3"/>
      <c r="BC156" s="3"/>
      <c r="BD156" s="3"/>
      <c r="BE156" s="3"/>
    </row>
    <row r="157" spans="1:57" x14ac:dyDescent="0.25">
      <c r="A157" s="63" t="s">
        <v>280</v>
      </c>
      <c r="B157" s="64"/>
      <c r="C157" s="64"/>
      <c r="D157" s="65">
        <v>5.15625</v>
      </c>
      <c r="E157" s="66"/>
      <c r="F157" s="98" t="s">
        <v>1742</v>
      </c>
      <c r="G157" s="64"/>
      <c r="H157" s="67" t="s">
        <v>280</v>
      </c>
      <c r="I157" s="68"/>
      <c r="J157" s="68"/>
      <c r="K157" s="67" t="s">
        <v>2229</v>
      </c>
      <c r="L157" s="69"/>
      <c r="M157" s="70">
        <v>1862.2420654296875</v>
      </c>
      <c r="N157" s="70">
        <v>3113.01171875</v>
      </c>
      <c r="O157" s="71"/>
      <c r="P157" s="72"/>
      <c r="Q157" s="72"/>
      <c r="R157" s="84"/>
      <c r="S157" s="48">
        <v>0</v>
      </c>
      <c r="T157" s="48">
        <v>1</v>
      </c>
      <c r="U157" s="49">
        <v>0</v>
      </c>
      <c r="V157" s="49">
        <v>2.7778000000000001E-2</v>
      </c>
      <c r="W157" s="49">
        <v>0</v>
      </c>
      <c r="X157" s="49">
        <v>0.56408599999999998</v>
      </c>
      <c r="Y157" s="49">
        <v>0</v>
      </c>
      <c r="Z157" s="49">
        <v>0</v>
      </c>
      <c r="AA157" s="73">
        <v>157</v>
      </c>
      <c r="AB157" s="73"/>
      <c r="AC157" s="74"/>
      <c r="AD157" s="75">
        <v>366</v>
      </c>
      <c r="AE157" s="75">
        <v>115</v>
      </c>
      <c r="AF157" s="75">
        <v>5125</v>
      </c>
      <c r="AG157" s="75">
        <v>92</v>
      </c>
      <c r="AH157" s="75"/>
      <c r="AI157" s="75" t="s">
        <v>1179</v>
      </c>
      <c r="AJ157" s="75"/>
      <c r="AK157" s="75"/>
      <c r="AL157" s="75"/>
      <c r="AM157" s="77">
        <v>43006.935532407406</v>
      </c>
      <c r="AN157" s="75" t="s">
        <v>1829</v>
      </c>
      <c r="AO157" s="80" t="s">
        <v>1984</v>
      </c>
      <c r="AP157" s="75" t="s">
        <v>65</v>
      </c>
      <c r="AQ157" s="48"/>
      <c r="AR157" s="48"/>
      <c r="AS157" s="48"/>
      <c r="AT157" s="48"/>
      <c r="AU157" s="48"/>
      <c r="AV157" s="48"/>
      <c r="AW157" s="103" t="s">
        <v>2402</v>
      </c>
      <c r="AX157" s="103" t="s">
        <v>2402</v>
      </c>
      <c r="AY157" s="103" t="s">
        <v>2518</v>
      </c>
      <c r="AZ157" s="103" t="s">
        <v>2518</v>
      </c>
      <c r="BA157" s="2"/>
      <c r="BB157" s="3"/>
      <c r="BC157" s="3"/>
      <c r="BD157" s="3"/>
      <c r="BE157" s="3"/>
    </row>
    <row r="158" spans="1:57" x14ac:dyDescent="0.25">
      <c r="A158" s="63" t="s">
        <v>281</v>
      </c>
      <c r="B158" s="64"/>
      <c r="C158" s="64"/>
      <c r="D158" s="65">
        <v>5.15625</v>
      </c>
      <c r="E158" s="66"/>
      <c r="F158" s="98" t="s">
        <v>1743</v>
      </c>
      <c r="G158" s="64"/>
      <c r="H158" s="67" t="s">
        <v>281</v>
      </c>
      <c r="I158" s="68"/>
      <c r="J158" s="68"/>
      <c r="K158" s="67" t="s">
        <v>2230</v>
      </c>
      <c r="L158" s="69"/>
      <c r="M158" s="70">
        <v>9774.693359375</v>
      </c>
      <c r="N158" s="70">
        <v>7095.0537109375</v>
      </c>
      <c r="O158" s="71"/>
      <c r="P158" s="72"/>
      <c r="Q158" s="72"/>
      <c r="R158" s="84"/>
      <c r="S158" s="48">
        <v>1</v>
      </c>
      <c r="T158" s="48">
        <v>1</v>
      </c>
      <c r="U158" s="49">
        <v>0</v>
      </c>
      <c r="V158" s="49">
        <v>0</v>
      </c>
      <c r="W158" s="49">
        <v>0</v>
      </c>
      <c r="X158" s="49">
        <v>0.99999800000000005</v>
      </c>
      <c r="Y158" s="49">
        <v>0</v>
      </c>
      <c r="Z158" s="49" t="s">
        <v>2324</v>
      </c>
      <c r="AA158" s="73">
        <v>158</v>
      </c>
      <c r="AB158" s="73"/>
      <c r="AC158" s="74"/>
      <c r="AD158" s="75">
        <v>390</v>
      </c>
      <c r="AE158" s="75">
        <v>1174</v>
      </c>
      <c r="AF158" s="75">
        <v>27869</v>
      </c>
      <c r="AG158" s="75">
        <v>16167</v>
      </c>
      <c r="AH158" s="75">
        <v>-28800</v>
      </c>
      <c r="AI158" s="75" t="s">
        <v>1180</v>
      </c>
      <c r="AJ158" s="75" t="s">
        <v>1365</v>
      </c>
      <c r="AK158" s="75"/>
      <c r="AL158" s="75" t="s">
        <v>1558</v>
      </c>
      <c r="AM158" s="77">
        <v>40003.383148148147</v>
      </c>
      <c r="AN158" s="75" t="s">
        <v>1829</v>
      </c>
      <c r="AO158" s="80" t="s">
        <v>1985</v>
      </c>
      <c r="AP158" s="75" t="s">
        <v>65</v>
      </c>
      <c r="AQ158" s="48" t="s">
        <v>590</v>
      </c>
      <c r="AR158" s="48" t="s">
        <v>590</v>
      </c>
      <c r="AS158" s="48" t="s">
        <v>619</v>
      </c>
      <c r="AT158" s="48" t="s">
        <v>619</v>
      </c>
      <c r="AU158" s="48"/>
      <c r="AV158" s="48"/>
      <c r="AW158" s="103" t="s">
        <v>2441</v>
      </c>
      <c r="AX158" s="103" t="s">
        <v>2441</v>
      </c>
      <c r="AY158" s="103" t="s">
        <v>2558</v>
      </c>
      <c r="AZ158" s="103" t="s">
        <v>2558</v>
      </c>
      <c r="BA158" s="2"/>
      <c r="BB158" s="3"/>
      <c r="BC158" s="3"/>
      <c r="BD158" s="3"/>
      <c r="BE158" s="3"/>
    </row>
    <row r="159" spans="1:57" x14ac:dyDescent="0.25">
      <c r="A159" s="63" t="s">
        <v>282</v>
      </c>
      <c r="B159" s="64"/>
      <c r="C159" s="64"/>
      <c r="D159" s="65">
        <v>5.15625</v>
      </c>
      <c r="E159" s="66"/>
      <c r="F159" s="98" t="s">
        <v>1590</v>
      </c>
      <c r="G159" s="64"/>
      <c r="H159" s="67" t="s">
        <v>282</v>
      </c>
      <c r="I159" s="68"/>
      <c r="J159" s="68"/>
      <c r="K159" s="67" t="s">
        <v>2231</v>
      </c>
      <c r="L159" s="69"/>
      <c r="M159" s="70">
        <v>732.03082275390625</v>
      </c>
      <c r="N159" s="70">
        <v>3894.40771484375</v>
      </c>
      <c r="O159" s="71"/>
      <c r="P159" s="72"/>
      <c r="Q159" s="72"/>
      <c r="R159" s="84"/>
      <c r="S159" s="48">
        <v>0</v>
      </c>
      <c r="T159" s="48">
        <v>1</v>
      </c>
      <c r="U159" s="49">
        <v>0</v>
      </c>
      <c r="V159" s="49">
        <v>0.33333299999999999</v>
      </c>
      <c r="W159" s="49">
        <v>0</v>
      </c>
      <c r="X159" s="49">
        <v>0.77026899999999998</v>
      </c>
      <c r="Y159" s="49">
        <v>0</v>
      </c>
      <c r="Z159" s="49">
        <v>0</v>
      </c>
      <c r="AA159" s="73">
        <v>159</v>
      </c>
      <c r="AB159" s="73"/>
      <c r="AC159" s="74"/>
      <c r="AD159" s="75">
        <v>1586</v>
      </c>
      <c r="AE159" s="75">
        <v>107</v>
      </c>
      <c r="AF159" s="75">
        <v>1756</v>
      </c>
      <c r="AG159" s="75">
        <v>1665</v>
      </c>
      <c r="AH159" s="75"/>
      <c r="AI159" s="75"/>
      <c r="AJ159" s="75" t="s">
        <v>1366</v>
      </c>
      <c r="AK159" s="75"/>
      <c r="AL159" s="75"/>
      <c r="AM159" s="77">
        <v>42992.697546296295</v>
      </c>
      <c r="AN159" s="75" t="s">
        <v>1829</v>
      </c>
      <c r="AO159" s="80" t="s">
        <v>1986</v>
      </c>
      <c r="AP159" s="75" t="s">
        <v>65</v>
      </c>
      <c r="AQ159" s="48" t="s">
        <v>580</v>
      </c>
      <c r="AR159" s="48" t="s">
        <v>580</v>
      </c>
      <c r="AS159" s="48" t="s">
        <v>632</v>
      </c>
      <c r="AT159" s="48" t="s">
        <v>632</v>
      </c>
      <c r="AU159" s="48"/>
      <c r="AV159" s="48"/>
      <c r="AW159" s="103" t="s">
        <v>2419</v>
      </c>
      <c r="AX159" s="103" t="s">
        <v>2419</v>
      </c>
      <c r="AY159" s="103" t="s">
        <v>2536</v>
      </c>
      <c r="AZ159" s="103" t="s">
        <v>2536</v>
      </c>
      <c r="BA159" s="2"/>
      <c r="BB159" s="3"/>
      <c r="BC159" s="3"/>
      <c r="BD159" s="3"/>
      <c r="BE159" s="3"/>
    </row>
    <row r="160" spans="1:57" x14ac:dyDescent="0.25">
      <c r="A160" s="63" t="s">
        <v>283</v>
      </c>
      <c r="B160" s="64"/>
      <c r="C160" s="64"/>
      <c r="D160" s="65">
        <v>5.15625</v>
      </c>
      <c r="E160" s="66"/>
      <c r="F160" s="98" t="s">
        <v>1744</v>
      </c>
      <c r="G160" s="64"/>
      <c r="H160" s="67" t="s">
        <v>283</v>
      </c>
      <c r="I160" s="68"/>
      <c r="J160" s="68"/>
      <c r="K160" s="67" t="s">
        <v>2232</v>
      </c>
      <c r="L160" s="69"/>
      <c r="M160" s="70">
        <v>6277.66015625</v>
      </c>
      <c r="N160" s="70">
        <v>7572.52001953125</v>
      </c>
      <c r="O160" s="71"/>
      <c r="P160" s="72"/>
      <c r="Q160" s="72"/>
      <c r="R160" s="84"/>
      <c r="S160" s="48">
        <v>0</v>
      </c>
      <c r="T160" s="48">
        <v>1</v>
      </c>
      <c r="U160" s="49">
        <v>0</v>
      </c>
      <c r="V160" s="49">
        <v>2.7778000000000001E-2</v>
      </c>
      <c r="W160" s="49">
        <v>0</v>
      </c>
      <c r="X160" s="49">
        <v>0.56408599999999998</v>
      </c>
      <c r="Y160" s="49">
        <v>0</v>
      </c>
      <c r="Z160" s="49">
        <v>0</v>
      </c>
      <c r="AA160" s="73">
        <v>160</v>
      </c>
      <c r="AB160" s="73"/>
      <c r="AC160" s="74"/>
      <c r="AD160" s="75">
        <v>726</v>
      </c>
      <c r="AE160" s="75">
        <v>277</v>
      </c>
      <c r="AF160" s="75">
        <v>5953</v>
      </c>
      <c r="AG160" s="75">
        <v>4583</v>
      </c>
      <c r="AH160" s="75"/>
      <c r="AI160" s="75"/>
      <c r="AJ160" s="75"/>
      <c r="AK160" s="75"/>
      <c r="AL160" s="75"/>
      <c r="AM160" s="77">
        <v>40293.868877314817</v>
      </c>
      <c r="AN160" s="75" t="s">
        <v>1829</v>
      </c>
      <c r="AO160" s="80" t="s">
        <v>1987</v>
      </c>
      <c r="AP160" s="75" t="s">
        <v>65</v>
      </c>
      <c r="AQ160" s="48"/>
      <c r="AR160" s="48"/>
      <c r="AS160" s="48"/>
      <c r="AT160" s="48"/>
      <c r="AU160" s="48"/>
      <c r="AV160" s="48"/>
      <c r="AW160" s="103" t="s">
        <v>2402</v>
      </c>
      <c r="AX160" s="103" t="s">
        <v>2402</v>
      </c>
      <c r="AY160" s="103" t="s">
        <v>2518</v>
      </c>
      <c r="AZ160" s="103" t="s">
        <v>2518</v>
      </c>
      <c r="BA160" s="2"/>
      <c r="BB160" s="3"/>
      <c r="BC160" s="3"/>
      <c r="BD160" s="3"/>
      <c r="BE160" s="3"/>
    </row>
    <row r="161" spans="1:57" x14ac:dyDescent="0.25">
      <c r="A161" s="63" t="s">
        <v>284</v>
      </c>
      <c r="B161" s="64"/>
      <c r="C161" s="64"/>
      <c r="D161" s="65">
        <v>5.15625</v>
      </c>
      <c r="E161" s="66"/>
      <c r="F161" s="98" t="s">
        <v>1745</v>
      </c>
      <c r="G161" s="64"/>
      <c r="H161" s="67" t="s">
        <v>284</v>
      </c>
      <c r="I161" s="68"/>
      <c r="J161" s="68"/>
      <c r="K161" s="67" t="s">
        <v>2233</v>
      </c>
      <c r="L161" s="69"/>
      <c r="M161" s="70">
        <v>9875.0537109375</v>
      </c>
      <c r="N161" s="70">
        <v>4453.22314453125</v>
      </c>
      <c r="O161" s="71"/>
      <c r="P161" s="72"/>
      <c r="Q161" s="72"/>
      <c r="R161" s="84"/>
      <c r="S161" s="48">
        <v>1</v>
      </c>
      <c r="T161" s="48">
        <v>1</v>
      </c>
      <c r="U161" s="49">
        <v>0</v>
      </c>
      <c r="V161" s="49">
        <v>0</v>
      </c>
      <c r="W161" s="49">
        <v>0</v>
      </c>
      <c r="X161" s="49">
        <v>0.99999800000000005</v>
      </c>
      <c r="Y161" s="49">
        <v>0</v>
      </c>
      <c r="Z161" s="49" t="s">
        <v>2324</v>
      </c>
      <c r="AA161" s="73">
        <v>161</v>
      </c>
      <c r="AB161" s="73"/>
      <c r="AC161" s="74"/>
      <c r="AD161" s="75">
        <v>248</v>
      </c>
      <c r="AE161" s="75">
        <v>11546</v>
      </c>
      <c r="AF161" s="75">
        <v>50118</v>
      </c>
      <c r="AG161" s="75">
        <v>496</v>
      </c>
      <c r="AH161" s="75">
        <v>-7200</v>
      </c>
      <c r="AI161" s="75" t="s">
        <v>1181</v>
      </c>
      <c r="AJ161" s="75" t="s">
        <v>1367</v>
      </c>
      <c r="AK161" s="80" t="s">
        <v>1514</v>
      </c>
      <c r="AL161" s="75" t="s">
        <v>1557</v>
      </c>
      <c r="AM161" s="77">
        <v>39946.953206018516</v>
      </c>
      <c r="AN161" s="75" t="s">
        <v>1829</v>
      </c>
      <c r="AO161" s="80" t="s">
        <v>1988</v>
      </c>
      <c r="AP161" s="75" t="s">
        <v>65</v>
      </c>
      <c r="AQ161" s="48" t="s">
        <v>591</v>
      </c>
      <c r="AR161" s="48" t="s">
        <v>591</v>
      </c>
      <c r="AS161" s="48" t="s">
        <v>626</v>
      </c>
      <c r="AT161" s="48" t="s">
        <v>626</v>
      </c>
      <c r="AU161" s="48"/>
      <c r="AV161" s="48"/>
      <c r="AW161" s="103" t="s">
        <v>2442</v>
      </c>
      <c r="AX161" s="103" t="s">
        <v>2442</v>
      </c>
      <c r="AY161" s="103" t="s">
        <v>2559</v>
      </c>
      <c r="AZ161" s="103" t="s">
        <v>2559</v>
      </c>
      <c r="BA161" s="2"/>
      <c r="BB161" s="3"/>
      <c r="BC161" s="3"/>
      <c r="BD161" s="3"/>
      <c r="BE161" s="3"/>
    </row>
    <row r="162" spans="1:57" x14ac:dyDescent="0.25">
      <c r="A162" s="63" t="s">
        <v>285</v>
      </c>
      <c r="B162" s="64"/>
      <c r="C162" s="64"/>
      <c r="D162" s="65">
        <v>5.15625</v>
      </c>
      <c r="E162" s="66"/>
      <c r="F162" s="98" t="s">
        <v>1746</v>
      </c>
      <c r="G162" s="64"/>
      <c r="H162" s="67" t="s">
        <v>285</v>
      </c>
      <c r="I162" s="68"/>
      <c r="J162" s="68"/>
      <c r="K162" s="67" t="s">
        <v>2234</v>
      </c>
      <c r="L162" s="69"/>
      <c r="M162" s="70">
        <v>3835.4267578125</v>
      </c>
      <c r="N162" s="70">
        <v>1441.973388671875</v>
      </c>
      <c r="O162" s="71"/>
      <c r="P162" s="72"/>
      <c r="Q162" s="72"/>
      <c r="R162" s="84"/>
      <c r="S162" s="48">
        <v>0</v>
      </c>
      <c r="T162" s="48">
        <v>1</v>
      </c>
      <c r="U162" s="49">
        <v>0</v>
      </c>
      <c r="V162" s="49">
        <v>1.6129000000000001E-2</v>
      </c>
      <c r="W162" s="49">
        <v>0</v>
      </c>
      <c r="X162" s="49">
        <v>0.48558099999999998</v>
      </c>
      <c r="Y162" s="49">
        <v>0</v>
      </c>
      <c r="Z162" s="49">
        <v>0</v>
      </c>
      <c r="AA162" s="73">
        <v>162</v>
      </c>
      <c r="AB162" s="73"/>
      <c r="AC162" s="74"/>
      <c r="AD162" s="75">
        <v>382</v>
      </c>
      <c r="AE162" s="75">
        <v>173</v>
      </c>
      <c r="AF162" s="75">
        <v>1200</v>
      </c>
      <c r="AG162" s="75">
        <v>175</v>
      </c>
      <c r="AH162" s="75"/>
      <c r="AI162" s="75"/>
      <c r="AJ162" s="75"/>
      <c r="AK162" s="75"/>
      <c r="AL162" s="75"/>
      <c r="AM162" s="77">
        <v>42063.088229166664</v>
      </c>
      <c r="AN162" s="75" t="s">
        <v>1829</v>
      </c>
      <c r="AO162" s="80" t="s">
        <v>1989</v>
      </c>
      <c r="AP162" s="75" t="s">
        <v>65</v>
      </c>
      <c r="AQ162" s="48"/>
      <c r="AR162" s="48"/>
      <c r="AS162" s="48"/>
      <c r="AT162" s="48"/>
      <c r="AU162" s="48"/>
      <c r="AV162" s="48"/>
      <c r="AW162" s="103" t="s">
        <v>2443</v>
      </c>
      <c r="AX162" s="103" t="s">
        <v>2443</v>
      </c>
      <c r="AY162" s="103" t="s">
        <v>2560</v>
      </c>
      <c r="AZ162" s="103" t="s">
        <v>2560</v>
      </c>
      <c r="BA162" s="2"/>
      <c r="BB162" s="3"/>
      <c r="BC162" s="3"/>
      <c r="BD162" s="3"/>
      <c r="BE162" s="3"/>
    </row>
    <row r="163" spans="1:57" x14ac:dyDescent="0.25">
      <c r="A163" s="63" t="s">
        <v>286</v>
      </c>
      <c r="B163" s="64"/>
      <c r="C163" s="64"/>
      <c r="D163" s="65">
        <v>5.15625</v>
      </c>
      <c r="E163" s="66"/>
      <c r="F163" s="98" t="s">
        <v>1590</v>
      </c>
      <c r="G163" s="64"/>
      <c r="H163" s="67" t="s">
        <v>286</v>
      </c>
      <c r="I163" s="68"/>
      <c r="J163" s="68"/>
      <c r="K163" s="67" t="s">
        <v>2235</v>
      </c>
      <c r="L163" s="69"/>
      <c r="M163" s="70">
        <v>1726.6082763671875</v>
      </c>
      <c r="N163" s="70">
        <v>8820.8154296875</v>
      </c>
      <c r="O163" s="71"/>
      <c r="P163" s="72"/>
      <c r="Q163" s="72"/>
      <c r="R163" s="84"/>
      <c r="S163" s="48">
        <v>1</v>
      </c>
      <c r="T163" s="48">
        <v>1</v>
      </c>
      <c r="U163" s="49">
        <v>0</v>
      </c>
      <c r="V163" s="49">
        <v>0</v>
      </c>
      <c r="W163" s="49">
        <v>0</v>
      </c>
      <c r="X163" s="49">
        <v>0.99999800000000005</v>
      </c>
      <c r="Y163" s="49">
        <v>0</v>
      </c>
      <c r="Z163" s="49" t="s">
        <v>2324</v>
      </c>
      <c r="AA163" s="73">
        <v>163</v>
      </c>
      <c r="AB163" s="73"/>
      <c r="AC163" s="74"/>
      <c r="AD163" s="75">
        <v>90</v>
      </c>
      <c r="AE163" s="75">
        <v>45</v>
      </c>
      <c r="AF163" s="75">
        <v>31731</v>
      </c>
      <c r="AG163" s="75">
        <v>0</v>
      </c>
      <c r="AH163" s="75"/>
      <c r="AI163" s="75"/>
      <c r="AJ163" s="75"/>
      <c r="AK163" s="75"/>
      <c r="AL163" s="75"/>
      <c r="AM163" s="77">
        <v>42815.227442129632</v>
      </c>
      <c r="AN163" s="75" t="s">
        <v>1829</v>
      </c>
      <c r="AO163" s="80" t="s">
        <v>1990</v>
      </c>
      <c r="AP163" s="75" t="s">
        <v>65</v>
      </c>
      <c r="AQ163" s="48" t="s">
        <v>592</v>
      </c>
      <c r="AR163" s="48" t="s">
        <v>592</v>
      </c>
      <c r="AS163" s="48" t="s">
        <v>636</v>
      </c>
      <c r="AT163" s="48" t="s">
        <v>636</v>
      </c>
      <c r="AU163" s="48"/>
      <c r="AV163" s="48"/>
      <c r="AW163" s="103" t="s">
        <v>2444</v>
      </c>
      <c r="AX163" s="103" t="s">
        <v>2444</v>
      </c>
      <c r="AY163" s="103" t="s">
        <v>2561</v>
      </c>
      <c r="AZ163" s="103" t="s">
        <v>2561</v>
      </c>
      <c r="BA163" s="2"/>
      <c r="BB163" s="3"/>
      <c r="BC163" s="3"/>
      <c r="BD163" s="3"/>
      <c r="BE163" s="3"/>
    </row>
    <row r="164" spans="1:57" x14ac:dyDescent="0.25">
      <c r="A164" s="63" t="s">
        <v>288</v>
      </c>
      <c r="B164" s="64"/>
      <c r="C164" s="64"/>
      <c r="D164" s="65">
        <v>5.15625</v>
      </c>
      <c r="E164" s="66"/>
      <c r="F164" s="98" t="s">
        <v>1747</v>
      </c>
      <c r="G164" s="64"/>
      <c r="H164" s="67" t="s">
        <v>288</v>
      </c>
      <c r="I164" s="68"/>
      <c r="J164" s="68"/>
      <c r="K164" s="67" t="s">
        <v>2236</v>
      </c>
      <c r="L164" s="69"/>
      <c r="M164" s="70">
        <v>1877.6622314453125</v>
      </c>
      <c r="N164" s="70">
        <v>5440.4208984375</v>
      </c>
      <c r="O164" s="71"/>
      <c r="P164" s="72"/>
      <c r="Q164" s="72"/>
      <c r="R164" s="84"/>
      <c r="S164" s="48">
        <v>0</v>
      </c>
      <c r="T164" s="48">
        <v>1</v>
      </c>
      <c r="U164" s="49">
        <v>0</v>
      </c>
      <c r="V164" s="49">
        <v>0.14285700000000001</v>
      </c>
      <c r="W164" s="49">
        <v>0</v>
      </c>
      <c r="X164" s="49">
        <v>0.59523700000000002</v>
      </c>
      <c r="Y164" s="49">
        <v>0</v>
      </c>
      <c r="Z164" s="49">
        <v>0</v>
      </c>
      <c r="AA164" s="73">
        <v>164</v>
      </c>
      <c r="AB164" s="73"/>
      <c r="AC164" s="74"/>
      <c r="AD164" s="75">
        <v>941</v>
      </c>
      <c r="AE164" s="75">
        <v>1121</v>
      </c>
      <c r="AF164" s="75">
        <v>70590</v>
      </c>
      <c r="AG164" s="75">
        <v>17782</v>
      </c>
      <c r="AH164" s="75"/>
      <c r="AI164" s="75" t="s">
        <v>1182</v>
      </c>
      <c r="AJ164" s="75" t="s">
        <v>1368</v>
      </c>
      <c r="AK164" s="75"/>
      <c r="AL164" s="75"/>
      <c r="AM164" s="77">
        <v>42662.625694444447</v>
      </c>
      <c r="AN164" s="75" t="s">
        <v>1829</v>
      </c>
      <c r="AO164" s="80" t="s">
        <v>1991</v>
      </c>
      <c r="AP164" s="75" t="s">
        <v>65</v>
      </c>
      <c r="AQ164" s="48"/>
      <c r="AR164" s="48"/>
      <c r="AS164" s="48"/>
      <c r="AT164" s="48"/>
      <c r="AU164" s="48"/>
      <c r="AV164" s="48"/>
      <c r="AW164" s="103" t="s">
        <v>2415</v>
      </c>
      <c r="AX164" s="103" t="s">
        <v>2415</v>
      </c>
      <c r="AY164" s="103" t="s">
        <v>2532</v>
      </c>
      <c r="AZ164" s="103" t="s">
        <v>2532</v>
      </c>
      <c r="BA164" s="2"/>
      <c r="BB164" s="3"/>
      <c r="BC164" s="3"/>
      <c r="BD164" s="3"/>
      <c r="BE164" s="3"/>
    </row>
    <row r="165" spans="1:57" x14ac:dyDescent="0.25">
      <c r="A165" s="63" t="s">
        <v>289</v>
      </c>
      <c r="B165" s="64"/>
      <c r="C165" s="64"/>
      <c r="D165" s="65">
        <v>5.15625</v>
      </c>
      <c r="E165" s="66"/>
      <c r="F165" s="98" t="s">
        <v>1748</v>
      </c>
      <c r="G165" s="64"/>
      <c r="H165" s="67" t="s">
        <v>289</v>
      </c>
      <c r="I165" s="68"/>
      <c r="J165" s="68"/>
      <c r="K165" s="67" t="s">
        <v>2237</v>
      </c>
      <c r="L165" s="69"/>
      <c r="M165" s="70">
        <v>6846.05224609375</v>
      </c>
      <c r="N165" s="70">
        <v>8956.6005859375</v>
      </c>
      <c r="O165" s="71"/>
      <c r="P165" s="72"/>
      <c r="Q165" s="72"/>
      <c r="R165" s="84"/>
      <c r="S165" s="48">
        <v>1</v>
      </c>
      <c r="T165" s="48">
        <v>1</v>
      </c>
      <c r="U165" s="49">
        <v>0</v>
      </c>
      <c r="V165" s="49">
        <v>0</v>
      </c>
      <c r="W165" s="49">
        <v>0</v>
      </c>
      <c r="X165" s="49">
        <v>0.99999800000000005</v>
      </c>
      <c r="Y165" s="49">
        <v>0</v>
      </c>
      <c r="Z165" s="49" t="s">
        <v>2324</v>
      </c>
      <c r="AA165" s="73">
        <v>165</v>
      </c>
      <c r="AB165" s="73"/>
      <c r="AC165" s="74"/>
      <c r="AD165" s="75">
        <v>101</v>
      </c>
      <c r="AE165" s="75">
        <v>70</v>
      </c>
      <c r="AF165" s="75">
        <v>20453</v>
      </c>
      <c r="AG165" s="75">
        <v>10663</v>
      </c>
      <c r="AH165" s="75">
        <v>-21600</v>
      </c>
      <c r="AI165" s="75" t="s">
        <v>1183</v>
      </c>
      <c r="AJ165" s="75" t="s">
        <v>1369</v>
      </c>
      <c r="AK165" s="80" t="s">
        <v>1515</v>
      </c>
      <c r="AL165" s="75" t="s">
        <v>1559</v>
      </c>
      <c r="AM165" s="77">
        <v>41001.188703703701</v>
      </c>
      <c r="AN165" s="75" t="s">
        <v>1829</v>
      </c>
      <c r="AO165" s="80" t="s">
        <v>1992</v>
      </c>
      <c r="AP165" s="75" t="s">
        <v>65</v>
      </c>
      <c r="AQ165" s="48"/>
      <c r="AR165" s="48"/>
      <c r="AS165" s="48"/>
      <c r="AT165" s="48"/>
      <c r="AU165" s="48"/>
      <c r="AV165" s="48"/>
      <c r="AW165" s="103" t="s">
        <v>2445</v>
      </c>
      <c r="AX165" s="103" t="s">
        <v>2445</v>
      </c>
      <c r="AY165" s="103" t="s">
        <v>2562</v>
      </c>
      <c r="AZ165" s="103" t="s">
        <v>2562</v>
      </c>
      <c r="BA165" s="2"/>
      <c r="BB165" s="3"/>
      <c r="BC165" s="3"/>
      <c r="BD165" s="3"/>
      <c r="BE165" s="3"/>
    </row>
    <row r="166" spans="1:57" x14ac:dyDescent="0.25">
      <c r="A166" s="63" t="s">
        <v>290</v>
      </c>
      <c r="B166" s="64"/>
      <c r="C166" s="64"/>
      <c r="D166" s="65">
        <v>5.15625</v>
      </c>
      <c r="E166" s="66"/>
      <c r="F166" s="98" t="s">
        <v>1749</v>
      </c>
      <c r="G166" s="64"/>
      <c r="H166" s="67" t="s">
        <v>290</v>
      </c>
      <c r="I166" s="68"/>
      <c r="J166" s="68"/>
      <c r="K166" s="67" t="s">
        <v>2238</v>
      </c>
      <c r="L166" s="69"/>
      <c r="M166" s="70">
        <v>8491.091796875</v>
      </c>
      <c r="N166" s="70">
        <v>9199.95703125</v>
      </c>
      <c r="O166" s="71"/>
      <c r="P166" s="72"/>
      <c r="Q166" s="72"/>
      <c r="R166" s="84"/>
      <c r="S166" s="48">
        <v>1</v>
      </c>
      <c r="T166" s="48">
        <v>1</v>
      </c>
      <c r="U166" s="49">
        <v>0</v>
      </c>
      <c r="V166" s="49">
        <v>0</v>
      </c>
      <c r="W166" s="49">
        <v>0</v>
      </c>
      <c r="X166" s="49">
        <v>0.99999800000000005</v>
      </c>
      <c r="Y166" s="49">
        <v>0</v>
      </c>
      <c r="Z166" s="49" t="s">
        <v>2324</v>
      </c>
      <c r="AA166" s="73">
        <v>166</v>
      </c>
      <c r="AB166" s="73"/>
      <c r="AC166" s="74"/>
      <c r="AD166" s="75">
        <v>5</v>
      </c>
      <c r="AE166" s="75">
        <v>545</v>
      </c>
      <c r="AF166" s="75">
        <v>5239</v>
      </c>
      <c r="AG166" s="75">
        <v>30</v>
      </c>
      <c r="AH166" s="75">
        <v>-21600</v>
      </c>
      <c r="AI166" s="75" t="s">
        <v>1184</v>
      </c>
      <c r="AJ166" s="75" t="s">
        <v>1370</v>
      </c>
      <c r="AK166" s="80" t="s">
        <v>1516</v>
      </c>
      <c r="AL166" s="75" t="s">
        <v>1559</v>
      </c>
      <c r="AM166" s="77">
        <v>41652.253425925926</v>
      </c>
      <c r="AN166" s="75" t="s">
        <v>1829</v>
      </c>
      <c r="AO166" s="80" t="s">
        <v>1993</v>
      </c>
      <c r="AP166" s="75" t="s">
        <v>65</v>
      </c>
      <c r="AQ166" s="48" t="s">
        <v>593</v>
      </c>
      <c r="AR166" s="48" t="s">
        <v>593</v>
      </c>
      <c r="AS166" s="48" t="s">
        <v>637</v>
      </c>
      <c r="AT166" s="48" t="s">
        <v>637</v>
      </c>
      <c r="AU166" s="48" t="s">
        <v>654</v>
      </c>
      <c r="AV166" s="48" t="s">
        <v>654</v>
      </c>
      <c r="AW166" s="103" t="s">
        <v>2446</v>
      </c>
      <c r="AX166" s="103" t="s">
        <v>2446</v>
      </c>
      <c r="AY166" s="103" t="s">
        <v>2563</v>
      </c>
      <c r="AZ166" s="103" t="s">
        <v>2563</v>
      </c>
      <c r="BA166" s="2"/>
      <c r="BB166" s="3"/>
      <c r="BC166" s="3"/>
      <c r="BD166" s="3"/>
      <c r="BE166" s="3"/>
    </row>
    <row r="167" spans="1:57" x14ac:dyDescent="0.25">
      <c r="A167" s="63" t="s">
        <v>291</v>
      </c>
      <c r="B167" s="64"/>
      <c r="C167" s="64"/>
      <c r="D167" s="65">
        <v>5.15625</v>
      </c>
      <c r="E167" s="66"/>
      <c r="F167" s="98" t="s">
        <v>1750</v>
      </c>
      <c r="G167" s="64"/>
      <c r="H167" s="67" t="s">
        <v>291</v>
      </c>
      <c r="I167" s="68"/>
      <c r="J167" s="68"/>
      <c r="K167" s="67" t="s">
        <v>2239</v>
      </c>
      <c r="L167" s="69"/>
      <c r="M167" s="70">
        <v>1093.2366943359375</v>
      </c>
      <c r="N167" s="70">
        <v>1618.3541259765625</v>
      </c>
      <c r="O167" s="71"/>
      <c r="P167" s="72"/>
      <c r="Q167" s="72"/>
      <c r="R167" s="84"/>
      <c r="S167" s="48">
        <v>1</v>
      </c>
      <c r="T167" s="48">
        <v>1</v>
      </c>
      <c r="U167" s="49">
        <v>0</v>
      </c>
      <c r="V167" s="49">
        <v>1</v>
      </c>
      <c r="W167" s="49">
        <v>0</v>
      </c>
      <c r="X167" s="49">
        <v>0.99999800000000005</v>
      </c>
      <c r="Y167" s="49">
        <v>0</v>
      </c>
      <c r="Z167" s="49">
        <v>1</v>
      </c>
      <c r="AA167" s="73">
        <v>167</v>
      </c>
      <c r="AB167" s="73"/>
      <c r="AC167" s="74"/>
      <c r="AD167" s="75">
        <v>2044</v>
      </c>
      <c r="AE167" s="75">
        <v>1934</v>
      </c>
      <c r="AF167" s="75">
        <v>86670</v>
      </c>
      <c r="AG167" s="75">
        <v>29279</v>
      </c>
      <c r="AH167" s="75">
        <v>-10800</v>
      </c>
      <c r="AI167" s="75" t="s">
        <v>1185</v>
      </c>
      <c r="AJ167" s="75"/>
      <c r="AK167" s="75"/>
      <c r="AL167" s="75" t="s">
        <v>1561</v>
      </c>
      <c r="AM167" s="77">
        <v>40767.55364583333</v>
      </c>
      <c r="AN167" s="75" t="s">
        <v>1829</v>
      </c>
      <c r="AO167" s="80" t="s">
        <v>1994</v>
      </c>
      <c r="AP167" s="75" t="s">
        <v>65</v>
      </c>
      <c r="AQ167" s="48" t="s">
        <v>594</v>
      </c>
      <c r="AR167" s="48" t="s">
        <v>594</v>
      </c>
      <c r="AS167" s="48" t="s">
        <v>619</v>
      </c>
      <c r="AT167" s="48" t="s">
        <v>619</v>
      </c>
      <c r="AU167" s="48"/>
      <c r="AV167" s="48"/>
      <c r="AW167" s="103" t="s">
        <v>2447</v>
      </c>
      <c r="AX167" s="103" t="s">
        <v>2447</v>
      </c>
      <c r="AY167" s="103" t="s">
        <v>2564</v>
      </c>
      <c r="AZ167" s="103" t="s">
        <v>2564</v>
      </c>
      <c r="BA167" s="2"/>
      <c r="BB167" s="3"/>
      <c r="BC167" s="3"/>
      <c r="BD167" s="3"/>
      <c r="BE167" s="3"/>
    </row>
    <row r="168" spans="1:57" x14ac:dyDescent="0.25">
      <c r="A168" s="63" t="s">
        <v>292</v>
      </c>
      <c r="B168" s="64"/>
      <c r="C168" s="64"/>
      <c r="D168" s="65">
        <v>5.15625</v>
      </c>
      <c r="E168" s="66"/>
      <c r="F168" s="98" t="s">
        <v>1751</v>
      </c>
      <c r="G168" s="64"/>
      <c r="H168" s="67" t="s">
        <v>292</v>
      </c>
      <c r="I168" s="68"/>
      <c r="J168" s="68"/>
      <c r="K168" s="67" t="s">
        <v>2240</v>
      </c>
      <c r="L168" s="69"/>
      <c r="M168" s="70">
        <v>3465.2001953125</v>
      </c>
      <c r="N168" s="70">
        <v>1971.9613037109375</v>
      </c>
      <c r="O168" s="71"/>
      <c r="P168" s="72"/>
      <c r="Q168" s="72"/>
      <c r="R168" s="84"/>
      <c r="S168" s="48">
        <v>1</v>
      </c>
      <c r="T168" s="48">
        <v>1</v>
      </c>
      <c r="U168" s="49">
        <v>0</v>
      </c>
      <c r="V168" s="49">
        <v>1</v>
      </c>
      <c r="W168" s="49">
        <v>0</v>
      </c>
      <c r="X168" s="49">
        <v>0.99999800000000005</v>
      </c>
      <c r="Y168" s="49">
        <v>0</v>
      </c>
      <c r="Z168" s="49">
        <v>1</v>
      </c>
      <c r="AA168" s="73">
        <v>168</v>
      </c>
      <c r="AB168" s="73"/>
      <c r="AC168" s="74"/>
      <c r="AD168" s="75">
        <v>890</v>
      </c>
      <c r="AE168" s="75">
        <v>2470</v>
      </c>
      <c r="AF168" s="75">
        <v>324031</v>
      </c>
      <c r="AG168" s="75">
        <v>189694</v>
      </c>
      <c r="AH168" s="75">
        <v>-14400</v>
      </c>
      <c r="AI168" s="75" t="s">
        <v>1186</v>
      </c>
      <c r="AJ168" s="75" t="s">
        <v>1371</v>
      </c>
      <c r="AK168" s="80" t="s">
        <v>1517</v>
      </c>
      <c r="AL168" s="75" t="s">
        <v>1572</v>
      </c>
      <c r="AM168" s="77">
        <v>40337.030381944445</v>
      </c>
      <c r="AN168" s="75" t="s">
        <v>1829</v>
      </c>
      <c r="AO168" s="80" t="s">
        <v>1995</v>
      </c>
      <c r="AP168" s="75" t="s">
        <v>65</v>
      </c>
      <c r="AQ168" s="48"/>
      <c r="AR168" s="48"/>
      <c r="AS168" s="48"/>
      <c r="AT168" s="48"/>
      <c r="AU168" s="48" t="s">
        <v>655</v>
      </c>
      <c r="AV168" s="48" t="s">
        <v>655</v>
      </c>
      <c r="AW168" s="103" t="s">
        <v>2448</v>
      </c>
      <c r="AX168" s="103" t="s">
        <v>2448</v>
      </c>
      <c r="AY168" s="103" t="s">
        <v>2565</v>
      </c>
      <c r="AZ168" s="103" t="s">
        <v>2565</v>
      </c>
      <c r="BA168" s="2"/>
      <c r="BB168" s="3"/>
      <c r="BC168" s="3"/>
      <c r="BD168" s="3"/>
      <c r="BE168" s="3"/>
    </row>
    <row r="169" spans="1:57" x14ac:dyDescent="0.25">
      <c r="A169" s="63" t="s">
        <v>293</v>
      </c>
      <c r="B169" s="64"/>
      <c r="C169" s="64"/>
      <c r="D169" s="65">
        <v>5.15625</v>
      </c>
      <c r="E169" s="66"/>
      <c r="F169" s="98" t="s">
        <v>1752</v>
      </c>
      <c r="G169" s="64"/>
      <c r="H169" s="67" t="s">
        <v>293</v>
      </c>
      <c r="I169" s="68"/>
      <c r="J169" s="68"/>
      <c r="K169" s="67" t="s">
        <v>2241</v>
      </c>
      <c r="L169" s="69"/>
      <c r="M169" s="70">
        <v>2545.03369140625</v>
      </c>
      <c r="N169" s="70">
        <v>1064.0235595703125</v>
      </c>
      <c r="O169" s="71"/>
      <c r="P169" s="72"/>
      <c r="Q169" s="72"/>
      <c r="R169" s="84"/>
      <c r="S169" s="48">
        <v>1</v>
      </c>
      <c r="T169" s="48">
        <v>1</v>
      </c>
      <c r="U169" s="49">
        <v>0</v>
      </c>
      <c r="V169" s="49">
        <v>0</v>
      </c>
      <c r="W169" s="49">
        <v>0</v>
      </c>
      <c r="X169" s="49">
        <v>0.99999800000000005</v>
      </c>
      <c r="Y169" s="49">
        <v>0</v>
      </c>
      <c r="Z169" s="49" t="s">
        <v>2324</v>
      </c>
      <c r="AA169" s="73">
        <v>169</v>
      </c>
      <c r="AB169" s="73"/>
      <c r="AC169" s="74"/>
      <c r="AD169" s="75">
        <v>1248</v>
      </c>
      <c r="AE169" s="75">
        <v>979</v>
      </c>
      <c r="AF169" s="75">
        <v>8908</v>
      </c>
      <c r="AG169" s="75">
        <v>2649</v>
      </c>
      <c r="AH169" s="75">
        <v>-28800</v>
      </c>
      <c r="AI169" s="75" t="s">
        <v>1187</v>
      </c>
      <c r="AJ169" s="75" t="s">
        <v>1372</v>
      </c>
      <c r="AK169" s="75"/>
      <c r="AL169" s="75" t="s">
        <v>1558</v>
      </c>
      <c r="AM169" s="77">
        <v>41705.914236111108</v>
      </c>
      <c r="AN169" s="75" t="s">
        <v>1829</v>
      </c>
      <c r="AO169" s="80" t="s">
        <v>1996</v>
      </c>
      <c r="AP169" s="75" t="s">
        <v>65</v>
      </c>
      <c r="AQ169" s="48"/>
      <c r="AR169" s="48"/>
      <c r="AS169" s="48"/>
      <c r="AT169" s="48"/>
      <c r="AU169" s="48"/>
      <c r="AV169" s="48"/>
      <c r="AW169" s="103" t="s">
        <v>2449</v>
      </c>
      <c r="AX169" s="103" t="s">
        <v>2449</v>
      </c>
      <c r="AY169" s="103" t="s">
        <v>2566</v>
      </c>
      <c r="AZ169" s="103" t="s">
        <v>2566</v>
      </c>
      <c r="BA169" s="2"/>
      <c r="BB169" s="3"/>
      <c r="BC169" s="3"/>
      <c r="BD169" s="3"/>
      <c r="BE169" s="3"/>
    </row>
    <row r="170" spans="1:57" x14ac:dyDescent="0.25">
      <c r="A170" s="63" t="s">
        <v>294</v>
      </c>
      <c r="B170" s="64"/>
      <c r="C170" s="64"/>
      <c r="D170" s="65">
        <v>5.15625</v>
      </c>
      <c r="E170" s="66"/>
      <c r="F170" s="98" t="s">
        <v>1753</v>
      </c>
      <c r="G170" s="64"/>
      <c r="H170" s="67" t="s">
        <v>294</v>
      </c>
      <c r="I170" s="68"/>
      <c r="J170" s="68"/>
      <c r="K170" s="67" t="s">
        <v>2242</v>
      </c>
      <c r="L170" s="69"/>
      <c r="M170" s="70">
        <v>3471.3720703125</v>
      </c>
      <c r="N170" s="70">
        <v>1339.74462890625</v>
      </c>
      <c r="O170" s="71"/>
      <c r="P170" s="72"/>
      <c r="Q170" s="72"/>
      <c r="R170" s="84"/>
      <c r="S170" s="48">
        <v>0</v>
      </c>
      <c r="T170" s="48">
        <v>1</v>
      </c>
      <c r="U170" s="49">
        <v>0</v>
      </c>
      <c r="V170" s="49">
        <v>0.33333299999999999</v>
      </c>
      <c r="W170" s="49">
        <v>0</v>
      </c>
      <c r="X170" s="49">
        <v>0.77026899999999998</v>
      </c>
      <c r="Y170" s="49">
        <v>0</v>
      </c>
      <c r="Z170" s="49">
        <v>0</v>
      </c>
      <c r="AA170" s="73">
        <v>170</v>
      </c>
      <c r="AB170" s="73"/>
      <c r="AC170" s="74"/>
      <c r="AD170" s="75">
        <v>80</v>
      </c>
      <c r="AE170" s="75">
        <v>405</v>
      </c>
      <c r="AF170" s="75">
        <v>52372</v>
      </c>
      <c r="AG170" s="75">
        <v>5896</v>
      </c>
      <c r="AH170" s="75">
        <v>-7200</v>
      </c>
      <c r="AI170" s="75" t="s">
        <v>1188</v>
      </c>
      <c r="AJ170" s="75" t="s">
        <v>1373</v>
      </c>
      <c r="AK170" s="75"/>
      <c r="AL170" s="75" t="s">
        <v>1557</v>
      </c>
      <c r="AM170" s="77">
        <v>39903.129849537036</v>
      </c>
      <c r="AN170" s="75" t="s">
        <v>1829</v>
      </c>
      <c r="AO170" s="80" t="s">
        <v>1997</v>
      </c>
      <c r="AP170" s="75" t="s">
        <v>65</v>
      </c>
      <c r="AQ170" s="48"/>
      <c r="AR170" s="48"/>
      <c r="AS170" s="48"/>
      <c r="AT170" s="48"/>
      <c r="AU170" s="48"/>
      <c r="AV170" s="48"/>
      <c r="AW170" s="103" t="s">
        <v>2413</v>
      </c>
      <c r="AX170" s="103" t="s">
        <v>2413</v>
      </c>
      <c r="AY170" s="103" t="s">
        <v>2530</v>
      </c>
      <c r="AZ170" s="103" t="s">
        <v>2530</v>
      </c>
      <c r="BA170" s="2"/>
      <c r="BB170" s="3"/>
      <c r="BC170" s="3"/>
      <c r="BD170" s="3"/>
      <c r="BE170" s="3"/>
    </row>
    <row r="171" spans="1:57" x14ac:dyDescent="0.25">
      <c r="A171" s="63" t="s">
        <v>295</v>
      </c>
      <c r="B171" s="64"/>
      <c r="C171" s="64"/>
      <c r="D171" s="65">
        <v>5.15625</v>
      </c>
      <c r="E171" s="66"/>
      <c r="F171" s="98" t="s">
        <v>1754</v>
      </c>
      <c r="G171" s="64"/>
      <c r="H171" s="67" t="s">
        <v>295</v>
      </c>
      <c r="I171" s="68"/>
      <c r="J171" s="68"/>
      <c r="K171" s="67" t="s">
        <v>2243</v>
      </c>
      <c r="L171" s="69"/>
      <c r="M171" s="70">
        <v>8436.7216796875</v>
      </c>
      <c r="N171" s="70">
        <v>511.8438720703125</v>
      </c>
      <c r="O171" s="71"/>
      <c r="P171" s="72"/>
      <c r="Q171" s="72"/>
      <c r="R171" s="84"/>
      <c r="S171" s="48">
        <v>0</v>
      </c>
      <c r="T171" s="48">
        <v>1</v>
      </c>
      <c r="U171" s="49">
        <v>0</v>
      </c>
      <c r="V171" s="49">
        <v>1</v>
      </c>
      <c r="W171" s="49">
        <v>0</v>
      </c>
      <c r="X171" s="49">
        <v>0.99999800000000005</v>
      </c>
      <c r="Y171" s="49">
        <v>0</v>
      </c>
      <c r="Z171" s="49">
        <v>0</v>
      </c>
      <c r="AA171" s="73">
        <v>171</v>
      </c>
      <c r="AB171" s="73"/>
      <c r="AC171" s="74"/>
      <c r="AD171" s="75">
        <v>4999</v>
      </c>
      <c r="AE171" s="75">
        <v>3126</v>
      </c>
      <c r="AF171" s="75">
        <v>163082</v>
      </c>
      <c r="AG171" s="75">
        <v>37251</v>
      </c>
      <c r="AH171" s="75">
        <v>-28800</v>
      </c>
      <c r="AI171" s="75" t="s">
        <v>1189</v>
      </c>
      <c r="AJ171" s="75" t="s">
        <v>1374</v>
      </c>
      <c r="AK171" s="80" t="s">
        <v>1518</v>
      </c>
      <c r="AL171" s="75" t="s">
        <v>1558</v>
      </c>
      <c r="AM171" s="77">
        <v>39717.896319444444</v>
      </c>
      <c r="AN171" s="75" t="s">
        <v>1829</v>
      </c>
      <c r="AO171" s="80" t="s">
        <v>1998</v>
      </c>
      <c r="AP171" s="75" t="s">
        <v>65</v>
      </c>
      <c r="AQ171" s="48" t="s">
        <v>595</v>
      </c>
      <c r="AR171" s="48" t="s">
        <v>595</v>
      </c>
      <c r="AS171" s="48" t="s">
        <v>619</v>
      </c>
      <c r="AT171" s="48" t="s">
        <v>619</v>
      </c>
      <c r="AU171" s="48"/>
      <c r="AV171" s="48"/>
      <c r="AW171" s="103" t="s">
        <v>2450</v>
      </c>
      <c r="AX171" s="103" t="s">
        <v>2450</v>
      </c>
      <c r="AY171" s="103" t="s">
        <v>2567</v>
      </c>
      <c r="AZ171" s="103" t="s">
        <v>2567</v>
      </c>
      <c r="BA171" s="2"/>
      <c r="BB171" s="3"/>
      <c r="BC171" s="3"/>
      <c r="BD171" s="3"/>
      <c r="BE171" s="3"/>
    </row>
    <row r="172" spans="1:57" x14ac:dyDescent="0.25">
      <c r="A172" s="63" t="s">
        <v>401</v>
      </c>
      <c r="B172" s="64"/>
      <c r="C172" s="64"/>
      <c r="D172" s="65">
        <v>1.5</v>
      </c>
      <c r="E172" s="66"/>
      <c r="F172" s="98" t="s">
        <v>1755</v>
      </c>
      <c r="G172" s="64"/>
      <c r="H172" s="67" t="s">
        <v>401</v>
      </c>
      <c r="I172" s="68"/>
      <c r="J172" s="68"/>
      <c r="K172" s="67" t="s">
        <v>2244</v>
      </c>
      <c r="L172" s="69"/>
      <c r="M172" s="70">
        <v>7180.193359375</v>
      </c>
      <c r="N172" s="70">
        <v>4441.2236328125</v>
      </c>
      <c r="O172" s="71"/>
      <c r="P172" s="72"/>
      <c r="Q172" s="72"/>
      <c r="R172" s="84"/>
      <c r="S172" s="48">
        <v>1</v>
      </c>
      <c r="T172" s="48">
        <v>0</v>
      </c>
      <c r="U172" s="49">
        <v>0</v>
      </c>
      <c r="V172" s="49">
        <v>1</v>
      </c>
      <c r="W172" s="49">
        <v>0</v>
      </c>
      <c r="X172" s="49">
        <v>0.99999800000000005</v>
      </c>
      <c r="Y172" s="49">
        <v>0</v>
      </c>
      <c r="Z172" s="49">
        <v>0</v>
      </c>
      <c r="AA172" s="73">
        <v>172</v>
      </c>
      <c r="AB172" s="73"/>
      <c r="AC172" s="74"/>
      <c r="AD172" s="75">
        <v>2154</v>
      </c>
      <c r="AE172" s="75">
        <v>205835</v>
      </c>
      <c r="AF172" s="75">
        <v>102898</v>
      </c>
      <c r="AG172" s="75">
        <v>20155</v>
      </c>
      <c r="AH172" s="75">
        <v>-18000</v>
      </c>
      <c r="AI172" s="75" t="s">
        <v>1190</v>
      </c>
      <c r="AJ172" s="75" t="s">
        <v>1375</v>
      </c>
      <c r="AK172" s="75"/>
      <c r="AL172" s="75" t="s">
        <v>1564</v>
      </c>
      <c r="AM172" s="77">
        <v>39597.125856481478</v>
      </c>
      <c r="AN172" s="75" t="s">
        <v>1829</v>
      </c>
      <c r="AO172" s="80" t="s">
        <v>1999</v>
      </c>
      <c r="AP172" s="75" t="s">
        <v>64</v>
      </c>
      <c r="AQ172" s="48"/>
      <c r="AR172" s="48"/>
      <c r="AS172" s="48"/>
      <c r="AT172" s="48"/>
      <c r="AU172" s="48"/>
      <c r="AV172" s="48"/>
      <c r="AW172" s="48"/>
      <c r="AX172" s="48"/>
      <c r="AY172" s="48"/>
      <c r="AZ172" s="48"/>
      <c r="BA172" s="2"/>
      <c r="BB172" s="3"/>
      <c r="BC172" s="3"/>
      <c r="BD172" s="3"/>
      <c r="BE172" s="3"/>
    </row>
    <row r="173" spans="1:57" x14ac:dyDescent="0.25">
      <c r="A173" s="63" t="s">
        <v>296</v>
      </c>
      <c r="B173" s="64"/>
      <c r="C173" s="64"/>
      <c r="D173" s="65">
        <v>5.15625</v>
      </c>
      <c r="E173" s="66"/>
      <c r="F173" s="98" t="s">
        <v>1756</v>
      </c>
      <c r="G173" s="64"/>
      <c r="H173" s="67" t="s">
        <v>296</v>
      </c>
      <c r="I173" s="68"/>
      <c r="J173" s="68"/>
      <c r="K173" s="67" t="s">
        <v>2245</v>
      </c>
      <c r="L173" s="69"/>
      <c r="M173" s="70">
        <v>4691.69140625</v>
      </c>
      <c r="N173" s="70">
        <v>9782.7314453125</v>
      </c>
      <c r="O173" s="71"/>
      <c r="P173" s="72"/>
      <c r="Q173" s="72"/>
      <c r="R173" s="84"/>
      <c r="S173" s="48">
        <v>0</v>
      </c>
      <c r="T173" s="48">
        <v>1</v>
      </c>
      <c r="U173" s="49">
        <v>0</v>
      </c>
      <c r="V173" s="49">
        <v>1</v>
      </c>
      <c r="W173" s="49">
        <v>0</v>
      </c>
      <c r="X173" s="49">
        <v>0.99999800000000005</v>
      </c>
      <c r="Y173" s="49">
        <v>0</v>
      </c>
      <c r="Z173" s="49">
        <v>0</v>
      </c>
      <c r="AA173" s="73">
        <v>173</v>
      </c>
      <c r="AB173" s="73"/>
      <c r="AC173" s="74"/>
      <c r="AD173" s="75">
        <v>663</v>
      </c>
      <c r="AE173" s="75">
        <v>782</v>
      </c>
      <c r="AF173" s="75">
        <v>5466</v>
      </c>
      <c r="AG173" s="75">
        <v>24090</v>
      </c>
      <c r="AH173" s="75"/>
      <c r="AI173" s="75" t="s">
        <v>1191</v>
      </c>
      <c r="AJ173" s="75"/>
      <c r="AK173" s="75"/>
      <c r="AL173" s="75"/>
      <c r="AM173" s="77">
        <v>41773.212268518517</v>
      </c>
      <c r="AN173" s="75" t="s">
        <v>1829</v>
      </c>
      <c r="AO173" s="80" t="s">
        <v>2000</v>
      </c>
      <c r="AP173" s="75" t="s">
        <v>65</v>
      </c>
      <c r="AQ173" s="48"/>
      <c r="AR173" s="48"/>
      <c r="AS173" s="48"/>
      <c r="AT173" s="48"/>
      <c r="AU173" s="48"/>
      <c r="AV173" s="48"/>
      <c r="AW173" s="103" t="s">
        <v>2451</v>
      </c>
      <c r="AX173" s="103" t="s">
        <v>2451</v>
      </c>
      <c r="AY173" s="103" t="s">
        <v>2568</v>
      </c>
      <c r="AZ173" s="103" t="s">
        <v>2568</v>
      </c>
      <c r="BA173" s="2"/>
      <c r="BB173" s="3"/>
      <c r="BC173" s="3"/>
      <c r="BD173" s="3"/>
      <c r="BE173" s="3"/>
    </row>
    <row r="174" spans="1:57" x14ac:dyDescent="0.25">
      <c r="A174" s="63" t="s">
        <v>402</v>
      </c>
      <c r="B174" s="64"/>
      <c r="C174" s="64"/>
      <c r="D174" s="65">
        <v>1.5</v>
      </c>
      <c r="E174" s="66"/>
      <c r="F174" s="98" t="s">
        <v>1757</v>
      </c>
      <c r="G174" s="64"/>
      <c r="H174" s="67" t="s">
        <v>402</v>
      </c>
      <c r="I174" s="68"/>
      <c r="J174" s="68"/>
      <c r="K174" s="67" t="s">
        <v>2246</v>
      </c>
      <c r="L174" s="69"/>
      <c r="M174" s="70">
        <v>1850.937744140625</v>
      </c>
      <c r="N174" s="70">
        <v>7798.7119140625</v>
      </c>
      <c r="O174" s="71"/>
      <c r="P174" s="72"/>
      <c r="Q174" s="72"/>
      <c r="R174" s="84"/>
      <c r="S174" s="48">
        <v>1</v>
      </c>
      <c r="T174" s="48">
        <v>0</v>
      </c>
      <c r="U174" s="49">
        <v>0</v>
      </c>
      <c r="V174" s="49">
        <v>1</v>
      </c>
      <c r="W174" s="49">
        <v>0</v>
      </c>
      <c r="X174" s="49">
        <v>0.99999800000000005</v>
      </c>
      <c r="Y174" s="49">
        <v>0</v>
      </c>
      <c r="Z174" s="49">
        <v>0</v>
      </c>
      <c r="AA174" s="73">
        <v>174</v>
      </c>
      <c r="AB174" s="73"/>
      <c r="AC174" s="74"/>
      <c r="AD174" s="75">
        <v>431</v>
      </c>
      <c r="AE174" s="75">
        <v>345</v>
      </c>
      <c r="AF174" s="75">
        <v>5121</v>
      </c>
      <c r="AG174" s="75">
        <v>2611</v>
      </c>
      <c r="AH174" s="75">
        <v>-21600</v>
      </c>
      <c r="AI174" s="75" t="s">
        <v>1192</v>
      </c>
      <c r="AJ174" s="75" t="s">
        <v>1376</v>
      </c>
      <c r="AK174" s="75"/>
      <c r="AL174" s="75" t="s">
        <v>1559</v>
      </c>
      <c r="AM174" s="77">
        <v>40876.251145833332</v>
      </c>
      <c r="AN174" s="75" t="s">
        <v>1829</v>
      </c>
      <c r="AO174" s="80" t="s">
        <v>2001</v>
      </c>
      <c r="AP174" s="75" t="s">
        <v>64</v>
      </c>
      <c r="AQ174" s="48"/>
      <c r="AR174" s="48"/>
      <c r="AS174" s="48"/>
      <c r="AT174" s="48"/>
      <c r="AU174" s="48"/>
      <c r="AV174" s="48"/>
      <c r="AW174" s="48"/>
      <c r="AX174" s="48"/>
      <c r="AY174" s="48"/>
      <c r="AZ174" s="48"/>
      <c r="BA174" s="2"/>
      <c r="BB174" s="3"/>
      <c r="BC174" s="3"/>
      <c r="BD174" s="3"/>
      <c r="BE174" s="3"/>
    </row>
    <row r="175" spans="1:57" x14ac:dyDescent="0.25">
      <c r="A175" s="63" t="s">
        <v>297</v>
      </c>
      <c r="B175" s="64"/>
      <c r="C175" s="64"/>
      <c r="D175" s="65">
        <v>5.15625</v>
      </c>
      <c r="E175" s="66"/>
      <c r="F175" s="98" t="s">
        <v>1758</v>
      </c>
      <c r="G175" s="64"/>
      <c r="H175" s="67" t="s">
        <v>297</v>
      </c>
      <c r="I175" s="68"/>
      <c r="J175" s="68"/>
      <c r="K175" s="67" t="s">
        <v>2247</v>
      </c>
      <c r="L175" s="69"/>
      <c r="M175" s="70">
        <v>2232.305419921875</v>
      </c>
      <c r="N175" s="70">
        <v>8556.1943359375</v>
      </c>
      <c r="O175" s="71"/>
      <c r="P175" s="72"/>
      <c r="Q175" s="72"/>
      <c r="R175" s="84"/>
      <c r="S175" s="48">
        <v>0</v>
      </c>
      <c r="T175" s="48">
        <v>1</v>
      </c>
      <c r="U175" s="49">
        <v>0</v>
      </c>
      <c r="V175" s="49">
        <v>1</v>
      </c>
      <c r="W175" s="49">
        <v>0</v>
      </c>
      <c r="X175" s="49">
        <v>0.99999800000000005</v>
      </c>
      <c r="Y175" s="49">
        <v>0</v>
      </c>
      <c r="Z175" s="49">
        <v>0</v>
      </c>
      <c r="AA175" s="73">
        <v>175</v>
      </c>
      <c r="AB175" s="73"/>
      <c r="AC175" s="74"/>
      <c r="AD175" s="75">
        <v>521</v>
      </c>
      <c r="AE175" s="75">
        <v>634</v>
      </c>
      <c r="AF175" s="75">
        <v>16015</v>
      </c>
      <c r="AG175" s="75">
        <v>11054</v>
      </c>
      <c r="AH175" s="75"/>
      <c r="AI175" s="75" t="s">
        <v>1193</v>
      </c>
      <c r="AJ175" s="75" t="s">
        <v>1377</v>
      </c>
      <c r="AK175" s="80" t="s">
        <v>1519</v>
      </c>
      <c r="AL175" s="75"/>
      <c r="AM175" s="77">
        <v>42773.29109953704</v>
      </c>
      <c r="AN175" s="75" t="s">
        <v>1829</v>
      </c>
      <c r="AO175" s="80" t="s">
        <v>2002</v>
      </c>
      <c r="AP175" s="75" t="s">
        <v>65</v>
      </c>
      <c r="AQ175" s="48"/>
      <c r="AR175" s="48"/>
      <c r="AS175" s="48"/>
      <c r="AT175" s="48"/>
      <c r="AU175" s="48"/>
      <c r="AV175" s="48"/>
      <c r="AW175" s="103" t="s">
        <v>2452</v>
      </c>
      <c r="AX175" s="103" t="s">
        <v>2452</v>
      </c>
      <c r="AY175" s="103" t="s">
        <v>2569</v>
      </c>
      <c r="AZ175" s="103" t="s">
        <v>2569</v>
      </c>
      <c r="BA175" s="2"/>
      <c r="BB175" s="3"/>
      <c r="BC175" s="3"/>
      <c r="BD175" s="3"/>
      <c r="BE175" s="3"/>
    </row>
    <row r="176" spans="1:57" x14ac:dyDescent="0.25">
      <c r="A176" s="63" t="s">
        <v>403</v>
      </c>
      <c r="B176" s="64"/>
      <c r="C176" s="64"/>
      <c r="D176" s="65">
        <v>1.5</v>
      </c>
      <c r="E176" s="66"/>
      <c r="F176" s="98" t="s">
        <v>1759</v>
      </c>
      <c r="G176" s="64"/>
      <c r="H176" s="67" t="s">
        <v>403</v>
      </c>
      <c r="I176" s="68"/>
      <c r="J176" s="68"/>
      <c r="K176" s="67" t="s">
        <v>2248</v>
      </c>
      <c r="L176" s="69"/>
      <c r="M176" s="70">
        <v>3564.777587890625</v>
      </c>
      <c r="N176" s="70">
        <v>6587.66259765625</v>
      </c>
      <c r="O176" s="71"/>
      <c r="P176" s="72"/>
      <c r="Q176" s="72"/>
      <c r="R176" s="84"/>
      <c r="S176" s="48">
        <v>1</v>
      </c>
      <c r="T176" s="48">
        <v>0</v>
      </c>
      <c r="U176" s="49">
        <v>0</v>
      </c>
      <c r="V176" s="49">
        <v>1</v>
      </c>
      <c r="W176" s="49">
        <v>0</v>
      </c>
      <c r="X176" s="49">
        <v>0.99999800000000005</v>
      </c>
      <c r="Y176" s="49">
        <v>0</v>
      </c>
      <c r="Z176" s="49">
        <v>0</v>
      </c>
      <c r="AA176" s="73">
        <v>176</v>
      </c>
      <c r="AB176" s="73"/>
      <c r="AC176" s="74"/>
      <c r="AD176" s="75">
        <v>872</v>
      </c>
      <c r="AE176" s="75">
        <v>108370</v>
      </c>
      <c r="AF176" s="75">
        <v>18633</v>
      </c>
      <c r="AG176" s="75">
        <v>6342</v>
      </c>
      <c r="AH176" s="75"/>
      <c r="AI176" s="75" t="s">
        <v>1194</v>
      </c>
      <c r="AJ176" s="75" t="s">
        <v>1378</v>
      </c>
      <c r="AK176" s="80" t="s">
        <v>1520</v>
      </c>
      <c r="AL176" s="75"/>
      <c r="AM176" s="77">
        <v>42399.161643518521</v>
      </c>
      <c r="AN176" s="75" t="s">
        <v>1829</v>
      </c>
      <c r="AO176" s="80" t="s">
        <v>2003</v>
      </c>
      <c r="AP176" s="75" t="s">
        <v>64</v>
      </c>
      <c r="AQ176" s="48"/>
      <c r="AR176" s="48"/>
      <c r="AS176" s="48"/>
      <c r="AT176" s="48"/>
      <c r="AU176" s="48"/>
      <c r="AV176" s="48"/>
      <c r="AW176" s="48"/>
      <c r="AX176" s="48"/>
      <c r="AY176" s="48"/>
      <c r="AZ176" s="48"/>
      <c r="BA176" s="2"/>
      <c r="BB176" s="3"/>
      <c r="BC176" s="3"/>
      <c r="BD176" s="3"/>
      <c r="BE176" s="3"/>
    </row>
    <row r="177" spans="1:57" x14ac:dyDescent="0.25">
      <c r="A177" s="63" t="s">
        <v>298</v>
      </c>
      <c r="B177" s="64"/>
      <c r="C177" s="64"/>
      <c r="D177" s="65">
        <v>5.15625</v>
      </c>
      <c r="E177" s="66"/>
      <c r="F177" s="98" t="s">
        <v>1760</v>
      </c>
      <c r="G177" s="64"/>
      <c r="H177" s="67" t="s">
        <v>298</v>
      </c>
      <c r="I177" s="68"/>
      <c r="J177" s="68"/>
      <c r="K177" s="67" t="s">
        <v>2249</v>
      </c>
      <c r="L177" s="69"/>
      <c r="M177" s="70">
        <v>9695.1484375</v>
      </c>
      <c r="N177" s="70">
        <v>4626.728515625</v>
      </c>
      <c r="O177" s="71"/>
      <c r="P177" s="72"/>
      <c r="Q177" s="72"/>
      <c r="R177" s="84"/>
      <c r="S177" s="48">
        <v>0</v>
      </c>
      <c r="T177" s="48">
        <v>1</v>
      </c>
      <c r="U177" s="49">
        <v>0</v>
      </c>
      <c r="V177" s="49">
        <v>2.7778000000000001E-2</v>
      </c>
      <c r="W177" s="49">
        <v>0</v>
      </c>
      <c r="X177" s="49">
        <v>0.56408599999999998</v>
      </c>
      <c r="Y177" s="49">
        <v>0</v>
      </c>
      <c r="Z177" s="49">
        <v>0</v>
      </c>
      <c r="AA177" s="73">
        <v>177</v>
      </c>
      <c r="AB177" s="73"/>
      <c r="AC177" s="74"/>
      <c r="AD177" s="75">
        <v>82</v>
      </c>
      <c r="AE177" s="75">
        <v>60</v>
      </c>
      <c r="AF177" s="75">
        <v>9574</v>
      </c>
      <c r="AG177" s="75">
        <v>9084</v>
      </c>
      <c r="AH177" s="75"/>
      <c r="AI177" s="75"/>
      <c r="AJ177" s="75"/>
      <c r="AK177" s="75"/>
      <c r="AL177" s="75"/>
      <c r="AM177" s="77">
        <v>42353.546481481484</v>
      </c>
      <c r="AN177" s="75" t="s">
        <v>1829</v>
      </c>
      <c r="AO177" s="80" t="s">
        <v>2004</v>
      </c>
      <c r="AP177" s="75" t="s">
        <v>65</v>
      </c>
      <c r="AQ177" s="48"/>
      <c r="AR177" s="48"/>
      <c r="AS177" s="48"/>
      <c r="AT177" s="48"/>
      <c r="AU177" s="48"/>
      <c r="AV177" s="48"/>
      <c r="AW177" s="103" t="s">
        <v>2402</v>
      </c>
      <c r="AX177" s="103" t="s">
        <v>2402</v>
      </c>
      <c r="AY177" s="103" t="s">
        <v>2518</v>
      </c>
      <c r="AZ177" s="103" t="s">
        <v>2518</v>
      </c>
      <c r="BA177" s="2"/>
      <c r="BB177" s="3"/>
      <c r="BC177" s="3"/>
      <c r="BD177" s="3"/>
      <c r="BE177" s="3"/>
    </row>
    <row r="178" spans="1:57" x14ac:dyDescent="0.25">
      <c r="A178" s="63" t="s">
        <v>299</v>
      </c>
      <c r="B178" s="64"/>
      <c r="C178" s="64"/>
      <c r="D178" s="65">
        <v>5.15625</v>
      </c>
      <c r="E178" s="66"/>
      <c r="F178" s="98" t="s">
        <v>1761</v>
      </c>
      <c r="G178" s="64"/>
      <c r="H178" s="67" t="s">
        <v>299</v>
      </c>
      <c r="I178" s="68"/>
      <c r="J178" s="68"/>
      <c r="K178" s="67" t="s">
        <v>2250</v>
      </c>
      <c r="L178" s="69"/>
      <c r="M178" s="70">
        <v>3272.115478515625</v>
      </c>
      <c r="N178" s="70">
        <v>9852.5048828125</v>
      </c>
      <c r="O178" s="71"/>
      <c r="P178" s="72"/>
      <c r="Q178" s="72"/>
      <c r="R178" s="84"/>
      <c r="S178" s="48">
        <v>1</v>
      </c>
      <c r="T178" s="48">
        <v>1</v>
      </c>
      <c r="U178" s="49">
        <v>0</v>
      </c>
      <c r="V178" s="49">
        <v>0</v>
      </c>
      <c r="W178" s="49">
        <v>0</v>
      </c>
      <c r="X178" s="49">
        <v>0.99999800000000005</v>
      </c>
      <c r="Y178" s="49">
        <v>0</v>
      </c>
      <c r="Z178" s="49" t="s">
        <v>2324</v>
      </c>
      <c r="AA178" s="73">
        <v>178</v>
      </c>
      <c r="AB178" s="73"/>
      <c r="AC178" s="74"/>
      <c r="AD178" s="75">
        <v>43608</v>
      </c>
      <c r="AE178" s="75">
        <v>68991</v>
      </c>
      <c r="AF178" s="75">
        <v>434452</v>
      </c>
      <c r="AG178" s="75">
        <v>41021</v>
      </c>
      <c r="AH178" s="75">
        <v>-18000</v>
      </c>
      <c r="AI178" s="75" t="s">
        <v>1195</v>
      </c>
      <c r="AJ178" s="75" t="s">
        <v>1379</v>
      </c>
      <c r="AK178" s="80" t="s">
        <v>1521</v>
      </c>
      <c r="AL178" s="75" t="s">
        <v>1564</v>
      </c>
      <c r="AM178" s="77">
        <v>40394.46875</v>
      </c>
      <c r="AN178" s="75" t="s">
        <v>1829</v>
      </c>
      <c r="AO178" s="80" t="s">
        <v>2005</v>
      </c>
      <c r="AP178" s="75" t="s">
        <v>65</v>
      </c>
      <c r="AQ178" s="48" t="s">
        <v>596</v>
      </c>
      <c r="AR178" s="48" t="s">
        <v>596</v>
      </c>
      <c r="AS178" s="48" t="s">
        <v>638</v>
      </c>
      <c r="AT178" s="48" t="s">
        <v>638</v>
      </c>
      <c r="AU178" s="48"/>
      <c r="AV178" s="48"/>
      <c r="AW178" s="103" t="s">
        <v>2453</v>
      </c>
      <c r="AX178" s="103" t="s">
        <v>2453</v>
      </c>
      <c r="AY178" s="103" t="s">
        <v>2570</v>
      </c>
      <c r="AZ178" s="103" t="s">
        <v>2570</v>
      </c>
      <c r="BA178" s="2"/>
      <c r="BB178" s="3"/>
      <c r="BC178" s="3"/>
      <c r="BD178" s="3"/>
      <c r="BE178" s="3"/>
    </row>
    <row r="179" spans="1:57" x14ac:dyDescent="0.25">
      <c r="A179" s="63" t="s">
        <v>300</v>
      </c>
      <c r="B179" s="64"/>
      <c r="C179" s="64"/>
      <c r="D179" s="65">
        <v>5.15625</v>
      </c>
      <c r="E179" s="66"/>
      <c r="F179" s="98" t="s">
        <v>1762</v>
      </c>
      <c r="G179" s="64"/>
      <c r="H179" s="67" t="s">
        <v>300</v>
      </c>
      <c r="I179" s="68"/>
      <c r="J179" s="68"/>
      <c r="K179" s="67" t="s">
        <v>2251</v>
      </c>
      <c r="L179" s="69"/>
      <c r="M179" s="70">
        <v>123.94561004638672</v>
      </c>
      <c r="N179" s="70">
        <v>5575.90771484375</v>
      </c>
      <c r="O179" s="71"/>
      <c r="P179" s="72"/>
      <c r="Q179" s="72"/>
      <c r="R179" s="84"/>
      <c r="S179" s="48">
        <v>1</v>
      </c>
      <c r="T179" s="48">
        <v>1</v>
      </c>
      <c r="U179" s="49">
        <v>0</v>
      </c>
      <c r="V179" s="49">
        <v>0</v>
      </c>
      <c r="W179" s="49">
        <v>0</v>
      </c>
      <c r="X179" s="49">
        <v>0.99999800000000005</v>
      </c>
      <c r="Y179" s="49">
        <v>0</v>
      </c>
      <c r="Z179" s="49" t="s">
        <v>2324</v>
      </c>
      <c r="AA179" s="73">
        <v>179</v>
      </c>
      <c r="AB179" s="73"/>
      <c r="AC179" s="74"/>
      <c r="AD179" s="75">
        <v>360</v>
      </c>
      <c r="AE179" s="75">
        <v>153</v>
      </c>
      <c r="AF179" s="75">
        <v>1412</v>
      </c>
      <c r="AG179" s="75">
        <v>89</v>
      </c>
      <c r="AH179" s="75">
        <v>-18000</v>
      </c>
      <c r="AI179" s="75" t="s">
        <v>1196</v>
      </c>
      <c r="AJ179" s="75" t="s">
        <v>1380</v>
      </c>
      <c r="AK179" s="75"/>
      <c r="AL179" s="75" t="s">
        <v>1564</v>
      </c>
      <c r="AM179" s="77">
        <v>42381.66914351852</v>
      </c>
      <c r="AN179" s="75" t="s">
        <v>1829</v>
      </c>
      <c r="AO179" s="80" t="s">
        <v>2006</v>
      </c>
      <c r="AP179" s="75" t="s">
        <v>65</v>
      </c>
      <c r="AQ179" s="48"/>
      <c r="AR179" s="48"/>
      <c r="AS179" s="48"/>
      <c r="AT179" s="48"/>
      <c r="AU179" s="48"/>
      <c r="AV179" s="48"/>
      <c r="AW179" s="103" t="s">
        <v>2454</v>
      </c>
      <c r="AX179" s="103" t="s">
        <v>2454</v>
      </c>
      <c r="AY179" s="103" t="s">
        <v>2571</v>
      </c>
      <c r="AZ179" s="103" t="s">
        <v>2571</v>
      </c>
      <c r="BA179" s="2"/>
      <c r="BB179" s="3"/>
      <c r="BC179" s="3"/>
      <c r="BD179" s="3"/>
      <c r="BE179" s="3"/>
    </row>
    <row r="180" spans="1:57" x14ac:dyDescent="0.25">
      <c r="A180" s="63" t="s">
        <v>301</v>
      </c>
      <c r="B180" s="64"/>
      <c r="C180" s="64"/>
      <c r="D180" s="65">
        <v>5.15625</v>
      </c>
      <c r="E180" s="66"/>
      <c r="F180" s="98" t="s">
        <v>1763</v>
      </c>
      <c r="G180" s="64"/>
      <c r="H180" s="67" t="s">
        <v>301</v>
      </c>
      <c r="I180" s="68"/>
      <c r="J180" s="68"/>
      <c r="K180" s="67" t="s">
        <v>2252</v>
      </c>
      <c r="L180" s="69"/>
      <c r="M180" s="70">
        <v>8827.2978515625</v>
      </c>
      <c r="N180" s="70">
        <v>3473.515625</v>
      </c>
      <c r="O180" s="71"/>
      <c r="P180" s="72"/>
      <c r="Q180" s="72"/>
      <c r="R180" s="84"/>
      <c r="S180" s="48">
        <v>1</v>
      </c>
      <c r="T180" s="48">
        <v>1</v>
      </c>
      <c r="U180" s="49">
        <v>0</v>
      </c>
      <c r="V180" s="49">
        <v>0</v>
      </c>
      <c r="W180" s="49">
        <v>0</v>
      </c>
      <c r="X180" s="49">
        <v>0.99999800000000005</v>
      </c>
      <c r="Y180" s="49">
        <v>0</v>
      </c>
      <c r="Z180" s="49" t="s">
        <v>2324</v>
      </c>
      <c r="AA180" s="73">
        <v>180</v>
      </c>
      <c r="AB180" s="73"/>
      <c r="AC180" s="74"/>
      <c r="AD180" s="75">
        <v>0</v>
      </c>
      <c r="AE180" s="75">
        <v>8339</v>
      </c>
      <c r="AF180" s="75">
        <v>21836</v>
      </c>
      <c r="AG180" s="75">
        <v>11607</v>
      </c>
      <c r="AH180" s="75">
        <v>-28800</v>
      </c>
      <c r="AI180" s="75" t="s">
        <v>1197</v>
      </c>
      <c r="AJ180" s="75" t="s">
        <v>1381</v>
      </c>
      <c r="AK180" s="75"/>
      <c r="AL180" s="75" t="s">
        <v>1558</v>
      </c>
      <c r="AM180" s="77">
        <v>42384.667511574073</v>
      </c>
      <c r="AN180" s="75" t="s">
        <v>1829</v>
      </c>
      <c r="AO180" s="80" t="s">
        <v>2007</v>
      </c>
      <c r="AP180" s="75" t="s">
        <v>65</v>
      </c>
      <c r="AQ180" s="48" t="s">
        <v>597</v>
      </c>
      <c r="AR180" s="48" t="s">
        <v>597</v>
      </c>
      <c r="AS180" s="48" t="s">
        <v>624</v>
      </c>
      <c r="AT180" s="48" t="s">
        <v>624</v>
      </c>
      <c r="AU180" s="48" t="s">
        <v>656</v>
      </c>
      <c r="AV180" s="48" t="s">
        <v>656</v>
      </c>
      <c r="AW180" s="103" t="s">
        <v>2455</v>
      </c>
      <c r="AX180" s="103" t="s">
        <v>2455</v>
      </c>
      <c r="AY180" s="103" t="s">
        <v>2572</v>
      </c>
      <c r="AZ180" s="103" t="s">
        <v>2572</v>
      </c>
      <c r="BA180" s="2"/>
      <c r="BB180" s="3"/>
      <c r="BC180" s="3"/>
      <c r="BD180" s="3"/>
      <c r="BE180" s="3"/>
    </row>
    <row r="181" spans="1:57" x14ac:dyDescent="0.25">
      <c r="A181" s="63" t="s">
        <v>302</v>
      </c>
      <c r="B181" s="64"/>
      <c r="C181" s="64"/>
      <c r="D181" s="65">
        <v>5.15625</v>
      </c>
      <c r="E181" s="66"/>
      <c r="F181" s="98" t="s">
        <v>1764</v>
      </c>
      <c r="G181" s="64"/>
      <c r="H181" s="67" t="s">
        <v>302</v>
      </c>
      <c r="I181" s="68"/>
      <c r="J181" s="68"/>
      <c r="K181" s="67" t="s">
        <v>2253</v>
      </c>
      <c r="L181" s="69"/>
      <c r="M181" s="70">
        <v>5972.2412109375</v>
      </c>
      <c r="N181" s="70">
        <v>8512.56640625</v>
      </c>
      <c r="O181" s="71"/>
      <c r="P181" s="72"/>
      <c r="Q181" s="72"/>
      <c r="R181" s="84"/>
      <c r="S181" s="48">
        <v>0</v>
      </c>
      <c r="T181" s="48">
        <v>1</v>
      </c>
      <c r="U181" s="49">
        <v>0</v>
      </c>
      <c r="V181" s="49">
        <v>1</v>
      </c>
      <c r="W181" s="49">
        <v>0</v>
      </c>
      <c r="X181" s="49">
        <v>0.99999800000000005</v>
      </c>
      <c r="Y181" s="49">
        <v>0</v>
      </c>
      <c r="Z181" s="49">
        <v>0</v>
      </c>
      <c r="AA181" s="73">
        <v>181</v>
      </c>
      <c r="AB181" s="73"/>
      <c r="AC181" s="74"/>
      <c r="AD181" s="75">
        <v>725</v>
      </c>
      <c r="AE181" s="75">
        <v>1713</v>
      </c>
      <c r="AF181" s="75">
        <v>8921</v>
      </c>
      <c r="AG181" s="75">
        <v>88</v>
      </c>
      <c r="AH181" s="75">
        <v>0</v>
      </c>
      <c r="AI181" s="75" t="s">
        <v>1198</v>
      </c>
      <c r="AJ181" s="75" t="s">
        <v>1382</v>
      </c>
      <c r="AK181" s="80" t="s">
        <v>1522</v>
      </c>
      <c r="AL181" s="75" t="s">
        <v>1562</v>
      </c>
      <c r="AM181" s="77">
        <v>39870.095856481479</v>
      </c>
      <c r="AN181" s="75" t="s">
        <v>1829</v>
      </c>
      <c r="AO181" s="80" t="s">
        <v>2008</v>
      </c>
      <c r="AP181" s="75" t="s">
        <v>65</v>
      </c>
      <c r="AQ181" s="48" t="s">
        <v>598</v>
      </c>
      <c r="AR181" s="48" t="s">
        <v>598</v>
      </c>
      <c r="AS181" s="48" t="s">
        <v>619</v>
      </c>
      <c r="AT181" s="48" t="s">
        <v>619</v>
      </c>
      <c r="AU181" s="48"/>
      <c r="AV181" s="48"/>
      <c r="AW181" s="103" t="s">
        <v>2456</v>
      </c>
      <c r="AX181" s="103" t="s">
        <v>2456</v>
      </c>
      <c r="AY181" s="103" t="s">
        <v>2573</v>
      </c>
      <c r="AZ181" s="103" t="s">
        <v>2573</v>
      </c>
      <c r="BA181" s="2"/>
      <c r="BB181" s="3"/>
      <c r="BC181" s="3"/>
      <c r="BD181" s="3"/>
      <c r="BE181" s="3"/>
    </row>
    <row r="182" spans="1:57" x14ac:dyDescent="0.25">
      <c r="A182" s="63" t="s">
        <v>404</v>
      </c>
      <c r="B182" s="64"/>
      <c r="C182" s="64"/>
      <c r="D182" s="65">
        <v>1.5</v>
      </c>
      <c r="E182" s="66"/>
      <c r="F182" s="98" t="s">
        <v>1765</v>
      </c>
      <c r="G182" s="64"/>
      <c r="H182" s="67" t="s">
        <v>404</v>
      </c>
      <c r="I182" s="68"/>
      <c r="J182" s="68"/>
      <c r="K182" s="67" t="s">
        <v>2254</v>
      </c>
      <c r="L182" s="69"/>
      <c r="M182" s="70">
        <v>6622.6708984375</v>
      </c>
      <c r="N182" s="70">
        <v>4620.06640625</v>
      </c>
      <c r="O182" s="71"/>
      <c r="P182" s="72"/>
      <c r="Q182" s="72"/>
      <c r="R182" s="84"/>
      <c r="S182" s="48">
        <v>1</v>
      </c>
      <c r="T182" s="48">
        <v>0</v>
      </c>
      <c r="U182" s="49">
        <v>0</v>
      </c>
      <c r="V182" s="49">
        <v>1</v>
      </c>
      <c r="W182" s="49">
        <v>0</v>
      </c>
      <c r="X182" s="49">
        <v>0.99999800000000005</v>
      </c>
      <c r="Y182" s="49">
        <v>0</v>
      </c>
      <c r="Z182" s="49">
        <v>0</v>
      </c>
      <c r="AA182" s="73">
        <v>182</v>
      </c>
      <c r="AB182" s="73"/>
      <c r="AC182" s="74"/>
      <c r="AD182" s="75">
        <v>420</v>
      </c>
      <c r="AE182" s="75">
        <v>6141</v>
      </c>
      <c r="AF182" s="75">
        <v>17303</v>
      </c>
      <c r="AG182" s="75">
        <v>172</v>
      </c>
      <c r="AH182" s="75">
        <v>-18000</v>
      </c>
      <c r="AI182" s="75" t="s">
        <v>1199</v>
      </c>
      <c r="AJ182" s="75" t="s">
        <v>1383</v>
      </c>
      <c r="AK182" s="80" t="s">
        <v>1523</v>
      </c>
      <c r="AL182" s="75" t="s">
        <v>1564</v>
      </c>
      <c r="AM182" s="77">
        <v>39954.709918981483</v>
      </c>
      <c r="AN182" s="75" t="s">
        <v>1829</v>
      </c>
      <c r="AO182" s="80" t="s">
        <v>2009</v>
      </c>
      <c r="AP182" s="75" t="s">
        <v>64</v>
      </c>
      <c r="AQ182" s="48"/>
      <c r="AR182" s="48"/>
      <c r="AS182" s="48"/>
      <c r="AT182" s="48"/>
      <c r="AU182" s="48"/>
      <c r="AV182" s="48"/>
      <c r="AW182" s="48"/>
      <c r="AX182" s="48"/>
      <c r="AY182" s="48"/>
      <c r="AZ182" s="48"/>
      <c r="BA182" s="2"/>
      <c r="BB182" s="3"/>
      <c r="BC182" s="3"/>
      <c r="BD182" s="3"/>
      <c r="BE182" s="3"/>
    </row>
    <row r="183" spans="1:57" x14ac:dyDescent="0.25">
      <c r="A183" s="63" t="s">
        <v>303</v>
      </c>
      <c r="B183" s="64"/>
      <c r="C183" s="64"/>
      <c r="D183" s="65">
        <v>5.15625</v>
      </c>
      <c r="E183" s="66"/>
      <c r="F183" s="98" t="s">
        <v>1766</v>
      </c>
      <c r="G183" s="64"/>
      <c r="H183" s="67" t="s">
        <v>303</v>
      </c>
      <c r="I183" s="68"/>
      <c r="J183" s="68"/>
      <c r="K183" s="67" t="s">
        <v>2255</v>
      </c>
      <c r="L183" s="69"/>
      <c r="M183" s="70">
        <v>2473.705078125</v>
      </c>
      <c r="N183" s="70">
        <v>3437.990234375</v>
      </c>
      <c r="O183" s="71"/>
      <c r="P183" s="72"/>
      <c r="Q183" s="72"/>
      <c r="R183" s="84"/>
      <c r="S183" s="48">
        <v>0</v>
      </c>
      <c r="T183" s="48">
        <v>1</v>
      </c>
      <c r="U183" s="49">
        <v>0</v>
      </c>
      <c r="V183" s="49">
        <v>1</v>
      </c>
      <c r="W183" s="49">
        <v>0</v>
      </c>
      <c r="X183" s="49">
        <v>0.99999800000000005</v>
      </c>
      <c r="Y183" s="49">
        <v>0</v>
      </c>
      <c r="Z183" s="49">
        <v>0</v>
      </c>
      <c r="AA183" s="73">
        <v>183</v>
      </c>
      <c r="AB183" s="73"/>
      <c r="AC183" s="74"/>
      <c r="AD183" s="75">
        <v>3934</v>
      </c>
      <c r="AE183" s="75">
        <v>7888</v>
      </c>
      <c r="AF183" s="75">
        <v>13182</v>
      </c>
      <c r="AG183" s="75">
        <v>2188</v>
      </c>
      <c r="AH183" s="75">
        <v>-28800</v>
      </c>
      <c r="AI183" s="75" t="s">
        <v>1200</v>
      </c>
      <c r="AJ183" s="75" t="s">
        <v>1310</v>
      </c>
      <c r="AK183" s="80" t="s">
        <v>1524</v>
      </c>
      <c r="AL183" s="75" t="s">
        <v>1558</v>
      </c>
      <c r="AM183" s="77">
        <v>41408.574571759258</v>
      </c>
      <c r="AN183" s="75" t="s">
        <v>1829</v>
      </c>
      <c r="AO183" s="80" t="s">
        <v>2010</v>
      </c>
      <c r="AP183" s="75" t="s">
        <v>65</v>
      </c>
      <c r="AQ183" s="48"/>
      <c r="AR183" s="48"/>
      <c r="AS183" s="48"/>
      <c r="AT183" s="48"/>
      <c r="AU183" s="48" t="s">
        <v>657</v>
      </c>
      <c r="AV183" s="48" t="s">
        <v>657</v>
      </c>
      <c r="AW183" s="103" t="s">
        <v>2457</v>
      </c>
      <c r="AX183" s="103" t="s">
        <v>2457</v>
      </c>
      <c r="AY183" s="103" t="s">
        <v>2574</v>
      </c>
      <c r="AZ183" s="103" t="s">
        <v>2574</v>
      </c>
      <c r="BA183" s="2"/>
      <c r="BB183" s="3"/>
      <c r="BC183" s="3"/>
      <c r="BD183" s="3"/>
      <c r="BE183" s="3"/>
    </row>
    <row r="184" spans="1:57" x14ac:dyDescent="0.25">
      <c r="A184" s="63" t="s">
        <v>405</v>
      </c>
      <c r="B184" s="64"/>
      <c r="C184" s="64"/>
      <c r="D184" s="65">
        <v>1.5</v>
      </c>
      <c r="E184" s="66"/>
      <c r="F184" s="98" t="s">
        <v>1767</v>
      </c>
      <c r="G184" s="64"/>
      <c r="H184" s="67" t="s">
        <v>405</v>
      </c>
      <c r="I184" s="68"/>
      <c r="J184" s="68"/>
      <c r="K184" s="67" t="s">
        <v>2256</v>
      </c>
      <c r="L184" s="69"/>
      <c r="M184" s="70">
        <v>2550.472412109375</v>
      </c>
      <c r="N184" s="70">
        <v>6687.62744140625</v>
      </c>
      <c r="O184" s="71"/>
      <c r="P184" s="72"/>
      <c r="Q184" s="72"/>
      <c r="R184" s="84"/>
      <c r="S184" s="48">
        <v>1</v>
      </c>
      <c r="T184" s="48">
        <v>0</v>
      </c>
      <c r="U184" s="49">
        <v>0</v>
      </c>
      <c r="V184" s="49">
        <v>1</v>
      </c>
      <c r="W184" s="49">
        <v>0</v>
      </c>
      <c r="X184" s="49">
        <v>0.99999800000000005</v>
      </c>
      <c r="Y184" s="49">
        <v>0</v>
      </c>
      <c r="Z184" s="49">
        <v>0</v>
      </c>
      <c r="AA184" s="73">
        <v>184</v>
      </c>
      <c r="AB184" s="73"/>
      <c r="AC184" s="74"/>
      <c r="AD184" s="75">
        <v>3599</v>
      </c>
      <c r="AE184" s="75">
        <v>11783</v>
      </c>
      <c r="AF184" s="75">
        <v>39533</v>
      </c>
      <c r="AG184" s="75">
        <v>216</v>
      </c>
      <c r="AH184" s="75">
        <v>3600</v>
      </c>
      <c r="AI184" s="75" t="s">
        <v>1201</v>
      </c>
      <c r="AJ184" s="75"/>
      <c r="AK184" s="80" t="s">
        <v>1525</v>
      </c>
      <c r="AL184" s="75" t="s">
        <v>1565</v>
      </c>
      <c r="AM184" s="77">
        <v>41180.787916666668</v>
      </c>
      <c r="AN184" s="75" t="s">
        <v>1829</v>
      </c>
      <c r="AO184" s="80" t="s">
        <v>2011</v>
      </c>
      <c r="AP184" s="75" t="s">
        <v>64</v>
      </c>
      <c r="AQ184" s="48"/>
      <c r="AR184" s="48"/>
      <c r="AS184" s="48"/>
      <c r="AT184" s="48"/>
      <c r="AU184" s="48"/>
      <c r="AV184" s="48"/>
      <c r="AW184" s="48"/>
      <c r="AX184" s="48"/>
      <c r="AY184" s="48"/>
      <c r="AZ184" s="48"/>
      <c r="BA184" s="2"/>
      <c r="BB184" s="3"/>
      <c r="BC184" s="3"/>
      <c r="BD184" s="3"/>
      <c r="BE184" s="3"/>
    </row>
    <row r="185" spans="1:57" x14ac:dyDescent="0.25">
      <c r="A185" s="63" t="s">
        <v>304</v>
      </c>
      <c r="B185" s="64"/>
      <c r="C185" s="64"/>
      <c r="D185" s="65">
        <v>5.15625</v>
      </c>
      <c r="E185" s="66"/>
      <c r="F185" s="98" t="s">
        <v>1768</v>
      </c>
      <c r="G185" s="64"/>
      <c r="H185" s="67" t="s">
        <v>304</v>
      </c>
      <c r="I185" s="68"/>
      <c r="J185" s="68"/>
      <c r="K185" s="67" t="s">
        <v>2257</v>
      </c>
      <c r="L185" s="69"/>
      <c r="M185" s="70">
        <v>1877.4638671875</v>
      </c>
      <c r="N185" s="70">
        <v>7900.583984375</v>
      </c>
      <c r="O185" s="71"/>
      <c r="P185" s="72"/>
      <c r="Q185" s="72"/>
      <c r="R185" s="84"/>
      <c r="S185" s="48">
        <v>1</v>
      </c>
      <c r="T185" s="48">
        <v>1</v>
      </c>
      <c r="U185" s="49">
        <v>0</v>
      </c>
      <c r="V185" s="49">
        <v>0</v>
      </c>
      <c r="W185" s="49">
        <v>0</v>
      </c>
      <c r="X185" s="49">
        <v>0.99999800000000005</v>
      </c>
      <c r="Y185" s="49">
        <v>0</v>
      </c>
      <c r="Z185" s="49" t="s">
        <v>2324</v>
      </c>
      <c r="AA185" s="73">
        <v>185</v>
      </c>
      <c r="AB185" s="73"/>
      <c r="AC185" s="74"/>
      <c r="AD185" s="75">
        <v>380</v>
      </c>
      <c r="AE185" s="75">
        <v>694</v>
      </c>
      <c r="AF185" s="75">
        <v>67572</v>
      </c>
      <c r="AG185" s="75">
        <v>22355</v>
      </c>
      <c r="AH185" s="75"/>
      <c r="AI185" s="80" t="s">
        <v>1202</v>
      </c>
      <c r="AJ185" s="75" t="s">
        <v>1384</v>
      </c>
      <c r="AK185" s="80" t="s">
        <v>1526</v>
      </c>
      <c r="AL185" s="75"/>
      <c r="AM185" s="77">
        <v>42038.018263888887</v>
      </c>
      <c r="AN185" s="75" t="s">
        <v>1829</v>
      </c>
      <c r="AO185" s="80" t="s">
        <v>2012</v>
      </c>
      <c r="AP185" s="75" t="s">
        <v>65</v>
      </c>
      <c r="AQ185" s="48" t="s">
        <v>599</v>
      </c>
      <c r="AR185" s="48" t="s">
        <v>599</v>
      </c>
      <c r="AS185" s="48" t="s">
        <v>619</v>
      </c>
      <c r="AT185" s="48" t="s">
        <v>619</v>
      </c>
      <c r="AU185" s="48"/>
      <c r="AV185" s="48"/>
      <c r="AW185" s="103" t="s">
        <v>2458</v>
      </c>
      <c r="AX185" s="103" t="s">
        <v>2458</v>
      </c>
      <c r="AY185" s="103" t="s">
        <v>2575</v>
      </c>
      <c r="AZ185" s="103" t="s">
        <v>2575</v>
      </c>
      <c r="BA185" s="2"/>
      <c r="BB185" s="3"/>
      <c r="BC185" s="3"/>
      <c r="BD185" s="3"/>
      <c r="BE185" s="3"/>
    </row>
    <row r="186" spans="1:57" x14ac:dyDescent="0.25">
      <c r="A186" s="63" t="s">
        <v>305</v>
      </c>
      <c r="B186" s="64"/>
      <c r="C186" s="64"/>
      <c r="D186" s="65">
        <v>5.15625</v>
      </c>
      <c r="E186" s="66"/>
      <c r="F186" s="98" t="s">
        <v>1769</v>
      </c>
      <c r="G186" s="64"/>
      <c r="H186" s="67" t="s">
        <v>305</v>
      </c>
      <c r="I186" s="68"/>
      <c r="J186" s="68"/>
      <c r="K186" s="67" t="s">
        <v>2258</v>
      </c>
      <c r="L186" s="69"/>
      <c r="M186" s="70">
        <v>7890.0185546875</v>
      </c>
      <c r="N186" s="70">
        <v>8272.4638671875</v>
      </c>
      <c r="O186" s="71"/>
      <c r="P186" s="72"/>
      <c r="Q186" s="72"/>
      <c r="R186" s="84"/>
      <c r="S186" s="48">
        <v>0</v>
      </c>
      <c r="T186" s="48">
        <v>1</v>
      </c>
      <c r="U186" s="49">
        <v>0</v>
      </c>
      <c r="V186" s="49">
        <v>0.2</v>
      </c>
      <c r="W186" s="49">
        <v>0</v>
      </c>
      <c r="X186" s="49">
        <v>0.69369199999999998</v>
      </c>
      <c r="Y186" s="49">
        <v>0</v>
      </c>
      <c r="Z186" s="49">
        <v>0</v>
      </c>
      <c r="AA186" s="73">
        <v>186</v>
      </c>
      <c r="AB186" s="73"/>
      <c r="AC186" s="74"/>
      <c r="AD186" s="75">
        <v>4445</v>
      </c>
      <c r="AE186" s="75">
        <v>4389</v>
      </c>
      <c r="AF186" s="75">
        <v>28943</v>
      </c>
      <c r="AG186" s="75">
        <v>23121</v>
      </c>
      <c r="AH186" s="75">
        <v>-10800</v>
      </c>
      <c r="AI186" s="75" t="s">
        <v>1203</v>
      </c>
      <c r="AJ186" s="75" t="s">
        <v>1385</v>
      </c>
      <c r="AK186" s="75"/>
      <c r="AL186" s="75" t="s">
        <v>1583</v>
      </c>
      <c r="AM186" s="77">
        <v>42319.026122685187</v>
      </c>
      <c r="AN186" s="75" t="s">
        <v>1829</v>
      </c>
      <c r="AO186" s="80" t="s">
        <v>2013</v>
      </c>
      <c r="AP186" s="75" t="s">
        <v>65</v>
      </c>
      <c r="AQ186" s="48"/>
      <c r="AR186" s="48"/>
      <c r="AS186" s="48"/>
      <c r="AT186" s="48"/>
      <c r="AU186" s="48"/>
      <c r="AV186" s="48"/>
      <c r="AW186" s="103" t="s">
        <v>2395</v>
      </c>
      <c r="AX186" s="103" t="s">
        <v>2395</v>
      </c>
      <c r="AY186" s="103" t="s">
        <v>2511</v>
      </c>
      <c r="AZ186" s="103" t="s">
        <v>2511</v>
      </c>
      <c r="BA186" s="2"/>
      <c r="BB186" s="3"/>
      <c r="BC186" s="3"/>
      <c r="BD186" s="3"/>
      <c r="BE186" s="3"/>
    </row>
    <row r="187" spans="1:57" x14ac:dyDescent="0.25">
      <c r="A187" s="63" t="s">
        <v>306</v>
      </c>
      <c r="B187" s="64"/>
      <c r="C187" s="64"/>
      <c r="D187" s="65">
        <v>5.15625</v>
      </c>
      <c r="E187" s="66"/>
      <c r="F187" s="98" t="s">
        <v>1770</v>
      </c>
      <c r="G187" s="64"/>
      <c r="H187" s="67" t="s">
        <v>306</v>
      </c>
      <c r="I187" s="68"/>
      <c r="J187" s="68"/>
      <c r="K187" s="67" t="s">
        <v>2259</v>
      </c>
      <c r="L187" s="69"/>
      <c r="M187" s="70">
        <v>1207.859375</v>
      </c>
      <c r="N187" s="70">
        <v>2372.674072265625</v>
      </c>
      <c r="O187" s="71"/>
      <c r="P187" s="72"/>
      <c r="Q187" s="72"/>
      <c r="R187" s="84"/>
      <c r="S187" s="48">
        <v>1</v>
      </c>
      <c r="T187" s="48">
        <v>1</v>
      </c>
      <c r="U187" s="49">
        <v>0</v>
      </c>
      <c r="V187" s="49">
        <v>0</v>
      </c>
      <c r="W187" s="49">
        <v>0</v>
      </c>
      <c r="X187" s="49">
        <v>0.99999800000000005</v>
      </c>
      <c r="Y187" s="49">
        <v>0</v>
      </c>
      <c r="Z187" s="49" t="s">
        <v>2324</v>
      </c>
      <c r="AA187" s="73">
        <v>187</v>
      </c>
      <c r="AB187" s="73"/>
      <c r="AC187" s="74"/>
      <c r="AD187" s="75">
        <v>617</v>
      </c>
      <c r="AE187" s="75">
        <v>681</v>
      </c>
      <c r="AF187" s="75">
        <v>33447</v>
      </c>
      <c r="AG187" s="75">
        <v>0</v>
      </c>
      <c r="AH187" s="75"/>
      <c r="AI187" s="75" t="s">
        <v>1204</v>
      </c>
      <c r="AJ187" s="75" t="s">
        <v>1386</v>
      </c>
      <c r="AK187" s="75"/>
      <c r="AL187" s="75"/>
      <c r="AM187" s="77">
        <v>42940.585162037038</v>
      </c>
      <c r="AN187" s="75" t="s">
        <v>1829</v>
      </c>
      <c r="AO187" s="80" t="s">
        <v>2014</v>
      </c>
      <c r="AP187" s="75" t="s">
        <v>65</v>
      </c>
      <c r="AQ187" s="48" t="s">
        <v>600</v>
      </c>
      <c r="AR187" s="48" t="s">
        <v>600</v>
      </c>
      <c r="AS187" s="48" t="s">
        <v>629</v>
      </c>
      <c r="AT187" s="48" t="s">
        <v>629</v>
      </c>
      <c r="AU187" s="48"/>
      <c r="AV187" s="48"/>
      <c r="AW187" s="103" t="s">
        <v>2459</v>
      </c>
      <c r="AX187" s="103" t="s">
        <v>2459</v>
      </c>
      <c r="AY187" s="103" t="s">
        <v>2576</v>
      </c>
      <c r="AZ187" s="103" t="s">
        <v>2576</v>
      </c>
      <c r="BA187" s="2"/>
      <c r="BB187" s="3"/>
      <c r="BC187" s="3"/>
      <c r="BD187" s="3"/>
      <c r="BE187" s="3"/>
    </row>
    <row r="188" spans="1:57" x14ac:dyDescent="0.25">
      <c r="A188" s="63" t="s">
        <v>307</v>
      </c>
      <c r="B188" s="64"/>
      <c r="C188" s="64"/>
      <c r="D188" s="65">
        <v>5.15625</v>
      </c>
      <c r="E188" s="66"/>
      <c r="F188" s="98" t="s">
        <v>1771</v>
      </c>
      <c r="G188" s="64"/>
      <c r="H188" s="67" t="s">
        <v>307</v>
      </c>
      <c r="I188" s="68"/>
      <c r="J188" s="68"/>
      <c r="K188" s="67" t="s">
        <v>2260</v>
      </c>
      <c r="L188" s="69"/>
      <c r="M188" s="70">
        <v>4969.029296875</v>
      </c>
      <c r="N188" s="70">
        <v>146.4949951171875</v>
      </c>
      <c r="O188" s="71"/>
      <c r="P188" s="72"/>
      <c r="Q188" s="72"/>
      <c r="R188" s="84"/>
      <c r="S188" s="48">
        <v>0</v>
      </c>
      <c r="T188" s="48">
        <v>1</v>
      </c>
      <c r="U188" s="49">
        <v>0</v>
      </c>
      <c r="V188" s="49">
        <v>6.6667000000000004E-2</v>
      </c>
      <c r="W188" s="49">
        <v>0</v>
      </c>
      <c r="X188" s="49">
        <v>0.59797199999999995</v>
      </c>
      <c r="Y188" s="49">
        <v>0</v>
      </c>
      <c r="Z188" s="49">
        <v>0</v>
      </c>
      <c r="AA188" s="73">
        <v>188</v>
      </c>
      <c r="AB188" s="73"/>
      <c r="AC188" s="74"/>
      <c r="AD188" s="75">
        <v>1261</v>
      </c>
      <c r="AE188" s="75">
        <v>1148</v>
      </c>
      <c r="AF188" s="75">
        <v>20231</v>
      </c>
      <c r="AG188" s="75">
        <v>9009</v>
      </c>
      <c r="AH188" s="75">
        <v>-28800</v>
      </c>
      <c r="AI188" s="75" t="s">
        <v>1205</v>
      </c>
      <c r="AJ188" s="75" t="s">
        <v>1387</v>
      </c>
      <c r="AK188" s="75"/>
      <c r="AL188" s="75" t="s">
        <v>1558</v>
      </c>
      <c r="AM188" s="77">
        <v>40722.056331018517</v>
      </c>
      <c r="AN188" s="75" t="s">
        <v>1829</v>
      </c>
      <c r="AO188" s="80" t="s">
        <v>2015</v>
      </c>
      <c r="AP188" s="75" t="s">
        <v>65</v>
      </c>
      <c r="AQ188" s="48" t="s">
        <v>573</v>
      </c>
      <c r="AR188" s="48" t="s">
        <v>573</v>
      </c>
      <c r="AS188" s="48" t="s">
        <v>619</v>
      </c>
      <c r="AT188" s="48" t="s">
        <v>619</v>
      </c>
      <c r="AU188" s="48"/>
      <c r="AV188" s="48"/>
      <c r="AW188" s="103" t="s">
        <v>2412</v>
      </c>
      <c r="AX188" s="103" t="s">
        <v>2412</v>
      </c>
      <c r="AY188" s="103" t="s">
        <v>2529</v>
      </c>
      <c r="AZ188" s="103" t="s">
        <v>2529</v>
      </c>
      <c r="BA188" s="2"/>
      <c r="BB188" s="3"/>
      <c r="BC188" s="3"/>
      <c r="BD188" s="3"/>
      <c r="BE188" s="3"/>
    </row>
    <row r="189" spans="1:57" x14ac:dyDescent="0.25">
      <c r="A189" s="63" t="s">
        <v>308</v>
      </c>
      <c r="B189" s="64"/>
      <c r="C189" s="64"/>
      <c r="D189" s="65">
        <v>8.8125</v>
      </c>
      <c r="E189" s="66"/>
      <c r="F189" s="98" t="s">
        <v>1772</v>
      </c>
      <c r="G189" s="64"/>
      <c r="H189" s="67" t="s">
        <v>308</v>
      </c>
      <c r="I189" s="68"/>
      <c r="J189" s="68"/>
      <c r="K189" s="67" t="s">
        <v>2261</v>
      </c>
      <c r="L189" s="69"/>
      <c r="M189" s="70">
        <v>1030.591552734375</v>
      </c>
      <c r="N189" s="70">
        <v>8503.8701171875</v>
      </c>
      <c r="O189" s="71"/>
      <c r="P189" s="72"/>
      <c r="Q189" s="72"/>
      <c r="R189" s="84"/>
      <c r="S189" s="48">
        <v>0</v>
      </c>
      <c r="T189" s="48">
        <v>2</v>
      </c>
      <c r="U189" s="49">
        <v>48</v>
      </c>
      <c r="V189" s="49">
        <v>1.6667000000000001E-2</v>
      </c>
      <c r="W189" s="49">
        <v>0</v>
      </c>
      <c r="X189" s="49">
        <v>0.95981300000000003</v>
      </c>
      <c r="Y189" s="49">
        <v>0</v>
      </c>
      <c r="Z189" s="49">
        <v>0</v>
      </c>
      <c r="AA189" s="73">
        <v>189</v>
      </c>
      <c r="AB189" s="73"/>
      <c r="AC189" s="74"/>
      <c r="AD189" s="75">
        <v>10828</v>
      </c>
      <c r="AE189" s="75">
        <v>15314</v>
      </c>
      <c r="AF189" s="75">
        <v>21993</v>
      </c>
      <c r="AG189" s="75">
        <v>28731</v>
      </c>
      <c r="AH189" s="75"/>
      <c r="AI189" s="75" t="s">
        <v>1206</v>
      </c>
      <c r="AJ189" s="75" t="s">
        <v>1388</v>
      </c>
      <c r="AK189" s="80" t="s">
        <v>1527</v>
      </c>
      <c r="AL189" s="75"/>
      <c r="AM189" s="77">
        <v>41274.854375000003</v>
      </c>
      <c r="AN189" s="75" t="s">
        <v>1829</v>
      </c>
      <c r="AO189" s="80" t="s">
        <v>2016</v>
      </c>
      <c r="AP189" s="75" t="s">
        <v>65</v>
      </c>
      <c r="AQ189" s="48" t="s">
        <v>601</v>
      </c>
      <c r="AR189" s="48" t="s">
        <v>601</v>
      </c>
      <c r="AS189" s="48" t="s">
        <v>639</v>
      </c>
      <c r="AT189" s="48" t="s">
        <v>639</v>
      </c>
      <c r="AU189" s="48" t="s">
        <v>658</v>
      </c>
      <c r="AV189" s="48" t="s">
        <v>658</v>
      </c>
      <c r="AW189" s="103" t="s">
        <v>2460</v>
      </c>
      <c r="AX189" s="103" t="s">
        <v>2460</v>
      </c>
      <c r="AY189" s="103" t="s">
        <v>2577</v>
      </c>
      <c r="AZ189" s="103" t="s">
        <v>2577</v>
      </c>
      <c r="BA189" s="2"/>
      <c r="BB189" s="3"/>
      <c r="BC189" s="3"/>
      <c r="BD189" s="3"/>
      <c r="BE189" s="3"/>
    </row>
    <row r="190" spans="1:57" x14ac:dyDescent="0.25">
      <c r="A190" s="63" t="s">
        <v>406</v>
      </c>
      <c r="B190" s="64"/>
      <c r="C190" s="64"/>
      <c r="D190" s="65">
        <v>1.5</v>
      </c>
      <c r="E190" s="66"/>
      <c r="F190" s="98" t="s">
        <v>1773</v>
      </c>
      <c r="G190" s="64"/>
      <c r="H190" s="67" t="s">
        <v>406</v>
      </c>
      <c r="I190" s="68"/>
      <c r="J190" s="68"/>
      <c r="K190" s="67" t="s">
        <v>2262</v>
      </c>
      <c r="L190" s="69"/>
      <c r="M190" s="70">
        <v>2230.860107421875</v>
      </c>
      <c r="N190" s="70">
        <v>9006.1796875</v>
      </c>
      <c r="O190" s="71"/>
      <c r="P190" s="72"/>
      <c r="Q190" s="72"/>
      <c r="R190" s="84"/>
      <c r="S190" s="48">
        <v>1</v>
      </c>
      <c r="T190" s="48">
        <v>0</v>
      </c>
      <c r="U190" s="49">
        <v>0</v>
      </c>
      <c r="V190" s="49">
        <v>1.1905000000000001E-2</v>
      </c>
      <c r="W190" s="49">
        <v>0</v>
      </c>
      <c r="X190" s="49">
        <v>0.55791999999999997</v>
      </c>
      <c r="Y190" s="49">
        <v>0</v>
      </c>
      <c r="Z190" s="49">
        <v>0</v>
      </c>
      <c r="AA190" s="73">
        <v>190</v>
      </c>
      <c r="AB190" s="73"/>
      <c r="AC190" s="74"/>
      <c r="AD190" s="75">
        <v>25931</v>
      </c>
      <c r="AE190" s="75">
        <v>27012</v>
      </c>
      <c r="AF190" s="75">
        <v>49813</v>
      </c>
      <c r="AG190" s="75">
        <v>502</v>
      </c>
      <c r="AH190" s="75">
        <v>-21600</v>
      </c>
      <c r="AI190" s="75" t="s">
        <v>1207</v>
      </c>
      <c r="AJ190" s="75" t="s">
        <v>1389</v>
      </c>
      <c r="AK190" s="80" t="s">
        <v>1528</v>
      </c>
      <c r="AL190" s="75" t="s">
        <v>1584</v>
      </c>
      <c r="AM190" s="77">
        <v>40668.88354166667</v>
      </c>
      <c r="AN190" s="75" t="s">
        <v>1829</v>
      </c>
      <c r="AO190" s="80" t="s">
        <v>2017</v>
      </c>
      <c r="AP190" s="75" t="s">
        <v>64</v>
      </c>
      <c r="AQ190" s="48"/>
      <c r="AR190" s="48"/>
      <c r="AS190" s="48"/>
      <c r="AT190" s="48"/>
      <c r="AU190" s="48"/>
      <c r="AV190" s="48"/>
      <c r="AW190" s="48"/>
      <c r="AX190" s="48"/>
      <c r="AY190" s="48"/>
      <c r="AZ190" s="48"/>
      <c r="BA190" s="2"/>
      <c r="BB190" s="3"/>
      <c r="BC190" s="3"/>
      <c r="BD190" s="3"/>
      <c r="BE190" s="3"/>
    </row>
    <row r="191" spans="1:57" x14ac:dyDescent="0.25">
      <c r="A191" s="63" t="s">
        <v>309</v>
      </c>
      <c r="B191" s="64"/>
      <c r="C191" s="64"/>
      <c r="D191" s="65">
        <v>5.15625</v>
      </c>
      <c r="E191" s="66"/>
      <c r="F191" s="98" t="s">
        <v>1774</v>
      </c>
      <c r="G191" s="64"/>
      <c r="H191" s="67" t="s">
        <v>309</v>
      </c>
      <c r="I191" s="68"/>
      <c r="J191" s="68"/>
      <c r="K191" s="67" t="s">
        <v>2263</v>
      </c>
      <c r="L191" s="69"/>
      <c r="M191" s="70">
        <v>8223.47265625</v>
      </c>
      <c r="N191" s="70">
        <v>747.70159912109375</v>
      </c>
      <c r="O191" s="71"/>
      <c r="P191" s="72"/>
      <c r="Q191" s="72"/>
      <c r="R191" s="84"/>
      <c r="S191" s="48">
        <v>0</v>
      </c>
      <c r="T191" s="48">
        <v>1</v>
      </c>
      <c r="U191" s="49">
        <v>0</v>
      </c>
      <c r="V191" s="49">
        <v>1</v>
      </c>
      <c r="W191" s="49">
        <v>0</v>
      </c>
      <c r="X191" s="49">
        <v>0.99999800000000005</v>
      </c>
      <c r="Y191" s="49">
        <v>0</v>
      </c>
      <c r="Z191" s="49">
        <v>0</v>
      </c>
      <c r="AA191" s="73">
        <v>191</v>
      </c>
      <c r="AB191" s="73"/>
      <c r="AC191" s="74"/>
      <c r="AD191" s="75">
        <v>42360</v>
      </c>
      <c r="AE191" s="75">
        <v>76588</v>
      </c>
      <c r="AF191" s="75">
        <v>131476</v>
      </c>
      <c r="AG191" s="75">
        <v>18950</v>
      </c>
      <c r="AH191" s="75">
        <v>-28800</v>
      </c>
      <c r="AI191" s="75" t="s">
        <v>1208</v>
      </c>
      <c r="AJ191" s="75" t="s">
        <v>1390</v>
      </c>
      <c r="AK191" s="80" t="s">
        <v>1529</v>
      </c>
      <c r="AL191" s="75" t="s">
        <v>1558</v>
      </c>
      <c r="AM191" s="77">
        <v>40757.059872685182</v>
      </c>
      <c r="AN191" s="75" t="s">
        <v>1829</v>
      </c>
      <c r="AO191" s="80" t="s">
        <v>2018</v>
      </c>
      <c r="AP191" s="75" t="s">
        <v>65</v>
      </c>
      <c r="AQ191" s="48"/>
      <c r="AR191" s="48"/>
      <c r="AS191" s="48"/>
      <c r="AT191" s="48"/>
      <c r="AU191" s="48"/>
      <c r="AV191" s="48"/>
      <c r="AW191" s="103" t="s">
        <v>2461</v>
      </c>
      <c r="AX191" s="103" t="s">
        <v>2461</v>
      </c>
      <c r="AY191" s="103" t="s">
        <v>2578</v>
      </c>
      <c r="AZ191" s="103" t="s">
        <v>2578</v>
      </c>
      <c r="BA191" s="2"/>
      <c r="BB191" s="3"/>
      <c r="BC191" s="3"/>
      <c r="BD191" s="3"/>
      <c r="BE191" s="3"/>
    </row>
    <row r="192" spans="1:57" x14ac:dyDescent="0.25">
      <c r="A192" s="63" t="s">
        <v>407</v>
      </c>
      <c r="B192" s="64"/>
      <c r="C192" s="64"/>
      <c r="D192" s="65">
        <v>1.5</v>
      </c>
      <c r="E192" s="66"/>
      <c r="F192" s="98" t="s">
        <v>1775</v>
      </c>
      <c r="G192" s="64"/>
      <c r="H192" s="67" t="s">
        <v>407</v>
      </c>
      <c r="I192" s="68"/>
      <c r="J192" s="68"/>
      <c r="K192" s="67" t="s">
        <v>2264</v>
      </c>
      <c r="L192" s="69"/>
      <c r="M192" s="70">
        <v>4226.4775390625</v>
      </c>
      <c r="N192" s="70">
        <v>2546.416015625</v>
      </c>
      <c r="O192" s="71"/>
      <c r="P192" s="72"/>
      <c r="Q192" s="72"/>
      <c r="R192" s="84"/>
      <c r="S192" s="48">
        <v>1</v>
      </c>
      <c r="T192" s="48">
        <v>0</v>
      </c>
      <c r="U192" s="49">
        <v>0</v>
      </c>
      <c r="V192" s="49">
        <v>1</v>
      </c>
      <c r="W192" s="49">
        <v>0</v>
      </c>
      <c r="X192" s="49">
        <v>0.99999800000000005</v>
      </c>
      <c r="Y192" s="49">
        <v>0</v>
      </c>
      <c r="Z192" s="49">
        <v>0</v>
      </c>
      <c r="AA192" s="73">
        <v>192</v>
      </c>
      <c r="AB192" s="73"/>
      <c r="AC192" s="74"/>
      <c r="AD192" s="75">
        <v>113229</v>
      </c>
      <c r="AE192" s="75">
        <v>120989</v>
      </c>
      <c r="AF192" s="75">
        <v>180513</v>
      </c>
      <c r="AG192" s="75">
        <v>15058</v>
      </c>
      <c r="AH192" s="75">
        <v>-18000</v>
      </c>
      <c r="AI192" s="75" t="s">
        <v>1209</v>
      </c>
      <c r="AJ192" s="75"/>
      <c r="AK192" s="80" t="s">
        <v>1530</v>
      </c>
      <c r="AL192" s="75" t="s">
        <v>1564</v>
      </c>
      <c r="AM192" s="77">
        <v>40438.745694444442</v>
      </c>
      <c r="AN192" s="75" t="s">
        <v>1829</v>
      </c>
      <c r="AO192" s="80" t="s">
        <v>2019</v>
      </c>
      <c r="AP192" s="75" t="s">
        <v>64</v>
      </c>
      <c r="AQ192" s="48"/>
      <c r="AR192" s="48"/>
      <c r="AS192" s="48"/>
      <c r="AT192" s="48"/>
      <c r="AU192" s="48"/>
      <c r="AV192" s="48"/>
      <c r="AW192" s="48"/>
      <c r="AX192" s="48"/>
      <c r="AY192" s="48"/>
      <c r="AZ192" s="48"/>
      <c r="BA192" s="2"/>
      <c r="BB192" s="3"/>
      <c r="BC192" s="3"/>
      <c r="BD192" s="3"/>
      <c r="BE192" s="3"/>
    </row>
    <row r="193" spans="1:57" x14ac:dyDescent="0.25">
      <c r="A193" s="63" t="s">
        <v>310</v>
      </c>
      <c r="B193" s="64"/>
      <c r="C193" s="64"/>
      <c r="D193" s="65">
        <v>8.8125</v>
      </c>
      <c r="E193" s="66"/>
      <c r="F193" s="98" t="s">
        <v>1776</v>
      </c>
      <c r="G193" s="64"/>
      <c r="H193" s="67" t="s">
        <v>310</v>
      </c>
      <c r="I193" s="68"/>
      <c r="J193" s="68"/>
      <c r="K193" s="67" t="s">
        <v>2265</v>
      </c>
      <c r="L193" s="69"/>
      <c r="M193" s="70">
        <v>5374.7255859375</v>
      </c>
      <c r="N193" s="70">
        <v>7158.70068359375</v>
      </c>
      <c r="O193" s="71"/>
      <c r="P193" s="72"/>
      <c r="Q193" s="72"/>
      <c r="R193" s="84"/>
      <c r="S193" s="48">
        <v>0</v>
      </c>
      <c r="T193" s="48">
        <v>2</v>
      </c>
      <c r="U193" s="49">
        <v>2</v>
      </c>
      <c r="V193" s="49">
        <v>0.5</v>
      </c>
      <c r="W193" s="49">
        <v>0</v>
      </c>
      <c r="X193" s="49">
        <v>1.4594560000000001</v>
      </c>
      <c r="Y193" s="49">
        <v>0</v>
      </c>
      <c r="Z193" s="49">
        <v>0</v>
      </c>
      <c r="AA193" s="73">
        <v>193</v>
      </c>
      <c r="AB193" s="73"/>
      <c r="AC193" s="74"/>
      <c r="AD193" s="75">
        <v>5124</v>
      </c>
      <c r="AE193" s="75">
        <v>8383</v>
      </c>
      <c r="AF193" s="75">
        <v>80060</v>
      </c>
      <c r="AG193" s="75">
        <v>18570</v>
      </c>
      <c r="AH193" s="75">
        <v>-21600</v>
      </c>
      <c r="AI193" s="75" t="s">
        <v>1210</v>
      </c>
      <c r="AJ193" s="75" t="s">
        <v>1391</v>
      </c>
      <c r="AK193" s="80" t="s">
        <v>1531</v>
      </c>
      <c r="AL193" s="75" t="s">
        <v>1559</v>
      </c>
      <c r="AM193" s="77">
        <v>40470.964733796296</v>
      </c>
      <c r="AN193" s="75" t="s">
        <v>1829</v>
      </c>
      <c r="AO193" s="80" t="s">
        <v>2020</v>
      </c>
      <c r="AP193" s="75" t="s">
        <v>65</v>
      </c>
      <c r="AQ193" s="48"/>
      <c r="AR193" s="48"/>
      <c r="AS193" s="48"/>
      <c r="AT193" s="48"/>
      <c r="AU193" s="48" t="s">
        <v>659</v>
      </c>
      <c r="AV193" s="48" t="s">
        <v>659</v>
      </c>
      <c r="AW193" s="103" t="s">
        <v>2462</v>
      </c>
      <c r="AX193" s="103" t="s">
        <v>2462</v>
      </c>
      <c r="AY193" s="103" t="s">
        <v>2579</v>
      </c>
      <c r="AZ193" s="103" t="s">
        <v>2579</v>
      </c>
      <c r="BA193" s="2"/>
      <c r="BB193" s="3"/>
      <c r="BC193" s="3"/>
      <c r="BD193" s="3"/>
      <c r="BE193" s="3"/>
    </row>
    <row r="194" spans="1:57" x14ac:dyDescent="0.25">
      <c r="A194" s="63" t="s">
        <v>408</v>
      </c>
      <c r="B194" s="64"/>
      <c r="C194" s="64"/>
      <c r="D194" s="65">
        <v>1.5</v>
      </c>
      <c r="E194" s="66"/>
      <c r="F194" s="98" t="s">
        <v>1777</v>
      </c>
      <c r="G194" s="64"/>
      <c r="H194" s="67" t="s">
        <v>408</v>
      </c>
      <c r="I194" s="68"/>
      <c r="J194" s="68"/>
      <c r="K194" s="67" t="s">
        <v>2266</v>
      </c>
      <c r="L194" s="69"/>
      <c r="M194" s="70">
        <v>1099.6817626953125</v>
      </c>
      <c r="N194" s="70">
        <v>6010.53271484375</v>
      </c>
      <c r="O194" s="71"/>
      <c r="P194" s="72"/>
      <c r="Q194" s="72"/>
      <c r="R194" s="84"/>
      <c r="S194" s="48">
        <v>1</v>
      </c>
      <c r="T194" s="48">
        <v>0</v>
      </c>
      <c r="U194" s="49">
        <v>0</v>
      </c>
      <c r="V194" s="49">
        <v>0.33333299999999999</v>
      </c>
      <c r="W194" s="49">
        <v>0</v>
      </c>
      <c r="X194" s="49">
        <v>0.77026899999999998</v>
      </c>
      <c r="Y194" s="49">
        <v>0</v>
      </c>
      <c r="Z194" s="49">
        <v>0</v>
      </c>
      <c r="AA194" s="73">
        <v>194</v>
      </c>
      <c r="AB194" s="73"/>
      <c r="AC194" s="74"/>
      <c r="AD194" s="75">
        <v>100</v>
      </c>
      <c r="AE194" s="75">
        <v>42605</v>
      </c>
      <c r="AF194" s="75">
        <v>437</v>
      </c>
      <c r="AG194" s="75">
        <v>1130</v>
      </c>
      <c r="AH194" s="75">
        <v>3600</v>
      </c>
      <c r="AI194" s="75" t="s">
        <v>1211</v>
      </c>
      <c r="AJ194" s="75" t="s">
        <v>1392</v>
      </c>
      <c r="AK194" s="80" t="s">
        <v>1532</v>
      </c>
      <c r="AL194" s="75" t="s">
        <v>1585</v>
      </c>
      <c r="AM194" s="77">
        <v>39020.116990740738</v>
      </c>
      <c r="AN194" s="75" t="s">
        <v>1829</v>
      </c>
      <c r="AO194" s="80" t="s">
        <v>2021</v>
      </c>
      <c r="AP194" s="75" t="s">
        <v>64</v>
      </c>
      <c r="AQ194" s="48"/>
      <c r="AR194" s="48"/>
      <c r="AS194" s="48"/>
      <c r="AT194" s="48"/>
      <c r="AU194" s="48"/>
      <c r="AV194" s="48"/>
      <c r="AW194" s="48"/>
      <c r="AX194" s="48"/>
      <c r="AY194" s="48"/>
      <c r="AZ194" s="48"/>
      <c r="BA194" s="2"/>
      <c r="BB194" s="3"/>
      <c r="BC194" s="3"/>
      <c r="BD194" s="3"/>
      <c r="BE194" s="3"/>
    </row>
    <row r="195" spans="1:57" x14ac:dyDescent="0.25">
      <c r="A195" s="63" t="s">
        <v>409</v>
      </c>
      <c r="B195" s="64"/>
      <c r="C195" s="64"/>
      <c r="D195" s="65">
        <v>1.5</v>
      </c>
      <c r="E195" s="66"/>
      <c r="F195" s="98" t="s">
        <v>1778</v>
      </c>
      <c r="G195" s="64"/>
      <c r="H195" s="67" t="s">
        <v>409</v>
      </c>
      <c r="I195" s="68"/>
      <c r="J195" s="68"/>
      <c r="K195" s="67" t="s">
        <v>2267</v>
      </c>
      <c r="L195" s="69"/>
      <c r="M195" s="70">
        <v>6915.97216796875</v>
      </c>
      <c r="N195" s="70">
        <v>5389.189453125</v>
      </c>
      <c r="O195" s="71"/>
      <c r="P195" s="72"/>
      <c r="Q195" s="72"/>
      <c r="R195" s="84"/>
      <c r="S195" s="48">
        <v>1</v>
      </c>
      <c r="T195" s="48">
        <v>0</v>
      </c>
      <c r="U195" s="49">
        <v>0</v>
      </c>
      <c r="V195" s="49">
        <v>0.33333299999999999</v>
      </c>
      <c r="W195" s="49">
        <v>0</v>
      </c>
      <c r="X195" s="49">
        <v>0.77026899999999998</v>
      </c>
      <c r="Y195" s="49">
        <v>0</v>
      </c>
      <c r="Z195" s="49">
        <v>0</v>
      </c>
      <c r="AA195" s="73">
        <v>195</v>
      </c>
      <c r="AB195" s="73"/>
      <c r="AC195" s="74"/>
      <c r="AD195" s="75">
        <v>1916</v>
      </c>
      <c r="AE195" s="75">
        <v>47800</v>
      </c>
      <c r="AF195" s="75">
        <v>200323</v>
      </c>
      <c r="AG195" s="75">
        <v>1944</v>
      </c>
      <c r="AH195" s="75">
        <v>-18000</v>
      </c>
      <c r="AI195" s="75" t="s">
        <v>1212</v>
      </c>
      <c r="AJ195" s="75"/>
      <c r="AK195" s="80" t="s">
        <v>1533</v>
      </c>
      <c r="AL195" s="75" t="s">
        <v>1564</v>
      </c>
      <c r="AM195" s="77">
        <v>40669.931875000002</v>
      </c>
      <c r="AN195" s="75" t="s">
        <v>1829</v>
      </c>
      <c r="AO195" s="80" t="s">
        <v>2022</v>
      </c>
      <c r="AP195" s="75" t="s">
        <v>64</v>
      </c>
      <c r="AQ195" s="48"/>
      <c r="AR195" s="48"/>
      <c r="AS195" s="48"/>
      <c r="AT195" s="48"/>
      <c r="AU195" s="48"/>
      <c r="AV195" s="48"/>
      <c r="AW195" s="48"/>
      <c r="AX195" s="48"/>
      <c r="AY195" s="48"/>
      <c r="AZ195" s="48"/>
      <c r="BA195" s="2"/>
      <c r="BB195" s="3"/>
      <c r="BC195" s="3"/>
      <c r="BD195" s="3"/>
      <c r="BE195" s="3"/>
    </row>
    <row r="196" spans="1:57" x14ac:dyDescent="0.25">
      <c r="A196" s="63" t="s">
        <v>311</v>
      </c>
      <c r="B196" s="64"/>
      <c r="C196" s="64"/>
      <c r="D196" s="65">
        <v>8.8125</v>
      </c>
      <c r="E196" s="66"/>
      <c r="F196" s="98" t="s">
        <v>1779</v>
      </c>
      <c r="G196" s="64"/>
      <c r="H196" s="67" t="s">
        <v>311</v>
      </c>
      <c r="I196" s="68"/>
      <c r="J196" s="68"/>
      <c r="K196" s="67" t="s">
        <v>2268</v>
      </c>
      <c r="L196" s="69"/>
      <c r="M196" s="70">
        <v>4816.69140625</v>
      </c>
      <c r="N196" s="70">
        <v>1105.351806640625</v>
      </c>
      <c r="O196" s="71"/>
      <c r="P196" s="72"/>
      <c r="Q196" s="72"/>
      <c r="R196" s="84"/>
      <c r="S196" s="48">
        <v>0</v>
      </c>
      <c r="T196" s="48">
        <v>2</v>
      </c>
      <c r="U196" s="49">
        <v>34</v>
      </c>
      <c r="V196" s="49">
        <v>2.9412000000000001E-2</v>
      </c>
      <c r="W196" s="49">
        <v>0</v>
      </c>
      <c r="X196" s="49">
        <v>1.0827169999999999</v>
      </c>
      <c r="Y196" s="49">
        <v>0</v>
      </c>
      <c r="Z196" s="49">
        <v>0</v>
      </c>
      <c r="AA196" s="73">
        <v>196</v>
      </c>
      <c r="AB196" s="73"/>
      <c r="AC196" s="74"/>
      <c r="AD196" s="75">
        <v>584</v>
      </c>
      <c r="AE196" s="75">
        <v>1265</v>
      </c>
      <c r="AF196" s="75">
        <v>251522</v>
      </c>
      <c r="AG196" s="75">
        <v>142383</v>
      </c>
      <c r="AH196" s="75">
        <v>-10800</v>
      </c>
      <c r="AI196" s="75" t="s">
        <v>1213</v>
      </c>
      <c r="AJ196" s="75" t="s">
        <v>1269</v>
      </c>
      <c r="AK196" s="75"/>
      <c r="AL196" s="75" t="s">
        <v>1561</v>
      </c>
      <c r="AM196" s="77">
        <v>40326.506331018521</v>
      </c>
      <c r="AN196" s="75" t="s">
        <v>1829</v>
      </c>
      <c r="AO196" s="80" t="s">
        <v>2023</v>
      </c>
      <c r="AP196" s="75" t="s">
        <v>65</v>
      </c>
      <c r="AQ196" s="48"/>
      <c r="AR196" s="48"/>
      <c r="AS196" s="48"/>
      <c r="AT196" s="48"/>
      <c r="AU196" s="48" t="s">
        <v>660</v>
      </c>
      <c r="AV196" s="48" t="s">
        <v>660</v>
      </c>
      <c r="AW196" s="103" t="s">
        <v>2463</v>
      </c>
      <c r="AX196" s="103" t="s">
        <v>2489</v>
      </c>
      <c r="AY196" s="103" t="s">
        <v>2580</v>
      </c>
      <c r="AZ196" s="103" t="s">
        <v>2580</v>
      </c>
      <c r="BA196" s="2"/>
      <c r="BB196" s="3"/>
      <c r="BC196" s="3"/>
      <c r="BD196" s="3"/>
      <c r="BE196" s="3"/>
    </row>
    <row r="197" spans="1:57" x14ac:dyDescent="0.25">
      <c r="A197" s="63" t="s">
        <v>410</v>
      </c>
      <c r="B197" s="64"/>
      <c r="C197" s="64"/>
      <c r="D197" s="65">
        <v>1.5</v>
      </c>
      <c r="E197" s="66"/>
      <c r="F197" s="98" t="s">
        <v>1780</v>
      </c>
      <c r="G197" s="64"/>
      <c r="H197" s="67" t="s">
        <v>410</v>
      </c>
      <c r="I197" s="68"/>
      <c r="J197" s="68"/>
      <c r="K197" s="67" t="s">
        <v>2269</v>
      </c>
      <c r="L197" s="69"/>
      <c r="M197" s="70">
        <v>1640.396484375</v>
      </c>
      <c r="N197" s="70">
        <v>1673.67626953125</v>
      </c>
      <c r="O197" s="71"/>
      <c r="P197" s="72"/>
      <c r="Q197" s="72"/>
      <c r="R197" s="84"/>
      <c r="S197" s="48">
        <v>1</v>
      </c>
      <c r="T197" s="48">
        <v>0</v>
      </c>
      <c r="U197" s="49">
        <v>0</v>
      </c>
      <c r="V197" s="49">
        <v>1.9608E-2</v>
      </c>
      <c r="W197" s="49">
        <v>0</v>
      </c>
      <c r="X197" s="49">
        <v>0.61015399999999997</v>
      </c>
      <c r="Y197" s="49">
        <v>0</v>
      </c>
      <c r="Z197" s="49">
        <v>0</v>
      </c>
      <c r="AA197" s="73">
        <v>197</v>
      </c>
      <c r="AB197" s="73"/>
      <c r="AC197" s="74"/>
      <c r="AD197" s="75">
        <v>994</v>
      </c>
      <c r="AE197" s="75">
        <v>10350</v>
      </c>
      <c r="AF197" s="75">
        <v>80198</v>
      </c>
      <c r="AG197" s="75">
        <v>20562</v>
      </c>
      <c r="AH197" s="75">
        <v>-10800</v>
      </c>
      <c r="AI197" s="75" t="s">
        <v>1214</v>
      </c>
      <c r="AJ197" s="75" t="s">
        <v>1393</v>
      </c>
      <c r="AK197" s="75"/>
      <c r="AL197" s="75" t="s">
        <v>1282</v>
      </c>
      <c r="AM197" s="77">
        <v>40324.547569444447</v>
      </c>
      <c r="AN197" s="75" t="s">
        <v>1829</v>
      </c>
      <c r="AO197" s="80" t="s">
        <v>2024</v>
      </c>
      <c r="AP197" s="75" t="s">
        <v>64</v>
      </c>
      <c r="AQ197" s="48"/>
      <c r="AR197" s="48"/>
      <c r="AS197" s="48"/>
      <c r="AT197" s="48"/>
      <c r="AU197" s="48"/>
      <c r="AV197" s="48"/>
      <c r="AW197" s="48"/>
      <c r="AX197" s="48"/>
      <c r="AY197" s="48"/>
      <c r="AZ197" s="48"/>
      <c r="BA197" s="2"/>
      <c r="BB197" s="3"/>
      <c r="BC197" s="3"/>
      <c r="BD197" s="3"/>
      <c r="BE197" s="3"/>
    </row>
    <row r="198" spans="1:57" x14ac:dyDescent="0.25">
      <c r="A198" s="63" t="s">
        <v>312</v>
      </c>
      <c r="B198" s="64"/>
      <c r="C198" s="64"/>
      <c r="D198" s="65">
        <v>5.15625</v>
      </c>
      <c r="E198" s="66"/>
      <c r="F198" s="98" t="s">
        <v>1781</v>
      </c>
      <c r="G198" s="64"/>
      <c r="H198" s="67" t="s">
        <v>312</v>
      </c>
      <c r="I198" s="68"/>
      <c r="J198" s="68"/>
      <c r="K198" s="67" t="s">
        <v>2270</v>
      </c>
      <c r="L198" s="69"/>
      <c r="M198" s="70">
        <v>2355.859375</v>
      </c>
      <c r="N198" s="70">
        <v>2157.84033203125</v>
      </c>
      <c r="O198" s="71"/>
      <c r="P198" s="72"/>
      <c r="Q198" s="72"/>
      <c r="R198" s="84"/>
      <c r="S198" s="48">
        <v>0</v>
      </c>
      <c r="T198" s="48">
        <v>1</v>
      </c>
      <c r="U198" s="49">
        <v>0</v>
      </c>
      <c r="V198" s="49">
        <v>0.125</v>
      </c>
      <c r="W198" s="49">
        <v>0</v>
      </c>
      <c r="X198" s="49">
        <v>0.65653899999999998</v>
      </c>
      <c r="Y198" s="49">
        <v>0</v>
      </c>
      <c r="Z198" s="49">
        <v>0</v>
      </c>
      <c r="AA198" s="73">
        <v>198</v>
      </c>
      <c r="AB198" s="73"/>
      <c r="AC198" s="74"/>
      <c r="AD198" s="75">
        <v>26467</v>
      </c>
      <c r="AE198" s="75">
        <v>43870</v>
      </c>
      <c r="AF198" s="75">
        <v>83830</v>
      </c>
      <c r="AG198" s="75">
        <v>2522</v>
      </c>
      <c r="AH198" s="75">
        <v>-21600</v>
      </c>
      <c r="AI198" s="75" t="s">
        <v>1215</v>
      </c>
      <c r="AJ198" s="75" t="s">
        <v>1394</v>
      </c>
      <c r="AK198" s="80" t="s">
        <v>1534</v>
      </c>
      <c r="AL198" s="75" t="s">
        <v>1559</v>
      </c>
      <c r="AM198" s="77">
        <v>39944.731909722221</v>
      </c>
      <c r="AN198" s="75" t="s">
        <v>1829</v>
      </c>
      <c r="AO198" s="80" t="s">
        <v>2025</v>
      </c>
      <c r="AP198" s="75" t="s">
        <v>65</v>
      </c>
      <c r="AQ198" s="48" t="s">
        <v>602</v>
      </c>
      <c r="AR198" s="48" t="s">
        <v>602</v>
      </c>
      <c r="AS198" s="48" t="s">
        <v>639</v>
      </c>
      <c r="AT198" s="48" t="s">
        <v>639</v>
      </c>
      <c r="AU198" s="48" t="s">
        <v>661</v>
      </c>
      <c r="AV198" s="48" t="s">
        <v>661</v>
      </c>
      <c r="AW198" s="103" t="s">
        <v>2464</v>
      </c>
      <c r="AX198" s="103" t="s">
        <v>2464</v>
      </c>
      <c r="AY198" s="103" t="s">
        <v>2581</v>
      </c>
      <c r="AZ198" s="103" t="s">
        <v>2581</v>
      </c>
      <c r="BA198" s="2"/>
      <c r="BB198" s="3"/>
      <c r="BC198" s="3"/>
      <c r="BD198" s="3"/>
      <c r="BE198" s="3"/>
    </row>
    <row r="199" spans="1:57" x14ac:dyDescent="0.25">
      <c r="A199" s="63" t="s">
        <v>411</v>
      </c>
      <c r="B199" s="64"/>
      <c r="C199" s="64"/>
      <c r="D199" s="65">
        <v>1.5</v>
      </c>
      <c r="E199" s="66"/>
      <c r="F199" s="98" t="s">
        <v>1782</v>
      </c>
      <c r="G199" s="64"/>
      <c r="H199" s="67" t="s">
        <v>411</v>
      </c>
      <c r="I199" s="68"/>
      <c r="J199" s="68"/>
      <c r="K199" s="67" t="s">
        <v>2271</v>
      </c>
      <c r="L199" s="69"/>
      <c r="M199" s="70">
        <v>5892.205078125</v>
      </c>
      <c r="N199" s="70">
        <v>786.04425048828125</v>
      </c>
      <c r="O199" s="71"/>
      <c r="P199" s="72"/>
      <c r="Q199" s="72"/>
      <c r="R199" s="84"/>
      <c r="S199" s="48">
        <v>3</v>
      </c>
      <c r="T199" s="48">
        <v>0</v>
      </c>
      <c r="U199" s="49">
        <v>10</v>
      </c>
      <c r="V199" s="49">
        <v>0.2</v>
      </c>
      <c r="W199" s="49">
        <v>0</v>
      </c>
      <c r="X199" s="49">
        <v>1.787785</v>
      </c>
      <c r="Y199" s="49">
        <v>0</v>
      </c>
      <c r="Z199" s="49">
        <v>0</v>
      </c>
      <c r="AA199" s="73">
        <v>199</v>
      </c>
      <c r="AB199" s="73"/>
      <c r="AC199" s="74"/>
      <c r="AD199" s="75">
        <v>6925</v>
      </c>
      <c r="AE199" s="75">
        <v>9740</v>
      </c>
      <c r="AF199" s="75">
        <v>25085</v>
      </c>
      <c r="AG199" s="75">
        <v>2880</v>
      </c>
      <c r="AH199" s="75">
        <v>-14400</v>
      </c>
      <c r="AI199" s="75" t="s">
        <v>1216</v>
      </c>
      <c r="AJ199" s="75" t="s">
        <v>1395</v>
      </c>
      <c r="AK199" s="80" t="s">
        <v>1535</v>
      </c>
      <c r="AL199" s="75" t="s">
        <v>1572</v>
      </c>
      <c r="AM199" s="77">
        <v>41104.029826388891</v>
      </c>
      <c r="AN199" s="75" t="s">
        <v>1829</v>
      </c>
      <c r="AO199" s="80" t="s">
        <v>2026</v>
      </c>
      <c r="AP199" s="75" t="s">
        <v>64</v>
      </c>
      <c r="AQ199" s="48"/>
      <c r="AR199" s="48"/>
      <c r="AS199" s="48"/>
      <c r="AT199" s="48"/>
      <c r="AU199" s="48"/>
      <c r="AV199" s="48"/>
      <c r="AW199" s="48"/>
      <c r="AX199" s="48"/>
      <c r="AY199" s="48"/>
      <c r="AZ199" s="48"/>
      <c r="BA199" s="2"/>
      <c r="BB199" s="3"/>
      <c r="BC199" s="3"/>
      <c r="BD199" s="3"/>
      <c r="BE199" s="3"/>
    </row>
    <row r="200" spans="1:57" x14ac:dyDescent="0.25">
      <c r="A200" s="63" t="s">
        <v>313</v>
      </c>
      <c r="B200" s="64"/>
      <c r="C200" s="64"/>
      <c r="D200" s="65">
        <v>5.15625</v>
      </c>
      <c r="E200" s="66"/>
      <c r="F200" s="98" t="s">
        <v>1783</v>
      </c>
      <c r="G200" s="64"/>
      <c r="H200" s="67" t="s">
        <v>313</v>
      </c>
      <c r="I200" s="68"/>
      <c r="J200" s="68"/>
      <c r="K200" s="67" t="s">
        <v>2272</v>
      </c>
      <c r="L200" s="69"/>
      <c r="M200" s="70">
        <v>8553.5078125</v>
      </c>
      <c r="N200" s="70">
        <v>639.51934814453125</v>
      </c>
      <c r="O200" s="71"/>
      <c r="P200" s="72"/>
      <c r="Q200" s="72"/>
      <c r="R200" s="84"/>
      <c r="S200" s="48">
        <v>0</v>
      </c>
      <c r="T200" s="48">
        <v>1</v>
      </c>
      <c r="U200" s="49">
        <v>0</v>
      </c>
      <c r="V200" s="49">
        <v>0.125</v>
      </c>
      <c r="W200" s="49">
        <v>0</v>
      </c>
      <c r="X200" s="49">
        <v>0.65653899999999998</v>
      </c>
      <c r="Y200" s="49">
        <v>0</v>
      </c>
      <c r="Z200" s="49">
        <v>0</v>
      </c>
      <c r="AA200" s="73">
        <v>200</v>
      </c>
      <c r="AB200" s="73"/>
      <c r="AC200" s="74"/>
      <c r="AD200" s="75">
        <v>3801</v>
      </c>
      <c r="AE200" s="75">
        <v>43365</v>
      </c>
      <c r="AF200" s="75">
        <v>86182</v>
      </c>
      <c r="AG200" s="75">
        <v>6411</v>
      </c>
      <c r="AH200" s="75"/>
      <c r="AI200" s="75" t="s">
        <v>1217</v>
      </c>
      <c r="AJ200" s="75"/>
      <c r="AK200" s="80" t="s">
        <v>1536</v>
      </c>
      <c r="AL200" s="75"/>
      <c r="AM200" s="77">
        <v>41432.145509259259</v>
      </c>
      <c r="AN200" s="75" t="s">
        <v>1829</v>
      </c>
      <c r="AO200" s="80" t="s">
        <v>2027</v>
      </c>
      <c r="AP200" s="75" t="s">
        <v>65</v>
      </c>
      <c r="AQ200" s="48" t="s">
        <v>602</v>
      </c>
      <c r="AR200" s="48" t="s">
        <v>602</v>
      </c>
      <c r="AS200" s="48" t="s">
        <v>639</v>
      </c>
      <c r="AT200" s="48" t="s">
        <v>639</v>
      </c>
      <c r="AU200" s="48" t="s">
        <v>661</v>
      </c>
      <c r="AV200" s="48" t="s">
        <v>661</v>
      </c>
      <c r="AW200" s="103" t="s">
        <v>2464</v>
      </c>
      <c r="AX200" s="103" t="s">
        <v>2464</v>
      </c>
      <c r="AY200" s="103" t="s">
        <v>2581</v>
      </c>
      <c r="AZ200" s="103" t="s">
        <v>2581</v>
      </c>
      <c r="BA200" s="2"/>
      <c r="BB200" s="3"/>
      <c r="BC200" s="3"/>
      <c r="BD200" s="3"/>
      <c r="BE200" s="3"/>
    </row>
    <row r="201" spans="1:57" x14ac:dyDescent="0.25">
      <c r="A201" s="63" t="s">
        <v>314</v>
      </c>
      <c r="B201" s="64"/>
      <c r="C201" s="64"/>
      <c r="D201" s="65">
        <v>60</v>
      </c>
      <c r="E201" s="66"/>
      <c r="F201" s="98" t="s">
        <v>1784</v>
      </c>
      <c r="G201" s="64"/>
      <c r="H201" s="67" t="s">
        <v>314</v>
      </c>
      <c r="I201" s="68"/>
      <c r="J201" s="68"/>
      <c r="K201" s="67" t="s">
        <v>2273</v>
      </c>
      <c r="L201" s="69"/>
      <c r="M201" s="70">
        <v>5906.689453125</v>
      </c>
      <c r="N201" s="70">
        <v>5289.14892578125</v>
      </c>
      <c r="O201" s="71"/>
      <c r="P201" s="72"/>
      <c r="Q201" s="72"/>
      <c r="R201" s="84"/>
      <c r="S201" s="48">
        <v>0</v>
      </c>
      <c r="T201" s="48">
        <v>16</v>
      </c>
      <c r="U201" s="49">
        <v>120</v>
      </c>
      <c r="V201" s="49">
        <v>5.5556000000000001E-2</v>
      </c>
      <c r="W201" s="49">
        <v>5.5556000000000001E-2</v>
      </c>
      <c r="X201" s="49">
        <v>4.2162069999999998</v>
      </c>
      <c r="Y201" s="49">
        <v>0</v>
      </c>
      <c r="Z201" s="49">
        <v>0</v>
      </c>
      <c r="AA201" s="73">
        <v>201</v>
      </c>
      <c r="AB201" s="73"/>
      <c r="AC201" s="74"/>
      <c r="AD201" s="75">
        <v>415</v>
      </c>
      <c r="AE201" s="75">
        <v>314</v>
      </c>
      <c r="AF201" s="75">
        <v>19048</v>
      </c>
      <c r="AG201" s="75">
        <v>21483</v>
      </c>
      <c r="AH201" s="75"/>
      <c r="AI201" s="75" t="s">
        <v>1218</v>
      </c>
      <c r="AJ201" s="75" t="s">
        <v>1396</v>
      </c>
      <c r="AK201" s="75"/>
      <c r="AL201" s="75"/>
      <c r="AM201" s="77">
        <v>42783.000532407408</v>
      </c>
      <c r="AN201" s="75" t="s">
        <v>1829</v>
      </c>
      <c r="AO201" s="80" t="s">
        <v>2028</v>
      </c>
      <c r="AP201" s="75" t="s">
        <v>65</v>
      </c>
      <c r="AQ201" s="48"/>
      <c r="AR201" s="48"/>
      <c r="AS201" s="48"/>
      <c r="AT201" s="48"/>
      <c r="AU201" s="48"/>
      <c r="AV201" s="48"/>
      <c r="AW201" s="103" t="s">
        <v>2410</v>
      </c>
      <c r="AX201" s="103" t="s">
        <v>2486</v>
      </c>
      <c r="AY201" s="103" t="s">
        <v>2527</v>
      </c>
      <c r="AZ201" s="103" t="s">
        <v>2602</v>
      </c>
      <c r="BA201" s="2"/>
      <c r="BB201" s="3"/>
      <c r="BC201" s="3"/>
      <c r="BD201" s="3"/>
      <c r="BE201" s="3"/>
    </row>
    <row r="202" spans="1:57" x14ac:dyDescent="0.25">
      <c r="A202" s="63" t="s">
        <v>315</v>
      </c>
      <c r="B202" s="64"/>
      <c r="C202" s="64"/>
      <c r="D202" s="65">
        <v>5.15625</v>
      </c>
      <c r="E202" s="66"/>
      <c r="F202" s="98" t="s">
        <v>1785</v>
      </c>
      <c r="G202" s="64"/>
      <c r="H202" s="67" t="s">
        <v>315</v>
      </c>
      <c r="I202" s="68"/>
      <c r="J202" s="68"/>
      <c r="K202" s="67" t="s">
        <v>2274</v>
      </c>
      <c r="L202" s="69"/>
      <c r="M202" s="70">
        <v>1102.7828369140625</v>
      </c>
      <c r="N202" s="70">
        <v>2106.61865234375</v>
      </c>
      <c r="O202" s="71"/>
      <c r="P202" s="72"/>
      <c r="Q202" s="72"/>
      <c r="R202" s="84"/>
      <c r="S202" s="48">
        <v>0</v>
      </c>
      <c r="T202" s="48">
        <v>1</v>
      </c>
      <c r="U202" s="49">
        <v>0</v>
      </c>
      <c r="V202" s="49">
        <v>1</v>
      </c>
      <c r="W202" s="49">
        <v>0</v>
      </c>
      <c r="X202" s="49">
        <v>0.99999800000000005</v>
      </c>
      <c r="Y202" s="49">
        <v>0</v>
      </c>
      <c r="Z202" s="49">
        <v>0</v>
      </c>
      <c r="AA202" s="73">
        <v>202</v>
      </c>
      <c r="AB202" s="73"/>
      <c r="AC202" s="74"/>
      <c r="AD202" s="75">
        <v>1825</v>
      </c>
      <c r="AE202" s="75">
        <v>1521</v>
      </c>
      <c r="AF202" s="75">
        <v>9762</v>
      </c>
      <c r="AG202" s="75">
        <v>7744</v>
      </c>
      <c r="AH202" s="75"/>
      <c r="AI202" s="75" t="s">
        <v>1219</v>
      </c>
      <c r="AJ202" s="75" t="s">
        <v>1309</v>
      </c>
      <c r="AK202" s="75"/>
      <c r="AL202" s="75"/>
      <c r="AM202" s="77">
        <v>41386.838773148149</v>
      </c>
      <c r="AN202" s="75" t="s">
        <v>1829</v>
      </c>
      <c r="AO202" s="80" t="s">
        <v>2029</v>
      </c>
      <c r="AP202" s="75" t="s">
        <v>65</v>
      </c>
      <c r="AQ202" s="48"/>
      <c r="AR202" s="48"/>
      <c r="AS202" s="48"/>
      <c r="AT202" s="48"/>
      <c r="AU202" s="48" t="s">
        <v>662</v>
      </c>
      <c r="AV202" s="48" t="s">
        <v>662</v>
      </c>
      <c r="AW202" s="103" t="s">
        <v>2465</v>
      </c>
      <c r="AX202" s="103" t="s">
        <v>2465</v>
      </c>
      <c r="AY202" s="103" t="s">
        <v>2582</v>
      </c>
      <c r="AZ202" s="103" t="s">
        <v>2582</v>
      </c>
      <c r="BA202" s="2"/>
      <c r="BB202" s="3"/>
      <c r="BC202" s="3"/>
      <c r="BD202" s="3"/>
      <c r="BE202" s="3"/>
    </row>
    <row r="203" spans="1:57" x14ac:dyDescent="0.25">
      <c r="A203" s="63" t="s">
        <v>412</v>
      </c>
      <c r="B203" s="64"/>
      <c r="C203" s="64"/>
      <c r="D203" s="65">
        <v>1.5</v>
      </c>
      <c r="E203" s="66"/>
      <c r="F203" s="98" t="s">
        <v>1786</v>
      </c>
      <c r="G203" s="64"/>
      <c r="H203" s="67" t="s">
        <v>412</v>
      </c>
      <c r="I203" s="68"/>
      <c r="J203" s="68"/>
      <c r="K203" s="67" t="s">
        <v>2275</v>
      </c>
      <c r="L203" s="69"/>
      <c r="M203" s="70">
        <v>1915.2716064453125</v>
      </c>
      <c r="N203" s="70">
        <v>6163.41552734375</v>
      </c>
      <c r="O203" s="71"/>
      <c r="P203" s="72"/>
      <c r="Q203" s="72"/>
      <c r="R203" s="84"/>
      <c r="S203" s="48">
        <v>1</v>
      </c>
      <c r="T203" s="48">
        <v>0</v>
      </c>
      <c r="U203" s="49">
        <v>0</v>
      </c>
      <c r="V203" s="49">
        <v>1</v>
      </c>
      <c r="W203" s="49">
        <v>0</v>
      </c>
      <c r="X203" s="49">
        <v>0.99999800000000005</v>
      </c>
      <c r="Y203" s="49">
        <v>0</v>
      </c>
      <c r="Z203" s="49">
        <v>0</v>
      </c>
      <c r="AA203" s="73">
        <v>203</v>
      </c>
      <c r="AB203" s="73"/>
      <c r="AC203" s="74"/>
      <c r="AD203" s="75">
        <v>1527</v>
      </c>
      <c r="AE203" s="75">
        <v>31875</v>
      </c>
      <c r="AF203" s="75">
        <v>5444</v>
      </c>
      <c r="AG203" s="75">
        <v>346</v>
      </c>
      <c r="AH203" s="75">
        <v>-18000</v>
      </c>
      <c r="AI203" s="75" t="s">
        <v>1220</v>
      </c>
      <c r="AJ203" s="75" t="s">
        <v>1397</v>
      </c>
      <c r="AK203" s="80" t="s">
        <v>1537</v>
      </c>
      <c r="AL203" s="75" t="s">
        <v>1564</v>
      </c>
      <c r="AM203" s="77">
        <v>40557.873437499999</v>
      </c>
      <c r="AN203" s="75" t="s">
        <v>1829</v>
      </c>
      <c r="AO203" s="80" t="s">
        <v>2030</v>
      </c>
      <c r="AP203" s="75" t="s">
        <v>64</v>
      </c>
      <c r="AQ203" s="48"/>
      <c r="AR203" s="48"/>
      <c r="AS203" s="48"/>
      <c r="AT203" s="48"/>
      <c r="AU203" s="48"/>
      <c r="AV203" s="48"/>
      <c r="AW203" s="48"/>
      <c r="AX203" s="48"/>
      <c r="AY203" s="48"/>
      <c r="AZ203" s="48"/>
      <c r="BA203" s="2"/>
      <c r="BB203" s="3"/>
      <c r="BC203" s="3"/>
      <c r="BD203" s="3"/>
      <c r="BE203" s="3"/>
    </row>
    <row r="204" spans="1:57" x14ac:dyDescent="0.25">
      <c r="A204" s="63" t="s">
        <v>316</v>
      </c>
      <c r="B204" s="64"/>
      <c r="C204" s="64"/>
      <c r="D204" s="65">
        <v>5.15625</v>
      </c>
      <c r="E204" s="66"/>
      <c r="F204" s="98" t="s">
        <v>1787</v>
      </c>
      <c r="G204" s="64"/>
      <c r="H204" s="67" t="s">
        <v>316</v>
      </c>
      <c r="I204" s="68"/>
      <c r="J204" s="68"/>
      <c r="K204" s="67" t="s">
        <v>2276</v>
      </c>
      <c r="L204" s="69"/>
      <c r="M204" s="70">
        <v>4292.72705078125</v>
      </c>
      <c r="N204" s="70">
        <v>8985.20703125</v>
      </c>
      <c r="O204" s="71"/>
      <c r="P204" s="72"/>
      <c r="Q204" s="72"/>
      <c r="R204" s="84"/>
      <c r="S204" s="48">
        <v>0</v>
      </c>
      <c r="T204" s="48">
        <v>1</v>
      </c>
      <c r="U204" s="49">
        <v>0</v>
      </c>
      <c r="V204" s="49">
        <v>1</v>
      </c>
      <c r="W204" s="49">
        <v>0</v>
      </c>
      <c r="X204" s="49">
        <v>0.99999800000000005</v>
      </c>
      <c r="Y204" s="49">
        <v>0</v>
      </c>
      <c r="Z204" s="49">
        <v>0</v>
      </c>
      <c r="AA204" s="73">
        <v>204</v>
      </c>
      <c r="AB204" s="73"/>
      <c r="AC204" s="74"/>
      <c r="AD204" s="75">
        <v>98</v>
      </c>
      <c r="AE204" s="75">
        <v>4243</v>
      </c>
      <c r="AF204" s="75">
        <v>15655</v>
      </c>
      <c r="AG204" s="75">
        <v>3482</v>
      </c>
      <c r="AH204" s="75">
        <v>3600</v>
      </c>
      <c r="AI204" s="75" t="s">
        <v>1221</v>
      </c>
      <c r="AJ204" s="75" t="s">
        <v>1398</v>
      </c>
      <c r="AK204" s="80" t="s">
        <v>1538</v>
      </c>
      <c r="AL204" s="75" t="s">
        <v>1586</v>
      </c>
      <c r="AM204" s="77">
        <v>40210.564305555556</v>
      </c>
      <c r="AN204" s="75" t="s">
        <v>1829</v>
      </c>
      <c r="AO204" s="80" t="s">
        <v>2031</v>
      </c>
      <c r="AP204" s="75" t="s">
        <v>65</v>
      </c>
      <c r="AQ204" s="48"/>
      <c r="AR204" s="48"/>
      <c r="AS204" s="48"/>
      <c r="AT204" s="48"/>
      <c r="AU204" s="48"/>
      <c r="AV204" s="48"/>
      <c r="AW204" s="103" t="s">
        <v>2466</v>
      </c>
      <c r="AX204" s="103" t="s">
        <v>2466</v>
      </c>
      <c r="AY204" s="103" t="s">
        <v>2583</v>
      </c>
      <c r="AZ204" s="103" t="s">
        <v>2583</v>
      </c>
      <c r="BA204" s="2"/>
      <c r="BB204" s="3"/>
      <c r="BC204" s="3"/>
      <c r="BD204" s="3"/>
      <c r="BE204" s="3"/>
    </row>
    <row r="205" spans="1:57" x14ac:dyDescent="0.25">
      <c r="A205" s="63" t="s">
        <v>413</v>
      </c>
      <c r="B205" s="64"/>
      <c r="C205" s="64"/>
      <c r="D205" s="65">
        <v>1.5</v>
      </c>
      <c r="E205" s="66"/>
      <c r="F205" s="98" t="s">
        <v>1788</v>
      </c>
      <c r="G205" s="64"/>
      <c r="H205" s="67" t="s">
        <v>413</v>
      </c>
      <c r="I205" s="68"/>
      <c r="J205" s="68"/>
      <c r="K205" s="67" t="s">
        <v>2277</v>
      </c>
      <c r="L205" s="69"/>
      <c r="M205" s="70">
        <v>1518.7633056640625</v>
      </c>
      <c r="N205" s="70">
        <v>8037.46728515625</v>
      </c>
      <c r="O205" s="71"/>
      <c r="P205" s="72"/>
      <c r="Q205" s="72"/>
      <c r="R205" s="84"/>
      <c r="S205" s="48">
        <v>1</v>
      </c>
      <c r="T205" s="48">
        <v>0</v>
      </c>
      <c r="U205" s="49">
        <v>0</v>
      </c>
      <c r="V205" s="49">
        <v>1</v>
      </c>
      <c r="W205" s="49">
        <v>0</v>
      </c>
      <c r="X205" s="49">
        <v>0.99999800000000005</v>
      </c>
      <c r="Y205" s="49">
        <v>0</v>
      </c>
      <c r="Z205" s="49">
        <v>0</v>
      </c>
      <c r="AA205" s="73">
        <v>205</v>
      </c>
      <c r="AB205" s="73"/>
      <c r="AC205" s="74"/>
      <c r="AD205" s="75">
        <v>400</v>
      </c>
      <c r="AE205" s="75">
        <v>24306</v>
      </c>
      <c r="AF205" s="75">
        <v>11373</v>
      </c>
      <c r="AG205" s="75">
        <v>34237</v>
      </c>
      <c r="AH205" s="75"/>
      <c r="AI205" s="75" t="s">
        <v>1222</v>
      </c>
      <c r="AJ205" s="75"/>
      <c r="AK205" s="75"/>
      <c r="AL205" s="75"/>
      <c r="AM205" s="77">
        <v>41332.90252314815</v>
      </c>
      <c r="AN205" s="75" t="s">
        <v>1829</v>
      </c>
      <c r="AO205" s="80" t="s">
        <v>2032</v>
      </c>
      <c r="AP205" s="75" t="s">
        <v>64</v>
      </c>
      <c r="AQ205" s="48"/>
      <c r="AR205" s="48"/>
      <c r="AS205" s="48"/>
      <c r="AT205" s="48"/>
      <c r="AU205" s="48"/>
      <c r="AV205" s="48"/>
      <c r="AW205" s="48"/>
      <c r="AX205" s="48"/>
      <c r="AY205" s="48"/>
      <c r="AZ205" s="48"/>
      <c r="BA205" s="2"/>
      <c r="BB205" s="3"/>
      <c r="BC205" s="3"/>
      <c r="BD205" s="3"/>
      <c r="BE205" s="3"/>
    </row>
    <row r="206" spans="1:57" x14ac:dyDescent="0.25">
      <c r="A206" s="63" t="s">
        <v>317</v>
      </c>
      <c r="B206" s="64"/>
      <c r="C206" s="64"/>
      <c r="D206" s="65">
        <v>5.15625</v>
      </c>
      <c r="E206" s="66"/>
      <c r="F206" s="98" t="s">
        <v>1789</v>
      </c>
      <c r="G206" s="64"/>
      <c r="H206" s="67" t="s">
        <v>317</v>
      </c>
      <c r="I206" s="68"/>
      <c r="J206" s="68"/>
      <c r="K206" s="67" t="s">
        <v>2278</v>
      </c>
      <c r="L206" s="69"/>
      <c r="M206" s="70">
        <v>8729.3037109375</v>
      </c>
      <c r="N206" s="70">
        <v>1297.7808837890625</v>
      </c>
      <c r="O206" s="71"/>
      <c r="P206" s="72"/>
      <c r="Q206" s="72"/>
      <c r="R206" s="84"/>
      <c r="S206" s="48">
        <v>0</v>
      </c>
      <c r="T206" s="48">
        <v>1</v>
      </c>
      <c r="U206" s="49">
        <v>0</v>
      </c>
      <c r="V206" s="49">
        <v>6.6667000000000004E-2</v>
      </c>
      <c r="W206" s="49">
        <v>0</v>
      </c>
      <c r="X206" s="49">
        <v>0.59797199999999995</v>
      </c>
      <c r="Y206" s="49">
        <v>0</v>
      </c>
      <c r="Z206" s="49">
        <v>0</v>
      </c>
      <c r="AA206" s="73">
        <v>206</v>
      </c>
      <c r="AB206" s="73"/>
      <c r="AC206" s="74"/>
      <c r="AD206" s="75">
        <v>25</v>
      </c>
      <c r="AE206" s="75">
        <v>99</v>
      </c>
      <c r="AF206" s="75">
        <v>4205</v>
      </c>
      <c r="AG206" s="75">
        <v>118</v>
      </c>
      <c r="AH206" s="75"/>
      <c r="AI206" s="75" t="s">
        <v>1223</v>
      </c>
      <c r="AJ206" s="75"/>
      <c r="AK206" s="75"/>
      <c r="AL206" s="75"/>
      <c r="AM206" s="77">
        <v>41410.721597222226</v>
      </c>
      <c r="AN206" s="75" t="s">
        <v>1829</v>
      </c>
      <c r="AO206" s="80" t="s">
        <v>2033</v>
      </c>
      <c r="AP206" s="75" t="s">
        <v>65</v>
      </c>
      <c r="AQ206" s="48" t="s">
        <v>573</v>
      </c>
      <c r="AR206" s="48" t="s">
        <v>573</v>
      </c>
      <c r="AS206" s="48" t="s">
        <v>619</v>
      </c>
      <c r="AT206" s="48" t="s">
        <v>619</v>
      </c>
      <c r="AU206" s="48"/>
      <c r="AV206" s="48"/>
      <c r="AW206" s="103" t="s">
        <v>2412</v>
      </c>
      <c r="AX206" s="103" t="s">
        <v>2412</v>
      </c>
      <c r="AY206" s="103" t="s">
        <v>2529</v>
      </c>
      <c r="AZ206" s="103" t="s">
        <v>2529</v>
      </c>
      <c r="BA206" s="2"/>
      <c r="BB206" s="3"/>
      <c r="BC206" s="3"/>
      <c r="BD206" s="3"/>
      <c r="BE206" s="3"/>
    </row>
    <row r="207" spans="1:57" x14ac:dyDescent="0.25">
      <c r="A207" s="63" t="s">
        <v>318</v>
      </c>
      <c r="B207" s="64"/>
      <c r="C207" s="64"/>
      <c r="D207" s="65">
        <v>5.15625</v>
      </c>
      <c r="E207" s="66"/>
      <c r="F207" s="98" t="s">
        <v>1790</v>
      </c>
      <c r="G207" s="64"/>
      <c r="H207" s="67" t="s">
        <v>318</v>
      </c>
      <c r="I207" s="68"/>
      <c r="J207" s="68"/>
      <c r="K207" s="67" t="s">
        <v>2279</v>
      </c>
      <c r="L207" s="69"/>
      <c r="M207" s="70">
        <v>1513.367431640625</v>
      </c>
      <c r="N207" s="70">
        <v>2414.224365234375</v>
      </c>
      <c r="O207" s="71"/>
      <c r="P207" s="72"/>
      <c r="Q207" s="72"/>
      <c r="R207" s="84"/>
      <c r="S207" s="48">
        <v>0</v>
      </c>
      <c r="T207" s="48">
        <v>1</v>
      </c>
      <c r="U207" s="49">
        <v>0</v>
      </c>
      <c r="V207" s="49">
        <v>0.33333299999999999</v>
      </c>
      <c r="W207" s="49">
        <v>0</v>
      </c>
      <c r="X207" s="49">
        <v>0.77026899999999998</v>
      </c>
      <c r="Y207" s="49">
        <v>0</v>
      </c>
      <c r="Z207" s="49">
        <v>0</v>
      </c>
      <c r="AA207" s="73">
        <v>207</v>
      </c>
      <c r="AB207" s="73"/>
      <c r="AC207" s="74"/>
      <c r="AD207" s="75">
        <v>2852</v>
      </c>
      <c r="AE207" s="75">
        <v>1541</v>
      </c>
      <c r="AF207" s="75">
        <v>15141</v>
      </c>
      <c r="AG207" s="75">
        <v>985</v>
      </c>
      <c r="AH207" s="75">
        <v>-14400</v>
      </c>
      <c r="AI207" s="75" t="s">
        <v>1224</v>
      </c>
      <c r="AJ207" s="75" t="s">
        <v>1399</v>
      </c>
      <c r="AK207" s="80" t="s">
        <v>1539</v>
      </c>
      <c r="AL207" s="75" t="s">
        <v>1587</v>
      </c>
      <c r="AM207" s="77">
        <v>40032.207152777781</v>
      </c>
      <c r="AN207" s="75" t="s">
        <v>1829</v>
      </c>
      <c r="AO207" s="80" t="s">
        <v>2034</v>
      </c>
      <c r="AP207" s="75" t="s">
        <v>65</v>
      </c>
      <c r="AQ207" s="48" t="s">
        <v>603</v>
      </c>
      <c r="AR207" s="48" t="s">
        <v>603</v>
      </c>
      <c r="AS207" s="48" t="s">
        <v>626</v>
      </c>
      <c r="AT207" s="48" t="s">
        <v>626</v>
      </c>
      <c r="AU207" s="48"/>
      <c r="AV207" s="48"/>
      <c r="AW207" s="103" t="s">
        <v>2467</v>
      </c>
      <c r="AX207" s="103" t="s">
        <v>2467</v>
      </c>
      <c r="AY207" s="103" t="s">
        <v>2584</v>
      </c>
      <c r="AZ207" s="103" t="s">
        <v>2584</v>
      </c>
      <c r="BA207" s="2"/>
      <c r="BB207" s="3"/>
      <c r="BC207" s="3"/>
      <c r="BD207" s="3"/>
      <c r="BE207" s="3"/>
    </row>
    <row r="208" spans="1:57" x14ac:dyDescent="0.25">
      <c r="A208" s="63" t="s">
        <v>414</v>
      </c>
      <c r="B208" s="64"/>
      <c r="C208" s="64"/>
      <c r="D208" s="65">
        <v>1.5</v>
      </c>
      <c r="E208" s="66"/>
      <c r="F208" s="98" t="s">
        <v>1791</v>
      </c>
      <c r="G208" s="64"/>
      <c r="H208" s="67" t="s">
        <v>414</v>
      </c>
      <c r="I208" s="68"/>
      <c r="J208" s="68"/>
      <c r="K208" s="67" t="s">
        <v>2280</v>
      </c>
      <c r="L208" s="69"/>
      <c r="M208" s="70">
        <v>4947.3642578125</v>
      </c>
      <c r="N208" s="70">
        <v>4623.8701171875</v>
      </c>
      <c r="O208" s="71"/>
      <c r="P208" s="72"/>
      <c r="Q208" s="72"/>
      <c r="R208" s="84"/>
      <c r="S208" s="48">
        <v>2</v>
      </c>
      <c r="T208" s="48">
        <v>0</v>
      </c>
      <c r="U208" s="49">
        <v>2</v>
      </c>
      <c r="V208" s="49">
        <v>0.5</v>
      </c>
      <c r="W208" s="49">
        <v>0</v>
      </c>
      <c r="X208" s="49">
        <v>1.4594560000000001</v>
      </c>
      <c r="Y208" s="49">
        <v>0</v>
      </c>
      <c r="Z208" s="49">
        <v>0</v>
      </c>
      <c r="AA208" s="73">
        <v>208</v>
      </c>
      <c r="AB208" s="73"/>
      <c r="AC208" s="74"/>
      <c r="AD208" s="75">
        <v>0</v>
      </c>
      <c r="AE208" s="75">
        <v>4067</v>
      </c>
      <c r="AF208" s="75">
        <v>1</v>
      </c>
      <c r="AG208" s="75">
        <v>0</v>
      </c>
      <c r="AH208" s="75">
        <v>-28800</v>
      </c>
      <c r="AI208" s="75"/>
      <c r="AJ208" s="75"/>
      <c r="AK208" s="80" t="s">
        <v>1540</v>
      </c>
      <c r="AL208" s="75" t="s">
        <v>1558</v>
      </c>
      <c r="AM208" s="77">
        <v>42381.899768518517</v>
      </c>
      <c r="AN208" s="75" t="s">
        <v>1829</v>
      </c>
      <c r="AO208" s="80" t="s">
        <v>2035</v>
      </c>
      <c r="AP208" s="75" t="s">
        <v>64</v>
      </c>
      <c r="AQ208" s="48"/>
      <c r="AR208" s="48"/>
      <c r="AS208" s="48"/>
      <c r="AT208" s="48"/>
      <c r="AU208" s="48"/>
      <c r="AV208" s="48"/>
      <c r="AW208" s="48"/>
      <c r="AX208" s="48"/>
      <c r="AY208" s="48"/>
      <c r="AZ208" s="48"/>
      <c r="BA208" s="2"/>
      <c r="BB208" s="3"/>
      <c r="BC208" s="3"/>
      <c r="BD208" s="3"/>
      <c r="BE208" s="3"/>
    </row>
    <row r="209" spans="1:57" x14ac:dyDescent="0.25">
      <c r="A209" s="63" t="s">
        <v>319</v>
      </c>
      <c r="B209" s="64"/>
      <c r="C209" s="64"/>
      <c r="D209" s="65">
        <v>8.8125</v>
      </c>
      <c r="E209" s="66"/>
      <c r="F209" s="98" t="s">
        <v>1792</v>
      </c>
      <c r="G209" s="64"/>
      <c r="H209" s="67" t="s">
        <v>319</v>
      </c>
      <c r="I209" s="68"/>
      <c r="J209" s="68"/>
      <c r="K209" s="67" t="s">
        <v>2281</v>
      </c>
      <c r="L209" s="69"/>
      <c r="M209" s="70">
        <v>2233.006103515625</v>
      </c>
      <c r="N209" s="70">
        <v>230.43098449707031</v>
      </c>
      <c r="O209" s="71"/>
      <c r="P209" s="72"/>
      <c r="Q209" s="72"/>
      <c r="R209" s="84"/>
      <c r="S209" s="48">
        <v>0</v>
      </c>
      <c r="T209" s="48">
        <v>2</v>
      </c>
      <c r="U209" s="49">
        <v>12</v>
      </c>
      <c r="V209" s="49">
        <v>0.125</v>
      </c>
      <c r="W209" s="49">
        <v>0</v>
      </c>
      <c r="X209" s="49">
        <v>1.1466540000000001</v>
      </c>
      <c r="Y209" s="49">
        <v>0</v>
      </c>
      <c r="Z209" s="49">
        <v>0</v>
      </c>
      <c r="AA209" s="73">
        <v>209</v>
      </c>
      <c r="AB209" s="73"/>
      <c r="AC209" s="74"/>
      <c r="AD209" s="75">
        <v>1268</v>
      </c>
      <c r="AE209" s="75">
        <v>573</v>
      </c>
      <c r="AF209" s="75">
        <v>16903</v>
      </c>
      <c r="AG209" s="75">
        <v>557</v>
      </c>
      <c r="AH209" s="75"/>
      <c r="AI209" s="75" t="s">
        <v>1225</v>
      </c>
      <c r="AJ209" s="75" t="s">
        <v>1400</v>
      </c>
      <c r="AK209" s="75"/>
      <c r="AL209" s="75"/>
      <c r="AM209" s="77">
        <v>42970.110694444447</v>
      </c>
      <c r="AN209" s="75" t="s">
        <v>1829</v>
      </c>
      <c r="AO209" s="80" t="s">
        <v>2036</v>
      </c>
      <c r="AP209" s="75" t="s">
        <v>65</v>
      </c>
      <c r="AQ209" s="48"/>
      <c r="AR209" s="48"/>
      <c r="AS209" s="48"/>
      <c r="AT209" s="48"/>
      <c r="AU209" s="48"/>
      <c r="AV209" s="48"/>
      <c r="AW209" s="103" t="s">
        <v>2468</v>
      </c>
      <c r="AX209" s="103" t="s">
        <v>2490</v>
      </c>
      <c r="AY209" s="103" t="s">
        <v>2549</v>
      </c>
      <c r="AZ209" s="103" t="s">
        <v>2549</v>
      </c>
      <c r="BA209" s="2"/>
      <c r="BB209" s="3"/>
      <c r="BC209" s="3"/>
      <c r="BD209" s="3"/>
      <c r="BE209" s="3"/>
    </row>
    <row r="210" spans="1:57" x14ac:dyDescent="0.25">
      <c r="A210" s="63" t="s">
        <v>320</v>
      </c>
      <c r="B210" s="64"/>
      <c r="C210" s="64"/>
      <c r="D210" s="65">
        <v>5.15625</v>
      </c>
      <c r="E210" s="66"/>
      <c r="F210" s="98" t="s">
        <v>1793</v>
      </c>
      <c r="G210" s="64"/>
      <c r="H210" s="67" t="s">
        <v>320</v>
      </c>
      <c r="I210" s="68"/>
      <c r="J210" s="68"/>
      <c r="K210" s="67" t="s">
        <v>2282</v>
      </c>
      <c r="L210" s="69"/>
      <c r="M210" s="70">
        <v>8856.166015625</v>
      </c>
      <c r="N210" s="70">
        <v>8375.693359375</v>
      </c>
      <c r="O210" s="71"/>
      <c r="P210" s="72"/>
      <c r="Q210" s="72"/>
      <c r="R210" s="84"/>
      <c r="S210" s="48">
        <v>1</v>
      </c>
      <c r="T210" s="48">
        <v>1</v>
      </c>
      <c r="U210" s="49">
        <v>0</v>
      </c>
      <c r="V210" s="49">
        <v>0</v>
      </c>
      <c r="W210" s="49">
        <v>0</v>
      </c>
      <c r="X210" s="49">
        <v>0.99999800000000005</v>
      </c>
      <c r="Y210" s="49">
        <v>0</v>
      </c>
      <c r="Z210" s="49" t="s">
        <v>2324</v>
      </c>
      <c r="AA210" s="73">
        <v>210</v>
      </c>
      <c r="AB210" s="73"/>
      <c r="AC210" s="74"/>
      <c r="AD210" s="75">
        <v>100</v>
      </c>
      <c r="AE210" s="75">
        <v>778</v>
      </c>
      <c r="AF210" s="75">
        <v>227086</v>
      </c>
      <c r="AG210" s="75">
        <v>0</v>
      </c>
      <c r="AH210" s="75">
        <v>-7200</v>
      </c>
      <c r="AI210" s="75" t="s">
        <v>1226</v>
      </c>
      <c r="AJ210" s="75" t="s">
        <v>1285</v>
      </c>
      <c r="AK210" s="80" t="s">
        <v>1541</v>
      </c>
      <c r="AL210" s="75" t="s">
        <v>1557</v>
      </c>
      <c r="AM210" s="77">
        <v>42163.565208333333</v>
      </c>
      <c r="AN210" s="75" t="s">
        <v>1829</v>
      </c>
      <c r="AO210" s="80" t="s">
        <v>2037</v>
      </c>
      <c r="AP210" s="75" t="s">
        <v>65</v>
      </c>
      <c r="AQ210" s="48" t="s">
        <v>2370</v>
      </c>
      <c r="AR210" s="48" t="s">
        <v>2370</v>
      </c>
      <c r="AS210" s="48" t="s">
        <v>640</v>
      </c>
      <c r="AT210" s="48" t="s">
        <v>640</v>
      </c>
      <c r="AU210" s="48"/>
      <c r="AV210" s="48"/>
      <c r="AW210" s="103" t="s">
        <v>2469</v>
      </c>
      <c r="AX210" s="103" t="s">
        <v>2491</v>
      </c>
      <c r="AY210" s="103" t="s">
        <v>2585</v>
      </c>
      <c r="AZ210" s="103" t="s">
        <v>2605</v>
      </c>
      <c r="BA210" s="2"/>
      <c r="BB210" s="3"/>
      <c r="BC210" s="3"/>
      <c r="BD210" s="3"/>
      <c r="BE210" s="3"/>
    </row>
    <row r="211" spans="1:57" x14ac:dyDescent="0.25">
      <c r="A211" s="63" t="s">
        <v>321</v>
      </c>
      <c r="B211" s="64"/>
      <c r="C211" s="64"/>
      <c r="D211" s="65">
        <v>5.15625</v>
      </c>
      <c r="E211" s="66"/>
      <c r="F211" s="98" t="s">
        <v>1794</v>
      </c>
      <c r="G211" s="64"/>
      <c r="H211" s="67" t="s">
        <v>321</v>
      </c>
      <c r="I211" s="68"/>
      <c r="J211" s="68"/>
      <c r="K211" s="67" t="s">
        <v>2283</v>
      </c>
      <c r="L211" s="69"/>
      <c r="M211" s="70">
        <v>5455.94775390625</v>
      </c>
      <c r="N211" s="70">
        <v>364.92156982421875</v>
      </c>
      <c r="O211" s="71"/>
      <c r="P211" s="72"/>
      <c r="Q211" s="72"/>
      <c r="R211" s="84"/>
      <c r="S211" s="48">
        <v>0</v>
      </c>
      <c r="T211" s="48">
        <v>1</v>
      </c>
      <c r="U211" s="49">
        <v>0</v>
      </c>
      <c r="V211" s="49">
        <v>8.3333000000000004E-2</v>
      </c>
      <c r="W211" s="49">
        <v>0</v>
      </c>
      <c r="X211" s="49">
        <v>0.63776699999999997</v>
      </c>
      <c r="Y211" s="49">
        <v>0</v>
      </c>
      <c r="Z211" s="49">
        <v>0</v>
      </c>
      <c r="AA211" s="73">
        <v>211</v>
      </c>
      <c r="AB211" s="73"/>
      <c r="AC211" s="74"/>
      <c r="AD211" s="75">
        <v>1268</v>
      </c>
      <c r="AE211" s="75">
        <v>613</v>
      </c>
      <c r="AF211" s="75">
        <v>15361</v>
      </c>
      <c r="AG211" s="75">
        <v>7991</v>
      </c>
      <c r="AH211" s="75">
        <v>-10800</v>
      </c>
      <c r="AI211" s="75"/>
      <c r="AJ211" s="75"/>
      <c r="AK211" s="75"/>
      <c r="AL211" s="75" t="s">
        <v>1561</v>
      </c>
      <c r="AM211" s="77">
        <v>40458.905868055554</v>
      </c>
      <c r="AN211" s="75" t="s">
        <v>1829</v>
      </c>
      <c r="AO211" s="80" t="s">
        <v>2038</v>
      </c>
      <c r="AP211" s="75" t="s">
        <v>65</v>
      </c>
      <c r="AQ211" s="48"/>
      <c r="AR211" s="48"/>
      <c r="AS211" s="48"/>
      <c r="AT211" s="48"/>
      <c r="AU211" s="48"/>
      <c r="AV211" s="48"/>
      <c r="AW211" s="103" t="s">
        <v>2432</v>
      </c>
      <c r="AX211" s="103" t="s">
        <v>2432</v>
      </c>
      <c r="AY211" s="103" t="s">
        <v>2549</v>
      </c>
      <c r="AZ211" s="103" t="s">
        <v>2549</v>
      </c>
      <c r="BA211" s="2"/>
      <c r="BB211" s="3"/>
      <c r="BC211" s="3"/>
      <c r="BD211" s="3"/>
      <c r="BE211" s="3"/>
    </row>
    <row r="212" spans="1:57" x14ac:dyDescent="0.25">
      <c r="A212" s="63" t="s">
        <v>322</v>
      </c>
      <c r="B212" s="64"/>
      <c r="C212" s="64"/>
      <c r="D212" s="65">
        <v>5.15625</v>
      </c>
      <c r="E212" s="66"/>
      <c r="F212" s="98" t="s">
        <v>1795</v>
      </c>
      <c r="G212" s="64"/>
      <c r="H212" s="67" t="s">
        <v>322</v>
      </c>
      <c r="I212" s="68"/>
      <c r="J212" s="68"/>
      <c r="K212" s="67" t="s">
        <v>2284</v>
      </c>
      <c r="L212" s="69"/>
      <c r="M212" s="70">
        <v>8406.0888671875</v>
      </c>
      <c r="N212" s="70">
        <v>2379.948486328125</v>
      </c>
      <c r="O212" s="71"/>
      <c r="P212" s="72"/>
      <c r="Q212" s="72"/>
      <c r="R212" s="84"/>
      <c r="S212" s="48">
        <v>0</v>
      </c>
      <c r="T212" s="48">
        <v>1</v>
      </c>
      <c r="U212" s="49">
        <v>0</v>
      </c>
      <c r="V212" s="49">
        <v>2.7778000000000001E-2</v>
      </c>
      <c r="W212" s="49">
        <v>0</v>
      </c>
      <c r="X212" s="49">
        <v>0.56408599999999998</v>
      </c>
      <c r="Y212" s="49">
        <v>0</v>
      </c>
      <c r="Z212" s="49">
        <v>0</v>
      </c>
      <c r="AA212" s="73">
        <v>212</v>
      </c>
      <c r="AB212" s="73"/>
      <c r="AC212" s="74"/>
      <c r="AD212" s="75">
        <v>3198</v>
      </c>
      <c r="AE212" s="75">
        <v>667</v>
      </c>
      <c r="AF212" s="75">
        <v>28204</v>
      </c>
      <c r="AG212" s="75">
        <v>31312</v>
      </c>
      <c r="AH212" s="75">
        <v>-10800</v>
      </c>
      <c r="AI212" s="75" t="s">
        <v>1227</v>
      </c>
      <c r="AJ212" s="75" t="s">
        <v>1401</v>
      </c>
      <c r="AK212" s="75"/>
      <c r="AL212" s="75" t="s">
        <v>1282</v>
      </c>
      <c r="AM212" s="77">
        <v>40006.023506944446</v>
      </c>
      <c r="AN212" s="75" t="s">
        <v>1829</v>
      </c>
      <c r="AO212" s="80" t="s">
        <v>2039</v>
      </c>
      <c r="AP212" s="75" t="s">
        <v>65</v>
      </c>
      <c r="AQ212" s="48"/>
      <c r="AR212" s="48"/>
      <c r="AS212" s="48"/>
      <c r="AT212" s="48"/>
      <c r="AU212" s="48"/>
      <c r="AV212" s="48"/>
      <c r="AW212" s="103" t="s">
        <v>2402</v>
      </c>
      <c r="AX212" s="103" t="s">
        <v>2402</v>
      </c>
      <c r="AY212" s="103" t="s">
        <v>2518</v>
      </c>
      <c r="AZ212" s="103" t="s">
        <v>2518</v>
      </c>
      <c r="BA212" s="2"/>
      <c r="BB212" s="3"/>
      <c r="BC212" s="3"/>
      <c r="BD212" s="3"/>
      <c r="BE212" s="3"/>
    </row>
    <row r="213" spans="1:57" x14ac:dyDescent="0.25">
      <c r="A213" s="63" t="s">
        <v>323</v>
      </c>
      <c r="B213" s="64"/>
      <c r="C213" s="64"/>
      <c r="D213" s="65">
        <v>5.15625</v>
      </c>
      <c r="E213" s="66"/>
      <c r="F213" s="98" t="s">
        <v>1796</v>
      </c>
      <c r="G213" s="64"/>
      <c r="H213" s="67" t="s">
        <v>323</v>
      </c>
      <c r="I213" s="68"/>
      <c r="J213" s="68"/>
      <c r="K213" s="67" t="s">
        <v>2285</v>
      </c>
      <c r="L213" s="69"/>
      <c r="M213" s="70">
        <v>4694.02490234375</v>
      </c>
      <c r="N213" s="70">
        <v>376.71466064453125</v>
      </c>
      <c r="O213" s="71"/>
      <c r="P213" s="72"/>
      <c r="Q213" s="72"/>
      <c r="R213" s="84"/>
      <c r="S213" s="48">
        <v>0</v>
      </c>
      <c r="T213" s="48">
        <v>1</v>
      </c>
      <c r="U213" s="49">
        <v>0</v>
      </c>
      <c r="V213" s="49">
        <v>1</v>
      </c>
      <c r="W213" s="49">
        <v>0</v>
      </c>
      <c r="X213" s="49">
        <v>0.99999800000000005</v>
      </c>
      <c r="Y213" s="49">
        <v>0</v>
      </c>
      <c r="Z213" s="49">
        <v>0</v>
      </c>
      <c r="AA213" s="73">
        <v>213</v>
      </c>
      <c r="AB213" s="73"/>
      <c r="AC213" s="74"/>
      <c r="AD213" s="75">
        <v>50</v>
      </c>
      <c r="AE213" s="75">
        <v>68</v>
      </c>
      <c r="AF213" s="75">
        <v>2279</v>
      </c>
      <c r="AG213" s="75">
        <v>2421</v>
      </c>
      <c r="AH213" s="75"/>
      <c r="AI213" s="75" t="s">
        <v>1228</v>
      </c>
      <c r="AJ213" s="75" t="s">
        <v>1402</v>
      </c>
      <c r="AK213" s="75"/>
      <c r="AL213" s="75"/>
      <c r="AM213" s="77">
        <v>42917.092060185183</v>
      </c>
      <c r="AN213" s="75" t="s">
        <v>1829</v>
      </c>
      <c r="AO213" s="80" t="s">
        <v>2040</v>
      </c>
      <c r="AP213" s="75" t="s">
        <v>65</v>
      </c>
      <c r="AQ213" s="48"/>
      <c r="AR213" s="48"/>
      <c r="AS213" s="48"/>
      <c r="AT213" s="48"/>
      <c r="AU213" s="48"/>
      <c r="AV213" s="48"/>
      <c r="AW213" s="103" t="s">
        <v>2470</v>
      </c>
      <c r="AX213" s="103" t="s">
        <v>2470</v>
      </c>
      <c r="AY213" s="103" t="s">
        <v>2586</v>
      </c>
      <c r="AZ213" s="103" t="s">
        <v>2586</v>
      </c>
      <c r="BA213" s="2"/>
      <c r="BB213" s="3"/>
      <c r="BC213" s="3"/>
      <c r="BD213" s="3"/>
      <c r="BE213" s="3"/>
    </row>
    <row r="214" spans="1:57" x14ac:dyDescent="0.25">
      <c r="A214" s="63" t="s">
        <v>415</v>
      </c>
      <c r="B214" s="64"/>
      <c r="C214" s="64"/>
      <c r="D214" s="65">
        <v>1.5</v>
      </c>
      <c r="E214" s="66"/>
      <c r="F214" s="98" t="s">
        <v>1797</v>
      </c>
      <c r="G214" s="64"/>
      <c r="H214" s="67" t="s">
        <v>415</v>
      </c>
      <c r="I214" s="68"/>
      <c r="J214" s="68"/>
      <c r="K214" s="67" t="s">
        <v>2286</v>
      </c>
      <c r="L214" s="69"/>
      <c r="M214" s="70">
        <v>1977.1849365234375</v>
      </c>
      <c r="N214" s="70">
        <v>3628.4423828125</v>
      </c>
      <c r="O214" s="71"/>
      <c r="P214" s="72"/>
      <c r="Q214" s="72"/>
      <c r="R214" s="84"/>
      <c r="S214" s="48">
        <v>1</v>
      </c>
      <c r="T214" s="48">
        <v>0</v>
      </c>
      <c r="U214" s="49">
        <v>0</v>
      </c>
      <c r="V214" s="49">
        <v>1</v>
      </c>
      <c r="W214" s="49">
        <v>0</v>
      </c>
      <c r="X214" s="49">
        <v>0.99999800000000005</v>
      </c>
      <c r="Y214" s="49">
        <v>0</v>
      </c>
      <c r="Z214" s="49">
        <v>0</v>
      </c>
      <c r="AA214" s="73">
        <v>214</v>
      </c>
      <c r="AB214" s="73"/>
      <c r="AC214" s="74"/>
      <c r="AD214" s="75">
        <v>7718</v>
      </c>
      <c r="AE214" s="75">
        <v>118041</v>
      </c>
      <c r="AF214" s="75">
        <v>3007</v>
      </c>
      <c r="AG214" s="75">
        <v>2176</v>
      </c>
      <c r="AH214" s="75">
        <v>-28800</v>
      </c>
      <c r="AI214" s="75" t="s">
        <v>1229</v>
      </c>
      <c r="AJ214" s="75"/>
      <c r="AK214" s="75"/>
      <c r="AL214" s="75" t="s">
        <v>1558</v>
      </c>
      <c r="AM214" s="77">
        <v>41798.028275462966</v>
      </c>
      <c r="AN214" s="75" t="s">
        <v>1829</v>
      </c>
      <c r="AO214" s="80" t="s">
        <v>2041</v>
      </c>
      <c r="AP214" s="75" t="s">
        <v>64</v>
      </c>
      <c r="AQ214" s="48"/>
      <c r="AR214" s="48"/>
      <c r="AS214" s="48"/>
      <c r="AT214" s="48"/>
      <c r="AU214" s="48"/>
      <c r="AV214" s="48"/>
      <c r="AW214" s="48"/>
      <c r="AX214" s="48"/>
      <c r="AY214" s="48"/>
      <c r="AZ214" s="48"/>
      <c r="BA214" s="2"/>
      <c r="BB214" s="3"/>
      <c r="BC214" s="3"/>
      <c r="BD214" s="3"/>
      <c r="BE214" s="3"/>
    </row>
    <row r="215" spans="1:57" x14ac:dyDescent="0.25">
      <c r="A215" s="63" t="s">
        <v>325</v>
      </c>
      <c r="B215" s="64"/>
      <c r="C215" s="64"/>
      <c r="D215" s="65">
        <v>5.15625</v>
      </c>
      <c r="E215" s="66"/>
      <c r="F215" s="98" t="s">
        <v>1590</v>
      </c>
      <c r="G215" s="64"/>
      <c r="H215" s="67" t="s">
        <v>325</v>
      </c>
      <c r="I215" s="68"/>
      <c r="J215" s="68"/>
      <c r="K215" s="67" t="s">
        <v>2287</v>
      </c>
      <c r="L215" s="69"/>
      <c r="M215" s="70">
        <v>7439.7568359375</v>
      </c>
      <c r="N215" s="70">
        <v>3411.723876953125</v>
      </c>
      <c r="O215" s="71"/>
      <c r="P215" s="72"/>
      <c r="Q215" s="72"/>
      <c r="R215" s="84"/>
      <c r="S215" s="48">
        <v>0</v>
      </c>
      <c r="T215" s="48">
        <v>1</v>
      </c>
      <c r="U215" s="49">
        <v>0</v>
      </c>
      <c r="V215" s="49">
        <v>0.33333299999999999</v>
      </c>
      <c r="W215" s="49">
        <v>0</v>
      </c>
      <c r="X215" s="49">
        <v>0.638297</v>
      </c>
      <c r="Y215" s="49">
        <v>0</v>
      </c>
      <c r="Z215" s="49">
        <v>0</v>
      </c>
      <c r="AA215" s="73">
        <v>215</v>
      </c>
      <c r="AB215" s="73"/>
      <c r="AC215" s="74"/>
      <c r="AD215" s="75">
        <v>2489</v>
      </c>
      <c r="AE215" s="75">
        <v>756</v>
      </c>
      <c r="AF215" s="75">
        <v>204674</v>
      </c>
      <c r="AG215" s="75">
        <v>43518</v>
      </c>
      <c r="AH215" s="75"/>
      <c r="AI215" s="75" t="s">
        <v>1230</v>
      </c>
      <c r="AJ215" s="75" t="s">
        <v>1403</v>
      </c>
      <c r="AK215" s="75"/>
      <c r="AL215" s="75"/>
      <c r="AM215" s="77">
        <v>42115.052731481483</v>
      </c>
      <c r="AN215" s="75" t="s">
        <v>1829</v>
      </c>
      <c r="AO215" s="80" t="s">
        <v>2042</v>
      </c>
      <c r="AP215" s="75" t="s">
        <v>65</v>
      </c>
      <c r="AQ215" s="48" t="s">
        <v>584</v>
      </c>
      <c r="AR215" s="48" t="s">
        <v>584</v>
      </c>
      <c r="AS215" s="48" t="s">
        <v>635</v>
      </c>
      <c r="AT215" s="48" t="s">
        <v>635</v>
      </c>
      <c r="AU215" s="48"/>
      <c r="AV215" s="48"/>
      <c r="AW215" s="103" t="s">
        <v>2428</v>
      </c>
      <c r="AX215" s="103" t="s">
        <v>2428</v>
      </c>
      <c r="AY215" s="103" t="s">
        <v>2545</v>
      </c>
      <c r="AZ215" s="103" t="s">
        <v>2545</v>
      </c>
      <c r="BA215" s="2"/>
      <c r="BB215" s="3"/>
      <c r="BC215" s="3"/>
      <c r="BD215" s="3"/>
      <c r="BE215" s="3"/>
    </row>
    <row r="216" spans="1:57" x14ac:dyDescent="0.25">
      <c r="A216" s="63" t="s">
        <v>326</v>
      </c>
      <c r="B216" s="64"/>
      <c r="C216" s="64"/>
      <c r="D216" s="65">
        <v>5.15625</v>
      </c>
      <c r="E216" s="66"/>
      <c r="F216" s="98" t="s">
        <v>1798</v>
      </c>
      <c r="G216" s="64"/>
      <c r="H216" s="67" t="s">
        <v>326</v>
      </c>
      <c r="I216" s="68"/>
      <c r="J216" s="68"/>
      <c r="K216" s="67" t="s">
        <v>2288</v>
      </c>
      <c r="L216" s="69"/>
      <c r="M216" s="70">
        <v>4099.4951171875</v>
      </c>
      <c r="N216" s="70">
        <v>8922.654296875</v>
      </c>
      <c r="O216" s="71"/>
      <c r="P216" s="72"/>
      <c r="Q216" s="72"/>
      <c r="R216" s="84"/>
      <c r="S216" s="48">
        <v>1</v>
      </c>
      <c r="T216" s="48">
        <v>1</v>
      </c>
      <c r="U216" s="49">
        <v>0</v>
      </c>
      <c r="V216" s="49">
        <v>0</v>
      </c>
      <c r="W216" s="49">
        <v>0</v>
      </c>
      <c r="X216" s="49">
        <v>0.99999800000000005</v>
      </c>
      <c r="Y216" s="49">
        <v>0</v>
      </c>
      <c r="Z216" s="49" t="s">
        <v>2324</v>
      </c>
      <c r="AA216" s="73">
        <v>216</v>
      </c>
      <c r="AB216" s="73"/>
      <c r="AC216" s="74"/>
      <c r="AD216" s="75">
        <v>926</v>
      </c>
      <c r="AE216" s="75">
        <v>1058</v>
      </c>
      <c r="AF216" s="75">
        <v>29246</v>
      </c>
      <c r="AG216" s="75">
        <v>0</v>
      </c>
      <c r="AH216" s="75"/>
      <c r="AI216" s="75" t="s">
        <v>1231</v>
      </c>
      <c r="AJ216" s="75" t="s">
        <v>1404</v>
      </c>
      <c r="AK216" s="75"/>
      <c r="AL216" s="75"/>
      <c r="AM216" s="77">
        <v>42935.576851851853</v>
      </c>
      <c r="AN216" s="75" t="s">
        <v>1829</v>
      </c>
      <c r="AO216" s="80" t="s">
        <v>2043</v>
      </c>
      <c r="AP216" s="75" t="s">
        <v>65</v>
      </c>
      <c r="AQ216" s="48" t="s">
        <v>610</v>
      </c>
      <c r="AR216" s="48" t="s">
        <v>610</v>
      </c>
      <c r="AS216" s="48" t="s">
        <v>629</v>
      </c>
      <c r="AT216" s="48" t="s">
        <v>629</v>
      </c>
      <c r="AU216" s="48"/>
      <c r="AV216" s="48"/>
      <c r="AW216" s="103" t="s">
        <v>2471</v>
      </c>
      <c r="AX216" s="103" t="s">
        <v>2471</v>
      </c>
      <c r="AY216" s="103" t="s">
        <v>2587</v>
      </c>
      <c r="AZ216" s="103" t="s">
        <v>2587</v>
      </c>
      <c r="BA216" s="2"/>
      <c r="BB216" s="3"/>
      <c r="BC216" s="3"/>
      <c r="BD216" s="3"/>
      <c r="BE216" s="3"/>
    </row>
    <row r="217" spans="1:57" x14ac:dyDescent="0.25">
      <c r="A217" s="63" t="s">
        <v>327</v>
      </c>
      <c r="B217" s="64"/>
      <c r="C217" s="64"/>
      <c r="D217" s="65">
        <v>5.15625</v>
      </c>
      <c r="E217" s="66"/>
      <c r="F217" s="98" t="s">
        <v>1799</v>
      </c>
      <c r="G217" s="64"/>
      <c r="H217" s="67" t="s">
        <v>327</v>
      </c>
      <c r="I217" s="68"/>
      <c r="J217" s="68"/>
      <c r="K217" s="67" t="s">
        <v>2289</v>
      </c>
      <c r="L217" s="69"/>
      <c r="M217" s="70">
        <v>1944.4852294921875</v>
      </c>
      <c r="N217" s="70">
        <v>8414.263671875</v>
      </c>
      <c r="O217" s="71"/>
      <c r="P217" s="72"/>
      <c r="Q217" s="72"/>
      <c r="R217" s="84"/>
      <c r="S217" s="48">
        <v>0</v>
      </c>
      <c r="T217" s="48">
        <v>1</v>
      </c>
      <c r="U217" s="49">
        <v>0</v>
      </c>
      <c r="V217" s="49">
        <v>2.7778000000000001E-2</v>
      </c>
      <c r="W217" s="49">
        <v>0</v>
      </c>
      <c r="X217" s="49">
        <v>0.56408599999999998</v>
      </c>
      <c r="Y217" s="49">
        <v>0</v>
      </c>
      <c r="Z217" s="49">
        <v>0</v>
      </c>
      <c r="AA217" s="73">
        <v>217</v>
      </c>
      <c r="AB217" s="73"/>
      <c r="AC217" s="74"/>
      <c r="AD217" s="75">
        <v>1289</v>
      </c>
      <c r="AE217" s="75">
        <v>176</v>
      </c>
      <c r="AF217" s="75">
        <v>3765</v>
      </c>
      <c r="AG217" s="75">
        <v>9550</v>
      </c>
      <c r="AH217" s="75"/>
      <c r="AI217" s="75" t="s">
        <v>1232</v>
      </c>
      <c r="AJ217" s="75" t="s">
        <v>1405</v>
      </c>
      <c r="AK217" s="75"/>
      <c r="AL217" s="75"/>
      <c r="AM217" s="77">
        <v>41760.095358796294</v>
      </c>
      <c r="AN217" s="75" t="s">
        <v>1829</v>
      </c>
      <c r="AO217" s="80" t="s">
        <v>2044</v>
      </c>
      <c r="AP217" s="75" t="s">
        <v>65</v>
      </c>
      <c r="AQ217" s="48"/>
      <c r="AR217" s="48"/>
      <c r="AS217" s="48"/>
      <c r="AT217" s="48"/>
      <c r="AU217" s="48"/>
      <c r="AV217" s="48"/>
      <c r="AW217" s="103" t="s">
        <v>2402</v>
      </c>
      <c r="AX217" s="103" t="s">
        <v>2402</v>
      </c>
      <c r="AY217" s="103" t="s">
        <v>2518</v>
      </c>
      <c r="AZ217" s="103" t="s">
        <v>2518</v>
      </c>
      <c r="BA217" s="2"/>
      <c r="BB217" s="3"/>
      <c r="BC217" s="3"/>
      <c r="BD217" s="3"/>
      <c r="BE217" s="3"/>
    </row>
    <row r="218" spans="1:57" x14ac:dyDescent="0.25">
      <c r="A218" s="63" t="s">
        <v>328</v>
      </c>
      <c r="B218" s="64"/>
      <c r="C218" s="64"/>
      <c r="D218" s="65">
        <v>5.15625</v>
      </c>
      <c r="E218" s="66"/>
      <c r="F218" s="98" t="s">
        <v>1800</v>
      </c>
      <c r="G218" s="64"/>
      <c r="H218" s="67" t="s">
        <v>328</v>
      </c>
      <c r="I218" s="68"/>
      <c r="J218" s="68"/>
      <c r="K218" s="67" t="s">
        <v>2290</v>
      </c>
      <c r="L218" s="69"/>
      <c r="M218" s="70">
        <v>5321.611328125</v>
      </c>
      <c r="N218" s="70">
        <v>9145.078125</v>
      </c>
      <c r="O218" s="71"/>
      <c r="P218" s="72"/>
      <c r="Q218" s="72"/>
      <c r="R218" s="84"/>
      <c r="S218" s="48">
        <v>0</v>
      </c>
      <c r="T218" s="48">
        <v>1</v>
      </c>
      <c r="U218" s="49">
        <v>0</v>
      </c>
      <c r="V218" s="49">
        <v>0.33333299999999999</v>
      </c>
      <c r="W218" s="49">
        <v>0</v>
      </c>
      <c r="X218" s="49">
        <v>0.77026899999999998</v>
      </c>
      <c r="Y218" s="49">
        <v>0</v>
      </c>
      <c r="Z218" s="49">
        <v>0</v>
      </c>
      <c r="AA218" s="73">
        <v>218</v>
      </c>
      <c r="AB218" s="73"/>
      <c r="AC218" s="74"/>
      <c r="AD218" s="75">
        <v>238</v>
      </c>
      <c r="AE218" s="75">
        <v>118</v>
      </c>
      <c r="AF218" s="75">
        <v>5698</v>
      </c>
      <c r="AG218" s="75">
        <v>977</v>
      </c>
      <c r="AH218" s="75"/>
      <c r="AI218" s="75" t="s">
        <v>1233</v>
      </c>
      <c r="AJ218" s="75"/>
      <c r="AK218" s="75"/>
      <c r="AL218" s="75"/>
      <c r="AM218" s="77">
        <v>42596.679363425923</v>
      </c>
      <c r="AN218" s="75" t="s">
        <v>1829</v>
      </c>
      <c r="AO218" s="80" t="s">
        <v>2045</v>
      </c>
      <c r="AP218" s="75" t="s">
        <v>65</v>
      </c>
      <c r="AQ218" s="48"/>
      <c r="AR218" s="48"/>
      <c r="AS218" s="48"/>
      <c r="AT218" s="48"/>
      <c r="AU218" s="48"/>
      <c r="AV218" s="48"/>
      <c r="AW218" s="103" t="s">
        <v>2472</v>
      </c>
      <c r="AX218" s="103" t="s">
        <v>2472</v>
      </c>
      <c r="AY218" s="103" t="s">
        <v>2588</v>
      </c>
      <c r="AZ218" s="103" t="s">
        <v>2588</v>
      </c>
      <c r="BA218" s="2"/>
      <c r="BB218" s="3"/>
      <c r="BC218" s="3"/>
      <c r="BD218" s="3"/>
      <c r="BE218" s="3"/>
    </row>
    <row r="219" spans="1:57" x14ac:dyDescent="0.25">
      <c r="A219" s="63" t="s">
        <v>330</v>
      </c>
      <c r="B219" s="64"/>
      <c r="C219" s="64"/>
      <c r="D219" s="65">
        <v>5.15625</v>
      </c>
      <c r="E219" s="66"/>
      <c r="F219" s="98" t="s">
        <v>1801</v>
      </c>
      <c r="G219" s="64"/>
      <c r="H219" s="67" t="s">
        <v>330</v>
      </c>
      <c r="I219" s="68"/>
      <c r="J219" s="68"/>
      <c r="K219" s="67" t="s">
        <v>2291</v>
      </c>
      <c r="L219" s="69"/>
      <c r="M219" s="70">
        <v>8527.49609375</v>
      </c>
      <c r="N219" s="70">
        <v>5614.72509765625</v>
      </c>
      <c r="O219" s="71"/>
      <c r="P219" s="72"/>
      <c r="Q219" s="72"/>
      <c r="R219" s="84"/>
      <c r="S219" s="48">
        <v>0</v>
      </c>
      <c r="T219" s="48">
        <v>1</v>
      </c>
      <c r="U219" s="49">
        <v>0</v>
      </c>
      <c r="V219" s="49">
        <v>0.33333299999999999</v>
      </c>
      <c r="W219" s="49">
        <v>0</v>
      </c>
      <c r="X219" s="49">
        <v>0.638297</v>
      </c>
      <c r="Y219" s="49">
        <v>0</v>
      </c>
      <c r="Z219" s="49">
        <v>0</v>
      </c>
      <c r="AA219" s="73">
        <v>219</v>
      </c>
      <c r="AB219" s="73"/>
      <c r="AC219" s="74"/>
      <c r="AD219" s="75">
        <v>1354</v>
      </c>
      <c r="AE219" s="75">
        <v>1394</v>
      </c>
      <c r="AF219" s="75">
        <v>10140</v>
      </c>
      <c r="AG219" s="75">
        <v>1412</v>
      </c>
      <c r="AH219" s="75"/>
      <c r="AI219" s="75" t="s">
        <v>1234</v>
      </c>
      <c r="AJ219" s="75" t="s">
        <v>1284</v>
      </c>
      <c r="AK219" s="80" t="s">
        <v>1542</v>
      </c>
      <c r="AL219" s="75"/>
      <c r="AM219" s="77">
        <v>41587.445706018516</v>
      </c>
      <c r="AN219" s="75" t="s">
        <v>1829</v>
      </c>
      <c r="AO219" s="80" t="s">
        <v>2046</v>
      </c>
      <c r="AP219" s="75" t="s">
        <v>65</v>
      </c>
      <c r="AQ219" s="48" t="s">
        <v>560</v>
      </c>
      <c r="AR219" s="48" t="s">
        <v>560</v>
      </c>
      <c r="AS219" s="48" t="s">
        <v>624</v>
      </c>
      <c r="AT219" s="48" t="s">
        <v>624</v>
      </c>
      <c r="AU219" s="48"/>
      <c r="AV219" s="48"/>
      <c r="AW219" s="103" t="s">
        <v>2473</v>
      </c>
      <c r="AX219" s="103" t="s">
        <v>2473</v>
      </c>
      <c r="AY219" s="103" t="s">
        <v>2589</v>
      </c>
      <c r="AZ219" s="103" t="s">
        <v>2589</v>
      </c>
      <c r="BA219" s="2"/>
      <c r="BB219" s="3"/>
      <c r="BC219" s="3"/>
      <c r="BD219" s="3"/>
      <c r="BE219" s="3"/>
    </row>
    <row r="220" spans="1:57" x14ac:dyDescent="0.25">
      <c r="A220" s="63" t="s">
        <v>331</v>
      </c>
      <c r="B220" s="64"/>
      <c r="C220" s="64"/>
      <c r="D220" s="65">
        <v>16.125</v>
      </c>
      <c r="E220" s="66"/>
      <c r="F220" s="98" t="s">
        <v>1802</v>
      </c>
      <c r="G220" s="64"/>
      <c r="H220" s="67" t="s">
        <v>331</v>
      </c>
      <c r="I220" s="68"/>
      <c r="J220" s="68"/>
      <c r="K220" s="67" t="s">
        <v>2292</v>
      </c>
      <c r="L220" s="69"/>
      <c r="M220" s="70">
        <v>4296.65673828125</v>
      </c>
      <c r="N220" s="70">
        <v>2888.452880859375</v>
      </c>
      <c r="O220" s="71"/>
      <c r="P220" s="72"/>
      <c r="Q220" s="72"/>
      <c r="R220" s="84"/>
      <c r="S220" s="48">
        <v>0</v>
      </c>
      <c r="T220" s="48">
        <v>4</v>
      </c>
      <c r="U220" s="49">
        <v>138</v>
      </c>
      <c r="V220" s="49">
        <v>1.7857000000000001E-2</v>
      </c>
      <c r="W220" s="49">
        <v>0</v>
      </c>
      <c r="X220" s="49">
        <v>1.8948529999999999</v>
      </c>
      <c r="Y220" s="49">
        <v>0</v>
      </c>
      <c r="Z220" s="49">
        <v>0</v>
      </c>
      <c r="AA220" s="73">
        <v>220</v>
      </c>
      <c r="AB220" s="73"/>
      <c r="AC220" s="74"/>
      <c r="AD220" s="75">
        <v>121</v>
      </c>
      <c r="AE220" s="75">
        <v>8</v>
      </c>
      <c r="AF220" s="75">
        <v>1469</v>
      </c>
      <c r="AG220" s="75">
        <v>0</v>
      </c>
      <c r="AH220" s="75"/>
      <c r="AI220" s="75" t="s">
        <v>1235</v>
      </c>
      <c r="AJ220" s="75" t="s">
        <v>1406</v>
      </c>
      <c r="AK220" s="75"/>
      <c r="AL220" s="75"/>
      <c r="AM220" s="77">
        <v>42876.551203703704</v>
      </c>
      <c r="AN220" s="75" t="s">
        <v>1829</v>
      </c>
      <c r="AO220" s="80" t="s">
        <v>2047</v>
      </c>
      <c r="AP220" s="75" t="s">
        <v>65</v>
      </c>
      <c r="AQ220" s="48" t="s">
        <v>2371</v>
      </c>
      <c r="AR220" s="48" t="s">
        <v>2371</v>
      </c>
      <c r="AS220" s="48" t="s">
        <v>619</v>
      </c>
      <c r="AT220" s="48" t="s">
        <v>619</v>
      </c>
      <c r="AU220" s="48"/>
      <c r="AV220" s="48"/>
      <c r="AW220" s="103" t="s">
        <v>2474</v>
      </c>
      <c r="AX220" s="103" t="s">
        <v>2492</v>
      </c>
      <c r="AY220" s="103" t="s">
        <v>2590</v>
      </c>
      <c r="AZ220" s="103" t="s">
        <v>2606</v>
      </c>
      <c r="BA220" s="2"/>
      <c r="BB220" s="3"/>
      <c r="BC220" s="3"/>
      <c r="BD220" s="3"/>
      <c r="BE220" s="3"/>
    </row>
    <row r="221" spans="1:57" x14ac:dyDescent="0.25">
      <c r="A221" s="63" t="s">
        <v>416</v>
      </c>
      <c r="B221" s="64"/>
      <c r="C221" s="64"/>
      <c r="D221" s="65">
        <v>1.5</v>
      </c>
      <c r="E221" s="66"/>
      <c r="F221" s="98" t="s">
        <v>1803</v>
      </c>
      <c r="G221" s="64"/>
      <c r="H221" s="67" t="s">
        <v>416</v>
      </c>
      <c r="I221" s="68"/>
      <c r="J221" s="68"/>
      <c r="K221" s="67" t="s">
        <v>2293</v>
      </c>
      <c r="L221" s="69"/>
      <c r="M221" s="70">
        <v>6155.54443359375</v>
      </c>
      <c r="N221" s="70">
        <v>709.7747802734375</v>
      </c>
      <c r="O221" s="71"/>
      <c r="P221" s="72"/>
      <c r="Q221" s="72"/>
      <c r="R221" s="84"/>
      <c r="S221" s="48">
        <v>1</v>
      </c>
      <c r="T221" s="48">
        <v>0</v>
      </c>
      <c r="U221" s="49">
        <v>0</v>
      </c>
      <c r="V221" s="49">
        <v>1.2500000000000001E-2</v>
      </c>
      <c r="W221" s="49">
        <v>0</v>
      </c>
      <c r="X221" s="49">
        <v>0.55265600000000004</v>
      </c>
      <c r="Y221" s="49">
        <v>0</v>
      </c>
      <c r="Z221" s="49">
        <v>0</v>
      </c>
      <c r="AA221" s="73">
        <v>221</v>
      </c>
      <c r="AB221" s="73"/>
      <c r="AC221" s="74"/>
      <c r="AD221" s="75">
        <v>854</v>
      </c>
      <c r="AE221" s="75">
        <v>82893</v>
      </c>
      <c r="AF221" s="75">
        <v>25320</v>
      </c>
      <c r="AG221" s="75">
        <v>1983</v>
      </c>
      <c r="AH221" s="75">
        <v>-18000</v>
      </c>
      <c r="AI221" s="75" t="s">
        <v>1236</v>
      </c>
      <c r="AJ221" s="75" t="s">
        <v>1407</v>
      </c>
      <c r="AK221" s="80" t="s">
        <v>1543</v>
      </c>
      <c r="AL221" s="75" t="s">
        <v>1564</v>
      </c>
      <c r="AM221" s="77">
        <v>40120.840682870374</v>
      </c>
      <c r="AN221" s="75" t="s">
        <v>1829</v>
      </c>
      <c r="AO221" s="80" t="s">
        <v>2048</v>
      </c>
      <c r="AP221" s="75" t="s">
        <v>64</v>
      </c>
      <c r="AQ221" s="48"/>
      <c r="AR221" s="48"/>
      <c r="AS221" s="48"/>
      <c r="AT221" s="48"/>
      <c r="AU221" s="48"/>
      <c r="AV221" s="48"/>
      <c r="AW221" s="48"/>
      <c r="AX221" s="48"/>
      <c r="AY221" s="48"/>
      <c r="AZ221" s="48"/>
      <c r="BA221" s="2"/>
      <c r="BB221" s="3"/>
      <c r="BC221" s="3"/>
      <c r="BD221" s="3"/>
      <c r="BE221" s="3"/>
    </row>
    <row r="222" spans="1:57" x14ac:dyDescent="0.25">
      <c r="A222" s="63" t="s">
        <v>417</v>
      </c>
      <c r="B222" s="64"/>
      <c r="C222" s="64"/>
      <c r="D222" s="65">
        <v>1.5</v>
      </c>
      <c r="E222" s="66"/>
      <c r="F222" s="98" t="s">
        <v>1804</v>
      </c>
      <c r="G222" s="64"/>
      <c r="H222" s="67" t="s">
        <v>417</v>
      </c>
      <c r="I222" s="68"/>
      <c r="J222" s="68"/>
      <c r="K222" s="67" t="s">
        <v>2294</v>
      </c>
      <c r="L222" s="69"/>
      <c r="M222" s="70">
        <v>2777.79248046875</v>
      </c>
      <c r="N222" s="70">
        <v>5377.65185546875</v>
      </c>
      <c r="O222" s="71"/>
      <c r="P222" s="72"/>
      <c r="Q222" s="72"/>
      <c r="R222" s="84"/>
      <c r="S222" s="48">
        <v>1</v>
      </c>
      <c r="T222" s="48">
        <v>0</v>
      </c>
      <c r="U222" s="49">
        <v>0</v>
      </c>
      <c r="V222" s="49">
        <v>1.2500000000000001E-2</v>
      </c>
      <c r="W222" s="49">
        <v>0</v>
      </c>
      <c r="X222" s="49">
        <v>0.55265600000000004</v>
      </c>
      <c r="Y222" s="49">
        <v>0</v>
      </c>
      <c r="Z222" s="49">
        <v>0</v>
      </c>
      <c r="AA222" s="73">
        <v>222</v>
      </c>
      <c r="AB222" s="73"/>
      <c r="AC222" s="74"/>
      <c r="AD222" s="75">
        <v>164</v>
      </c>
      <c r="AE222" s="75">
        <v>52</v>
      </c>
      <c r="AF222" s="75">
        <v>575</v>
      </c>
      <c r="AG222" s="75">
        <v>785</v>
      </c>
      <c r="AH222" s="75">
        <v>-21600</v>
      </c>
      <c r="AI222" s="75" t="s">
        <v>1237</v>
      </c>
      <c r="AJ222" s="75"/>
      <c r="AK222" s="75"/>
      <c r="AL222" s="75" t="s">
        <v>1559</v>
      </c>
      <c r="AM222" s="77">
        <v>40556.678032407406</v>
      </c>
      <c r="AN222" s="75" t="s">
        <v>1829</v>
      </c>
      <c r="AO222" s="80" t="s">
        <v>2049</v>
      </c>
      <c r="AP222" s="75" t="s">
        <v>64</v>
      </c>
      <c r="AQ222" s="48"/>
      <c r="AR222" s="48"/>
      <c r="AS222" s="48"/>
      <c r="AT222" s="48"/>
      <c r="AU222" s="48"/>
      <c r="AV222" s="48"/>
      <c r="AW222" s="48"/>
      <c r="AX222" s="48"/>
      <c r="AY222" s="48"/>
      <c r="AZ222" s="48"/>
      <c r="BA222" s="2"/>
      <c r="BB222" s="3"/>
      <c r="BC222" s="3"/>
      <c r="BD222" s="3"/>
      <c r="BE222" s="3"/>
    </row>
    <row r="223" spans="1:57" x14ac:dyDescent="0.25">
      <c r="A223" s="63" t="s">
        <v>418</v>
      </c>
      <c r="B223" s="64"/>
      <c r="C223" s="64"/>
      <c r="D223" s="65">
        <v>1.5</v>
      </c>
      <c r="E223" s="66"/>
      <c r="F223" s="98" t="s">
        <v>1805</v>
      </c>
      <c r="G223" s="64"/>
      <c r="H223" s="67" t="s">
        <v>418</v>
      </c>
      <c r="I223" s="68"/>
      <c r="J223" s="68"/>
      <c r="K223" s="67" t="s">
        <v>2295</v>
      </c>
      <c r="L223" s="69"/>
      <c r="M223" s="70">
        <v>5117.50732421875</v>
      </c>
      <c r="N223" s="70">
        <v>1043.238525390625</v>
      </c>
      <c r="O223" s="71"/>
      <c r="P223" s="72"/>
      <c r="Q223" s="72"/>
      <c r="R223" s="84"/>
      <c r="S223" s="48">
        <v>1</v>
      </c>
      <c r="T223" s="48">
        <v>0</v>
      </c>
      <c r="U223" s="49">
        <v>0</v>
      </c>
      <c r="V223" s="49">
        <v>1.2500000000000001E-2</v>
      </c>
      <c r="W223" s="49">
        <v>0</v>
      </c>
      <c r="X223" s="49">
        <v>0.55265600000000004</v>
      </c>
      <c r="Y223" s="49">
        <v>0</v>
      </c>
      <c r="Z223" s="49">
        <v>0</v>
      </c>
      <c r="AA223" s="73">
        <v>223</v>
      </c>
      <c r="AB223" s="73"/>
      <c r="AC223" s="74"/>
      <c r="AD223" s="75">
        <v>415</v>
      </c>
      <c r="AE223" s="75">
        <v>315</v>
      </c>
      <c r="AF223" s="75">
        <v>14409</v>
      </c>
      <c r="AG223" s="75">
        <v>38699</v>
      </c>
      <c r="AH223" s="75"/>
      <c r="AI223" s="75" t="s">
        <v>1238</v>
      </c>
      <c r="AJ223" s="75" t="s">
        <v>1408</v>
      </c>
      <c r="AK223" s="75"/>
      <c r="AL223" s="75"/>
      <c r="AM223" s="77">
        <v>42763.923310185186</v>
      </c>
      <c r="AN223" s="75" t="s">
        <v>1829</v>
      </c>
      <c r="AO223" s="80" t="s">
        <v>2050</v>
      </c>
      <c r="AP223" s="75" t="s">
        <v>64</v>
      </c>
      <c r="AQ223" s="48"/>
      <c r="AR223" s="48"/>
      <c r="AS223" s="48"/>
      <c r="AT223" s="48"/>
      <c r="AU223" s="48"/>
      <c r="AV223" s="48"/>
      <c r="AW223" s="48"/>
      <c r="AX223" s="48"/>
      <c r="AY223" s="48"/>
      <c r="AZ223" s="48"/>
      <c r="BA223" s="2"/>
      <c r="BB223" s="3"/>
      <c r="BC223" s="3"/>
      <c r="BD223" s="3"/>
      <c r="BE223" s="3"/>
    </row>
    <row r="224" spans="1:57" x14ac:dyDescent="0.25">
      <c r="A224" s="63" t="s">
        <v>332</v>
      </c>
      <c r="B224" s="64"/>
      <c r="C224" s="64"/>
      <c r="D224" s="65">
        <v>5.15625</v>
      </c>
      <c r="E224" s="66"/>
      <c r="F224" s="98" t="s">
        <v>1806</v>
      </c>
      <c r="G224" s="64"/>
      <c r="H224" s="67" t="s">
        <v>332</v>
      </c>
      <c r="I224" s="68"/>
      <c r="J224" s="68"/>
      <c r="K224" s="67" t="s">
        <v>2296</v>
      </c>
      <c r="L224" s="69"/>
      <c r="M224" s="70">
        <v>8706.5234375</v>
      </c>
      <c r="N224" s="70">
        <v>4782.37255859375</v>
      </c>
      <c r="O224" s="71"/>
      <c r="P224" s="72"/>
      <c r="Q224" s="72"/>
      <c r="R224" s="84"/>
      <c r="S224" s="48">
        <v>0</v>
      </c>
      <c r="T224" s="48">
        <v>1</v>
      </c>
      <c r="U224" s="49">
        <v>0</v>
      </c>
      <c r="V224" s="49">
        <v>6.6667000000000004E-2</v>
      </c>
      <c r="W224" s="49">
        <v>0</v>
      </c>
      <c r="X224" s="49">
        <v>0.59797199999999995</v>
      </c>
      <c r="Y224" s="49">
        <v>0</v>
      </c>
      <c r="Z224" s="49">
        <v>0</v>
      </c>
      <c r="AA224" s="73">
        <v>224</v>
      </c>
      <c r="AB224" s="73"/>
      <c r="AC224" s="74"/>
      <c r="AD224" s="75">
        <v>214</v>
      </c>
      <c r="AE224" s="75">
        <v>258</v>
      </c>
      <c r="AF224" s="75">
        <v>1611</v>
      </c>
      <c r="AG224" s="75">
        <v>4174</v>
      </c>
      <c r="AH224" s="75">
        <v>-28800</v>
      </c>
      <c r="AI224" s="75" t="s">
        <v>1239</v>
      </c>
      <c r="AJ224" s="75" t="s">
        <v>1345</v>
      </c>
      <c r="AK224" s="75"/>
      <c r="AL224" s="75" t="s">
        <v>1558</v>
      </c>
      <c r="AM224" s="77">
        <v>41727.151724537034</v>
      </c>
      <c r="AN224" s="75" t="s">
        <v>1829</v>
      </c>
      <c r="AO224" s="80" t="s">
        <v>2051</v>
      </c>
      <c r="AP224" s="75" t="s">
        <v>65</v>
      </c>
      <c r="AQ224" s="48" t="s">
        <v>573</v>
      </c>
      <c r="AR224" s="48" t="s">
        <v>573</v>
      </c>
      <c r="AS224" s="48" t="s">
        <v>619</v>
      </c>
      <c r="AT224" s="48" t="s">
        <v>619</v>
      </c>
      <c r="AU224" s="48"/>
      <c r="AV224" s="48"/>
      <c r="AW224" s="103" t="s">
        <v>2412</v>
      </c>
      <c r="AX224" s="103" t="s">
        <v>2412</v>
      </c>
      <c r="AY224" s="103" t="s">
        <v>2529</v>
      </c>
      <c r="AZ224" s="103" t="s">
        <v>2529</v>
      </c>
      <c r="BA224" s="2"/>
      <c r="BB224" s="3"/>
      <c r="BC224" s="3"/>
      <c r="BD224" s="3"/>
      <c r="BE224" s="3"/>
    </row>
    <row r="225" spans="1:57" x14ac:dyDescent="0.25">
      <c r="A225" s="63" t="s">
        <v>333</v>
      </c>
      <c r="B225" s="64"/>
      <c r="C225" s="64"/>
      <c r="D225" s="65">
        <v>5.15625</v>
      </c>
      <c r="E225" s="66"/>
      <c r="F225" s="98" t="s">
        <v>1807</v>
      </c>
      <c r="G225" s="64"/>
      <c r="H225" s="67" t="s">
        <v>333</v>
      </c>
      <c r="I225" s="68"/>
      <c r="J225" s="68"/>
      <c r="K225" s="67" t="s">
        <v>2297</v>
      </c>
      <c r="L225" s="69"/>
      <c r="M225" s="70">
        <v>656.798095703125</v>
      </c>
      <c r="N225" s="70">
        <v>3661.1796875</v>
      </c>
      <c r="O225" s="71"/>
      <c r="P225" s="72"/>
      <c r="Q225" s="72"/>
      <c r="R225" s="84"/>
      <c r="S225" s="48">
        <v>1</v>
      </c>
      <c r="T225" s="48">
        <v>1</v>
      </c>
      <c r="U225" s="49">
        <v>0</v>
      </c>
      <c r="V225" s="49">
        <v>0</v>
      </c>
      <c r="W225" s="49">
        <v>0</v>
      </c>
      <c r="X225" s="49">
        <v>0.99999800000000005</v>
      </c>
      <c r="Y225" s="49">
        <v>0</v>
      </c>
      <c r="Z225" s="49" t="s">
        <v>2324</v>
      </c>
      <c r="AA225" s="73">
        <v>225</v>
      </c>
      <c r="AB225" s="73"/>
      <c r="AC225" s="74"/>
      <c r="AD225" s="75">
        <v>16040</v>
      </c>
      <c r="AE225" s="75">
        <v>22732</v>
      </c>
      <c r="AF225" s="75">
        <v>103708</v>
      </c>
      <c r="AG225" s="75">
        <v>559</v>
      </c>
      <c r="AH225" s="75">
        <v>-10800</v>
      </c>
      <c r="AI225" s="75" t="s">
        <v>1240</v>
      </c>
      <c r="AJ225" s="75"/>
      <c r="AK225" s="80" t="s">
        <v>1544</v>
      </c>
      <c r="AL225" s="75" t="s">
        <v>1561</v>
      </c>
      <c r="AM225" s="77">
        <v>40766.701458333337</v>
      </c>
      <c r="AN225" s="75" t="s">
        <v>1829</v>
      </c>
      <c r="AO225" s="80" t="s">
        <v>2052</v>
      </c>
      <c r="AP225" s="75" t="s">
        <v>65</v>
      </c>
      <c r="AQ225" s="48" t="s">
        <v>613</v>
      </c>
      <c r="AR225" s="48" t="s">
        <v>613</v>
      </c>
      <c r="AS225" s="48" t="s">
        <v>641</v>
      </c>
      <c r="AT225" s="48" t="s">
        <v>641</v>
      </c>
      <c r="AU225" s="48"/>
      <c r="AV225" s="48"/>
      <c r="AW225" s="103" t="s">
        <v>2475</v>
      </c>
      <c r="AX225" s="103" t="s">
        <v>2475</v>
      </c>
      <c r="AY225" s="103" t="s">
        <v>2591</v>
      </c>
      <c r="AZ225" s="103" t="s">
        <v>2591</v>
      </c>
      <c r="BA225" s="2"/>
      <c r="BB225" s="3"/>
      <c r="BC225" s="3"/>
      <c r="BD225" s="3"/>
      <c r="BE225" s="3"/>
    </row>
    <row r="226" spans="1:57" x14ac:dyDescent="0.25">
      <c r="A226" s="63" t="s">
        <v>334</v>
      </c>
      <c r="B226" s="64"/>
      <c r="C226" s="64"/>
      <c r="D226" s="65">
        <v>8.8125</v>
      </c>
      <c r="E226" s="66"/>
      <c r="F226" s="98" t="s">
        <v>1808</v>
      </c>
      <c r="G226" s="64"/>
      <c r="H226" s="67" t="s">
        <v>334</v>
      </c>
      <c r="I226" s="68"/>
      <c r="J226" s="68"/>
      <c r="K226" s="67" t="s">
        <v>2298</v>
      </c>
      <c r="L226" s="69"/>
      <c r="M226" s="70">
        <v>7718.6826171875</v>
      </c>
      <c r="N226" s="70">
        <v>3057.180908203125</v>
      </c>
      <c r="O226" s="71"/>
      <c r="P226" s="72"/>
      <c r="Q226" s="72"/>
      <c r="R226" s="84"/>
      <c r="S226" s="48">
        <v>0</v>
      </c>
      <c r="T226" s="48">
        <v>2</v>
      </c>
      <c r="U226" s="49">
        <v>6</v>
      </c>
      <c r="V226" s="49">
        <v>0.16666700000000001</v>
      </c>
      <c r="W226" s="49">
        <v>0</v>
      </c>
      <c r="X226" s="49">
        <v>1.227457</v>
      </c>
      <c r="Y226" s="49">
        <v>0</v>
      </c>
      <c r="Z226" s="49">
        <v>0</v>
      </c>
      <c r="AA226" s="73">
        <v>226</v>
      </c>
      <c r="AB226" s="73"/>
      <c r="AC226" s="74"/>
      <c r="AD226" s="75">
        <v>22699</v>
      </c>
      <c r="AE226" s="75">
        <v>25504</v>
      </c>
      <c r="AF226" s="75">
        <v>92207</v>
      </c>
      <c r="AG226" s="75">
        <v>4831</v>
      </c>
      <c r="AH226" s="75">
        <v>-28800</v>
      </c>
      <c r="AI226" s="75" t="s">
        <v>1241</v>
      </c>
      <c r="AJ226" s="75" t="s">
        <v>1409</v>
      </c>
      <c r="AK226" s="80" t="s">
        <v>1545</v>
      </c>
      <c r="AL226" s="75" t="s">
        <v>1558</v>
      </c>
      <c r="AM226" s="77">
        <v>39541.287546296298</v>
      </c>
      <c r="AN226" s="75" t="s">
        <v>1829</v>
      </c>
      <c r="AO226" s="80" t="s">
        <v>2053</v>
      </c>
      <c r="AP226" s="75" t="s">
        <v>65</v>
      </c>
      <c r="AQ226" s="48" t="s">
        <v>602</v>
      </c>
      <c r="AR226" s="48" t="s">
        <v>602</v>
      </c>
      <c r="AS226" s="48" t="s">
        <v>639</v>
      </c>
      <c r="AT226" s="48" t="s">
        <v>639</v>
      </c>
      <c r="AU226" s="48" t="s">
        <v>663</v>
      </c>
      <c r="AV226" s="48" t="s">
        <v>2378</v>
      </c>
      <c r="AW226" s="103" t="s">
        <v>2476</v>
      </c>
      <c r="AX226" s="103" t="s">
        <v>2493</v>
      </c>
      <c r="AY226" s="103" t="s">
        <v>2592</v>
      </c>
      <c r="AZ226" s="103" t="s">
        <v>2592</v>
      </c>
      <c r="BA226" s="2"/>
      <c r="BB226" s="3"/>
      <c r="BC226" s="3"/>
      <c r="BD226" s="3"/>
      <c r="BE226" s="3"/>
    </row>
    <row r="227" spans="1:57" x14ac:dyDescent="0.25">
      <c r="A227" s="63" t="s">
        <v>419</v>
      </c>
      <c r="B227" s="64"/>
      <c r="C227" s="64"/>
      <c r="D227" s="65">
        <v>1.5</v>
      </c>
      <c r="E227" s="66"/>
      <c r="F227" s="98" t="s">
        <v>1809</v>
      </c>
      <c r="G227" s="64"/>
      <c r="H227" s="67" t="s">
        <v>419</v>
      </c>
      <c r="I227" s="68"/>
      <c r="J227" s="68"/>
      <c r="K227" s="67" t="s">
        <v>2299</v>
      </c>
      <c r="L227" s="69"/>
      <c r="M227" s="70">
        <v>9601.84375</v>
      </c>
      <c r="N227" s="70">
        <v>2643.332275390625</v>
      </c>
      <c r="O227" s="71"/>
      <c r="P227" s="72"/>
      <c r="Q227" s="72"/>
      <c r="R227" s="84"/>
      <c r="S227" s="48">
        <v>1</v>
      </c>
      <c r="T227" s="48">
        <v>0</v>
      </c>
      <c r="U227" s="49">
        <v>0</v>
      </c>
      <c r="V227" s="49">
        <v>0.111111</v>
      </c>
      <c r="W227" s="49">
        <v>0</v>
      </c>
      <c r="X227" s="49">
        <v>0.67166899999999996</v>
      </c>
      <c r="Y227" s="49">
        <v>0</v>
      </c>
      <c r="Z227" s="49">
        <v>0</v>
      </c>
      <c r="AA227" s="73">
        <v>227</v>
      </c>
      <c r="AB227" s="73"/>
      <c r="AC227" s="74"/>
      <c r="AD227" s="75">
        <v>3740</v>
      </c>
      <c r="AE227" s="75">
        <v>10718</v>
      </c>
      <c r="AF227" s="75">
        <v>20023</v>
      </c>
      <c r="AG227" s="75">
        <v>6106</v>
      </c>
      <c r="AH227" s="75">
        <v>-28800</v>
      </c>
      <c r="AI227" s="75" t="s">
        <v>1242</v>
      </c>
      <c r="AJ227" s="75" t="s">
        <v>1410</v>
      </c>
      <c r="AK227" s="80" t="s">
        <v>1546</v>
      </c>
      <c r="AL227" s="75" t="s">
        <v>1558</v>
      </c>
      <c r="AM227" s="77">
        <v>40908.840752314813</v>
      </c>
      <c r="AN227" s="75" t="s">
        <v>1829</v>
      </c>
      <c r="AO227" s="80" t="s">
        <v>2054</v>
      </c>
      <c r="AP227" s="75" t="s">
        <v>64</v>
      </c>
      <c r="AQ227" s="48"/>
      <c r="AR227" s="48"/>
      <c r="AS227" s="48"/>
      <c r="AT227" s="48"/>
      <c r="AU227" s="48"/>
      <c r="AV227" s="48"/>
      <c r="AW227" s="48"/>
      <c r="AX227" s="48"/>
      <c r="AY227" s="48"/>
      <c r="AZ227" s="48"/>
      <c r="BA227" s="2"/>
      <c r="BB227" s="3"/>
      <c r="BC227" s="3"/>
      <c r="BD227" s="3"/>
      <c r="BE227" s="3"/>
    </row>
    <row r="228" spans="1:57" x14ac:dyDescent="0.25">
      <c r="A228" s="63" t="s">
        <v>335</v>
      </c>
      <c r="B228" s="64"/>
      <c r="C228" s="64"/>
      <c r="D228" s="65">
        <v>5.15625</v>
      </c>
      <c r="E228" s="66"/>
      <c r="F228" s="98" t="s">
        <v>1810</v>
      </c>
      <c r="G228" s="64"/>
      <c r="H228" s="67" t="s">
        <v>335</v>
      </c>
      <c r="I228" s="68"/>
      <c r="J228" s="68"/>
      <c r="K228" s="67" t="s">
        <v>2300</v>
      </c>
      <c r="L228" s="69"/>
      <c r="M228" s="70">
        <v>5075.39892578125</v>
      </c>
      <c r="N228" s="70">
        <v>1586.2698974609375</v>
      </c>
      <c r="O228" s="71"/>
      <c r="P228" s="72"/>
      <c r="Q228" s="72"/>
      <c r="R228" s="84"/>
      <c r="S228" s="48">
        <v>1</v>
      </c>
      <c r="T228" s="48">
        <v>1</v>
      </c>
      <c r="U228" s="49">
        <v>0</v>
      </c>
      <c r="V228" s="49">
        <v>0</v>
      </c>
      <c r="W228" s="49">
        <v>0</v>
      </c>
      <c r="X228" s="49">
        <v>0.99999800000000005</v>
      </c>
      <c r="Y228" s="49">
        <v>0</v>
      </c>
      <c r="Z228" s="49" t="s">
        <v>2324</v>
      </c>
      <c r="AA228" s="73">
        <v>228</v>
      </c>
      <c r="AB228" s="73"/>
      <c r="AC228" s="74"/>
      <c r="AD228" s="75">
        <v>33</v>
      </c>
      <c r="AE228" s="75">
        <v>252</v>
      </c>
      <c r="AF228" s="75">
        <v>185806</v>
      </c>
      <c r="AG228" s="75">
        <v>0</v>
      </c>
      <c r="AH228" s="75">
        <v>-25200</v>
      </c>
      <c r="AI228" s="75"/>
      <c r="AJ228" s="75" t="s">
        <v>1411</v>
      </c>
      <c r="AK228" s="80" t="s">
        <v>1547</v>
      </c>
      <c r="AL228" s="75" t="s">
        <v>1569</v>
      </c>
      <c r="AM228" s="77">
        <v>40246.217928240738</v>
      </c>
      <c r="AN228" s="75" t="s">
        <v>1829</v>
      </c>
      <c r="AO228" s="80" t="s">
        <v>2055</v>
      </c>
      <c r="AP228" s="75" t="s">
        <v>65</v>
      </c>
      <c r="AQ228" s="48" t="s">
        <v>578</v>
      </c>
      <c r="AR228" s="48" t="s">
        <v>578</v>
      </c>
      <c r="AS228" s="48" t="s">
        <v>632</v>
      </c>
      <c r="AT228" s="48" t="s">
        <v>632</v>
      </c>
      <c r="AU228" s="48"/>
      <c r="AV228" s="48"/>
      <c r="AW228" s="103" t="s">
        <v>2477</v>
      </c>
      <c r="AX228" s="103" t="s">
        <v>2477</v>
      </c>
      <c r="AY228" s="103" t="s">
        <v>2593</v>
      </c>
      <c r="AZ228" s="103" t="s">
        <v>2593</v>
      </c>
      <c r="BA228" s="2"/>
      <c r="BB228" s="3"/>
      <c r="BC228" s="3"/>
      <c r="BD228" s="3"/>
      <c r="BE228" s="3"/>
    </row>
    <row r="229" spans="1:57" x14ac:dyDescent="0.25">
      <c r="A229" s="63" t="s">
        <v>336</v>
      </c>
      <c r="B229" s="64"/>
      <c r="C229" s="64"/>
      <c r="D229" s="65">
        <v>5.15625</v>
      </c>
      <c r="E229" s="66"/>
      <c r="F229" s="98" t="s">
        <v>1811</v>
      </c>
      <c r="G229" s="64"/>
      <c r="H229" s="67" t="s">
        <v>336</v>
      </c>
      <c r="I229" s="68"/>
      <c r="J229" s="68"/>
      <c r="K229" s="67" t="s">
        <v>2301</v>
      </c>
      <c r="L229" s="69"/>
      <c r="M229" s="70">
        <v>278.3538818359375</v>
      </c>
      <c r="N229" s="70">
        <v>6342.2900390625</v>
      </c>
      <c r="O229" s="71"/>
      <c r="P229" s="72"/>
      <c r="Q229" s="72"/>
      <c r="R229" s="84"/>
      <c r="S229" s="48">
        <v>0</v>
      </c>
      <c r="T229" s="48">
        <v>1</v>
      </c>
      <c r="U229" s="49">
        <v>0</v>
      </c>
      <c r="V229" s="49">
        <v>2.7778000000000001E-2</v>
      </c>
      <c r="W229" s="49">
        <v>0</v>
      </c>
      <c r="X229" s="49">
        <v>0.56408599999999998</v>
      </c>
      <c r="Y229" s="49">
        <v>0</v>
      </c>
      <c r="Z229" s="49">
        <v>0</v>
      </c>
      <c r="AA229" s="73">
        <v>229</v>
      </c>
      <c r="AB229" s="73"/>
      <c r="AC229" s="74"/>
      <c r="AD229" s="75">
        <v>1263</v>
      </c>
      <c r="AE229" s="75">
        <v>1330</v>
      </c>
      <c r="AF229" s="75">
        <v>39217</v>
      </c>
      <c r="AG229" s="75">
        <v>33912</v>
      </c>
      <c r="AH229" s="75">
        <v>-10800</v>
      </c>
      <c r="AI229" s="75" t="s">
        <v>1243</v>
      </c>
      <c r="AJ229" s="75" t="s">
        <v>1412</v>
      </c>
      <c r="AK229" s="75"/>
      <c r="AL229" s="75" t="s">
        <v>1282</v>
      </c>
      <c r="AM229" s="77">
        <v>42378.961157407408</v>
      </c>
      <c r="AN229" s="75" t="s">
        <v>1829</v>
      </c>
      <c r="AO229" s="80" t="s">
        <v>2056</v>
      </c>
      <c r="AP229" s="75" t="s">
        <v>65</v>
      </c>
      <c r="AQ229" s="48"/>
      <c r="AR229" s="48"/>
      <c r="AS229" s="48"/>
      <c r="AT229" s="48"/>
      <c r="AU229" s="48"/>
      <c r="AV229" s="48"/>
      <c r="AW229" s="103" t="s">
        <v>2402</v>
      </c>
      <c r="AX229" s="103" t="s">
        <v>2402</v>
      </c>
      <c r="AY229" s="103" t="s">
        <v>2518</v>
      </c>
      <c r="AZ229" s="103" t="s">
        <v>2518</v>
      </c>
      <c r="BA229" s="2"/>
      <c r="BB229" s="3"/>
      <c r="BC229" s="3"/>
      <c r="BD229" s="3"/>
      <c r="BE229" s="3"/>
    </row>
    <row r="230" spans="1:57" x14ac:dyDescent="0.25">
      <c r="A230" s="63" t="s">
        <v>337</v>
      </c>
      <c r="B230" s="64"/>
      <c r="C230" s="64"/>
      <c r="D230" s="65">
        <v>5.15625</v>
      </c>
      <c r="E230" s="66"/>
      <c r="F230" s="98" t="s">
        <v>1812</v>
      </c>
      <c r="G230" s="64"/>
      <c r="H230" s="67" t="s">
        <v>337</v>
      </c>
      <c r="I230" s="68"/>
      <c r="J230" s="68"/>
      <c r="K230" s="67" t="s">
        <v>2302</v>
      </c>
      <c r="L230" s="69"/>
      <c r="M230" s="70">
        <v>3183.337890625</v>
      </c>
      <c r="N230" s="70">
        <v>8303.6591796875</v>
      </c>
      <c r="O230" s="71"/>
      <c r="P230" s="72"/>
      <c r="Q230" s="72"/>
      <c r="R230" s="84"/>
      <c r="S230" s="48">
        <v>1</v>
      </c>
      <c r="T230" s="48">
        <v>1</v>
      </c>
      <c r="U230" s="49">
        <v>0</v>
      </c>
      <c r="V230" s="49">
        <v>0</v>
      </c>
      <c r="W230" s="49">
        <v>0</v>
      </c>
      <c r="X230" s="49">
        <v>0.99999800000000005</v>
      </c>
      <c r="Y230" s="49">
        <v>0</v>
      </c>
      <c r="Z230" s="49" t="s">
        <v>2324</v>
      </c>
      <c r="AA230" s="73">
        <v>230</v>
      </c>
      <c r="AB230" s="73"/>
      <c r="AC230" s="74"/>
      <c r="AD230" s="75">
        <v>1760</v>
      </c>
      <c r="AE230" s="75">
        <v>287</v>
      </c>
      <c r="AF230" s="75">
        <v>5973</v>
      </c>
      <c r="AG230" s="75">
        <v>9506</v>
      </c>
      <c r="AH230" s="75"/>
      <c r="AI230" s="75" t="s">
        <v>1244</v>
      </c>
      <c r="AJ230" s="75" t="s">
        <v>1413</v>
      </c>
      <c r="AK230" s="75"/>
      <c r="AL230" s="75"/>
      <c r="AM230" s="77">
        <v>42667.56821759259</v>
      </c>
      <c r="AN230" s="75" t="s">
        <v>1829</v>
      </c>
      <c r="AO230" s="80" t="s">
        <v>2057</v>
      </c>
      <c r="AP230" s="75" t="s">
        <v>65</v>
      </c>
      <c r="AQ230" s="48" t="s">
        <v>614</v>
      </c>
      <c r="AR230" s="48" t="s">
        <v>614</v>
      </c>
      <c r="AS230" s="48" t="s">
        <v>619</v>
      </c>
      <c r="AT230" s="48" t="s">
        <v>619</v>
      </c>
      <c r="AU230" s="48"/>
      <c r="AV230" s="48"/>
      <c r="AW230" s="103" t="s">
        <v>2478</v>
      </c>
      <c r="AX230" s="103" t="s">
        <v>2478</v>
      </c>
      <c r="AY230" s="103" t="s">
        <v>2594</v>
      </c>
      <c r="AZ230" s="103" t="s">
        <v>2594</v>
      </c>
      <c r="BA230" s="2"/>
      <c r="BB230" s="3"/>
      <c r="BC230" s="3"/>
      <c r="BD230" s="3"/>
      <c r="BE230" s="3"/>
    </row>
    <row r="231" spans="1:57" x14ac:dyDescent="0.25">
      <c r="A231" s="63" t="s">
        <v>338</v>
      </c>
      <c r="B231" s="64"/>
      <c r="C231" s="64"/>
      <c r="D231" s="65">
        <v>5.15625</v>
      </c>
      <c r="E231" s="66"/>
      <c r="F231" s="98" t="s">
        <v>1813</v>
      </c>
      <c r="G231" s="64"/>
      <c r="H231" s="67" t="s">
        <v>338</v>
      </c>
      <c r="I231" s="68"/>
      <c r="J231" s="68"/>
      <c r="K231" s="67" t="s">
        <v>2303</v>
      </c>
      <c r="L231" s="69"/>
      <c r="M231" s="70">
        <v>1132.4927978515625</v>
      </c>
      <c r="N231" s="70">
        <v>8759.5712890625</v>
      </c>
      <c r="O231" s="71"/>
      <c r="P231" s="72"/>
      <c r="Q231" s="72"/>
      <c r="R231" s="84"/>
      <c r="S231" s="48">
        <v>0</v>
      </c>
      <c r="T231" s="48">
        <v>1</v>
      </c>
      <c r="U231" s="49">
        <v>0</v>
      </c>
      <c r="V231" s="49">
        <v>4.3478000000000003E-2</v>
      </c>
      <c r="W231" s="49">
        <v>0</v>
      </c>
      <c r="X231" s="49">
        <v>0.57882800000000001</v>
      </c>
      <c r="Y231" s="49">
        <v>0</v>
      </c>
      <c r="Z231" s="49">
        <v>0</v>
      </c>
      <c r="AA231" s="73">
        <v>231</v>
      </c>
      <c r="AB231" s="73"/>
      <c r="AC231" s="74"/>
      <c r="AD231" s="75">
        <v>405</v>
      </c>
      <c r="AE231" s="75">
        <v>950</v>
      </c>
      <c r="AF231" s="75">
        <v>14627</v>
      </c>
      <c r="AG231" s="75">
        <v>11707</v>
      </c>
      <c r="AH231" s="75">
        <v>7200</v>
      </c>
      <c r="AI231" s="75" t="s">
        <v>1245</v>
      </c>
      <c r="AJ231" s="75" t="s">
        <v>1414</v>
      </c>
      <c r="AK231" s="80" t="s">
        <v>1548</v>
      </c>
      <c r="AL231" s="75" t="s">
        <v>1588</v>
      </c>
      <c r="AM231" s="77">
        <v>41978.437662037039</v>
      </c>
      <c r="AN231" s="75" t="s">
        <v>1829</v>
      </c>
      <c r="AO231" s="80" t="s">
        <v>2058</v>
      </c>
      <c r="AP231" s="75" t="s">
        <v>65</v>
      </c>
      <c r="AQ231" s="48"/>
      <c r="AR231" s="48"/>
      <c r="AS231" s="48"/>
      <c r="AT231" s="48"/>
      <c r="AU231" s="48"/>
      <c r="AV231" s="48"/>
      <c r="AW231" s="103" t="s">
        <v>2382</v>
      </c>
      <c r="AX231" s="103" t="s">
        <v>2382</v>
      </c>
      <c r="AY231" s="103" t="s">
        <v>2498</v>
      </c>
      <c r="AZ231" s="103" t="s">
        <v>2498</v>
      </c>
      <c r="BA231" s="2"/>
      <c r="BB231" s="3"/>
      <c r="BC231" s="3"/>
      <c r="BD231" s="3"/>
      <c r="BE231" s="3"/>
    </row>
    <row r="232" spans="1:57" x14ac:dyDescent="0.25">
      <c r="A232" s="63" t="s">
        <v>339</v>
      </c>
      <c r="B232" s="64"/>
      <c r="C232" s="64"/>
      <c r="D232" s="65">
        <v>16.125</v>
      </c>
      <c r="E232" s="66"/>
      <c r="F232" s="98" t="s">
        <v>1814</v>
      </c>
      <c r="G232" s="64"/>
      <c r="H232" s="67" t="s">
        <v>339</v>
      </c>
      <c r="I232" s="68"/>
      <c r="J232" s="68"/>
      <c r="K232" s="67" t="s">
        <v>2304</v>
      </c>
      <c r="L232" s="69"/>
      <c r="M232" s="70">
        <v>6164.8154296875</v>
      </c>
      <c r="N232" s="70">
        <v>3463.235595703125</v>
      </c>
      <c r="O232" s="71"/>
      <c r="P232" s="72"/>
      <c r="Q232" s="72"/>
      <c r="R232" s="84"/>
      <c r="S232" s="48">
        <v>0</v>
      </c>
      <c r="T232" s="48">
        <v>4</v>
      </c>
      <c r="U232" s="49">
        <v>12</v>
      </c>
      <c r="V232" s="49">
        <v>0.25</v>
      </c>
      <c r="W232" s="49">
        <v>0</v>
      </c>
      <c r="X232" s="49">
        <v>2.3783729999999998</v>
      </c>
      <c r="Y232" s="49">
        <v>0</v>
      </c>
      <c r="Z232" s="49">
        <v>0</v>
      </c>
      <c r="AA232" s="73">
        <v>232</v>
      </c>
      <c r="AB232" s="73"/>
      <c r="AC232" s="74"/>
      <c r="AD232" s="75">
        <v>346</v>
      </c>
      <c r="AE232" s="75">
        <v>934</v>
      </c>
      <c r="AF232" s="75">
        <v>62432</v>
      </c>
      <c r="AG232" s="75">
        <v>106286</v>
      </c>
      <c r="AH232" s="75">
        <v>-10800</v>
      </c>
      <c r="AI232" s="75" t="s">
        <v>1246</v>
      </c>
      <c r="AJ232" s="75"/>
      <c r="AK232" s="75"/>
      <c r="AL232" s="75" t="s">
        <v>1561</v>
      </c>
      <c r="AM232" s="77">
        <v>40702.125081018516</v>
      </c>
      <c r="AN232" s="75" t="s">
        <v>1829</v>
      </c>
      <c r="AO232" s="80" t="s">
        <v>2059</v>
      </c>
      <c r="AP232" s="75" t="s">
        <v>65</v>
      </c>
      <c r="AQ232" s="48"/>
      <c r="AR232" s="48"/>
      <c r="AS232" s="48"/>
      <c r="AT232" s="48"/>
      <c r="AU232" s="48"/>
      <c r="AV232" s="48"/>
      <c r="AW232" s="103" t="s">
        <v>2479</v>
      </c>
      <c r="AX232" s="103" t="s">
        <v>2494</v>
      </c>
      <c r="AY232" s="103" t="s">
        <v>2595</v>
      </c>
      <c r="AZ232" s="103" t="s">
        <v>2607</v>
      </c>
      <c r="BA232" s="2"/>
      <c r="BB232" s="3"/>
      <c r="BC232" s="3"/>
      <c r="BD232" s="3"/>
      <c r="BE232" s="3"/>
    </row>
    <row r="233" spans="1:57" x14ac:dyDescent="0.25">
      <c r="A233" s="63" t="s">
        <v>420</v>
      </c>
      <c r="B233" s="64"/>
      <c r="C233" s="64"/>
      <c r="D233" s="65">
        <v>1.5</v>
      </c>
      <c r="E233" s="66"/>
      <c r="F233" s="98" t="s">
        <v>1815</v>
      </c>
      <c r="G233" s="64"/>
      <c r="H233" s="67" t="s">
        <v>420</v>
      </c>
      <c r="I233" s="68"/>
      <c r="J233" s="68"/>
      <c r="K233" s="67" t="s">
        <v>2305</v>
      </c>
      <c r="L233" s="69"/>
      <c r="M233" s="70">
        <v>8798.67578125</v>
      </c>
      <c r="N233" s="70">
        <v>2923.218017578125</v>
      </c>
      <c r="O233" s="71"/>
      <c r="P233" s="72"/>
      <c r="Q233" s="72"/>
      <c r="R233" s="84"/>
      <c r="S233" s="48">
        <v>1</v>
      </c>
      <c r="T233" s="48">
        <v>0</v>
      </c>
      <c r="U233" s="49">
        <v>0</v>
      </c>
      <c r="V233" s="49">
        <v>0.14285700000000001</v>
      </c>
      <c r="W233" s="49">
        <v>0</v>
      </c>
      <c r="X233" s="49">
        <v>0.65540399999999999</v>
      </c>
      <c r="Y233" s="49">
        <v>0</v>
      </c>
      <c r="Z233" s="49">
        <v>0</v>
      </c>
      <c r="AA233" s="73">
        <v>233</v>
      </c>
      <c r="AB233" s="73"/>
      <c r="AC233" s="74"/>
      <c r="AD233" s="75">
        <v>857</v>
      </c>
      <c r="AE233" s="75">
        <v>846660</v>
      </c>
      <c r="AF233" s="75">
        <v>25751</v>
      </c>
      <c r="AG233" s="75">
        <v>1619</v>
      </c>
      <c r="AH233" s="75">
        <v>-10800</v>
      </c>
      <c r="AI233" s="75" t="s">
        <v>1247</v>
      </c>
      <c r="AJ233" s="75" t="s">
        <v>1337</v>
      </c>
      <c r="AK233" s="80" t="s">
        <v>1549</v>
      </c>
      <c r="AL233" s="75" t="s">
        <v>1282</v>
      </c>
      <c r="AM233" s="77">
        <v>40001.089537037034</v>
      </c>
      <c r="AN233" s="75" t="s">
        <v>1829</v>
      </c>
      <c r="AO233" s="80" t="s">
        <v>2060</v>
      </c>
      <c r="AP233" s="75" t="s">
        <v>64</v>
      </c>
      <c r="AQ233" s="48"/>
      <c r="AR233" s="48"/>
      <c r="AS233" s="48"/>
      <c r="AT233" s="48"/>
      <c r="AU233" s="48"/>
      <c r="AV233" s="48"/>
      <c r="AW233" s="48"/>
      <c r="AX233" s="48"/>
      <c r="AY233" s="48"/>
      <c r="AZ233" s="48"/>
      <c r="BA233" s="2"/>
      <c r="BB233" s="3"/>
      <c r="BC233" s="3"/>
      <c r="BD233" s="3"/>
      <c r="BE233" s="3"/>
    </row>
    <row r="234" spans="1:57" x14ac:dyDescent="0.25">
      <c r="A234" s="63" t="s">
        <v>421</v>
      </c>
      <c r="B234" s="64"/>
      <c r="C234" s="64"/>
      <c r="D234" s="65">
        <v>1.5</v>
      </c>
      <c r="E234" s="66"/>
      <c r="F234" s="98" t="s">
        <v>1816</v>
      </c>
      <c r="G234" s="64"/>
      <c r="H234" s="67" t="s">
        <v>421</v>
      </c>
      <c r="I234" s="68"/>
      <c r="J234" s="68"/>
      <c r="K234" s="67" t="s">
        <v>2306</v>
      </c>
      <c r="L234" s="69"/>
      <c r="M234" s="70">
        <v>7051.45703125</v>
      </c>
      <c r="N234" s="70">
        <v>642.22088623046875</v>
      </c>
      <c r="O234" s="71"/>
      <c r="P234" s="72"/>
      <c r="Q234" s="72"/>
      <c r="R234" s="84"/>
      <c r="S234" s="48">
        <v>1</v>
      </c>
      <c r="T234" s="48">
        <v>0</v>
      </c>
      <c r="U234" s="49">
        <v>0</v>
      </c>
      <c r="V234" s="49">
        <v>0.14285700000000001</v>
      </c>
      <c r="W234" s="49">
        <v>0</v>
      </c>
      <c r="X234" s="49">
        <v>0.65540399999999999</v>
      </c>
      <c r="Y234" s="49">
        <v>0</v>
      </c>
      <c r="Z234" s="49">
        <v>0</v>
      </c>
      <c r="AA234" s="73">
        <v>234</v>
      </c>
      <c r="AB234" s="73"/>
      <c r="AC234" s="74"/>
      <c r="AD234" s="75">
        <v>107</v>
      </c>
      <c r="AE234" s="75">
        <v>37435</v>
      </c>
      <c r="AF234" s="75">
        <v>33030</v>
      </c>
      <c r="AG234" s="75">
        <v>9867</v>
      </c>
      <c r="AH234" s="75">
        <v>-10800</v>
      </c>
      <c r="AI234" s="75" t="s">
        <v>1248</v>
      </c>
      <c r="AJ234" s="75" t="s">
        <v>1415</v>
      </c>
      <c r="AK234" s="75"/>
      <c r="AL234" s="75" t="s">
        <v>1282</v>
      </c>
      <c r="AM234" s="77">
        <v>42171.286087962966</v>
      </c>
      <c r="AN234" s="75" t="s">
        <v>1829</v>
      </c>
      <c r="AO234" s="80" t="s">
        <v>2061</v>
      </c>
      <c r="AP234" s="75" t="s">
        <v>64</v>
      </c>
      <c r="AQ234" s="48"/>
      <c r="AR234" s="48"/>
      <c r="AS234" s="48"/>
      <c r="AT234" s="48"/>
      <c r="AU234" s="48"/>
      <c r="AV234" s="48"/>
      <c r="AW234" s="48"/>
      <c r="AX234" s="48"/>
      <c r="AY234" s="48"/>
      <c r="AZ234" s="48"/>
      <c r="BA234" s="2"/>
      <c r="BB234" s="3"/>
      <c r="BC234" s="3"/>
      <c r="BD234" s="3"/>
      <c r="BE234" s="3"/>
    </row>
    <row r="235" spans="1:57" x14ac:dyDescent="0.25">
      <c r="A235" s="63" t="s">
        <v>422</v>
      </c>
      <c r="B235" s="64"/>
      <c r="C235" s="64"/>
      <c r="D235" s="65">
        <v>1.5</v>
      </c>
      <c r="E235" s="66"/>
      <c r="F235" s="98" t="s">
        <v>1817</v>
      </c>
      <c r="G235" s="64"/>
      <c r="H235" s="67" t="s">
        <v>422</v>
      </c>
      <c r="I235" s="68"/>
      <c r="J235" s="68"/>
      <c r="K235" s="67" t="s">
        <v>2307</v>
      </c>
      <c r="L235" s="69"/>
      <c r="M235" s="70">
        <v>1890.104736328125</v>
      </c>
      <c r="N235" s="70">
        <v>4159.162109375</v>
      </c>
      <c r="O235" s="71"/>
      <c r="P235" s="72"/>
      <c r="Q235" s="72"/>
      <c r="R235" s="84"/>
      <c r="S235" s="48">
        <v>1</v>
      </c>
      <c r="T235" s="48">
        <v>0</v>
      </c>
      <c r="U235" s="49">
        <v>0</v>
      </c>
      <c r="V235" s="49">
        <v>0.14285700000000001</v>
      </c>
      <c r="W235" s="49">
        <v>0</v>
      </c>
      <c r="X235" s="49">
        <v>0.65540399999999999</v>
      </c>
      <c r="Y235" s="49">
        <v>0</v>
      </c>
      <c r="Z235" s="49">
        <v>0</v>
      </c>
      <c r="AA235" s="73">
        <v>235</v>
      </c>
      <c r="AB235" s="73"/>
      <c r="AC235" s="74"/>
      <c r="AD235" s="75">
        <v>319</v>
      </c>
      <c r="AE235" s="75">
        <v>175</v>
      </c>
      <c r="AF235" s="75">
        <v>2258</v>
      </c>
      <c r="AG235" s="75">
        <v>8785</v>
      </c>
      <c r="AH235" s="75"/>
      <c r="AI235" s="75" t="s">
        <v>1249</v>
      </c>
      <c r="AJ235" s="75"/>
      <c r="AK235" s="75"/>
      <c r="AL235" s="75"/>
      <c r="AM235" s="77">
        <v>42565.099212962959</v>
      </c>
      <c r="AN235" s="75" t="s">
        <v>1829</v>
      </c>
      <c r="AO235" s="80" t="s">
        <v>2062</v>
      </c>
      <c r="AP235" s="75" t="s">
        <v>64</v>
      </c>
      <c r="AQ235" s="48"/>
      <c r="AR235" s="48"/>
      <c r="AS235" s="48"/>
      <c r="AT235" s="48"/>
      <c r="AU235" s="48"/>
      <c r="AV235" s="48"/>
      <c r="AW235" s="48"/>
      <c r="AX235" s="48"/>
      <c r="AY235" s="48"/>
      <c r="AZ235" s="48"/>
      <c r="BA235" s="2"/>
      <c r="BB235" s="3"/>
      <c r="BC235" s="3"/>
      <c r="BD235" s="3"/>
      <c r="BE235" s="3"/>
    </row>
    <row r="236" spans="1:57" x14ac:dyDescent="0.25">
      <c r="A236" s="63" t="s">
        <v>423</v>
      </c>
      <c r="B236" s="64"/>
      <c r="C236" s="64"/>
      <c r="D236" s="65">
        <v>1.5</v>
      </c>
      <c r="E236" s="66"/>
      <c r="F236" s="98" t="s">
        <v>1818</v>
      </c>
      <c r="G236" s="64"/>
      <c r="H236" s="67" t="s">
        <v>423</v>
      </c>
      <c r="I236" s="68"/>
      <c r="J236" s="68"/>
      <c r="K236" s="67" t="s">
        <v>2308</v>
      </c>
      <c r="L236" s="69"/>
      <c r="M236" s="70">
        <v>8837.7080078125</v>
      </c>
      <c r="N236" s="70">
        <v>2503.495849609375</v>
      </c>
      <c r="O236" s="71"/>
      <c r="P236" s="72"/>
      <c r="Q236" s="72"/>
      <c r="R236" s="84"/>
      <c r="S236" s="48">
        <v>1</v>
      </c>
      <c r="T236" s="48">
        <v>0</v>
      </c>
      <c r="U236" s="49">
        <v>0</v>
      </c>
      <c r="V236" s="49">
        <v>0.14285700000000001</v>
      </c>
      <c r="W236" s="49">
        <v>0</v>
      </c>
      <c r="X236" s="49">
        <v>0.65540399999999999</v>
      </c>
      <c r="Y236" s="49">
        <v>0</v>
      </c>
      <c r="Z236" s="49">
        <v>0</v>
      </c>
      <c r="AA236" s="73">
        <v>236</v>
      </c>
      <c r="AB236" s="73"/>
      <c r="AC236" s="74"/>
      <c r="AD236" s="75">
        <v>2847</v>
      </c>
      <c r="AE236" s="75">
        <v>2782</v>
      </c>
      <c r="AF236" s="75">
        <v>7523</v>
      </c>
      <c r="AG236" s="75">
        <v>22504</v>
      </c>
      <c r="AH236" s="75">
        <v>-7200</v>
      </c>
      <c r="AI236" s="75" t="s">
        <v>1250</v>
      </c>
      <c r="AJ236" s="75" t="s">
        <v>1351</v>
      </c>
      <c r="AK236" s="75"/>
      <c r="AL236" s="75" t="s">
        <v>1557</v>
      </c>
      <c r="AM236" s="77">
        <v>41142.102662037039</v>
      </c>
      <c r="AN236" s="75" t="s">
        <v>1829</v>
      </c>
      <c r="AO236" s="80" t="s">
        <v>2063</v>
      </c>
      <c r="AP236" s="75" t="s">
        <v>64</v>
      </c>
      <c r="AQ236" s="48"/>
      <c r="AR236" s="48"/>
      <c r="AS236" s="48"/>
      <c r="AT236" s="48"/>
      <c r="AU236" s="48"/>
      <c r="AV236" s="48"/>
      <c r="AW236" s="48"/>
      <c r="AX236" s="48"/>
      <c r="AY236" s="48"/>
      <c r="AZ236" s="48"/>
      <c r="BA236" s="2"/>
      <c r="BB236" s="3"/>
      <c r="BC236" s="3"/>
      <c r="BD236" s="3"/>
      <c r="BE236" s="3"/>
    </row>
    <row r="237" spans="1:57" x14ac:dyDescent="0.25">
      <c r="A237" s="63" t="s">
        <v>340</v>
      </c>
      <c r="B237" s="64"/>
      <c r="C237" s="64"/>
      <c r="D237" s="65">
        <v>5.15625</v>
      </c>
      <c r="E237" s="66"/>
      <c r="F237" s="98" t="s">
        <v>1819</v>
      </c>
      <c r="G237" s="64"/>
      <c r="H237" s="67" t="s">
        <v>340</v>
      </c>
      <c r="I237" s="68"/>
      <c r="J237" s="68"/>
      <c r="K237" s="67" t="s">
        <v>2309</v>
      </c>
      <c r="L237" s="69"/>
      <c r="M237" s="70">
        <v>8902.7099609375</v>
      </c>
      <c r="N237" s="70">
        <v>4365.9541015625</v>
      </c>
      <c r="O237" s="71"/>
      <c r="P237" s="72"/>
      <c r="Q237" s="72"/>
      <c r="R237" s="84"/>
      <c r="S237" s="48">
        <v>0</v>
      </c>
      <c r="T237" s="48">
        <v>1</v>
      </c>
      <c r="U237" s="49">
        <v>0</v>
      </c>
      <c r="V237" s="49">
        <v>1</v>
      </c>
      <c r="W237" s="49">
        <v>0</v>
      </c>
      <c r="X237" s="49">
        <v>0.99999800000000005</v>
      </c>
      <c r="Y237" s="49">
        <v>0</v>
      </c>
      <c r="Z237" s="49">
        <v>0</v>
      </c>
      <c r="AA237" s="73">
        <v>237</v>
      </c>
      <c r="AB237" s="73"/>
      <c r="AC237" s="74"/>
      <c r="AD237" s="75">
        <v>5198</v>
      </c>
      <c r="AE237" s="75">
        <v>5552</v>
      </c>
      <c r="AF237" s="75">
        <v>204821</v>
      </c>
      <c r="AG237" s="75">
        <v>415</v>
      </c>
      <c r="AH237" s="75">
        <v>0</v>
      </c>
      <c r="AI237" s="75" t="s">
        <v>1251</v>
      </c>
      <c r="AJ237" s="75" t="s">
        <v>1416</v>
      </c>
      <c r="AK237" s="80" t="s">
        <v>1550</v>
      </c>
      <c r="AL237" s="75" t="s">
        <v>1562</v>
      </c>
      <c r="AM237" s="77">
        <v>40855.951956018522</v>
      </c>
      <c r="AN237" s="75" t="s">
        <v>1829</v>
      </c>
      <c r="AO237" s="80" t="s">
        <v>2064</v>
      </c>
      <c r="AP237" s="75" t="s">
        <v>65</v>
      </c>
      <c r="AQ237" s="48" t="s">
        <v>615</v>
      </c>
      <c r="AR237" s="48" t="s">
        <v>615</v>
      </c>
      <c r="AS237" s="48" t="s">
        <v>642</v>
      </c>
      <c r="AT237" s="48" t="s">
        <v>642</v>
      </c>
      <c r="AU237" s="48" t="s">
        <v>664</v>
      </c>
      <c r="AV237" s="48" t="s">
        <v>664</v>
      </c>
      <c r="AW237" s="103" t="s">
        <v>2480</v>
      </c>
      <c r="AX237" s="103" t="s">
        <v>2480</v>
      </c>
      <c r="AY237" s="103" t="s">
        <v>2596</v>
      </c>
      <c r="AZ237" s="103" t="s">
        <v>2596</v>
      </c>
      <c r="BA237" s="2"/>
      <c r="BB237" s="3"/>
      <c r="BC237" s="3"/>
      <c r="BD237" s="3"/>
      <c r="BE237" s="3"/>
    </row>
    <row r="238" spans="1:57" x14ac:dyDescent="0.25">
      <c r="A238" s="63" t="s">
        <v>424</v>
      </c>
      <c r="B238" s="64"/>
      <c r="C238" s="64"/>
      <c r="D238" s="65">
        <v>1.5</v>
      </c>
      <c r="E238" s="66"/>
      <c r="F238" s="98" t="s">
        <v>1820</v>
      </c>
      <c r="G238" s="64"/>
      <c r="H238" s="67" t="s">
        <v>424</v>
      </c>
      <c r="I238" s="68"/>
      <c r="J238" s="68"/>
      <c r="K238" s="67" t="s">
        <v>2310</v>
      </c>
      <c r="L238" s="69"/>
      <c r="M238" s="70">
        <v>5226.88427734375</v>
      </c>
      <c r="N238" s="70">
        <v>2874.5166015625</v>
      </c>
      <c r="O238" s="71"/>
      <c r="P238" s="72"/>
      <c r="Q238" s="72"/>
      <c r="R238" s="84"/>
      <c r="S238" s="48">
        <v>1</v>
      </c>
      <c r="T238" s="48">
        <v>0</v>
      </c>
      <c r="U238" s="49">
        <v>0</v>
      </c>
      <c r="V238" s="49">
        <v>1</v>
      </c>
      <c r="W238" s="49">
        <v>0</v>
      </c>
      <c r="X238" s="49">
        <v>0.99999800000000005</v>
      </c>
      <c r="Y238" s="49">
        <v>0</v>
      </c>
      <c r="Z238" s="49">
        <v>0</v>
      </c>
      <c r="AA238" s="73">
        <v>238</v>
      </c>
      <c r="AB238" s="73"/>
      <c r="AC238" s="74"/>
      <c r="AD238" s="75">
        <v>2217</v>
      </c>
      <c r="AE238" s="75">
        <v>145692</v>
      </c>
      <c r="AF238" s="75">
        <v>304995</v>
      </c>
      <c r="AG238" s="75">
        <v>1713</v>
      </c>
      <c r="AH238" s="75">
        <v>3600</v>
      </c>
      <c r="AI238" s="75" t="s">
        <v>1252</v>
      </c>
      <c r="AJ238" s="75" t="s">
        <v>1417</v>
      </c>
      <c r="AK238" s="80" t="s">
        <v>1551</v>
      </c>
      <c r="AL238" s="75" t="s">
        <v>1565</v>
      </c>
      <c r="AM238" s="77">
        <v>41341.912916666668</v>
      </c>
      <c r="AN238" s="75" t="s">
        <v>1829</v>
      </c>
      <c r="AO238" s="80" t="s">
        <v>2065</v>
      </c>
      <c r="AP238" s="75" t="s">
        <v>64</v>
      </c>
      <c r="AQ238" s="48"/>
      <c r="AR238" s="48"/>
      <c r="AS238" s="48"/>
      <c r="AT238" s="48"/>
      <c r="AU238" s="48"/>
      <c r="AV238" s="48"/>
      <c r="AW238" s="48"/>
      <c r="AX238" s="48"/>
      <c r="AY238" s="48"/>
      <c r="AZ238" s="48"/>
      <c r="BA238" s="2"/>
      <c r="BB238" s="3"/>
      <c r="BC238" s="3"/>
      <c r="BD238" s="3"/>
      <c r="BE238" s="3"/>
    </row>
    <row r="239" spans="1:57" x14ac:dyDescent="0.25">
      <c r="A239" s="63" t="s">
        <v>341</v>
      </c>
      <c r="B239" s="64"/>
      <c r="C239" s="64"/>
      <c r="D239" s="65">
        <v>12.46875</v>
      </c>
      <c r="E239" s="66"/>
      <c r="F239" s="98" t="s">
        <v>1821</v>
      </c>
      <c r="G239" s="64"/>
      <c r="H239" s="67" t="s">
        <v>341</v>
      </c>
      <c r="I239" s="68"/>
      <c r="J239" s="68"/>
      <c r="K239" s="67" t="s">
        <v>2311</v>
      </c>
      <c r="L239" s="69"/>
      <c r="M239" s="70">
        <v>4610.95849609375</v>
      </c>
      <c r="N239" s="70">
        <v>2882.052978515625</v>
      </c>
      <c r="O239" s="71"/>
      <c r="P239" s="72"/>
      <c r="Q239" s="72"/>
      <c r="R239" s="84"/>
      <c r="S239" s="48">
        <v>0</v>
      </c>
      <c r="T239" s="48">
        <v>3</v>
      </c>
      <c r="U239" s="49">
        <v>6</v>
      </c>
      <c r="V239" s="49">
        <v>0.33333299999999999</v>
      </c>
      <c r="W239" s="49">
        <v>0</v>
      </c>
      <c r="X239" s="49">
        <v>1.9189149999999999</v>
      </c>
      <c r="Y239" s="49">
        <v>0</v>
      </c>
      <c r="Z239" s="49">
        <v>0</v>
      </c>
      <c r="AA239" s="73">
        <v>239</v>
      </c>
      <c r="AB239" s="73"/>
      <c r="AC239" s="74"/>
      <c r="AD239" s="75">
        <v>12372</v>
      </c>
      <c r="AE239" s="75">
        <v>19574</v>
      </c>
      <c r="AF239" s="75">
        <v>51038</v>
      </c>
      <c r="AG239" s="75">
        <v>75</v>
      </c>
      <c r="AH239" s="75">
        <v>3600</v>
      </c>
      <c r="AI239" s="75" t="s">
        <v>1253</v>
      </c>
      <c r="AJ239" s="75" t="s">
        <v>1418</v>
      </c>
      <c r="AK239" s="80" t="s">
        <v>1552</v>
      </c>
      <c r="AL239" s="75" t="s">
        <v>1581</v>
      </c>
      <c r="AM239" s="77">
        <v>42667.836365740739</v>
      </c>
      <c r="AN239" s="75" t="s">
        <v>1829</v>
      </c>
      <c r="AO239" s="80" t="s">
        <v>2066</v>
      </c>
      <c r="AP239" s="75" t="s">
        <v>65</v>
      </c>
      <c r="AQ239" s="48" t="s">
        <v>616</v>
      </c>
      <c r="AR239" s="48" t="s">
        <v>616</v>
      </c>
      <c r="AS239" s="48" t="s">
        <v>626</v>
      </c>
      <c r="AT239" s="48" t="s">
        <v>626</v>
      </c>
      <c r="AU239" s="48" t="s">
        <v>665</v>
      </c>
      <c r="AV239" s="48" t="s">
        <v>665</v>
      </c>
      <c r="AW239" s="103" t="s">
        <v>2481</v>
      </c>
      <c r="AX239" s="103" t="s">
        <v>2481</v>
      </c>
      <c r="AY239" s="103" t="s">
        <v>2597</v>
      </c>
      <c r="AZ239" s="103" t="s">
        <v>2597</v>
      </c>
      <c r="BA239" s="2"/>
      <c r="BB239" s="3"/>
      <c r="BC239" s="3"/>
      <c r="BD239" s="3"/>
      <c r="BE239" s="3"/>
    </row>
    <row r="240" spans="1:57" x14ac:dyDescent="0.25">
      <c r="A240" s="63" t="s">
        <v>425</v>
      </c>
      <c r="B240" s="64"/>
      <c r="C240" s="64"/>
      <c r="D240" s="65">
        <v>1.5</v>
      </c>
      <c r="E240" s="66"/>
      <c r="F240" s="98" t="s">
        <v>1590</v>
      </c>
      <c r="G240" s="64"/>
      <c r="H240" s="67" t="s">
        <v>425</v>
      </c>
      <c r="I240" s="68"/>
      <c r="J240" s="68"/>
      <c r="K240" s="67" t="s">
        <v>2312</v>
      </c>
      <c r="L240" s="69"/>
      <c r="M240" s="70">
        <v>2357.87841796875</v>
      </c>
      <c r="N240" s="70">
        <v>1362.1822509765625</v>
      </c>
      <c r="O240" s="71"/>
      <c r="P240" s="72"/>
      <c r="Q240" s="72"/>
      <c r="R240" s="84"/>
      <c r="S240" s="48">
        <v>1</v>
      </c>
      <c r="T240" s="48">
        <v>0</v>
      </c>
      <c r="U240" s="49">
        <v>0</v>
      </c>
      <c r="V240" s="49">
        <v>0.2</v>
      </c>
      <c r="W240" s="49">
        <v>0</v>
      </c>
      <c r="X240" s="49">
        <v>0.69369199999999998</v>
      </c>
      <c r="Y240" s="49">
        <v>0</v>
      </c>
      <c r="Z240" s="49">
        <v>0</v>
      </c>
      <c r="AA240" s="73">
        <v>240</v>
      </c>
      <c r="AB240" s="73"/>
      <c r="AC240" s="74"/>
      <c r="AD240" s="75">
        <v>36</v>
      </c>
      <c r="AE240" s="75">
        <v>13</v>
      </c>
      <c r="AF240" s="75">
        <v>5</v>
      </c>
      <c r="AG240" s="75">
        <v>17</v>
      </c>
      <c r="AH240" s="75"/>
      <c r="AI240" s="75" t="s">
        <v>1254</v>
      </c>
      <c r="AJ240" s="75" t="s">
        <v>1419</v>
      </c>
      <c r="AK240" s="75"/>
      <c r="AL240" s="75"/>
      <c r="AM240" s="77">
        <v>39825.345069444447</v>
      </c>
      <c r="AN240" s="75" t="s">
        <v>1829</v>
      </c>
      <c r="AO240" s="80" t="s">
        <v>2067</v>
      </c>
      <c r="AP240" s="75" t="s">
        <v>64</v>
      </c>
      <c r="AQ240" s="48"/>
      <c r="AR240" s="48"/>
      <c r="AS240" s="48"/>
      <c r="AT240" s="48"/>
      <c r="AU240" s="48"/>
      <c r="AV240" s="48"/>
      <c r="AW240" s="48"/>
      <c r="AX240" s="48"/>
      <c r="AY240" s="48"/>
      <c r="AZ240" s="48"/>
      <c r="BA240" s="2"/>
      <c r="BB240" s="3"/>
      <c r="BC240" s="3"/>
      <c r="BD240" s="3"/>
      <c r="BE240" s="3"/>
    </row>
    <row r="241" spans="1:57" x14ac:dyDescent="0.25">
      <c r="A241" s="63" t="s">
        <v>426</v>
      </c>
      <c r="B241" s="64"/>
      <c r="C241" s="64"/>
      <c r="D241" s="65">
        <v>1.5</v>
      </c>
      <c r="E241" s="66"/>
      <c r="F241" s="98" t="s">
        <v>1822</v>
      </c>
      <c r="G241" s="64"/>
      <c r="H241" s="67" t="s">
        <v>426</v>
      </c>
      <c r="I241" s="68"/>
      <c r="J241" s="68"/>
      <c r="K241" s="67" t="s">
        <v>2313</v>
      </c>
      <c r="L241" s="69"/>
      <c r="M241" s="70">
        <v>2293.73388671875</v>
      </c>
      <c r="N241" s="70">
        <v>1788.714111328125</v>
      </c>
      <c r="O241" s="71"/>
      <c r="P241" s="72"/>
      <c r="Q241" s="72"/>
      <c r="R241" s="84"/>
      <c r="S241" s="48">
        <v>1</v>
      </c>
      <c r="T241" s="48">
        <v>0</v>
      </c>
      <c r="U241" s="49">
        <v>0</v>
      </c>
      <c r="V241" s="49">
        <v>0.2</v>
      </c>
      <c r="W241" s="49">
        <v>0</v>
      </c>
      <c r="X241" s="49">
        <v>0.69369199999999998</v>
      </c>
      <c r="Y241" s="49">
        <v>0</v>
      </c>
      <c r="Z241" s="49">
        <v>0</v>
      </c>
      <c r="AA241" s="73">
        <v>241</v>
      </c>
      <c r="AB241" s="73"/>
      <c r="AC241" s="74"/>
      <c r="AD241" s="75">
        <v>1089</v>
      </c>
      <c r="AE241" s="75">
        <v>5263</v>
      </c>
      <c r="AF241" s="75">
        <v>12668</v>
      </c>
      <c r="AG241" s="75">
        <v>9593</v>
      </c>
      <c r="AH241" s="75">
        <v>19800</v>
      </c>
      <c r="AI241" s="75" t="s">
        <v>1255</v>
      </c>
      <c r="AJ241" s="75" t="s">
        <v>1420</v>
      </c>
      <c r="AK241" s="80" t="s">
        <v>1553</v>
      </c>
      <c r="AL241" s="75" t="s">
        <v>1589</v>
      </c>
      <c r="AM241" s="77">
        <v>39885.85260416667</v>
      </c>
      <c r="AN241" s="75" t="s">
        <v>1829</v>
      </c>
      <c r="AO241" s="80" t="s">
        <v>2068</v>
      </c>
      <c r="AP241" s="75" t="s">
        <v>64</v>
      </c>
      <c r="AQ241" s="48"/>
      <c r="AR241" s="48"/>
      <c r="AS241" s="48"/>
      <c r="AT241" s="48"/>
      <c r="AU241" s="48"/>
      <c r="AV241" s="48"/>
      <c r="AW241" s="48"/>
      <c r="AX241" s="48"/>
      <c r="AY241" s="48"/>
      <c r="AZ241" s="48"/>
      <c r="BA241" s="2"/>
      <c r="BB241" s="3"/>
      <c r="BC241" s="3"/>
      <c r="BD241" s="3"/>
      <c r="BE241" s="3"/>
    </row>
    <row r="242" spans="1:57" x14ac:dyDescent="0.25">
      <c r="A242" s="63" t="s">
        <v>427</v>
      </c>
      <c r="B242" s="64"/>
      <c r="C242" s="64"/>
      <c r="D242" s="65">
        <v>1.5</v>
      </c>
      <c r="E242" s="66"/>
      <c r="F242" s="98" t="s">
        <v>1823</v>
      </c>
      <c r="G242" s="64"/>
      <c r="H242" s="67" t="s">
        <v>427</v>
      </c>
      <c r="I242" s="68"/>
      <c r="J242" s="68"/>
      <c r="K242" s="67" t="s">
        <v>2314</v>
      </c>
      <c r="L242" s="69"/>
      <c r="M242" s="70">
        <v>3297.4921875</v>
      </c>
      <c r="N242" s="70">
        <v>383.30838012695313</v>
      </c>
      <c r="O242" s="71"/>
      <c r="P242" s="72"/>
      <c r="Q242" s="72"/>
      <c r="R242" s="84"/>
      <c r="S242" s="48">
        <v>1</v>
      </c>
      <c r="T242" s="48">
        <v>0</v>
      </c>
      <c r="U242" s="49">
        <v>0</v>
      </c>
      <c r="V242" s="49">
        <v>0.2</v>
      </c>
      <c r="W242" s="49">
        <v>0</v>
      </c>
      <c r="X242" s="49">
        <v>0.69369199999999998</v>
      </c>
      <c r="Y242" s="49">
        <v>0</v>
      </c>
      <c r="Z242" s="49">
        <v>0</v>
      </c>
      <c r="AA242" s="73">
        <v>242</v>
      </c>
      <c r="AB242" s="73"/>
      <c r="AC242" s="74"/>
      <c r="AD242" s="75">
        <v>8546</v>
      </c>
      <c r="AE242" s="75">
        <v>39006</v>
      </c>
      <c r="AF242" s="75">
        <v>88058</v>
      </c>
      <c r="AG242" s="75">
        <v>75302</v>
      </c>
      <c r="AH242" s="75">
        <v>3600</v>
      </c>
      <c r="AI242" s="75" t="s">
        <v>1256</v>
      </c>
      <c r="AJ242" s="75" t="s">
        <v>1421</v>
      </c>
      <c r="AK242" s="80" t="s">
        <v>1554</v>
      </c>
      <c r="AL242" s="75" t="s">
        <v>1581</v>
      </c>
      <c r="AM242" s="77">
        <v>41857.222407407404</v>
      </c>
      <c r="AN242" s="75" t="s">
        <v>1829</v>
      </c>
      <c r="AO242" s="80" t="s">
        <v>2069</v>
      </c>
      <c r="AP242" s="75" t="s">
        <v>64</v>
      </c>
      <c r="AQ242" s="48"/>
      <c r="AR242" s="48"/>
      <c r="AS242" s="48"/>
      <c r="AT242" s="48"/>
      <c r="AU242" s="48"/>
      <c r="AV242" s="48"/>
      <c r="AW242" s="48"/>
      <c r="AX242" s="48"/>
      <c r="AY242" s="48"/>
      <c r="AZ242" s="48"/>
      <c r="BA242" s="2"/>
      <c r="BB242" s="3"/>
      <c r="BC242" s="3"/>
      <c r="BD242" s="3"/>
      <c r="BE242" s="3"/>
    </row>
    <row r="243" spans="1:57" x14ac:dyDescent="0.25">
      <c r="A243" s="63" t="s">
        <v>342</v>
      </c>
      <c r="B243" s="64"/>
      <c r="C243" s="64"/>
      <c r="D243" s="65">
        <v>5.15625</v>
      </c>
      <c r="E243" s="66"/>
      <c r="F243" s="98" t="s">
        <v>1824</v>
      </c>
      <c r="G243" s="64"/>
      <c r="H243" s="67" t="s">
        <v>342</v>
      </c>
      <c r="I243" s="68"/>
      <c r="J243" s="68"/>
      <c r="K243" s="67" t="s">
        <v>2315</v>
      </c>
      <c r="L243" s="69"/>
      <c r="M243" s="70">
        <v>1328.7703857421875</v>
      </c>
      <c r="N243" s="70">
        <v>1218.695068359375</v>
      </c>
      <c r="O243" s="71"/>
      <c r="P243" s="72"/>
      <c r="Q243" s="72"/>
      <c r="R243" s="84"/>
      <c r="S243" s="48">
        <v>1</v>
      </c>
      <c r="T243" s="48">
        <v>1</v>
      </c>
      <c r="U243" s="49">
        <v>0</v>
      </c>
      <c r="V243" s="49">
        <v>0</v>
      </c>
      <c r="W243" s="49">
        <v>0</v>
      </c>
      <c r="X243" s="49">
        <v>0.99999800000000005</v>
      </c>
      <c r="Y243" s="49">
        <v>0</v>
      </c>
      <c r="Z243" s="49" t="s">
        <v>2324</v>
      </c>
      <c r="AA243" s="73">
        <v>243</v>
      </c>
      <c r="AB243" s="73"/>
      <c r="AC243" s="74"/>
      <c r="AD243" s="75">
        <v>1561</v>
      </c>
      <c r="AE243" s="75">
        <v>1650</v>
      </c>
      <c r="AF243" s="75">
        <v>38847</v>
      </c>
      <c r="AG243" s="75">
        <v>630</v>
      </c>
      <c r="AH243" s="75">
        <v>-18000</v>
      </c>
      <c r="AI243" s="75" t="s">
        <v>1257</v>
      </c>
      <c r="AJ243" s="75" t="s">
        <v>1422</v>
      </c>
      <c r="AK243" s="75"/>
      <c r="AL243" s="75" t="s">
        <v>1564</v>
      </c>
      <c r="AM243" s="77">
        <v>40401.09783564815</v>
      </c>
      <c r="AN243" s="75" t="s">
        <v>1829</v>
      </c>
      <c r="AO243" s="80" t="s">
        <v>2070</v>
      </c>
      <c r="AP243" s="75" t="s">
        <v>65</v>
      </c>
      <c r="AQ243" s="48"/>
      <c r="AR243" s="48"/>
      <c r="AS243" s="48"/>
      <c r="AT243" s="48"/>
      <c r="AU243" s="48"/>
      <c r="AV243" s="48"/>
      <c r="AW243" s="103" t="s">
        <v>2482</v>
      </c>
      <c r="AX243" s="103" t="s">
        <v>2482</v>
      </c>
      <c r="AY243" s="103" t="s">
        <v>2598</v>
      </c>
      <c r="AZ243" s="103" t="s">
        <v>2598</v>
      </c>
      <c r="BA243" s="2"/>
      <c r="BB243" s="3"/>
      <c r="BC243" s="3"/>
      <c r="BD243" s="3"/>
      <c r="BE243" s="3"/>
    </row>
    <row r="244" spans="1:57" x14ac:dyDescent="0.25">
      <c r="A244" s="63" t="s">
        <v>343</v>
      </c>
      <c r="B244" s="64"/>
      <c r="C244" s="64"/>
      <c r="D244" s="65">
        <v>5.15625</v>
      </c>
      <c r="E244" s="66"/>
      <c r="F244" s="98" t="s">
        <v>1825</v>
      </c>
      <c r="G244" s="64"/>
      <c r="H244" s="67" t="s">
        <v>343</v>
      </c>
      <c r="I244" s="68"/>
      <c r="J244" s="68"/>
      <c r="K244" s="67" t="s">
        <v>2316</v>
      </c>
      <c r="L244" s="69"/>
      <c r="M244" s="70">
        <v>1638.449462890625</v>
      </c>
      <c r="N244" s="70">
        <v>6891.46923828125</v>
      </c>
      <c r="O244" s="71"/>
      <c r="P244" s="72"/>
      <c r="Q244" s="72"/>
      <c r="R244" s="84"/>
      <c r="S244" s="48">
        <v>0</v>
      </c>
      <c r="T244" s="48">
        <v>1</v>
      </c>
      <c r="U244" s="49">
        <v>0</v>
      </c>
      <c r="V244" s="49">
        <v>0.2</v>
      </c>
      <c r="W244" s="49">
        <v>0</v>
      </c>
      <c r="X244" s="49">
        <v>0.69369199999999998</v>
      </c>
      <c r="Y244" s="49">
        <v>0</v>
      </c>
      <c r="Z244" s="49">
        <v>0</v>
      </c>
      <c r="AA244" s="73">
        <v>244</v>
      </c>
      <c r="AB244" s="73"/>
      <c r="AC244" s="74"/>
      <c r="AD244" s="75">
        <v>858</v>
      </c>
      <c r="AE244" s="75">
        <v>187</v>
      </c>
      <c r="AF244" s="75">
        <v>3256</v>
      </c>
      <c r="AG244" s="75">
        <v>3592</v>
      </c>
      <c r="AH244" s="75"/>
      <c r="AI244" s="75" t="s">
        <v>1258</v>
      </c>
      <c r="AJ244" s="75" t="s">
        <v>1423</v>
      </c>
      <c r="AK244" s="75"/>
      <c r="AL244" s="75"/>
      <c r="AM244" s="77">
        <v>40773.032800925925</v>
      </c>
      <c r="AN244" s="75" t="s">
        <v>1829</v>
      </c>
      <c r="AO244" s="80" t="s">
        <v>2071</v>
      </c>
      <c r="AP244" s="75" t="s">
        <v>65</v>
      </c>
      <c r="AQ244" s="48"/>
      <c r="AR244" s="48"/>
      <c r="AS244" s="48"/>
      <c r="AT244" s="48"/>
      <c r="AU244" s="48"/>
      <c r="AV244" s="48"/>
      <c r="AW244" s="103" t="s">
        <v>2395</v>
      </c>
      <c r="AX244" s="103" t="s">
        <v>2395</v>
      </c>
      <c r="AY244" s="103" t="s">
        <v>2511</v>
      </c>
      <c r="AZ244" s="103" t="s">
        <v>2511</v>
      </c>
      <c r="BA244" s="2"/>
      <c r="BB244" s="3"/>
      <c r="BC244" s="3"/>
      <c r="BD244" s="3"/>
      <c r="BE244" s="3"/>
    </row>
    <row r="245" spans="1:57" x14ac:dyDescent="0.25">
      <c r="A245" s="63" t="s">
        <v>344</v>
      </c>
      <c r="B245" s="64"/>
      <c r="C245" s="64"/>
      <c r="D245" s="65">
        <v>5.15625</v>
      </c>
      <c r="E245" s="66"/>
      <c r="F245" s="98" t="s">
        <v>1826</v>
      </c>
      <c r="G245" s="64"/>
      <c r="H245" s="67" t="s">
        <v>344</v>
      </c>
      <c r="I245" s="68"/>
      <c r="J245" s="68"/>
      <c r="K245" s="67" t="s">
        <v>2317</v>
      </c>
      <c r="L245" s="69"/>
      <c r="M245" s="70">
        <v>7893.01806640625</v>
      </c>
      <c r="N245" s="70">
        <v>1334.2421875</v>
      </c>
      <c r="O245" s="71"/>
      <c r="P245" s="72"/>
      <c r="Q245" s="72"/>
      <c r="R245" s="84"/>
      <c r="S245" s="48">
        <v>1</v>
      </c>
      <c r="T245" s="48">
        <v>1</v>
      </c>
      <c r="U245" s="49">
        <v>0</v>
      </c>
      <c r="V245" s="49">
        <v>0</v>
      </c>
      <c r="W245" s="49">
        <v>0</v>
      </c>
      <c r="X245" s="49">
        <v>0.99999800000000005</v>
      </c>
      <c r="Y245" s="49">
        <v>0</v>
      </c>
      <c r="Z245" s="49" t="s">
        <v>2324</v>
      </c>
      <c r="AA245" s="73">
        <v>245</v>
      </c>
      <c r="AB245" s="73"/>
      <c r="AC245" s="74"/>
      <c r="AD245" s="75">
        <v>4982</v>
      </c>
      <c r="AE245" s="75">
        <v>2094</v>
      </c>
      <c r="AF245" s="75">
        <v>42169</v>
      </c>
      <c r="AG245" s="75">
        <v>4963</v>
      </c>
      <c r="AH245" s="75">
        <v>-18000</v>
      </c>
      <c r="AI245" s="75" t="s">
        <v>1259</v>
      </c>
      <c r="AJ245" s="75" t="s">
        <v>1424</v>
      </c>
      <c r="AK245" s="75"/>
      <c r="AL245" s="75" t="s">
        <v>1564</v>
      </c>
      <c r="AM245" s="77">
        <v>40022.876666666663</v>
      </c>
      <c r="AN245" s="75" t="s">
        <v>1829</v>
      </c>
      <c r="AO245" s="80" t="s">
        <v>2072</v>
      </c>
      <c r="AP245" s="75" t="s">
        <v>65</v>
      </c>
      <c r="AQ245" s="48" t="s">
        <v>617</v>
      </c>
      <c r="AR245" s="48" t="s">
        <v>617</v>
      </c>
      <c r="AS245" s="48" t="s">
        <v>619</v>
      </c>
      <c r="AT245" s="48" t="s">
        <v>619</v>
      </c>
      <c r="AU245" s="48"/>
      <c r="AV245" s="48"/>
      <c r="AW245" s="103" t="s">
        <v>2483</v>
      </c>
      <c r="AX245" s="103" t="s">
        <v>2483</v>
      </c>
      <c r="AY245" s="103" t="s">
        <v>2599</v>
      </c>
      <c r="AZ245" s="103" t="s">
        <v>2599</v>
      </c>
      <c r="BA245" s="2"/>
      <c r="BB245" s="3"/>
      <c r="BC245" s="3"/>
      <c r="BD245" s="3"/>
      <c r="BE245" s="3"/>
    </row>
    <row r="246" spans="1:57" x14ac:dyDescent="0.25">
      <c r="A246" s="63" t="s">
        <v>345</v>
      </c>
      <c r="B246" s="64"/>
      <c r="C246" s="64"/>
      <c r="D246" s="65">
        <v>5.15625</v>
      </c>
      <c r="E246" s="66"/>
      <c r="F246" s="98" t="s">
        <v>1827</v>
      </c>
      <c r="G246" s="64"/>
      <c r="H246" s="67" t="s">
        <v>345</v>
      </c>
      <c r="I246" s="68"/>
      <c r="J246" s="68"/>
      <c r="K246" s="67" t="s">
        <v>2318</v>
      </c>
      <c r="L246" s="69"/>
      <c r="M246" s="70">
        <v>3803.242919921875</v>
      </c>
      <c r="N246" s="70">
        <v>3207.69384765625</v>
      </c>
      <c r="O246" s="71"/>
      <c r="P246" s="72"/>
      <c r="Q246" s="72"/>
      <c r="R246" s="84"/>
      <c r="S246" s="48">
        <v>0</v>
      </c>
      <c r="T246" s="48">
        <v>1</v>
      </c>
      <c r="U246" s="49">
        <v>0</v>
      </c>
      <c r="V246" s="49">
        <v>1</v>
      </c>
      <c r="W246" s="49">
        <v>0</v>
      </c>
      <c r="X246" s="49">
        <v>0.99999800000000005</v>
      </c>
      <c r="Y246" s="49">
        <v>0</v>
      </c>
      <c r="Z246" s="49">
        <v>0</v>
      </c>
      <c r="AA246" s="73">
        <v>246</v>
      </c>
      <c r="AB246" s="73"/>
      <c r="AC246" s="74"/>
      <c r="AD246" s="75">
        <v>3166</v>
      </c>
      <c r="AE246" s="75">
        <v>1379</v>
      </c>
      <c r="AF246" s="75">
        <v>17317</v>
      </c>
      <c r="AG246" s="75">
        <v>2492</v>
      </c>
      <c r="AH246" s="75"/>
      <c r="AI246" s="75" t="s">
        <v>1260</v>
      </c>
      <c r="AJ246" s="75"/>
      <c r="AK246" s="80" t="s">
        <v>1555</v>
      </c>
      <c r="AL246" s="75"/>
      <c r="AM246" s="77">
        <v>41647.742789351854</v>
      </c>
      <c r="AN246" s="75" t="s">
        <v>1829</v>
      </c>
      <c r="AO246" s="80" t="s">
        <v>2073</v>
      </c>
      <c r="AP246" s="75" t="s">
        <v>65</v>
      </c>
      <c r="AQ246" s="48" t="s">
        <v>618</v>
      </c>
      <c r="AR246" s="48" t="s">
        <v>618</v>
      </c>
      <c r="AS246" s="48" t="s">
        <v>643</v>
      </c>
      <c r="AT246" s="48" t="s">
        <v>643</v>
      </c>
      <c r="AU246" s="48"/>
      <c r="AV246" s="48"/>
      <c r="AW246" s="103" t="s">
        <v>2484</v>
      </c>
      <c r="AX246" s="103" t="s">
        <v>2484</v>
      </c>
      <c r="AY246" s="103" t="s">
        <v>2600</v>
      </c>
      <c r="AZ246" s="103" t="s">
        <v>2600</v>
      </c>
      <c r="BA246" s="2"/>
      <c r="BB246" s="3"/>
      <c r="BC246" s="3"/>
      <c r="BD246" s="3"/>
      <c r="BE246" s="3"/>
    </row>
    <row r="247" spans="1:57" x14ac:dyDescent="0.25">
      <c r="A247" s="85" t="s">
        <v>428</v>
      </c>
      <c r="B247" s="86"/>
      <c r="C247" s="86"/>
      <c r="D247" s="87">
        <v>1.5</v>
      </c>
      <c r="E247" s="88"/>
      <c r="F247" s="99" t="s">
        <v>1828</v>
      </c>
      <c r="G247" s="86"/>
      <c r="H247" s="89" t="s">
        <v>428</v>
      </c>
      <c r="I247" s="90"/>
      <c r="J247" s="90"/>
      <c r="K247" s="89" t="s">
        <v>2319</v>
      </c>
      <c r="L247" s="91"/>
      <c r="M247" s="92">
        <v>7759.7783203125</v>
      </c>
      <c r="N247" s="92">
        <v>1679.8663330078125</v>
      </c>
      <c r="O247" s="93"/>
      <c r="P247" s="94"/>
      <c r="Q247" s="94"/>
      <c r="R247" s="95"/>
      <c r="S247" s="48">
        <v>1</v>
      </c>
      <c r="T247" s="48">
        <v>0</v>
      </c>
      <c r="U247" s="49">
        <v>0</v>
      </c>
      <c r="V247" s="49">
        <v>1</v>
      </c>
      <c r="W247" s="49">
        <v>0</v>
      </c>
      <c r="X247" s="49">
        <v>0.99999800000000005</v>
      </c>
      <c r="Y247" s="49">
        <v>0</v>
      </c>
      <c r="Z247" s="49">
        <v>0</v>
      </c>
      <c r="AA247" s="96">
        <v>247</v>
      </c>
      <c r="AB247" s="96"/>
      <c r="AC247" s="97"/>
      <c r="AD247" s="75">
        <v>283</v>
      </c>
      <c r="AE247" s="75">
        <v>2394303</v>
      </c>
      <c r="AF247" s="75">
        <v>151112</v>
      </c>
      <c r="AG247" s="75">
        <v>1375</v>
      </c>
      <c r="AH247" s="75">
        <v>-18000</v>
      </c>
      <c r="AI247" s="75" t="s">
        <v>1261</v>
      </c>
      <c r="AJ247" s="75" t="s">
        <v>1425</v>
      </c>
      <c r="AK247" s="80" t="s">
        <v>1556</v>
      </c>
      <c r="AL247" s="75" t="s">
        <v>1564</v>
      </c>
      <c r="AM247" s="77">
        <v>39551.113078703704</v>
      </c>
      <c r="AN247" s="75" t="s">
        <v>1829</v>
      </c>
      <c r="AO247" s="80" t="s">
        <v>2074</v>
      </c>
      <c r="AP247" s="75" t="s">
        <v>64</v>
      </c>
      <c r="AQ247" s="48"/>
      <c r="AR247" s="48"/>
      <c r="AS247" s="48"/>
      <c r="AT247" s="48"/>
      <c r="AU247" s="48"/>
      <c r="AV247" s="48"/>
      <c r="AW247" s="48"/>
      <c r="AX247" s="48"/>
      <c r="AY247" s="48"/>
      <c r="AZ247" s="48"/>
      <c r="BA247" s="2"/>
      <c r="BB247" s="3"/>
      <c r="BC247" s="3"/>
      <c r="BD247" s="3"/>
      <c r="BE247"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247"/>
    <dataValidation allowBlank="1" errorTitle="Invalid Vertex Visibility" error="You have entered an unrecognized vertex visibility.  Try selecting from the drop-down list instead." sqref="BA3"/>
    <dataValidation allowBlank="1" showErrorMessage="1" sqref="BA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247">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247"/>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247"/>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247"/>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247"/>
    <dataValidation allowBlank="1" showInputMessage="1" errorTitle="Invalid Vertex Image Key" promptTitle="Vertex Tooltip" prompt="Enter optional text that will pop up when the mouse is hovered over the vertex." sqref="K3:K247"/>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247"/>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247">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247"/>
    <dataValidation allowBlank="1" showInputMessage="1" promptTitle="Vertex Label Fill Color" prompt="To select an optional fill color for the Label shape, right-click and select Select Color on the right-click menu." sqref="I3:I247"/>
    <dataValidation allowBlank="1" showInputMessage="1" errorTitle="Invalid Vertex Image Key" promptTitle="Vertex Image File" prompt="Enter the path to an image file.  Hover over the column header for examples." sqref="F3:F247"/>
    <dataValidation allowBlank="1" showInputMessage="1" promptTitle="Vertex Color" prompt="To select an optional vertex color, right-click and select Select Color on the right-click menu." sqref="B3:B247"/>
    <dataValidation allowBlank="1" showInputMessage="1" errorTitle="Invalid Vertex Opacity" error="The optional vertex opacity must be a whole number between 0 and 10." promptTitle="Vertex Opacity" prompt="Enter an optional vertex opacity between 0 (transparent) and 100 (opaque)." sqref="E3:E247"/>
    <dataValidation type="list" allowBlank="1" showInputMessage="1" showErrorMessage="1" errorTitle="Invalid Vertex Shape" error="You have entered an invalid vertex shape.  Try selecting from the drop-down list instead." promptTitle="Vertex Shape" prompt="Select an optional vertex shape." sqref="C3:C247">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247"/>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247">
      <formula1>ValidVertexLabelPositions</formula1>
    </dataValidation>
    <dataValidation allowBlank="1" showInputMessage="1" showErrorMessage="1" promptTitle="Vertex Name" prompt="Enter the name of the vertex." sqref="A3:A247"/>
  </dataValidations>
  <hyperlinks>
    <hyperlink ref="AI48" r:id="rId1"/>
    <hyperlink ref="AI72" r:id="rId2"/>
    <hyperlink ref="AI102" r:id="rId3"/>
    <hyperlink ref="AI185" r:id="rId4"/>
    <hyperlink ref="AK6" r:id="rId5"/>
    <hyperlink ref="AK7" r:id="rId6"/>
    <hyperlink ref="AK8" r:id="rId7"/>
    <hyperlink ref="AK9" r:id="rId8"/>
    <hyperlink ref="AK12" r:id="rId9"/>
    <hyperlink ref="AK14" r:id="rId10"/>
    <hyperlink ref="AK15" r:id="rId11"/>
    <hyperlink ref="AK16" r:id="rId12"/>
    <hyperlink ref="AK18" r:id="rId13"/>
    <hyperlink ref="AK19" r:id="rId14"/>
    <hyperlink ref="AK20" r:id="rId15"/>
    <hyperlink ref="AK21" r:id="rId16"/>
    <hyperlink ref="AK22" r:id="rId17"/>
    <hyperlink ref="AK23" r:id="rId18"/>
    <hyperlink ref="AK24" r:id="rId19"/>
    <hyperlink ref="AK27" r:id="rId20"/>
    <hyperlink ref="AK28" r:id="rId21"/>
    <hyperlink ref="AK29" r:id="rId22"/>
    <hyperlink ref="AK30" r:id="rId23"/>
    <hyperlink ref="AK31" r:id="rId24"/>
    <hyperlink ref="AK32" r:id="rId25"/>
    <hyperlink ref="AK35" r:id="rId26"/>
    <hyperlink ref="AK36" r:id="rId27"/>
    <hyperlink ref="AK39" r:id="rId28"/>
    <hyperlink ref="AK40" r:id="rId29"/>
    <hyperlink ref="AK41" r:id="rId30"/>
    <hyperlink ref="AK42" r:id="rId31"/>
    <hyperlink ref="AK47" r:id="rId32"/>
    <hyperlink ref="AK48" r:id="rId33"/>
    <hyperlink ref="AK50" r:id="rId34"/>
    <hyperlink ref="AK52" r:id="rId35"/>
    <hyperlink ref="AK53" r:id="rId36"/>
    <hyperlink ref="AK54" r:id="rId37"/>
    <hyperlink ref="AK55" r:id="rId38"/>
    <hyperlink ref="AK56" r:id="rId39"/>
    <hyperlink ref="AK58" r:id="rId40"/>
    <hyperlink ref="AK60" r:id="rId41"/>
    <hyperlink ref="AK61" r:id="rId42"/>
    <hyperlink ref="AK63" r:id="rId43"/>
    <hyperlink ref="AK64" r:id="rId44"/>
    <hyperlink ref="AK65" r:id="rId45"/>
    <hyperlink ref="AK66" r:id="rId46"/>
    <hyperlink ref="AK67" r:id="rId47"/>
    <hyperlink ref="AK68" r:id="rId48"/>
    <hyperlink ref="AK69" r:id="rId49"/>
    <hyperlink ref="AK70" r:id="rId50"/>
    <hyperlink ref="AK71" r:id="rId51"/>
    <hyperlink ref="AK73" r:id="rId52"/>
    <hyperlink ref="AK74" r:id="rId53"/>
    <hyperlink ref="AK75" r:id="rId54"/>
    <hyperlink ref="AK76" r:id="rId55"/>
    <hyperlink ref="AK78" r:id="rId56"/>
    <hyperlink ref="AK79" r:id="rId57"/>
    <hyperlink ref="AK81" r:id="rId58"/>
    <hyperlink ref="AK84" r:id="rId59"/>
    <hyperlink ref="AK85" r:id="rId60"/>
    <hyperlink ref="AK89" r:id="rId61"/>
    <hyperlink ref="AK90" r:id="rId62"/>
    <hyperlink ref="AK94" r:id="rId63"/>
    <hyperlink ref="AK95" r:id="rId64"/>
    <hyperlink ref="AK96" r:id="rId65"/>
    <hyperlink ref="AK98" r:id="rId66"/>
    <hyperlink ref="AK99" r:id="rId67"/>
    <hyperlink ref="AK101" r:id="rId68"/>
    <hyperlink ref="AK102" r:id="rId69"/>
    <hyperlink ref="AK103" r:id="rId70"/>
    <hyperlink ref="AK105" r:id="rId71"/>
    <hyperlink ref="AK106" r:id="rId72"/>
    <hyperlink ref="AK109" r:id="rId73"/>
    <hyperlink ref="AK110" r:id="rId74"/>
    <hyperlink ref="AK111" r:id="rId75"/>
    <hyperlink ref="AK115" r:id="rId76"/>
    <hyperlink ref="AK118" r:id="rId77"/>
    <hyperlink ref="AK120" r:id="rId78"/>
    <hyperlink ref="AK122" r:id="rId79"/>
    <hyperlink ref="AK123" r:id="rId80"/>
    <hyperlink ref="AK124" r:id="rId81"/>
    <hyperlink ref="AK126" r:id="rId82"/>
    <hyperlink ref="AK128" r:id="rId83"/>
    <hyperlink ref="AK129" r:id="rId84"/>
    <hyperlink ref="AK131" r:id="rId85"/>
    <hyperlink ref="AK134" r:id="rId86"/>
    <hyperlink ref="AK139" r:id="rId87"/>
    <hyperlink ref="AK140" r:id="rId88"/>
    <hyperlink ref="AK144" r:id="rId89"/>
    <hyperlink ref="AK146" r:id="rId90"/>
    <hyperlink ref="AK150" r:id="rId91"/>
    <hyperlink ref="AK151" r:id="rId92"/>
    <hyperlink ref="AK155" r:id="rId93"/>
    <hyperlink ref="AK161" r:id="rId94"/>
    <hyperlink ref="AK165" r:id="rId95"/>
    <hyperlink ref="AK166" r:id="rId96"/>
    <hyperlink ref="AK168" r:id="rId97"/>
    <hyperlink ref="AK171" r:id="rId98"/>
    <hyperlink ref="AK175" r:id="rId99"/>
    <hyperlink ref="AK176" r:id="rId100"/>
    <hyperlink ref="AK178" r:id="rId101"/>
    <hyperlink ref="AK181" r:id="rId102"/>
    <hyperlink ref="AK182" r:id="rId103"/>
    <hyperlink ref="AK183" r:id="rId104"/>
    <hyperlink ref="AK184" r:id="rId105"/>
    <hyperlink ref="AK185" r:id="rId106"/>
    <hyperlink ref="AK189" r:id="rId107"/>
    <hyperlink ref="AK190" r:id="rId108"/>
    <hyperlink ref="AK191" r:id="rId109"/>
    <hyperlink ref="AK192" r:id="rId110"/>
    <hyperlink ref="AK193" r:id="rId111"/>
    <hyperlink ref="AK194" r:id="rId112"/>
    <hyperlink ref="AK195" r:id="rId113"/>
    <hyperlink ref="AK198" r:id="rId114"/>
    <hyperlink ref="AK199" r:id="rId115"/>
    <hyperlink ref="AK200" r:id="rId116"/>
    <hyperlink ref="AK203" r:id="rId117"/>
    <hyperlink ref="AK204" r:id="rId118"/>
    <hyperlink ref="AK207" r:id="rId119"/>
    <hyperlink ref="AK208" r:id="rId120"/>
    <hyperlink ref="AK210" r:id="rId121"/>
    <hyperlink ref="AK219" r:id="rId122"/>
    <hyperlink ref="AK221" r:id="rId123"/>
    <hyperlink ref="AK225" r:id="rId124"/>
    <hyperlink ref="AK226" r:id="rId125"/>
    <hyperlink ref="AK227" r:id="rId126"/>
    <hyperlink ref="AK228" r:id="rId127"/>
    <hyperlink ref="AK231" r:id="rId128"/>
    <hyperlink ref="AK233" r:id="rId129"/>
    <hyperlink ref="AK237" r:id="rId130"/>
    <hyperlink ref="AK238" r:id="rId131"/>
    <hyperlink ref="AK239" r:id="rId132"/>
    <hyperlink ref="AK241" r:id="rId133"/>
    <hyperlink ref="AK242" r:id="rId134"/>
    <hyperlink ref="AK246" r:id="rId135"/>
    <hyperlink ref="AK247" r:id="rId136"/>
    <hyperlink ref="F3" r:id="rId137"/>
    <hyperlink ref="F4" r:id="rId138"/>
    <hyperlink ref="F5" r:id="rId139"/>
    <hyperlink ref="F6" r:id="rId140"/>
    <hyperlink ref="F7" r:id="rId141"/>
    <hyperlink ref="F8" r:id="rId142"/>
    <hyperlink ref="F9" r:id="rId143"/>
    <hyperlink ref="F10" r:id="rId144"/>
    <hyperlink ref="F11" r:id="rId145"/>
    <hyperlink ref="F12" r:id="rId146"/>
    <hyperlink ref="F13" r:id="rId147"/>
    <hyperlink ref="F14" r:id="rId148"/>
    <hyperlink ref="F15" r:id="rId149"/>
    <hyperlink ref="F16" r:id="rId150"/>
    <hyperlink ref="F17" r:id="rId151"/>
    <hyperlink ref="F18" r:id="rId152"/>
    <hyperlink ref="F19" r:id="rId153"/>
    <hyperlink ref="F20" r:id="rId154"/>
    <hyperlink ref="F21" r:id="rId155"/>
    <hyperlink ref="F22" r:id="rId156"/>
    <hyperlink ref="F23" r:id="rId157"/>
    <hyperlink ref="F24" r:id="rId158"/>
    <hyperlink ref="F25" r:id="rId159"/>
    <hyperlink ref="F26" r:id="rId160"/>
    <hyperlink ref="F27" r:id="rId161"/>
    <hyperlink ref="F28" r:id="rId162"/>
    <hyperlink ref="F29" r:id="rId163"/>
    <hyperlink ref="F30" r:id="rId164"/>
    <hyperlink ref="F31" r:id="rId165"/>
    <hyperlink ref="F32" r:id="rId166"/>
    <hyperlink ref="F33" r:id="rId167"/>
    <hyperlink ref="F34" r:id="rId168"/>
    <hyperlink ref="F35" r:id="rId169"/>
    <hyperlink ref="F36" r:id="rId170"/>
    <hyperlink ref="F37" r:id="rId171"/>
    <hyperlink ref="F38" r:id="rId172"/>
    <hyperlink ref="F39" r:id="rId173"/>
    <hyperlink ref="F40" r:id="rId174"/>
    <hyperlink ref="F41" r:id="rId175"/>
    <hyperlink ref="F42" r:id="rId176"/>
    <hyperlink ref="F43" r:id="rId177"/>
    <hyperlink ref="F44" r:id="rId178"/>
    <hyperlink ref="F45" r:id="rId179"/>
    <hyperlink ref="F46" r:id="rId180"/>
    <hyperlink ref="F47" r:id="rId181"/>
    <hyperlink ref="F48" r:id="rId182"/>
    <hyperlink ref="F49" r:id="rId183"/>
    <hyperlink ref="F50" r:id="rId184"/>
    <hyperlink ref="F51" r:id="rId185"/>
    <hyperlink ref="F52" r:id="rId186"/>
    <hyperlink ref="F53" r:id="rId187"/>
    <hyperlink ref="F54" r:id="rId188"/>
    <hyperlink ref="F55" r:id="rId189"/>
    <hyperlink ref="F56" r:id="rId190"/>
    <hyperlink ref="F57" r:id="rId191"/>
    <hyperlink ref="F58" r:id="rId192"/>
    <hyperlink ref="F59" r:id="rId193"/>
    <hyperlink ref="F60" r:id="rId194"/>
    <hyperlink ref="F61" r:id="rId195"/>
    <hyperlink ref="F62" r:id="rId196"/>
    <hyperlink ref="F63" r:id="rId197"/>
    <hyperlink ref="F64" r:id="rId198"/>
    <hyperlink ref="F65" r:id="rId199"/>
    <hyperlink ref="F66" r:id="rId200"/>
    <hyperlink ref="F67" r:id="rId201"/>
    <hyperlink ref="F68" r:id="rId202"/>
    <hyperlink ref="F69" r:id="rId203"/>
    <hyperlink ref="F70" r:id="rId204"/>
    <hyperlink ref="F71" r:id="rId205"/>
    <hyperlink ref="F72" r:id="rId206"/>
    <hyperlink ref="F73" r:id="rId207"/>
    <hyperlink ref="F74" r:id="rId208"/>
    <hyperlink ref="F75" r:id="rId209"/>
    <hyperlink ref="F76" r:id="rId210"/>
    <hyperlink ref="F77" r:id="rId211"/>
    <hyperlink ref="F78" r:id="rId212"/>
    <hyperlink ref="F79" r:id="rId213"/>
    <hyperlink ref="F80" r:id="rId214"/>
    <hyperlink ref="F81" r:id="rId215"/>
    <hyperlink ref="F82" r:id="rId216"/>
    <hyperlink ref="F83" r:id="rId217"/>
    <hyperlink ref="F84" r:id="rId218"/>
    <hyperlink ref="F85" r:id="rId219"/>
    <hyperlink ref="F86" r:id="rId220"/>
    <hyperlink ref="F87" r:id="rId221"/>
    <hyperlink ref="F88" r:id="rId222"/>
    <hyperlink ref="F89" r:id="rId223"/>
    <hyperlink ref="F90" r:id="rId224"/>
    <hyperlink ref="F91" r:id="rId225"/>
    <hyperlink ref="F92" r:id="rId226"/>
    <hyperlink ref="F93" r:id="rId227"/>
    <hyperlink ref="F94" r:id="rId228"/>
    <hyperlink ref="F95" r:id="rId229"/>
    <hyperlink ref="F96" r:id="rId230"/>
    <hyperlink ref="F97" r:id="rId231"/>
    <hyperlink ref="F98" r:id="rId232"/>
    <hyperlink ref="F99" r:id="rId233"/>
    <hyperlink ref="F100" r:id="rId234"/>
    <hyperlink ref="F101" r:id="rId235"/>
    <hyperlink ref="F102" r:id="rId236"/>
    <hyperlink ref="F103" r:id="rId237"/>
    <hyperlink ref="F104" r:id="rId238"/>
    <hyperlink ref="F105" r:id="rId239"/>
    <hyperlink ref="F106" r:id="rId240"/>
    <hyperlink ref="F107" r:id="rId241"/>
    <hyperlink ref="F108" r:id="rId242"/>
    <hyperlink ref="F109" r:id="rId243"/>
    <hyperlink ref="F110" r:id="rId244"/>
    <hyperlink ref="F111" r:id="rId245"/>
    <hyperlink ref="F112" r:id="rId246"/>
    <hyperlink ref="F113" r:id="rId247"/>
    <hyperlink ref="F114" r:id="rId248"/>
    <hyperlink ref="F115" r:id="rId249"/>
    <hyperlink ref="F116" r:id="rId250"/>
    <hyperlink ref="F117" r:id="rId251"/>
    <hyperlink ref="F118" r:id="rId252"/>
    <hyperlink ref="F119" r:id="rId253"/>
    <hyperlink ref="F120" r:id="rId254"/>
    <hyperlink ref="F121" r:id="rId255"/>
    <hyperlink ref="F122" r:id="rId256"/>
    <hyperlink ref="F123" r:id="rId257"/>
    <hyperlink ref="F124" r:id="rId258"/>
    <hyperlink ref="F125" r:id="rId259"/>
    <hyperlink ref="F126" r:id="rId260"/>
    <hyperlink ref="F127" r:id="rId261"/>
    <hyperlink ref="F128" r:id="rId262"/>
    <hyperlink ref="F129" r:id="rId263"/>
    <hyperlink ref="F130" r:id="rId264"/>
    <hyperlink ref="F131" r:id="rId265"/>
    <hyperlink ref="F132" r:id="rId266"/>
    <hyperlink ref="F133" r:id="rId267"/>
    <hyperlink ref="F134" r:id="rId268"/>
    <hyperlink ref="F135" r:id="rId269"/>
    <hyperlink ref="F136" r:id="rId270"/>
    <hyperlink ref="F137" r:id="rId271"/>
    <hyperlink ref="F138" r:id="rId272"/>
    <hyperlink ref="F139" r:id="rId273"/>
    <hyperlink ref="F140" r:id="rId274"/>
    <hyperlink ref="F141" r:id="rId275"/>
    <hyperlink ref="F142" r:id="rId276"/>
    <hyperlink ref="F143" r:id="rId277"/>
    <hyperlink ref="F144" r:id="rId278"/>
    <hyperlink ref="F145" r:id="rId279"/>
    <hyperlink ref="F146" r:id="rId280"/>
    <hyperlink ref="F147" r:id="rId281"/>
    <hyperlink ref="F148" r:id="rId282"/>
    <hyperlink ref="F149" r:id="rId283"/>
    <hyperlink ref="F150" r:id="rId284"/>
    <hyperlink ref="F151" r:id="rId285"/>
    <hyperlink ref="F152" r:id="rId286"/>
    <hyperlink ref="F153" r:id="rId287"/>
    <hyperlink ref="F154" r:id="rId288"/>
    <hyperlink ref="F155" r:id="rId289"/>
    <hyperlink ref="F156" r:id="rId290"/>
    <hyperlink ref="F157" r:id="rId291"/>
    <hyperlink ref="F158" r:id="rId292"/>
    <hyperlink ref="F159" r:id="rId293"/>
    <hyperlink ref="F160" r:id="rId294"/>
    <hyperlink ref="F161" r:id="rId295"/>
    <hyperlink ref="F162" r:id="rId296"/>
    <hyperlink ref="F163" r:id="rId297"/>
    <hyperlink ref="F164" r:id="rId298"/>
    <hyperlink ref="F165" r:id="rId299"/>
    <hyperlink ref="F166" r:id="rId300"/>
    <hyperlink ref="F167" r:id="rId301"/>
    <hyperlink ref="F168" r:id="rId302"/>
    <hyperlink ref="F169" r:id="rId303"/>
    <hyperlink ref="F170" r:id="rId304"/>
    <hyperlink ref="F171" r:id="rId305"/>
    <hyperlink ref="F172" r:id="rId306"/>
    <hyperlink ref="F173" r:id="rId307"/>
    <hyperlink ref="F174" r:id="rId308"/>
    <hyperlink ref="F175" r:id="rId309"/>
    <hyperlink ref="F176" r:id="rId310"/>
    <hyperlink ref="F177" r:id="rId311"/>
    <hyperlink ref="F178" r:id="rId312"/>
    <hyperlink ref="F179" r:id="rId313"/>
    <hyperlink ref="F180" r:id="rId314"/>
    <hyperlink ref="F181" r:id="rId315"/>
    <hyperlink ref="F182" r:id="rId316"/>
    <hyperlink ref="F183" r:id="rId317"/>
    <hyperlink ref="F184" r:id="rId318"/>
    <hyperlink ref="F185" r:id="rId319"/>
    <hyperlink ref="F186" r:id="rId320"/>
    <hyperlink ref="F187" r:id="rId321"/>
    <hyperlink ref="F188" r:id="rId322"/>
    <hyperlink ref="F189" r:id="rId323"/>
    <hyperlink ref="F190" r:id="rId324"/>
    <hyperlink ref="F191" r:id="rId325"/>
    <hyperlink ref="F192" r:id="rId326"/>
    <hyperlink ref="F193" r:id="rId327"/>
    <hyperlink ref="F194" r:id="rId328"/>
    <hyperlink ref="F195" r:id="rId329"/>
    <hyperlink ref="F196" r:id="rId330"/>
    <hyperlink ref="F197" r:id="rId331"/>
    <hyperlink ref="F198" r:id="rId332"/>
    <hyperlink ref="F199" r:id="rId333"/>
    <hyperlink ref="F200" r:id="rId334"/>
    <hyperlink ref="F201" r:id="rId335"/>
    <hyperlink ref="F202" r:id="rId336"/>
    <hyperlink ref="F203" r:id="rId337"/>
    <hyperlink ref="F204" r:id="rId338"/>
    <hyperlink ref="F205" r:id="rId339"/>
    <hyperlink ref="F206" r:id="rId340"/>
    <hyperlink ref="F207" r:id="rId341"/>
    <hyperlink ref="F208" r:id="rId342"/>
    <hyperlink ref="F209" r:id="rId343"/>
    <hyperlink ref="F210" r:id="rId344"/>
    <hyperlink ref="F211" r:id="rId345"/>
    <hyperlink ref="F212" r:id="rId346"/>
    <hyperlink ref="F213" r:id="rId347"/>
    <hyperlink ref="F214" r:id="rId348"/>
    <hyperlink ref="F215" r:id="rId349"/>
    <hyperlink ref="F216" r:id="rId350"/>
    <hyperlink ref="F217" r:id="rId351"/>
    <hyperlink ref="F218" r:id="rId352"/>
    <hyperlink ref="F219" r:id="rId353"/>
    <hyperlink ref="F220" r:id="rId354"/>
    <hyperlink ref="F221" r:id="rId355"/>
    <hyperlink ref="F222" r:id="rId356"/>
    <hyperlink ref="F223" r:id="rId357"/>
    <hyperlink ref="F224" r:id="rId358"/>
    <hyperlink ref="F225" r:id="rId359"/>
    <hyperlink ref="F226" r:id="rId360"/>
    <hyperlink ref="F227" r:id="rId361"/>
    <hyperlink ref="F228" r:id="rId362"/>
    <hyperlink ref="F229" r:id="rId363"/>
    <hyperlink ref="F230" r:id="rId364"/>
    <hyperlink ref="F231" r:id="rId365"/>
    <hyperlink ref="F232" r:id="rId366"/>
    <hyperlink ref="F233" r:id="rId367"/>
    <hyperlink ref="F234" r:id="rId368"/>
    <hyperlink ref="F235" r:id="rId369"/>
    <hyperlink ref="F236" r:id="rId370"/>
    <hyperlink ref="F237" r:id="rId371"/>
    <hyperlink ref="F238" r:id="rId372"/>
    <hyperlink ref="F239" r:id="rId373"/>
    <hyperlink ref="F240" r:id="rId374"/>
    <hyperlink ref="F241" r:id="rId375"/>
    <hyperlink ref="F242" r:id="rId376"/>
    <hyperlink ref="F243" r:id="rId377"/>
    <hyperlink ref="F244" r:id="rId378"/>
    <hyperlink ref="F245" r:id="rId379"/>
    <hyperlink ref="F246" r:id="rId380"/>
    <hyperlink ref="F247" r:id="rId381"/>
    <hyperlink ref="AO3" r:id="rId382"/>
    <hyperlink ref="AO4" r:id="rId383"/>
    <hyperlink ref="AO5" r:id="rId384"/>
    <hyperlink ref="AO6" r:id="rId385"/>
    <hyperlink ref="AO7" r:id="rId386"/>
    <hyperlink ref="AO8" r:id="rId387"/>
    <hyperlink ref="AO9" r:id="rId388"/>
    <hyperlink ref="AO10" r:id="rId389"/>
    <hyperlink ref="AO11" r:id="rId390"/>
    <hyperlink ref="AO12" r:id="rId391"/>
    <hyperlink ref="AO13" r:id="rId392"/>
    <hyperlink ref="AO14" r:id="rId393"/>
    <hyperlink ref="AO15" r:id="rId394"/>
    <hyperlink ref="AO16" r:id="rId395"/>
    <hyperlink ref="AO17" r:id="rId396"/>
    <hyperlink ref="AO18" r:id="rId397"/>
    <hyperlink ref="AO19" r:id="rId398"/>
    <hyperlink ref="AO20" r:id="rId399"/>
    <hyperlink ref="AO21" r:id="rId400"/>
    <hyperlink ref="AO22" r:id="rId401"/>
    <hyperlink ref="AO23" r:id="rId402"/>
    <hyperlink ref="AO24" r:id="rId403"/>
    <hyperlink ref="AO25" r:id="rId404"/>
    <hyperlink ref="AO26" r:id="rId405"/>
    <hyperlink ref="AO27" r:id="rId406"/>
    <hyperlink ref="AO28" r:id="rId407"/>
    <hyperlink ref="AO29" r:id="rId408"/>
    <hyperlink ref="AO30" r:id="rId409"/>
    <hyperlink ref="AO31" r:id="rId410"/>
    <hyperlink ref="AO32" r:id="rId411"/>
    <hyperlink ref="AO33" r:id="rId412"/>
    <hyperlink ref="AO34" r:id="rId413"/>
    <hyperlink ref="AO35" r:id="rId414"/>
    <hyperlink ref="AO36" r:id="rId415"/>
    <hyperlink ref="AO37" r:id="rId416"/>
    <hyperlink ref="AO38" r:id="rId417"/>
    <hyperlink ref="AO39" r:id="rId418"/>
    <hyperlink ref="AO40" r:id="rId419"/>
    <hyperlink ref="AO41" r:id="rId420"/>
    <hyperlink ref="AO42" r:id="rId421"/>
    <hyperlink ref="AO43" r:id="rId422"/>
    <hyperlink ref="AO44" r:id="rId423"/>
    <hyperlink ref="AO45" r:id="rId424"/>
    <hyperlink ref="AO46" r:id="rId425"/>
    <hyperlink ref="AO47" r:id="rId426"/>
    <hyperlink ref="AO48" r:id="rId427"/>
    <hyperlink ref="AO49" r:id="rId428"/>
    <hyperlink ref="AO50" r:id="rId429"/>
    <hyperlink ref="AO51" r:id="rId430"/>
    <hyperlink ref="AO52" r:id="rId431"/>
    <hyperlink ref="AO53" r:id="rId432"/>
    <hyperlink ref="AO54" r:id="rId433"/>
    <hyperlink ref="AO55" r:id="rId434"/>
    <hyperlink ref="AO56" r:id="rId435"/>
    <hyperlink ref="AO57" r:id="rId436"/>
    <hyperlink ref="AO58" r:id="rId437"/>
    <hyperlink ref="AO59" r:id="rId438"/>
    <hyperlink ref="AO60" r:id="rId439"/>
    <hyperlink ref="AO61" r:id="rId440"/>
    <hyperlink ref="AO62" r:id="rId441"/>
    <hyperlink ref="AO63" r:id="rId442"/>
    <hyperlink ref="AO64" r:id="rId443"/>
    <hyperlink ref="AO65" r:id="rId444"/>
    <hyperlink ref="AO66" r:id="rId445"/>
    <hyperlink ref="AO67" r:id="rId446"/>
    <hyperlink ref="AO68" r:id="rId447"/>
    <hyperlink ref="AO69" r:id="rId448"/>
    <hyperlink ref="AO70" r:id="rId449"/>
    <hyperlink ref="AO71" r:id="rId450"/>
    <hyperlink ref="AO72" r:id="rId451"/>
    <hyperlink ref="AO73" r:id="rId452"/>
    <hyperlink ref="AO74" r:id="rId453"/>
    <hyperlink ref="AO75" r:id="rId454"/>
    <hyperlink ref="AO76" r:id="rId455"/>
    <hyperlink ref="AO77" r:id="rId456"/>
    <hyperlink ref="AO78" r:id="rId457"/>
    <hyperlink ref="AO79" r:id="rId458"/>
    <hyperlink ref="AO80" r:id="rId459"/>
    <hyperlink ref="AO81" r:id="rId460"/>
    <hyperlink ref="AO82" r:id="rId461"/>
    <hyperlink ref="AO83" r:id="rId462"/>
    <hyperlink ref="AO84" r:id="rId463"/>
    <hyperlink ref="AO85" r:id="rId464"/>
    <hyperlink ref="AO86" r:id="rId465"/>
    <hyperlink ref="AO87" r:id="rId466"/>
    <hyperlink ref="AO88" r:id="rId467"/>
    <hyperlink ref="AO89" r:id="rId468"/>
    <hyperlink ref="AO90" r:id="rId469"/>
    <hyperlink ref="AO91" r:id="rId470"/>
    <hyperlink ref="AO92" r:id="rId471"/>
    <hyperlink ref="AO93" r:id="rId472"/>
    <hyperlink ref="AO94" r:id="rId473"/>
    <hyperlink ref="AO95" r:id="rId474"/>
    <hyperlink ref="AO96" r:id="rId475"/>
    <hyperlink ref="AO97" r:id="rId476"/>
    <hyperlink ref="AO98" r:id="rId477"/>
    <hyperlink ref="AO99" r:id="rId478"/>
    <hyperlink ref="AO100" r:id="rId479"/>
    <hyperlink ref="AO101" r:id="rId480"/>
    <hyperlink ref="AO102" r:id="rId481"/>
    <hyperlink ref="AO103" r:id="rId482"/>
    <hyperlink ref="AO104" r:id="rId483"/>
    <hyperlink ref="AO105" r:id="rId484"/>
    <hyperlink ref="AO106" r:id="rId485"/>
    <hyperlink ref="AO107" r:id="rId486"/>
    <hyperlink ref="AO108" r:id="rId487"/>
    <hyperlink ref="AO109" r:id="rId488"/>
    <hyperlink ref="AO110" r:id="rId489"/>
    <hyperlink ref="AO111" r:id="rId490"/>
    <hyperlink ref="AO112" r:id="rId491"/>
    <hyperlink ref="AO113" r:id="rId492"/>
    <hyperlink ref="AO114" r:id="rId493"/>
    <hyperlink ref="AO115" r:id="rId494"/>
    <hyperlink ref="AO116" r:id="rId495"/>
    <hyperlink ref="AO117" r:id="rId496"/>
    <hyperlink ref="AO118" r:id="rId497"/>
    <hyperlink ref="AO119" r:id="rId498"/>
    <hyperlink ref="AO120" r:id="rId499"/>
    <hyperlink ref="AO121" r:id="rId500"/>
    <hyperlink ref="AO122" r:id="rId501"/>
    <hyperlink ref="AO123" r:id="rId502"/>
    <hyperlink ref="AO124" r:id="rId503"/>
    <hyperlink ref="AO125" r:id="rId504"/>
    <hyperlink ref="AO126" r:id="rId505"/>
    <hyperlink ref="AO127" r:id="rId506"/>
    <hyperlink ref="AO128" r:id="rId507"/>
    <hyperlink ref="AO129" r:id="rId508"/>
    <hyperlink ref="AO130" r:id="rId509"/>
    <hyperlink ref="AO131" r:id="rId510"/>
    <hyperlink ref="AO132" r:id="rId511"/>
    <hyperlink ref="AO133" r:id="rId512"/>
    <hyperlink ref="AO134" r:id="rId513"/>
    <hyperlink ref="AO135" r:id="rId514"/>
    <hyperlink ref="AO136" r:id="rId515"/>
    <hyperlink ref="AO137" r:id="rId516"/>
    <hyperlink ref="AO138" r:id="rId517"/>
    <hyperlink ref="AO139" r:id="rId518"/>
    <hyperlink ref="AO140" r:id="rId519"/>
    <hyperlink ref="AO141" r:id="rId520"/>
    <hyperlink ref="AO142" r:id="rId521"/>
    <hyperlink ref="AO143" r:id="rId522"/>
    <hyperlink ref="AO144" r:id="rId523"/>
    <hyperlink ref="AO145" r:id="rId524"/>
    <hyperlink ref="AO146" r:id="rId525"/>
    <hyperlink ref="AO147" r:id="rId526"/>
    <hyperlink ref="AO148" r:id="rId527"/>
    <hyperlink ref="AO149" r:id="rId528"/>
    <hyperlink ref="AO150" r:id="rId529"/>
    <hyperlink ref="AO151" r:id="rId530"/>
    <hyperlink ref="AO152" r:id="rId531"/>
    <hyperlink ref="AO153" r:id="rId532"/>
    <hyperlink ref="AO154" r:id="rId533"/>
    <hyperlink ref="AO155" r:id="rId534"/>
    <hyperlink ref="AO156" r:id="rId535"/>
    <hyperlink ref="AO157" r:id="rId536"/>
    <hyperlink ref="AO158" r:id="rId537"/>
    <hyperlink ref="AO159" r:id="rId538"/>
    <hyperlink ref="AO160" r:id="rId539"/>
    <hyperlink ref="AO161" r:id="rId540"/>
    <hyperlink ref="AO162" r:id="rId541"/>
    <hyperlink ref="AO163" r:id="rId542"/>
    <hyperlink ref="AO164" r:id="rId543"/>
    <hyperlink ref="AO165" r:id="rId544"/>
    <hyperlink ref="AO166" r:id="rId545"/>
    <hyperlink ref="AO167" r:id="rId546"/>
    <hyperlink ref="AO168" r:id="rId547"/>
    <hyperlink ref="AO169" r:id="rId548"/>
    <hyperlink ref="AO170" r:id="rId549"/>
    <hyperlink ref="AO171" r:id="rId550"/>
    <hyperlink ref="AO172" r:id="rId551"/>
    <hyperlink ref="AO173" r:id="rId552"/>
    <hyperlink ref="AO174" r:id="rId553"/>
    <hyperlink ref="AO175" r:id="rId554"/>
    <hyperlink ref="AO176" r:id="rId555"/>
    <hyperlink ref="AO177" r:id="rId556"/>
    <hyperlink ref="AO178" r:id="rId557"/>
    <hyperlink ref="AO179" r:id="rId558"/>
    <hyperlink ref="AO180" r:id="rId559"/>
    <hyperlink ref="AO181" r:id="rId560"/>
    <hyperlink ref="AO182" r:id="rId561"/>
    <hyperlink ref="AO183" r:id="rId562"/>
    <hyperlink ref="AO184" r:id="rId563"/>
    <hyperlink ref="AO185" r:id="rId564"/>
    <hyperlink ref="AO186" r:id="rId565"/>
    <hyperlink ref="AO187" r:id="rId566"/>
    <hyperlink ref="AO188" r:id="rId567"/>
    <hyperlink ref="AO189" r:id="rId568"/>
    <hyperlink ref="AO190" r:id="rId569"/>
    <hyperlink ref="AO191" r:id="rId570"/>
    <hyperlink ref="AO192" r:id="rId571"/>
    <hyperlink ref="AO193" r:id="rId572"/>
    <hyperlink ref="AO194" r:id="rId573"/>
    <hyperlink ref="AO195" r:id="rId574"/>
    <hyperlink ref="AO196" r:id="rId575"/>
    <hyperlink ref="AO197" r:id="rId576"/>
    <hyperlink ref="AO198" r:id="rId577"/>
    <hyperlink ref="AO199" r:id="rId578"/>
    <hyperlink ref="AO200" r:id="rId579"/>
    <hyperlink ref="AO201" r:id="rId580"/>
    <hyperlink ref="AO202" r:id="rId581"/>
    <hyperlink ref="AO203" r:id="rId582"/>
    <hyperlink ref="AO204" r:id="rId583"/>
    <hyperlink ref="AO205" r:id="rId584"/>
    <hyperlink ref="AO206" r:id="rId585"/>
    <hyperlink ref="AO207" r:id="rId586"/>
    <hyperlink ref="AO208" r:id="rId587"/>
    <hyperlink ref="AO209" r:id="rId588"/>
    <hyperlink ref="AO210" r:id="rId589"/>
    <hyperlink ref="AO211" r:id="rId590"/>
    <hyperlink ref="AO212" r:id="rId591"/>
    <hyperlink ref="AO213" r:id="rId592"/>
    <hyperlink ref="AO214" r:id="rId593"/>
    <hyperlink ref="AO215" r:id="rId594"/>
    <hyperlink ref="AO216" r:id="rId595"/>
    <hyperlink ref="AO217" r:id="rId596"/>
    <hyperlink ref="AO218" r:id="rId597"/>
    <hyperlink ref="AO219" r:id="rId598"/>
    <hyperlink ref="AO220" r:id="rId599"/>
    <hyperlink ref="AO221" r:id="rId600"/>
    <hyperlink ref="AO222" r:id="rId601"/>
    <hyperlink ref="AO223" r:id="rId602"/>
    <hyperlink ref="AO224" r:id="rId603"/>
    <hyperlink ref="AO225" r:id="rId604"/>
    <hyperlink ref="AO226" r:id="rId605"/>
    <hyperlink ref="AO227" r:id="rId606"/>
    <hyperlink ref="AO228" r:id="rId607"/>
    <hyperlink ref="AO229" r:id="rId608"/>
    <hyperlink ref="AO230" r:id="rId609"/>
    <hyperlink ref="AO231" r:id="rId610"/>
    <hyperlink ref="AO232" r:id="rId611"/>
    <hyperlink ref="AO233" r:id="rId612"/>
    <hyperlink ref="AO234" r:id="rId613"/>
    <hyperlink ref="AO235" r:id="rId614"/>
    <hyperlink ref="AO236" r:id="rId615"/>
    <hyperlink ref="AO237" r:id="rId616"/>
    <hyperlink ref="AO238" r:id="rId617"/>
    <hyperlink ref="AO239" r:id="rId618"/>
    <hyperlink ref="AO240" r:id="rId619"/>
    <hyperlink ref="AO241" r:id="rId620"/>
    <hyperlink ref="AO242" r:id="rId621"/>
    <hyperlink ref="AO243" r:id="rId622"/>
    <hyperlink ref="AO244" r:id="rId623"/>
    <hyperlink ref="AO245" r:id="rId624"/>
    <hyperlink ref="AO246" r:id="rId625"/>
    <hyperlink ref="AO247" r:id="rId626"/>
  </hyperlinks>
  <pageMargins left="0.7" right="0.7" top="0.75" bottom="0.75" header="0.3" footer="0.3"/>
  <pageSetup orientation="portrait" horizontalDpi="0" verticalDpi="0" r:id="rId627"/>
  <legacyDrawing r:id="rId628"/>
  <tableParts count="1">
    <tablePart r:id="rId62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48</v>
      </c>
    </row>
    <row r="2" spans="1:1" ht="15" customHeight="1" x14ac:dyDescent="0.25"/>
    <row r="3" spans="1:1" ht="15" customHeight="1" x14ac:dyDescent="0.25">
      <c r="A3" s="30" t="s">
        <v>49</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F10"/>
  <sheetViews>
    <sheetView workbookViewId="0">
      <pane ySplit="2" topLeftCell="A3" activePane="bottomLeft" state="frozen"/>
      <selection pane="bottomLeft" activeCell="A2" sqref="A2:Y2"/>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customWidth="1"/>
    <col min="12" max="12" width="9.7109375" customWidth="1"/>
    <col min="13" max="13" width="13.140625" customWidth="1"/>
    <col min="14" max="15" width="8.42578125" customWidth="1"/>
    <col min="16" max="16" width="18.28515625" customWidth="1"/>
    <col min="17" max="17" width="14.85546875" customWidth="1"/>
    <col min="18" max="18" width="14.5703125" customWidth="1"/>
    <col min="19" max="21" width="24.140625" customWidth="1"/>
    <col min="22" max="22" width="21.28515625" customWidth="1"/>
    <col min="23" max="23" width="19.28515625" customWidth="1"/>
    <col min="24" max="24" width="10" customWidth="1"/>
    <col min="25" max="25" width="13.7109375" bestFit="1" customWidth="1"/>
    <col min="26" max="26" width="15.140625" bestFit="1" customWidth="1"/>
    <col min="27" max="27" width="15.42578125" bestFit="1" customWidth="1"/>
    <col min="28" max="28" width="13.140625" bestFit="1" customWidth="1"/>
    <col min="29" max="29" width="15.85546875" bestFit="1" customWidth="1"/>
    <col min="30" max="30" width="14.5703125" bestFit="1" customWidth="1"/>
    <col min="31" max="31" width="17.42578125" bestFit="1" customWidth="1"/>
    <col min="32" max="32" width="11.5703125" bestFit="1" customWidth="1"/>
  </cols>
  <sheetData>
    <row r="1" spans="1:32" x14ac:dyDescent="0.25">
      <c r="B1" s="53" t="s">
        <v>38</v>
      </c>
      <c r="C1" s="54"/>
      <c r="D1" s="54"/>
      <c r="E1" s="55"/>
      <c r="F1" s="51" t="s">
        <v>42</v>
      </c>
      <c r="G1" s="56" t="s">
        <v>43</v>
      </c>
      <c r="H1" s="57"/>
      <c r="I1" s="58" t="s">
        <v>39</v>
      </c>
      <c r="J1" s="59"/>
      <c r="K1" s="60" t="s">
        <v>41</v>
      </c>
      <c r="L1" s="61"/>
      <c r="M1" s="61"/>
      <c r="N1" s="61"/>
      <c r="O1" s="61"/>
      <c r="P1" s="61"/>
      <c r="Q1" s="61"/>
      <c r="R1" s="61"/>
      <c r="S1" s="61"/>
      <c r="T1" s="61"/>
      <c r="U1" s="61"/>
      <c r="V1" s="61"/>
      <c r="W1" s="61"/>
      <c r="X1" s="61"/>
    </row>
    <row r="2" spans="1:32" s="13" customFormat="1" ht="30" customHeight="1" x14ac:dyDescent="0.25">
      <c r="A2" s="11" t="s">
        <v>142</v>
      </c>
      <c r="B2" s="13" t="s">
        <v>20</v>
      </c>
      <c r="C2" s="13" t="s">
        <v>19</v>
      </c>
      <c r="D2" s="13" t="s">
        <v>10</v>
      </c>
      <c r="E2" s="13" t="s">
        <v>143</v>
      </c>
      <c r="F2" s="13" t="s">
        <v>45</v>
      </c>
      <c r="G2" s="13" t="s">
        <v>163</v>
      </c>
      <c r="H2" s="13" t="s">
        <v>164</v>
      </c>
      <c r="I2" s="13" t="s">
        <v>11</v>
      </c>
      <c r="J2" s="13" t="s">
        <v>162</v>
      </c>
      <c r="K2" s="13" t="s">
        <v>144</v>
      </c>
      <c r="L2" s="13" t="s">
        <v>146</v>
      </c>
      <c r="M2" s="13" t="s">
        <v>147</v>
      </c>
      <c r="N2" s="13" t="s">
        <v>148</v>
      </c>
      <c r="O2" s="13" t="s">
        <v>149</v>
      </c>
      <c r="P2" s="13" t="s">
        <v>166</v>
      </c>
      <c r="Q2" s="13" t="s">
        <v>167</v>
      </c>
      <c r="R2" s="13" t="s">
        <v>150</v>
      </c>
      <c r="S2" s="13" t="s">
        <v>151</v>
      </c>
      <c r="T2" s="13" t="s">
        <v>152</v>
      </c>
      <c r="U2" s="13" t="s">
        <v>153</v>
      </c>
      <c r="V2" s="13" t="s">
        <v>154</v>
      </c>
      <c r="W2" s="13" t="s">
        <v>155</v>
      </c>
      <c r="X2" s="13" t="s">
        <v>156</v>
      </c>
      <c r="Y2" s="13" t="s">
        <v>2329</v>
      </c>
      <c r="Z2" s="13" t="s">
        <v>2333</v>
      </c>
      <c r="AA2" s="13" t="s">
        <v>2339</v>
      </c>
      <c r="AB2" s="13" t="s">
        <v>2350</v>
      </c>
      <c r="AC2" s="13" t="s">
        <v>2362</v>
      </c>
      <c r="AD2" s="13" t="s">
        <v>2365</v>
      </c>
      <c r="AE2" s="13" t="s">
        <v>2366</v>
      </c>
      <c r="AF2" s="13" t="s">
        <v>2368</v>
      </c>
    </row>
    <row r="3" spans="1:32" x14ac:dyDescent="0.25">
      <c r="A3" s="14"/>
      <c r="B3" s="15"/>
      <c r="C3" s="15"/>
      <c r="D3" s="15"/>
      <c r="E3" s="15"/>
      <c r="F3" s="16"/>
      <c r="G3" s="62"/>
      <c r="H3" s="62"/>
      <c r="I3" s="50"/>
      <c r="J3" s="50"/>
      <c r="K3" s="46"/>
      <c r="L3" s="46"/>
      <c r="M3" s="46"/>
      <c r="N3" s="46"/>
      <c r="O3" s="46"/>
      <c r="P3" s="46"/>
      <c r="Q3" s="46"/>
      <c r="R3" s="46"/>
      <c r="S3" s="46"/>
      <c r="T3" s="46"/>
      <c r="U3" s="46"/>
      <c r="V3" s="46"/>
      <c r="W3" s="47"/>
      <c r="X3" s="47"/>
      <c r="Y3" s="75"/>
      <c r="Z3" s="75"/>
      <c r="AA3" s="75"/>
      <c r="AB3" s="75"/>
      <c r="AC3" s="75"/>
      <c r="AD3" s="75"/>
      <c r="AE3" s="75"/>
      <c r="AF3" s="75"/>
    </row>
    <row r="10" spans="1:32"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142</v>
      </c>
      <c r="B1" s="1" t="s">
        <v>4</v>
      </c>
      <c r="C1" s="1" t="s">
        <v>145</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tabSelected="1" topLeftCell="A79" workbookViewId="0">
      <selection activeCell="Z120" sqref="Z120"/>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158</v>
      </c>
      <c r="B1" s="13" t="s">
        <v>16</v>
      </c>
      <c r="D1" t="s">
        <v>78</v>
      </c>
      <c r="E1" t="s">
        <v>79</v>
      </c>
      <c r="F1" s="35" t="s">
        <v>85</v>
      </c>
      <c r="G1" s="36" t="s">
        <v>86</v>
      </c>
      <c r="H1" s="35" t="s">
        <v>91</v>
      </c>
      <c r="I1" s="36" t="s">
        <v>92</v>
      </c>
      <c r="J1" s="35" t="s">
        <v>97</v>
      </c>
      <c r="K1" s="36" t="s">
        <v>98</v>
      </c>
      <c r="L1" s="35" t="s">
        <v>103</v>
      </c>
      <c r="M1" s="36" t="s">
        <v>104</v>
      </c>
      <c r="N1" s="35" t="s">
        <v>109</v>
      </c>
      <c r="O1" s="36" t="s">
        <v>110</v>
      </c>
      <c r="P1" s="36" t="s">
        <v>136</v>
      </c>
      <c r="Q1" s="36" t="s">
        <v>137</v>
      </c>
      <c r="R1" s="35" t="s">
        <v>115</v>
      </c>
      <c r="S1" s="35" t="s">
        <v>116</v>
      </c>
      <c r="T1" s="35" t="s">
        <v>121</v>
      </c>
      <c r="U1" s="36" t="s">
        <v>122</v>
      </c>
      <c r="W1" t="s">
        <v>126</v>
      </c>
      <c r="X1" t="s">
        <v>16</v>
      </c>
    </row>
    <row r="2" spans="1:24" ht="15.75" thickTop="1" x14ac:dyDescent="0.25">
      <c r="A2" s="34" t="s">
        <v>2321</v>
      </c>
      <c r="B2" s="34" t="s">
        <v>2320</v>
      </c>
      <c r="D2" s="31">
        <f>MIN(Vertices[Degree])</f>
        <v>0</v>
      </c>
      <c r="E2" s="3">
        <f>COUNTIF(Vertices[Degree], "&gt;= " &amp; D2) - COUNTIF(Vertices[Degree], "&gt;=" &amp; D3)</f>
        <v>0</v>
      </c>
      <c r="F2" s="37">
        <f>MIN(Vertices[In-Degree])</f>
        <v>0</v>
      </c>
      <c r="G2" s="38">
        <f>COUNTIF(Vertices[In-Degree], "&gt;= " &amp; F2) - COUNTIF(Vertices[In-Degree], "&gt;=" &amp; F3)</f>
        <v>112</v>
      </c>
      <c r="H2" s="37">
        <f>MIN(Vertices[Out-Degree])</f>
        <v>0</v>
      </c>
      <c r="I2" s="38">
        <f>COUNTIF(Vertices[Out-Degree], "&gt;= " &amp; H2) - COUNTIF(Vertices[Out-Degree], "&gt;=" &amp; H3)</f>
        <v>83</v>
      </c>
      <c r="J2" s="37">
        <f>MIN(Vertices[Betweenness Centrality])</f>
        <v>0</v>
      </c>
      <c r="K2" s="38">
        <f>COUNTIF(Vertices[Betweenness Centrality], "&gt;= " &amp; J2) - COUNTIF(Vertices[Betweenness Centrality], "&gt;=" &amp; J3)</f>
        <v>227</v>
      </c>
      <c r="L2" s="37">
        <f>MIN(Vertices[Closeness Centrality])</f>
        <v>0</v>
      </c>
      <c r="M2" s="38">
        <f>COUNTIF(Vertices[Closeness Centrality], "&gt;= " &amp; L2) - COUNTIF(Vertices[Closeness Centrality], "&gt;=" &amp; L3)</f>
        <v>71</v>
      </c>
      <c r="N2" s="37">
        <f>MIN(Vertices[Eigenvector Centrality])</f>
        <v>0</v>
      </c>
      <c r="O2" s="38">
        <f>COUNTIF(Vertices[Eigenvector Centrality], "&gt;= " &amp; N2) - COUNTIF(Vertices[Eigenvector Centrality], "&gt;=" &amp; N3)</f>
        <v>227</v>
      </c>
      <c r="P2" s="37">
        <f>MIN(Vertices[PageRank])</f>
        <v>0.48558099999999998</v>
      </c>
      <c r="Q2" s="38">
        <f>COUNTIF(Vertices[PageRank], "&gt;= " &amp; P2) - COUNTIF(Vertices[PageRank], "&gt;=" &amp; P3)</f>
        <v>82</v>
      </c>
      <c r="R2" s="37">
        <f>MIN(Vertices[Clustering Coefficient])</f>
        <v>0</v>
      </c>
      <c r="S2" s="43">
        <f>COUNTIF(Vertices[Clustering Coefficient], "&gt;= " &amp; R2) - COUNTIF(Vertices[Clustering Coefficient], "&gt;=" &amp; R3)</f>
        <v>0</v>
      </c>
      <c r="T2" s="37" t="e">
        <f ca="1">MIN(INDIRECT(DynamicFilterSourceColumnRange))</f>
        <v>#REF!</v>
      </c>
      <c r="U2" s="38" t="e">
        <f t="shared" ref="U2:U45" ca="1" si="0">COUNTIF(INDIRECT(DynamicFilterSourceColumnRange), "&gt;= " &amp; T2) - COUNTIF(INDIRECT(DynamicFilterSourceColumnRange), "&gt;=" &amp; T3)</f>
        <v>#REF!</v>
      </c>
      <c r="W2" t="s">
        <v>123</v>
      </c>
      <c r="X2">
        <f>ROWS(HistogramBins[Degree Bin]) - 1</f>
        <v>43</v>
      </c>
    </row>
    <row r="3" spans="1:24" x14ac:dyDescent="0.25">
      <c r="A3" s="100"/>
      <c r="B3" s="100"/>
      <c r="D3" s="32">
        <f t="shared" ref="D3:D44" si="1">D2+($D$45-$D$2)/BinDivisor</f>
        <v>0</v>
      </c>
      <c r="E3" s="3">
        <f>COUNTIF(Vertices[Degree], "&gt;= " &amp; D3) - COUNTIF(Vertices[Degree], "&gt;=" &amp; D4)</f>
        <v>0</v>
      </c>
      <c r="F3" s="39">
        <f t="shared" ref="F3:F44" si="2">F2+($F$45-$F$2)/BinDivisor</f>
        <v>0.39534883720930231</v>
      </c>
      <c r="G3" s="40">
        <f>COUNTIF(Vertices[In-Degree], "&gt;= " &amp; F3) - COUNTIF(Vertices[In-Degree], "&gt;=" &amp; F4)</f>
        <v>0</v>
      </c>
      <c r="H3" s="39">
        <f t="shared" ref="H3:H44" si="3">H2+($H$45-$H$2)/BinDivisor</f>
        <v>0.37209302325581395</v>
      </c>
      <c r="I3" s="40">
        <f>COUNTIF(Vertices[Out-Degree], "&gt;= " &amp; H3) - COUNTIF(Vertices[Out-Degree], "&gt;=" &amp; H4)</f>
        <v>0</v>
      </c>
      <c r="J3" s="39">
        <f t="shared" ref="J3:J44" si="4">J2+($J$45-$J$2)/BinDivisor</f>
        <v>12.612403093023257</v>
      </c>
      <c r="K3" s="40">
        <f>COUNTIF(Vertices[Betweenness Centrality], "&gt;= " &amp; J3) - COUNTIF(Vertices[Betweenness Centrality], "&gt;=" &amp; J4)</f>
        <v>4</v>
      </c>
      <c r="L3" s="39">
        <f t="shared" ref="L3:L44" si="5">L2+($L$45-$L$2)/BinDivisor</f>
        <v>2.3255813953488372E-2</v>
      </c>
      <c r="M3" s="40">
        <f>COUNTIF(Vertices[Closeness Centrality], "&gt;= " &amp; L3) - COUNTIF(Vertices[Closeness Centrality], "&gt;=" &amp; L4)</f>
        <v>46</v>
      </c>
      <c r="N3" s="39">
        <f t="shared" ref="N3:N44" si="6">N2+($N$45-$N$2)/BinDivisor</f>
        <v>1.292E-3</v>
      </c>
      <c r="O3" s="40">
        <f>COUNTIF(Vertices[Eigenvector Centrality], "&gt;= " &amp; N3) - COUNTIF(Vertices[Eigenvector Centrality], "&gt;=" &amp; N4)</f>
        <v>0</v>
      </c>
      <c r="P3" s="39">
        <f t="shared" ref="P3:P44" si="7">P2+($P$45-$P$2)/BinDivisor</f>
        <v>0.66688648837209308</v>
      </c>
      <c r="Q3" s="40">
        <f>COUNTIF(Vertices[PageRank], "&gt;= " &amp; P3) - COUNTIF(Vertices[PageRank], "&gt;=" &amp; P4)</f>
        <v>34</v>
      </c>
      <c r="R3" s="39">
        <f t="shared" ref="R3:R44" si="8">R2+($R$45-$R$2)/BinDivisor</f>
        <v>0</v>
      </c>
      <c r="S3" s="44">
        <f>COUNTIF(Vertices[Clustering Coefficient], "&gt;= " &amp; R3) - COUNTIF(Vertices[Clustering Coefficient], "&gt;=" &amp; R4)</f>
        <v>0</v>
      </c>
      <c r="T3" s="39" t="e">
        <f t="shared" ref="T3:T44" ca="1" si="9">T2+($T$45-$T$2)/BinDivisor</f>
        <v>#REF!</v>
      </c>
      <c r="U3" s="40" t="e">
        <f t="shared" ca="1" si="0"/>
        <v>#REF!</v>
      </c>
      <c r="W3" t="s">
        <v>124</v>
      </c>
      <c r="X3" t="s">
        <v>84</v>
      </c>
    </row>
    <row r="4" spans="1:24" x14ac:dyDescent="0.25">
      <c r="A4" s="34" t="s">
        <v>144</v>
      </c>
      <c r="B4" s="34">
        <v>245</v>
      </c>
      <c r="D4" s="32">
        <f t="shared" si="1"/>
        <v>0</v>
      </c>
      <c r="E4" s="3">
        <f>COUNTIF(Vertices[Degree], "&gt;= " &amp; D4) - COUNTIF(Vertices[Degree], "&gt;=" &amp; D5)</f>
        <v>0</v>
      </c>
      <c r="F4" s="37">
        <f t="shared" si="2"/>
        <v>0.79069767441860461</v>
      </c>
      <c r="G4" s="38">
        <f>COUNTIF(Vertices[In-Degree], "&gt;= " &amp; F4) - COUNTIF(Vertices[In-Degree], "&gt;=" &amp; F5)</f>
        <v>96</v>
      </c>
      <c r="H4" s="37">
        <f t="shared" si="3"/>
        <v>0.7441860465116279</v>
      </c>
      <c r="I4" s="38">
        <f>COUNTIF(Vertices[Out-Degree], "&gt;= " &amp; H4) - COUNTIF(Vertices[Out-Degree], "&gt;=" &amp; H5)</f>
        <v>142</v>
      </c>
      <c r="J4" s="37">
        <f t="shared" si="4"/>
        <v>25.224806186046514</v>
      </c>
      <c r="K4" s="38">
        <f>COUNTIF(Vertices[Betweenness Centrality], "&gt;= " &amp; J4) - COUNTIF(Vertices[Betweenness Centrality], "&gt;=" &amp; J5)</f>
        <v>1</v>
      </c>
      <c r="L4" s="37">
        <f t="shared" si="5"/>
        <v>4.6511627906976744E-2</v>
      </c>
      <c r="M4" s="38">
        <f>COUNTIF(Vertices[Closeness Centrality], "&gt;= " &amp; L4) - COUNTIF(Vertices[Closeness Centrality], "&gt;=" &amp; L5)</f>
        <v>11</v>
      </c>
      <c r="N4" s="37">
        <f t="shared" si="6"/>
        <v>2.5839999999999999E-3</v>
      </c>
      <c r="O4" s="38">
        <f>COUNTIF(Vertices[Eigenvector Centrality], "&gt;= " &amp; N4) - COUNTIF(Vertices[Eigenvector Centrality], "&gt;=" &amp; N5)</f>
        <v>0</v>
      </c>
      <c r="P4" s="37">
        <f t="shared" si="7"/>
        <v>0.84819197674418612</v>
      </c>
      <c r="Q4" s="38">
        <f>COUNTIF(Vertices[PageRank], "&gt;= " &amp; P4) - COUNTIF(Vertices[PageRank], "&gt;=" &amp; P5)</f>
        <v>96</v>
      </c>
      <c r="R4" s="37">
        <f t="shared" si="8"/>
        <v>0</v>
      </c>
      <c r="S4" s="43">
        <f>COUNTIF(Vertices[Clustering Coefficient], "&gt;= " &amp; R4) - COUNTIF(Vertices[Clustering Coefficient], "&gt;=" &amp; R5)</f>
        <v>0</v>
      </c>
      <c r="T4" s="37" t="e">
        <f t="shared" ca="1" si="9"/>
        <v>#REF!</v>
      </c>
      <c r="U4" s="38" t="e">
        <f t="shared" ca="1" si="0"/>
        <v>#REF!</v>
      </c>
      <c r="W4" s="12" t="s">
        <v>125</v>
      </c>
      <c r="X4" s="12" t="s">
        <v>127</v>
      </c>
    </row>
    <row r="5" spans="1:24" x14ac:dyDescent="0.25">
      <c r="A5" s="100"/>
      <c r="B5" s="100"/>
      <c r="D5" s="32">
        <f t="shared" si="1"/>
        <v>0</v>
      </c>
      <c r="E5" s="3">
        <f>COUNTIF(Vertices[Degree], "&gt;= " &amp; D5) - COUNTIF(Vertices[Degree], "&gt;=" &amp; D6)</f>
        <v>0</v>
      </c>
      <c r="F5" s="39">
        <f t="shared" si="2"/>
        <v>1.1860465116279069</v>
      </c>
      <c r="G5" s="40">
        <f>COUNTIF(Vertices[In-Degree], "&gt;= " &amp; F5) - COUNTIF(Vertices[In-Degree], "&gt;=" &amp; F6)</f>
        <v>0</v>
      </c>
      <c r="H5" s="39">
        <f t="shared" si="3"/>
        <v>1.1162790697674418</v>
      </c>
      <c r="I5" s="40">
        <f>COUNTIF(Vertices[Out-Degree], "&gt;= " &amp; H5) - COUNTIF(Vertices[Out-Degree], "&gt;=" &amp; H6)</f>
        <v>0</v>
      </c>
      <c r="J5" s="39">
        <f t="shared" si="4"/>
        <v>37.837209279069768</v>
      </c>
      <c r="K5" s="40">
        <f>COUNTIF(Vertices[Betweenness Centrality], "&gt;= " &amp; J5) - COUNTIF(Vertices[Betweenness Centrality], "&gt;=" &amp; J6)</f>
        <v>4</v>
      </c>
      <c r="L5" s="39">
        <f t="shared" si="5"/>
        <v>6.9767441860465115E-2</v>
      </c>
      <c r="M5" s="40">
        <f>COUNTIF(Vertices[Closeness Centrality], "&gt;= " &amp; L5) - COUNTIF(Vertices[Closeness Centrality], "&gt;=" &amp; L6)</f>
        <v>4</v>
      </c>
      <c r="N5" s="39">
        <f t="shared" si="6"/>
        <v>3.8760000000000001E-3</v>
      </c>
      <c r="O5" s="40">
        <f>COUNTIF(Vertices[Eigenvector Centrality], "&gt;= " &amp; N5) - COUNTIF(Vertices[Eigenvector Centrality], "&gt;=" &amp; N6)</f>
        <v>0</v>
      </c>
      <c r="P5" s="39">
        <f t="shared" si="7"/>
        <v>1.0294974651162792</v>
      </c>
      <c r="Q5" s="40">
        <f>COUNTIF(Vertices[PageRank], "&gt;= " &amp; P5) - COUNTIF(Vertices[PageRank], "&gt;=" &amp; P6)</f>
        <v>5</v>
      </c>
      <c r="R5" s="39">
        <f t="shared" si="8"/>
        <v>0</v>
      </c>
      <c r="S5" s="44">
        <f>COUNTIF(Vertices[Clustering Coefficient], "&gt;= " &amp; R5) - COUNTIF(Vertices[Clustering Coefficient], "&gt;=" &amp; R6)</f>
        <v>0</v>
      </c>
      <c r="T5" s="39" t="e">
        <f t="shared" ca="1" si="9"/>
        <v>#REF!</v>
      </c>
      <c r="U5" s="40" t="e">
        <f t="shared" ca="1" si="0"/>
        <v>#REF!</v>
      </c>
    </row>
    <row r="6" spans="1:24" x14ac:dyDescent="0.25">
      <c r="A6" s="34" t="s">
        <v>146</v>
      </c>
      <c r="B6" s="34">
        <v>188</v>
      </c>
      <c r="D6" s="32">
        <f t="shared" si="1"/>
        <v>0</v>
      </c>
      <c r="E6" s="3">
        <f>COUNTIF(Vertices[Degree], "&gt;= " &amp; D6) - COUNTIF(Vertices[Degree], "&gt;=" &amp; D7)</f>
        <v>0</v>
      </c>
      <c r="F6" s="37">
        <f t="shared" si="2"/>
        <v>1.5813953488372092</v>
      </c>
      <c r="G6" s="38">
        <f>COUNTIF(Vertices[In-Degree], "&gt;= " &amp; F6) - COUNTIF(Vertices[In-Degree], "&gt;=" &amp; F7)</f>
        <v>0</v>
      </c>
      <c r="H6" s="37">
        <f t="shared" si="3"/>
        <v>1.4883720930232558</v>
      </c>
      <c r="I6" s="38">
        <f>COUNTIF(Vertices[Out-Degree], "&gt;= " &amp; H6) - COUNTIF(Vertices[Out-Degree], "&gt;=" &amp; H7)</f>
        <v>0</v>
      </c>
      <c r="J6" s="37">
        <f t="shared" si="4"/>
        <v>50.449612372093029</v>
      </c>
      <c r="K6" s="38">
        <f>COUNTIF(Vertices[Betweenness Centrality], "&gt;= " &amp; J6) - COUNTIF(Vertices[Betweenness Centrality], "&gt;=" &amp; J7)</f>
        <v>1</v>
      </c>
      <c r="L6" s="37">
        <f t="shared" si="5"/>
        <v>9.3023255813953487E-2</v>
      </c>
      <c r="M6" s="38">
        <f>COUNTIF(Vertices[Closeness Centrality], "&gt;= " &amp; L6) - COUNTIF(Vertices[Closeness Centrality], "&gt;=" &amp; L7)</f>
        <v>2</v>
      </c>
      <c r="N6" s="37">
        <f t="shared" si="6"/>
        <v>5.1679999999999999E-3</v>
      </c>
      <c r="O6" s="38">
        <f>COUNTIF(Vertices[Eigenvector Centrality], "&gt;= " &amp; N6) - COUNTIF(Vertices[Eigenvector Centrality], "&gt;=" &amp; N7)</f>
        <v>0</v>
      </c>
      <c r="P6" s="37">
        <f t="shared" si="7"/>
        <v>1.2108029534883722</v>
      </c>
      <c r="Q6" s="38">
        <f>COUNTIF(Vertices[PageRank], "&gt;= " &amp; P6) - COUNTIF(Vertices[PageRank], "&gt;=" &amp; P7)</f>
        <v>1</v>
      </c>
      <c r="R6" s="37">
        <f t="shared" si="8"/>
        <v>0</v>
      </c>
      <c r="S6" s="43">
        <f>COUNTIF(Vertices[Clustering Coefficient], "&gt;= " &amp; R6) - COUNTIF(Vertices[Clustering Coefficient], "&gt;=" &amp; R7)</f>
        <v>0</v>
      </c>
      <c r="T6" s="37" t="e">
        <f t="shared" ca="1" si="9"/>
        <v>#REF!</v>
      </c>
      <c r="U6" s="38" t="e">
        <f t="shared" ca="1" si="0"/>
        <v>#REF!</v>
      </c>
    </row>
    <row r="7" spans="1:24" x14ac:dyDescent="0.25">
      <c r="A7" s="34" t="s">
        <v>147</v>
      </c>
      <c r="B7" s="34">
        <v>88</v>
      </c>
      <c r="D7" s="32">
        <f t="shared" si="1"/>
        <v>0</v>
      </c>
      <c r="E7" s="3">
        <f>COUNTIF(Vertices[Degree], "&gt;= " &amp; D7) - COUNTIF(Vertices[Degree], "&gt;=" &amp; D8)</f>
        <v>0</v>
      </c>
      <c r="F7" s="39">
        <f t="shared" si="2"/>
        <v>1.9767441860465116</v>
      </c>
      <c r="G7" s="40">
        <f>COUNTIF(Vertices[In-Degree], "&gt;= " &amp; F7) - COUNTIF(Vertices[In-Degree], "&gt;=" &amp; F8)</f>
        <v>25</v>
      </c>
      <c r="H7" s="39">
        <f t="shared" si="3"/>
        <v>1.8604651162790697</v>
      </c>
      <c r="I7" s="40">
        <f>COUNTIF(Vertices[Out-Degree], "&gt;= " &amp; H7) - COUNTIF(Vertices[Out-Degree], "&gt;=" &amp; H8)</f>
        <v>11</v>
      </c>
      <c r="J7" s="39">
        <f t="shared" si="4"/>
        <v>63.062015465116289</v>
      </c>
      <c r="K7" s="40">
        <f>COUNTIF(Vertices[Betweenness Centrality], "&gt;= " &amp; J7) - COUNTIF(Vertices[Betweenness Centrality], "&gt;=" &amp; J8)</f>
        <v>0</v>
      </c>
      <c r="L7" s="39">
        <f t="shared" si="5"/>
        <v>0.11627906976744186</v>
      </c>
      <c r="M7" s="40">
        <f>COUNTIF(Vertices[Closeness Centrality], "&gt;= " &amp; L7) - COUNTIF(Vertices[Closeness Centrality], "&gt;=" &amp; L8)</f>
        <v>5</v>
      </c>
      <c r="N7" s="39">
        <f t="shared" si="6"/>
        <v>6.4599999999999996E-3</v>
      </c>
      <c r="O7" s="40">
        <f>COUNTIF(Vertices[Eigenvector Centrality], "&gt;= " &amp; N7) - COUNTIF(Vertices[Eigenvector Centrality], "&gt;=" &amp; N8)</f>
        <v>0</v>
      </c>
      <c r="P7" s="39">
        <f t="shared" si="7"/>
        <v>1.3921084418604652</v>
      </c>
      <c r="Q7" s="40">
        <f>COUNTIF(Vertices[PageRank], "&gt;= " &amp; P7) - COUNTIF(Vertices[PageRank], "&gt;=" &amp; P8)</f>
        <v>8</v>
      </c>
      <c r="R7" s="39">
        <f t="shared" si="8"/>
        <v>0</v>
      </c>
      <c r="S7" s="44">
        <f>COUNTIF(Vertices[Clustering Coefficient], "&gt;= " &amp; R7) - COUNTIF(Vertices[Clustering Coefficient], "&gt;=" &amp; R8)</f>
        <v>0</v>
      </c>
      <c r="T7" s="39" t="e">
        <f t="shared" ca="1" si="9"/>
        <v>#REF!</v>
      </c>
      <c r="U7" s="40" t="e">
        <f t="shared" ca="1" si="0"/>
        <v>#REF!</v>
      </c>
    </row>
    <row r="8" spans="1:24" x14ac:dyDescent="0.25">
      <c r="A8" s="34" t="s">
        <v>148</v>
      </c>
      <c r="B8" s="34">
        <v>276</v>
      </c>
      <c r="D8" s="32">
        <f t="shared" si="1"/>
        <v>0</v>
      </c>
      <c r="E8" s="3">
        <f>COUNTIF(Vertices[Degree], "&gt;= " &amp; D8) - COUNTIF(Vertices[Degree], "&gt;=" &amp; D9)</f>
        <v>0</v>
      </c>
      <c r="F8" s="37">
        <f t="shared" si="2"/>
        <v>2.3720930232558137</v>
      </c>
      <c r="G8" s="38">
        <f>COUNTIF(Vertices[In-Degree], "&gt;= " &amp; F8) - COUNTIF(Vertices[In-Degree], "&gt;=" &amp; F9)</f>
        <v>0</v>
      </c>
      <c r="H8" s="37">
        <f t="shared" si="3"/>
        <v>2.2325581395348837</v>
      </c>
      <c r="I8" s="38">
        <f>COUNTIF(Vertices[Out-Degree], "&gt;= " &amp; H8) - COUNTIF(Vertices[Out-Degree], "&gt;=" &amp; H9)</f>
        <v>0</v>
      </c>
      <c r="J8" s="37">
        <f t="shared" si="4"/>
        <v>75.67441855813955</v>
      </c>
      <c r="K8" s="38">
        <f>COUNTIF(Vertices[Betweenness Centrality], "&gt;= " &amp; J8) - COUNTIF(Vertices[Betweenness Centrality], "&gt;=" &amp; J9)</f>
        <v>0</v>
      </c>
      <c r="L8" s="37">
        <f t="shared" si="5"/>
        <v>0.13953488372093023</v>
      </c>
      <c r="M8" s="38">
        <f>COUNTIF(Vertices[Closeness Centrality], "&gt;= " &amp; L8) - COUNTIF(Vertices[Closeness Centrality], "&gt;=" &amp; L9)</f>
        <v>8</v>
      </c>
      <c r="N8" s="37">
        <f t="shared" si="6"/>
        <v>7.7519999999999993E-3</v>
      </c>
      <c r="O8" s="38">
        <f>COUNTIF(Vertices[Eigenvector Centrality], "&gt;= " &amp; N8) - COUNTIF(Vertices[Eigenvector Centrality], "&gt;=" &amp; N9)</f>
        <v>0</v>
      </c>
      <c r="P8" s="37">
        <f t="shared" si="7"/>
        <v>1.5734139302325583</v>
      </c>
      <c r="Q8" s="38">
        <f>COUNTIF(Vertices[PageRank], "&gt;= " &amp; P8) - COUNTIF(Vertices[PageRank], "&gt;=" &amp; P9)</f>
        <v>4</v>
      </c>
      <c r="R8" s="37">
        <f t="shared" si="8"/>
        <v>0</v>
      </c>
      <c r="S8" s="43">
        <f>COUNTIF(Vertices[Clustering Coefficient], "&gt;= " &amp; R8) - COUNTIF(Vertices[Clustering Coefficient], "&gt;=" &amp; R9)</f>
        <v>0</v>
      </c>
      <c r="T8" s="37" t="e">
        <f t="shared" ca="1" si="9"/>
        <v>#REF!</v>
      </c>
      <c r="U8" s="38" t="e">
        <f t="shared" ca="1" si="0"/>
        <v>#REF!</v>
      </c>
    </row>
    <row r="9" spans="1:24" x14ac:dyDescent="0.25">
      <c r="A9" s="100"/>
      <c r="B9" s="100"/>
      <c r="D9" s="32">
        <f t="shared" si="1"/>
        <v>0</v>
      </c>
      <c r="E9" s="3">
        <f>COUNTIF(Vertices[Degree], "&gt;= " &amp; D9) - COUNTIF(Vertices[Degree], "&gt;=" &amp; D10)</f>
        <v>0</v>
      </c>
      <c r="F9" s="39">
        <f t="shared" si="2"/>
        <v>2.7674418604651159</v>
      </c>
      <c r="G9" s="40">
        <f>COUNTIF(Vertices[In-Degree], "&gt;= " &amp; F9) - COUNTIF(Vertices[In-Degree], "&gt;=" &amp; F10)</f>
        <v>7</v>
      </c>
      <c r="H9" s="39">
        <f t="shared" si="3"/>
        <v>2.6046511627906979</v>
      </c>
      <c r="I9" s="40">
        <f>COUNTIF(Vertices[Out-Degree], "&gt;= " &amp; H9) - COUNTIF(Vertices[Out-Degree], "&gt;=" &amp; H10)</f>
        <v>0</v>
      </c>
      <c r="J9" s="39">
        <f t="shared" si="4"/>
        <v>88.286821651162811</v>
      </c>
      <c r="K9" s="40">
        <f>COUNTIF(Vertices[Betweenness Centrality], "&gt;= " &amp; J9) - COUNTIF(Vertices[Betweenness Centrality], "&gt;=" &amp; J10)</f>
        <v>1</v>
      </c>
      <c r="L9" s="39">
        <f t="shared" si="5"/>
        <v>0.16279069767441862</v>
      </c>
      <c r="M9" s="40">
        <f>COUNTIF(Vertices[Closeness Centrality], "&gt;= " &amp; L9) - COUNTIF(Vertices[Closeness Centrality], "&gt;=" &amp; L10)</f>
        <v>1</v>
      </c>
      <c r="N9" s="39">
        <f t="shared" si="6"/>
        <v>9.044E-3</v>
      </c>
      <c r="O9" s="40">
        <f>COUNTIF(Vertices[Eigenvector Centrality], "&gt;= " &amp; N9) - COUNTIF(Vertices[Eigenvector Centrality], "&gt;=" &amp; N10)</f>
        <v>0</v>
      </c>
      <c r="P9" s="39">
        <f t="shared" si="7"/>
        <v>1.7547194186046513</v>
      </c>
      <c r="Q9" s="40">
        <f>COUNTIF(Vertices[PageRank], "&gt;= " &amp; P9) - COUNTIF(Vertices[PageRank], "&gt;=" &amp; P10)</f>
        <v>7</v>
      </c>
      <c r="R9" s="39">
        <f t="shared" si="8"/>
        <v>0</v>
      </c>
      <c r="S9" s="44">
        <f>COUNTIF(Vertices[Clustering Coefficient], "&gt;= " &amp; R9) - COUNTIF(Vertices[Clustering Coefficient], "&gt;=" &amp; R10)</f>
        <v>0</v>
      </c>
      <c r="T9" s="39" t="e">
        <f t="shared" ca="1" si="9"/>
        <v>#REF!</v>
      </c>
      <c r="U9" s="40" t="e">
        <f t="shared" ca="1" si="0"/>
        <v>#REF!</v>
      </c>
    </row>
    <row r="10" spans="1:24" x14ac:dyDescent="0.25">
      <c r="A10" s="34" t="s">
        <v>149</v>
      </c>
      <c r="B10" s="34">
        <v>53</v>
      </c>
      <c r="D10" s="32">
        <f t="shared" si="1"/>
        <v>0</v>
      </c>
      <c r="E10" s="3">
        <f>COUNTIF(Vertices[Degree], "&gt;= " &amp; D10) - COUNTIF(Vertices[Degree], "&gt;=" &amp; D11)</f>
        <v>0</v>
      </c>
      <c r="F10" s="37">
        <f t="shared" si="2"/>
        <v>3.162790697674418</v>
      </c>
      <c r="G10" s="38">
        <f>COUNTIF(Vertices[In-Degree], "&gt;= " &amp; F10) - COUNTIF(Vertices[In-Degree], "&gt;=" &amp; F11)</f>
        <v>0</v>
      </c>
      <c r="H10" s="37">
        <f t="shared" si="3"/>
        <v>2.9767441860465116</v>
      </c>
      <c r="I10" s="38">
        <f>COUNTIF(Vertices[Out-Degree], "&gt;= " &amp; H10) - COUNTIF(Vertices[Out-Degree], "&gt;=" &amp; H11)</f>
        <v>3</v>
      </c>
      <c r="J10" s="37">
        <f t="shared" si="4"/>
        <v>100.89922474418607</v>
      </c>
      <c r="K10" s="38">
        <f>COUNTIF(Vertices[Betweenness Centrality], "&gt;= " &amp; J10) - COUNTIF(Vertices[Betweenness Centrality], "&gt;=" &amp; J11)</f>
        <v>0</v>
      </c>
      <c r="L10" s="37">
        <f t="shared" si="5"/>
        <v>0.18604651162790697</v>
      </c>
      <c r="M10" s="38">
        <f>COUNTIF(Vertices[Closeness Centrality], "&gt;= " &amp; L10) - COUNTIF(Vertices[Closeness Centrality], "&gt;=" &amp; L11)</f>
        <v>13</v>
      </c>
      <c r="N10" s="37">
        <f t="shared" si="6"/>
        <v>1.0336E-2</v>
      </c>
      <c r="O10" s="38">
        <f>COUNTIF(Vertices[Eigenvector Centrality], "&gt;= " &amp; N10) - COUNTIF(Vertices[Eigenvector Centrality], "&gt;=" &amp; N11)</f>
        <v>0</v>
      </c>
      <c r="P10" s="37">
        <f t="shared" si="7"/>
        <v>1.9360249069767443</v>
      </c>
      <c r="Q10" s="38">
        <f>COUNTIF(Vertices[PageRank], "&gt;= " &amp; P10) - COUNTIF(Vertices[PageRank], "&gt;=" &amp; P11)</f>
        <v>0</v>
      </c>
      <c r="R10" s="37">
        <f t="shared" si="8"/>
        <v>0</v>
      </c>
      <c r="S10" s="43">
        <f>COUNTIF(Vertices[Clustering Coefficient], "&gt;= " &amp; R10) - COUNTIF(Vertices[Clustering Coefficient], "&gt;=" &amp; R11)</f>
        <v>0</v>
      </c>
      <c r="T10" s="37" t="e">
        <f t="shared" ca="1" si="9"/>
        <v>#REF!</v>
      </c>
      <c r="U10" s="38" t="e">
        <f t="shared" ca="1" si="0"/>
        <v>#REF!</v>
      </c>
    </row>
    <row r="11" spans="1:24" x14ac:dyDescent="0.25">
      <c r="A11" s="100"/>
      <c r="B11" s="100"/>
      <c r="D11" s="32">
        <f t="shared" si="1"/>
        <v>0</v>
      </c>
      <c r="E11" s="3">
        <f>COUNTIF(Vertices[Degree], "&gt;= " &amp; D11) - COUNTIF(Vertices[Degree], "&gt;=" &amp; D12)</f>
        <v>0</v>
      </c>
      <c r="F11" s="39">
        <f t="shared" si="2"/>
        <v>3.5581395348837201</v>
      </c>
      <c r="G11" s="40">
        <f>COUNTIF(Vertices[In-Degree], "&gt;= " &amp; F11) - COUNTIF(Vertices[In-Degree], "&gt;=" &amp; F12)</f>
        <v>0</v>
      </c>
      <c r="H11" s="39">
        <f t="shared" si="3"/>
        <v>3.3488372093023253</v>
      </c>
      <c r="I11" s="40">
        <f>COUNTIF(Vertices[Out-Degree], "&gt;= " &amp; H11) - COUNTIF(Vertices[Out-Degree], "&gt;=" &amp; H12)</f>
        <v>0</v>
      </c>
      <c r="J11" s="39">
        <f t="shared" si="4"/>
        <v>113.51162783720933</v>
      </c>
      <c r="K11" s="40">
        <f>COUNTIF(Vertices[Betweenness Centrality], "&gt;= " &amp; J11) - COUNTIF(Vertices[Betweenness Centrality], "&gt;=" &amp; J12)</f>
        <v>2</v>
      </c>
      <c r="L11" s="39">
        <f t="shared" si="5"/>
        <v>0.20930232558139533</v>
      </c>
      <c r="M11" s="40">
        <f>COUNTIF(Vertices[Closeness Centrality], "&gt;= " &amp; L11) - COUNTIF(Vertices[Closeness Centrality], "&gt;=" &amp; L12)</f>
        <v>0</v>
      </c>
      <c r="N11" s="39">
        <f t="shared" si="6"/>
        <v>1.1627999999999999E-2</v>
      </c>
      <c r="O11" s="40">
        <f>COUNTIF(Vertices[Eigenvector Centrality], "&gt;= " &amp; N11) - COUNTIF(Vertices[Eigenvector Centrality], "&gt;=" &amp; N12)</f>
        <v>0</v>
      </c>
      <c r="P11" s="39">
        <f t="shared" si="7"/>
        <v>2.1173303953488372</v>
      </c>
      <c r="Q11" s="40">
        <f>COUNTIF(Vertices[PageRank], "&gt;= " &amp; P11) - COUNTIF(Vertices[PageRank], "&gt;=" &amp; P12)</f>
        <v>0</v>
      </c>
      <c r="R11" s="39">
        <f t="shared" si="8"/>
        <v>0</v>
      </c>
      <c r="S11" s="44">
        <f>COUNTIF(Vertices[Clustering Coefficient], "&gt;= " &amp; R11) - COUNTIF(Vertices[Clustering Coefficient], "&gt;=" &amp; R12)</f>
        <v>0</v>
      </c>
      <c r="T11" s="39" t="e">
        <f t="shared" ca="1" si="9"/>
        <v>#REF!</v>
      </c>
      <c r="U11" s="40" t="e">
        <f t="shared" ca="1" si="0"/>
        <v>#REF!</v>
      </c>
    </row>
    <row r="12" spans="1:24" x14ac:dyDescent="0.25">
      <c r="A12" s="34" t="s">
        <v>166</v>
      </c>
      <c r="B12" s="34">
        <v>5.8139534883720929E-3</v>
      </c>
      <c r="D12" s="32">
        <f t="shared" si="1"/>
        <v>0</v>
      </c>
      <c r="E12" s="3">
        <f>COUNTIF(Vertices[Degree], "&gt;= " &amp; D12) - COUNTIF(Vertices[Degree], "&gt;=" &amp; D13)</f>
        <v>0</v>
      </c>
      <c r="F12" s="37">
        <f t="shared" si="2"/>
        <v>3.9534883720930223</v>
      </c>
      <c r="G12" s="38">
        <f>COUNTIF(Vertices[In-Degree], "&gt;= " &amp; F12) - COUNTIF(Vertices[In-Degree], "&gt;=" &amp; F13)</f>
        <v>0</v>
      </c>
      <c r="H12" s="37">
        <f t="shared" si="3"/>
        <v>3.720930232558139</v>
      </c>
      <c r="I12" s="38">
        <f>COUNTIF(Vertices[Out-Degree], "&gt;= " &amp; H12) - COUNTIF(Vertices[Out-Degree], "&gt;=" &amp; H13)</f>
        <v>4</v>
      </c>
      <c r="J12" s="37">
        <f t="shared" si="4"/>
        <v>126.12403093023259</v>
      </c>
      <c r="K12" s="38">
        <f>COUNTIF(Vertices[Betweenness Centrality], "&gt;= " &amp; J12) - COUNTIF(Vertices[Betweenness Centrality], "&gt;=" &amp; J13)</f>
        <v>3</v>
      </c>
      <c r="L12" s="37">
        <f t="shared" si="5"/>
        <v>0.23255813953488369</v>
      </c>
      <c r="M12" s="38">
        <f>COUNTIF(Vertices[Closeness Centrality], "&gt;= " &amp; L12) - COUNTIF(Vertices[Closeness Centrality], "&gt;=" &amp; L13)</f>
        <v>2</v>
      </c>
      <c r="N12" s="37">
        <f t="shared" si="6"/>
        <v>1.2919999999999999E-2</v>
      </c>
      <c r="O12" s="38">
        <f>COUNTIF(Vertices[Eigenvector Centrality], "&gt;= " &amp; N12) - COUNTIF(Vertices[Eigenvector Centrality], "&gt;=" &amp; N13)</f>
        <v>0</v>
      </c>
      <c r="P12" s="37">
        <f t="shared" si="7"/>
        <v>2.2986358837209302</v>
      </c>
      <c r="Q12" s="38">
        <f>COUNTIF(Vertices[PageRank], "&gt;= " &amp; P12) - COUNTIF(Vertices[PageRank], "&gt;=" &amp; P13)</f>
        <v>1</v>
      </c>
      <c r="R12" s="37">
        <f t="shared" si="8"/>
        <v>0</v>
      </c>
      <c r="S12" s="43">
        <f>COUNTIF(Vertices[Clustering Coefficient], "&gt;= " &amp; R12) - COUNTIF(Vertices[Clustering Coefficient], "&gt;=" &amp; R13)</f>
        <v>0</v>
      </c>
      <c r="T12" s="37" t="e">
        <f t="shared" ca="1" si="9"/>
        <v>#REF!</v>
      </c>
      <c r="U12" s="38" t="e">
        <f t="shared" ca="1" si="0"/>
        <v>#REF!</v>
      </c>
    </row>
    <row r="13" spans="1:24" x14ac:dyDescent="0.25">
      <c r="A13" s="34" t="s">
        <v>167</v>
      </c>
      <c r="B13" s="34">
        <v>1.1560693641618497E-2</v>
      </c>
      <c r="D13" s="32">
        <f t="shared" si="1"/>
        <v>0</v>
      </c>
      <c r="E13" s="3">
        <f>COUNTIF(Vertices[Degree], "&gt;= " &amp; D13) - COUNTIF(Vertices[Degree], "&gt;=" &amp; D14)</f>
        <v>0</v>
      </c>
      <c r="F13" s="39">
        <f t="shared" si="2"/>
        <v>4.3488372093023244</v>
      </c>
      <c r="G13" s="40">
        <f>COUNTIF(Vertices[In-Degree], "&gt;= " &amp; F13) - COUNTIF(Vertices[In-Degree], "&gt;=" &amp; F14)</f>
        <v>0</v>
      </c>
      <c r="H13" s="39">
        <f t="shared" si="3"/>
        <v>4.0930232558139528</v>
      </c>
      <c r="I13" s="40">
        <f>COUNTIF(Vertices[Out-Degree], "&gt;= " &amp; H13) - COUNTIF(Vertices[Out-Degree], "&gt;=" &amp; H14)</f>
        <v>0</v>
      </c>
      <c r="J13" s="39">
        <f t="shared" si="4"/>
        <v>138.73643402325584</v>
      </c>
      <c r="K13" s="40">
        <f>COUNTIF(Vertices[Betweenness Centrality], "&gt;= " &amp; J13) - COUNTIF(Vertices[Betweenness Centrality], "&gt;=" &amp; J14)</f>
        <v>0</v>
      </c>
      <c r="L13" s="39">
        <f t="shared" si="5"/>
        <v>0.25581395348837205</v>
      </c>
      <c r="M13" s="40">
        <f>COUNTIF(Vertices[Closeness Centrality], "&gt;= " &amp; L13) - COUNTIF(Vertices[Closeness Centrality], "&gt;=" &amp; L14)</f>
        <v>0</v>
      </c>
      <c r="N13" s="39">
        <f t="shared" si="6"/>
        <v>1.4211999999999999E-2</v>
      </c>
      <c r="O13" s="40">
        <f>COUNTIF(Vertices[Eigenvector Centrality], "&gt;= " &amp; N13) - COUNTIF(Vertices[Eigenvector Centrality], "&gt;=" &amp; N14)</f>
        <v>0</v>
      </c>
      <c r="P13" s="39">
        <f t="shared" si="7"/>
        <v>2.4799413720930232</v>
      </c>
      <c r="Q13" s="40">
        <f>COUNTIF(Vertices[PageRank], "&gt;= " &amp; P13) - COUNTIF(Vertices[PageRank], "&gt;=" &amp; P14)</f>
        <v>1</v>
      </c>
      <c r="R13" s="39">
        <f t="shared" si="8"/>
        <v>0</v>
      </c>
      <c r="S13" s="44">
        <f>COUNTIF(Vertices[Clustering Coefficient], "&gt;= " &amp; R13) - COUNTIF(Vertices[Clustering Coefficient], "&gt;=" &amp; R14)</f>
        <v>0</v>
      </c>
      <c r="T13" s="39" t="e">
        <f t="shared" ca="1" si="9"/>
        <v>#REF!</v>
      </c>
      <c r="U13" s="40" t="e">
        <f t="shared" ca="1" si="0"/>
        <v>#REF!</v>
      </c>
    </row>
    <row r="14" spans="1:24" x14ac:dyDescent="0.25">
      <c r="A14" s="100"/>
      <c r="B14" s="100"/>
      <c r="D14" s="32">
        <f t="shared" si="1"/>
        <v>0</v>
      </c>
      <c r="E14" s="3">
        <f>COUNTIF(Vertices[Degree], "&gt;= " &amp; D14) - COUNTIF(Vertices[Degree], "&gt;=" &amp; D15)</f>
        <v>0</v>
      </c>
      <c r="F14" s="37">
        <f t="shared" si="2"/>
        <v>4.7441860465116266</v>
      </c>
      <c r="G14" s="38">
        <f>COUNTIF(Vertices[In-Degree], "&gt;= " &amp; F14) - COUNTIF(Vertices[In-Degree], "&gt;=" &amp; F15)</f>
        <v>1</v>
      </c>
      <c r="H14" s="37">
        <f t="shared" si="3"/>
        <v>4.4651162790697665</v>
      </c>
      <c r="I14" s="38">
        <f>COUNTIF(Vertices[Out-Degree], "&gt;= " &amp; H14) - COUNTIF(Vertices[Out-Degree], "&gt;=" &amp; H15)</f>
        <v>0</v>
      </c>
      <c r="J14" s="37">
        <f t="shared" si="4"/>
        <v>151.3488371162791</v>
      </c>
      <c r="K14" s="38">
        <f>COUNTIF(Vertices[Betweenness Centrality], "&gt;= " &amp; J14) - COUNTIF(Vertices[Betweenness Centrality], "&gt;=" &amp; J15)</f>
        <v>0</v>
      </c>
      <c r="L14" s="37">
        <f t="shared" si="5"/>
        <v>0.27906976744186041</v>
      </c>
      <c r="M14" s="38">
        <f>COUNTIF(Vertices[Closeness Centrality], "&gt;= " &amp; L14) - COUNTIF(Vertices[Closeness Centrality], "&gt;=" &amp; L15)</f>
        <v>0</v>
      </c>
      <c r="N14" s="37">
        <f t="shared" si="6"/>
        <v>1.5503999999999999E-2</v>
      </c>
      <c r="O14" s="38">
        <f>COUNTIF(Vertices[Eigenvector Centrality], "&gt;= " &amp; N14) - COUNTIF(Vertices[Eigenvector Centrality], "&gt;=" &amp; N15)</f>
        <v>0</v>
      </c>
      <c r="P14" s="37">
        <f t="shared" si="7"/>
        <v>2.6612468604651163</v>
      </c>
      <c r="Q14" s="38">
        <f>COUNTIF(Vertices[PageRank], "&gt;= " &amp; P14) - COUNTIF(Vertices[PageRank], "&gt;=" &amp; P15)</f>
        <v>0</v>
      </c>
      <c r="R14" s="37">
        <f t="shared" si="8"/>
        <v>0</v>
      </c>
      <c r="S14" s="43">
        <f>COUNTIF(Vertices[Clustering Coefficient], "&gt;= " &amp; R14) - COUNTIF(Vertices[Clustering Coefficient], "&gt;=" &amp; R15)</f>
        <v>0</v>
      </c>
      <c r="T14" s="37" t="e">
        <f t="shared" ca="1" si="9"/>
        <v>#REF!</v>
      </c>
      <c r="U14" s="38" t="e">
        <f t="shared" ca="1" si="0"/>
        <v>#REF!</v>
      </c>
    </row>
    <row r="15" spans="1:24" x14ac:dyDescent="0.25">
      <c r="A15" s="34" t="s">
        <v>150</v>
      </c>
      <c r="B15" s="34">
        <v>92</v>
      </c>
      <c r="D15" s="32">
        <f t="shared" si="1"/>
        <v>0</v>
      </c>
      <c r="E15" s="3">
        <f>COUNTIF(Vertices[Degree], "&gt;= " &amp; D15) - COUNTIF(Vertices[Degree], "&gt;=" &amp; D16)</f>
        <v>0</v>
      </c>
      <c r="F15" s="39">
        <f t="shared" si="2"/>
        <v>5.1395348837209287</v>
      </c>
      <c r="G15" s="40">
        <f>COUNTIF(Vertices[In-Degree], "&gt;= " &amp; F15) - COUNTIF(Vertices[In-Degree], "&gt;=" &amp; F16)</f>
        <v>0</v>
      </c>
      <c r="H15" s="39">
        <f t="shared" si="3"/>
        <v>4.8372093023255802</v>
      </c>
      <c r="I15" s="40">
        <f>COUNTIF(Vertices[Out-Degree], "&gt;= " &amp; H15) - COUNTIF(Vertices[Out-Degree], "&gt;=" &amp; H16)</f>
        <v>0</v>
      </c>
      <c r="J15" s="39">
        <f t="shared" si="4"/>
        <v>163.96124020930236</v>
      </c>
      <c r="K15" s="40">
        <f>COUNTIF(Vertices[Betweenness Centrality], "&gt;= " &amp; J15) - COUNTIF(Vertices[Betweenness Centrality], "&gt;=" &amp; J16)</f>
        <v>0</v>
      </c>
      <c r="L15" s="39">
        <f t="shared" si="5"/>
        <v>0.30232558139534876</v>
      </c>
      <c r="M15" s="40">
        <f>COUNTIF(Vertices[Closeness Centrality], "&gt;= " &amp; L15) - COUNTIF(Vertices[Closeness Centrality], "&gt;=" &amp; L16)</f>
        <v>0</v>
      </c>
      <c r="N15" s="39">
        <f t="shared" si="6"/>
        <v>1.6795999999999998E-2</v>
      </c>
      <c r="O15" s="40">
        <f>COUNTIF(Vertices[Eigenvector Centrality], "&gt;= " &amp; N15) - COUNTIF(Vertices[Eigenvector Centrality], "&gt;=" &amp; N16)</f>
        <v>0</v>
      </c>
      <c r="P15" s="39">
        <f t="shared" si="7"/>
        <v>2.8425523488372093</v>
      </c>
      <c r="Q15" s="40">
        <f>COUNTIF(Vertices[PageRank], "&gt;= " &amp; P15) - COUNTIF(Vertices[PageRank], "&gt;=" &amp; P16)</f>
        <v>0</v>
      </c>
      <c r="R15" s="39">
        <f t="shared" si="8"/>
        <v>0</v>
      </c>
      <c r="S15" s="44">
        <f>COUNTIF(Vertices[Clustering Coefficient], "&gt;= " &amp; R15) - COUNTIF(Vertices[Clustering Coefficient], "&gt;=" &amp; R16)</f>
        <v>0</v>
      </c>
      <c r="T15" s="39" t="e">
        <f t="shared" ca="1" si="9"/>
        <v>#REF!</v>
      </c>
      <c r="U15" s="40" t="e">
        <f t="shared" ca="1" si="0"/>
        <v>#REF!</v>
      </c>
    </row>
    <row r="16" spans="1:24" x14ac:dyDescent="0.25">
      <c r="A16" s="34" t="s">
        <v>151</v>
      </c>
      <c r="B16" s="34">
        <v>45</v>
      </c>
      <c r="D16" s="32">
        <f t="shared" si="1"/>
        <v>0</v>
      </c>
      <c r="E16" s="3">
        <f>COUNTIF(Vertices[Degree], "&gt;= " &amp; D16) - COUNTIF(Vertices[Degree], "&gt;=" &amp; D17)</f>
        <v>0</v>
      </c>
      <c r="F16" s="37">
        <f t="shared" si="2"/>
        <v>5.5348837209302308</v>
      </c>
      <c r="G16" s="38">
        <f>COUNTIF(Vertices[In-Degree], "&gt;= " &amp; F16) - COUNTIF(Vertices[In-Degree], "&gt;=" &amp; F17)</f>
        <v>0</v>
      </c>
      <c r="H16" s="37">
        <f t="shared" si="3"/>
        <v>5.2093023255813939</v>
      </c>
      <c r="I16" s="38">
        <f>COUNTIF(Vertices[Out-Degree], "&gt;= " &amp; H16) - COUNTIF(Vertices[Out-Degree], "&gt;=" &amp; H17)</f>
        <v>0</v>
      </c>
      <c r="J16" s="37">
        <f t="shared" si="4"/>
        <v>176.57364330232562</v>
      </c>
      <c r="K16" s="38">
        <f>COUNTIF(Vertices[Betweenness Centrality], "&gt;= " &amp; J16) - COUNTIF(Vertices[Betweenness Centrality], "&gt;=" &amp; J17)</f>
        <v>0</v>
      </c>
      <c r="L16" s="37">
        <f t="shared" si="5"/>
        <v>0.32558139534883712</v>
      </c>
      <c r="M16" s="38">
        <f>COUNTIF(Vertices[Closeness Centrality], "&gt;= " &amp; L16) - COUNTIF(Vertices[Closeness Centrality], "&gt;=" &amp; L17)</f>
        <v>24</v>
      </c>
      <c r="N16" s="37">
        <f t="shared" si="6"/>
        <v>1.8088E-2</v>
      </c>
      <c r="O16" s="38">
        <f>COUNTIF(Vertices[Eigenvector Centrality], "&gt;= " &amp; N16) - COUNTIF(Vertices[Eigenvector Centrality], "&gt;=" &amp; N17)</f>
        <v>0</v>
      </c>
      <c r="P16" s="37">
        <f t="shared" si="7"/>
        <v>3.0238578372093023</v>
      </c>
      <c r="Q16" s="38">
        <f>COUNTIF(Vertices[PageRank], "&gt;= " &amp; P16) - COUNTIF(Vertices[PageRank], "&gt;=" &amp; P17)</f>
        <v>0</v>
      </c>
      <c r="R16" s="37">
        <f t="shared" si="8"/>
        <v>0</v>
      </c>
      <c r="S16" s="43">
        <f>COUNTIF(Vertices[Clustering Coefficient], "&gt;= " &amp; R16) - COUNTIF(Vertices[Clustering Coefficient], "&gt;=" &amp; R17)</f>
        <v>0</v>
      </c>
      <c r="T16" s="37" t="e">
        <f t="shared" ca="1" si="9"/>
        <v>#REF!</v>
      </c>
      <c r="U16" s="38" t="e">
        <f t="shared" ca="1" si="0"/>
        <v>#REF!</v>
      </c>
    </row>
    <row r="17" spans="1:21" x14ac:dyDescent="0.25">
      <c r="A17" s="34" t="s">
        <v>152</v>
      </c>
      <c r="B17" s="34">
        <v>26</v>
      </c>
      <c r="D17" s="32">
        <f t="shared" si="1"/>
        <v>0</v>
      </c>
      <c r="E17" s="3">
        <f>COUNTIF(Vertices[Degree], "&gt;= " &amp; D17) - COUNTIF(Vertices[Degree], "&gt;=" &amp; D18)</f>
        <v>0</v>
      </c>
      <c r="F17" s="39">
        <f t="shared" si="2"/>
        <v>5.930232558139533</v>
      </c>
      <c r="G17" s="40">
        <f>COUNTIF(Vertices[In-Degree], "&gt;= " &amp; F17) - COUNTIF(Vertices[In-Degree], "&gt;=" &amp; F18)</f>
        <v>0</v>
      </c>
      <c r="H17" s="39">
        <f t="shared" si="3"/>
        <v>5.5813953488372077</v>
      </c>
      <c r="I17" s="40">
        <f>COUNTIF(Vertices[Out-Degree], "&gt;= " &amp; H17) - COUNTIF(Vertices[Out-Degree], "&gt;=" &amp; H18)</f>
        <v>0</v>
      </c>
      <c r="J17" s="39">
        <f t="shared" si="4"/>
        <v>189.18604639534888</v>
      </c>
      <c r="K17" s="40">
        <f>COUNTIF(Vertices[Betweenness Centrality], "&gt;= " &amp; J17) - COUNTIF(Vertices[Betweenness Centrality], "&gt;=" &amp; J18)</f>
        <v>0</v>
      </c>
      <c r="L17" s="39">
        <f t="shared" si="5"/>
        <v>0.34883720930232548</v>
      </c>
      <c r="M17" s="40">
        <f>COUNTIF(Vertices[Closeness Centrality], "&gt;= " &amp; L17) - COUNTIF(Vertices[Closeness Centrality], "&gt;=" &amp; L18)</f>
        <v>0</v>
      </c>
      <c r="N17" s="39">
        <f t="shared" si="6"/>
        <v>1.9380000000000001E-2</v>
      </c>
      <c r="O17" s="40">
        <f>COUNTIF(Vertices[Eigenvector Centrality], "&gt;= " &amp; N17) - COUNTIF(Vertices[Eigenvector Centrality], "&gt;=" &amp; N18)</f>
        <v>0</v>
      </c>
      <c r="P17" s="39">
        <f t="shared" si="7"/>
        <v>3.2051633255813954</v>
      </c>
      <c r="Q17" s="40">
        <f>COUNTIF(Vertices[PageRank], "&gt;= " &amp; P17) - COUNTIF(Vertices[PageRank], "&gt;=" &amp; P18)</f>
        <v>0</v>
      </c>
      <c r="R17" s="39">
        <f t="shared" si="8"/>
        <v>0</v>
      </c>
      <c r="S17" s="44">
        <f>COUNTIF(Vertices[Clustering Coefficient], "&gt;= " &amp; R17) - COUNTIF(Vertices[Clustering Coefficient], "&gt;=" &amp; R18)</f>
        <v>0</v>
      </c>
      <c r="T17" s="39" t="e">
        <f t="shared" ca="1" si="9"/>
        <v>#REF!</v>
      </c>
      <c r="U17" s="40" t="e">
        <f t="shared" ca="1" si="0"/>
        <v>#REF!</v>
      </c>
    </row>
    <row r="18" spans="1:21" x14ac:dyDescent="0.25">
      <c r="A18" s="34" t="s">
        <v>153</v>
      </c>
      <c r="B18" s="34">
        <v>72</v>
      </c>
      <c r="D18" s="32">
        <f t="shared" si="1"/>
        <v>0</v>
      </c>
      <c r="E18" s="3">
        <f>COUNTIF(Vertices[Degree], "&gt;= " &amp; D18) - COUNTIF(Vertices[Degree], "&gt;=" &amp; D19)</f>
        <v>0</v>
      </c>
      <c r="F18" s="37">
        <f t="shared" si="2"/>
        <v>6.3255813953488351</v>
      </c>
      <c r="G18" s="38">
        <f>COUNTIF(Vertices[In-Degree], "&gt;= " &amp; F18) - COUNTIF(Vertices[In-Degree], "&gt;=" &amp; F19)</f>
        <v>0</v>
      </c>
      <c r="H18" s="37">
        <f t="shared" si="3"/>
        <v>5.9534883720930214</v>
      </c>
      <c r="I18" s="38">
        <f>COUNTIF(Vertices[Out-Degree], "&gt;= " &amp; H18) - COUNTIF(Vertices[Out-Degree], "&gt;=" &amp; H19)</f>
        <v>0</v>
      </c>
      <c r="J18" s="37">
        <f t="shared" si="4"/>
        <v>201.79844948837214</v>
      </c>
      <c r="K18" s="38">
        <f>COUNTIF(Vertices[Betweenness Centrality], "&gt;= " &amp; J18) - COUNTIF(Vertices[Betweenness Centrality], "&gt;=" &amp; J19)</f>
        <v>0</v>
      </c>
      <c r="L18" s="37">
        <f t="shared" si="5"/>
        <v>0.37209302325581384</v>
      </c>
      <c r="M18" s="38">
        <f>COUNTIF(Vertices[Closeness Centrality], "&gt;= " &amp; L18) - COUNTIF(Vertices[Closeness Centrality], "&gt;=" &amp; L19)</f>
        <v>0</v>
      </c>
      <c r="N18" s="37">
        <f t="shared" si="6"/>
        <v>2.0672000000000003E-2</v>
      </c>
      <c r="O18" s="38">
        <f>COUNTIF(Vertices[Eigenvector Centrality], "&gt;= " &amp; N18) - COUNTIF(Vertices[Eigenvector Centrality], "&gt;=" &amp; N19)</f>
        <v>0</v>
      </c>
      <c r="P18" s="37">
        <f t="shared" si="7"/>
        <v>3.3864688139534884</v>
      </c>
      <c r="Q18" s="38">
        <f>COUNTIF(Vertices[PageRank], "&gt;= " &amp; P18) - COUNTIF(Vertices[PageRank], "&gt;=" &amp; P19)</f>
        <v>0</v>
      </c>
      <c r="R18" s="37">
        <f t="shared" si="8"/>
        <v>0</v>
      </c>
      <c r="S18" s="43">
        <f>COUNTIF(Vertices[Clustering Coefficient], "&gt;= " &amp; R18) - COUNTIF(Vertices[Clustering Coefficient], "&gt;=" &amp; R19)</f>
        <v>0</v>
      </c>
      <c r="T18" s="37" t="e">
        <f t="shared" ca="1" si="9"/>
        <v>#REF!</v>
      </c>
      <c r="U18" s="38" t="e">
        <f t="shared" ca="1" si="0"/>
        <v>#REF!</v>
      </c>
    </row>
    <row r="19" spans="1:21" x14ac:dyDescent="0.25">
      <c r="A19" s="100"/>
      <c r="B19" s="100"/>
      <c r="D19" s="32">
        <f t="shared" si="1"/>
        <v>0</v>
      </c>
      <c r="E19" s="3">
        <f>COUNTIF(Vertices[Degree], "&gt;= " &amp; D19) - COUNTIF(Vertices[Degree], "&gt;=" &amp; D20)</f>
        <v>0</v>
      </c>
      <c r="F19" s="39">
        <f t="shared" si="2"/>
        <v>6.7209302325581373</v>
      </c>
      <c r="G19" s="40">
        <f>COUNTIF(Vertices[In-Degree], "&gt;= " &amp; F19) - COUNTIF(Vertices[In-Degree], "&gt;=" &amp; F20)</f>
        <v>0</v>
      </c>
      <c r="H19" s="39">
        <f t="shared" si="3"/>
        <v>6.3255813953488351</v>
      </c>
      <c r="I19" s="40">
        <f>COUNTIF(Vertices[Out-Degree], "&gt;= " &amp; H19) - COUNTIF(Vertices[Out-Degree], "&gt;=" &amp; H20)</f>
        <v>0</v>
      </c>
      <c r="J19" s="39">
        <f t="shared" si="4"/>
        <v>214.4108525813954</v>
      </c>
      <c r="K19" s="40">
        <f>COUNTIF(Vertices[Betweenness Centrality], "&gt;= " &amp; J19) - COUNTIF(Vertices[Betweenness Centrality], "&gt;=" &amp; J20)</f>
        <v>0</v>
      </c>
      <c r="L19" s="39">
        <f t="shared" si="5"/>
        <v>0.3953488372093022</v>
      </c>
      <c r="M19" s="40">
        <f>COUNTIF(Vertices[Closeness Centrality], "&gt;= " &amp; L19) - COUNTIF(Vertices[Closeness Centrality], "&gt;=" &amp; L20)</f>
        <v>0</v>
      </c>
      <c r="N19" s="39">
        <f t="shared" si="6"/>
        <v>2.1964000000000004E-2</v>
      </c>
      <c r="O19" s="40">
        <f>COUNTIF(Vertices[Eigenvector Centrality], "&gt;= " &amp; N19) - COUNTIF(Vertices[Eigenvector Centrality], "&gt;=" &amp; N20)</f>
        <v>0</v>
      </c>
      <c r="P19" s="39">
        <f t="shared" si="7"/>
        <v>3.5677743023255815</v>
      </c>
      <c r="Q19" s="40">
        <f>COUNTIF(Vertices[PageRank], "&gt;= " &amp; P19) - COUNTIF(Vertices[PageRank], "&gt;=" &amp; P20)</f>
        <v>0</v>
      </c>
      <c r="R19" s="39">
        <f t="shared" si="8"/>
        <v>0</v>
      </c>
      <c r="S19" s="44">
        <f>COUNTIF(Vertices[Clustering Coefficient], "&gt;= " &amp; R19) - COUNTIF(Vertices[Clustering Coefficient], "&gt;=" &amp; R20)</f>
        <v>0</v>
      </c>
      <c r="T19" s="39" t="e">
        <f t="shared" ca="1" si="9"/>
        <v>#REF!</v>
      </c>
      <c r="U19" s="40" t="e">
        <f t="shared" ca="1" si="0"/>
        <v>#REF!</v>
      </c>
    </row>
    <row r="20" spans="1:21" x14ac:dyDescent="0.25">
      <c r="A20" s="34" t="s">
        <v>154</v>
      </c>
      <c r="B20" s="34">
        <v>4</v>
      </c>
      <c r="D20" s="32">
        <f t="shared" si="1"/>
        <v>0</v>
      </c>
      <c r="E20" s="3">
        <f>COUNTIF(Vertices[Degree], "&gt;= " &amp; D20) - COUNTIF(Vertices[Degree], "&gt;=" &amp; D21)</f>
        <v>0</v>
      </c>
      <c r="F20" s="37">
        <f t="shared" si="2"/>
        <v>7.1162790697674394</v>
      </c>
      <c r="G20" s="38">
        <f>COUNTIF(Vertices[In-Degree], "&gt;= " &amp; F20) - COUNTIF(Vertices[In-Degree], "&gt;=" &amp; F21)</f>
        <v>0</v>
      </c>
      <c r="H20" s="37">
        <f t="shared" si="3"/>
        <v>6.6976744186046488</v>
      </c>
      <c r="I20" s="38">
        <f>COUNTIF(Vertices[Out-Degree], "&gt;= " &amp; H20) - COUNTIF(Vertices[Out-Degree], "&gt;=" &amp; H21)</f>
        <v>0</v>
      </c>
      <c r="J20" s="37">
        <f t="shared" si="4"/>
        <v>227.02325567441866</v>
      </c>
      <c r="K20" s="38">
        <f>COUNTIF(Vertices[Betweenness Centrality], "&gt;= " &amp; J20) - COUNTIF(Vertices[Betweenness Centrality], "&gt;=" &amp; J21)</f>
        <v>0</v>
      </c>
      <c r="L20" s="37">
        <f t="shared" si="5"/>
        <v>0.41860465116279055</v>
      </c>
      <c r="M20" s="38">
        <f>COUNTIF(Vertices[Closeness Centrality], "&gt;= " &amp; L20) - COUNTIF(Vertices[Closeness Centrality], "&gt;=" &amp; L21)</f>
        <v>0</v>
      </c>
      <c r="N20" s="37">
        <f t="shared" si="6"/>
        <v>2.3256000000000006E-2</v>
      </c>
      <c r="O20" s="38">
        <f>COUNTIF(Vertices[Eigenvector Centrality], "&gt;= " &amp; N20) - COUNTIF(Vertices[Eigenvector Centrality], "&gt;=" &amp; N21)</f>
        <v>0</v>
      </c>
      <c r="P20" s="37">
        <f t="shared" si="7"/>
        <v>3.7490797906976745</v>
      </c>
      <c r="Q20" s="38">
        <f>COUNTIF(Vertices[PageRank], "&gt;= " &amp; P20) - COUNTIF(Vertices[PageRank], "&gt;=" &amp; P21)</f>
        <v>0</v>
      </c>
      <c r="R20" s="37">
        <f t="shared" si="8"/>
        <v>0</v>
      </c>
      <c r="S20" s="43">
        <f>COUNTIF(Vertices[Clustering Coefficient], "&gt;= " &amp; R20) - COUNTIF(Vertices[Clustering Coefficient], "&gt;=" &amp; R21)</f>
        <v>0</v>
      </c>
      <c r="T20" s="37" t="e">
        <f t="shared" ca="1" si="9"/>
        <v>#REF!</v>
      </c>
      <c r="U20" s="38" t="e">
        <f t="shared" ca="1" si="0"/>
        <v>#REF!</v>
      </c>
    </row>
    <row r="21" spans="1:21" x14ac:dyDescent="0.25">
      <c r="A21" s="34" t="s">
        <v>155</v>
      </c>
      <c r="B21" s="34">
        <v>1.885969</v>
      </c>
      <c r="D21" s="32">
        <f t="shared" si="1"/>
        <v>0</v>
      </c>
      <c r="E21" s="3">
        <f>COUNTIF(Vertices[Degree], "&gt;= " &amp; D21) - COUNTIF(Vertices[Degree], "&gt;=" &amp; D22)</f>
        <v>0</v>
      </c>
      <c r="F21" s="39">
        <f t="shared" si="2"/>
        <v>7.5116279069767415</v>
      </c>
      <c r="G21" s="40">
        <f>COUNTIF(Vertices[In-Degree], "&gt;= " &amp; F21) - COUNTIF(Vertices[In-Degree], "&gt;=" &amp; F22)</f>
        <v>0</v>
      </c>
      <c r="H21" s="39">
        <f t="shared" si="3"/>
        <v>7.0697674418604626</v>
      </c>
      <c r="I21" s="40">
        <f>COUNTIF(Vertices[Out-Degree], "&gt;= " &amp; H21) - COUNTIF(Vertices[Out-Degree], "&gt;=" &amp; H22)</f>
        <v>0</v>
      </c>
      <c r="J21" s="39">
        <f t="shared" si="4"/>
        <v>239.63565876744192</v>
      </c>
      <c r="K21" s="40">
        <f>COUNTIF(Vertices[Betweenness Centrality], "&gt;= " &amp; J21) - COUNTIF(Vertices[Betweenness Centrality], "&gt;=" &amp; J22)</f>
        <v>0</v>
      </c>
      <c r="L21" s="39">
        <f t="shared" si="5"/>
        <v>0.44186046511627891</v>
      </c>
      <c r="M21" s="40">
        <f>COUNTIF(Vertices[Closeness Centrality], "&gt;= " &amp; L21) - COUNTIF(Vertices[Closeness Centrality], "&gt;=" &amp; L22)</f>
        <v>0</v>
      </c>
      <c r="N21" s="39">
        <f t="shared" si="6"/>
        <v>2.4548000000000007E-2</v>
      </c>
      <c r="O21" s="40">
        <f>COUNTIF(Vertices[Eigenvector Centrality], "&gt;= " &amp; N21) - COUNTIF(Vertices[Eigenvector Centrality], "&gt;=" &amp; N22)</f>
        <v>0</v>
      </c>
      <c r="P21" s="39">
        <f t="shared" si="7"/>
        <v>3.9303852790697675</v>
      </c>
      <c r="Q21" s="40">
        <f>COUNTIF(Vertices[PageRank], "&gt;= " &amp; P21) - COUNTIF(Vertices[PageRank], "&gt;=" &amp; P22)</f>
        <v>0</v>
      </c>
      <c r="R21" s="39">
        <f t="shared" si="8"/>
        <v>0</v>
      </c>
      <c r="S21" s="44">
        <f>COUNTIF(Vertices[Clustering Coefficient], "&gt;= " &amp; R21) - COUNTIF(Vertices[Clustering Coefficient], "&gt;=" &amp; R22)</f>
        <v>0</v>
      </c>
      <c r="T21" s="39" t="e">
        <f t="shared" ca="1" si="9"/>
        <v>#REF!</v>
      </c>
      <c r="U21" s="40" t="e">
        <f t="shared" ca="1" si="0"/>
        <v>#REF!</v>
      </c>
    </row>
    <row r="22" spans="1:21" x14ac:dyDescent="0.25">
      <c r="A22" s="100"/>
      <c r="B22" s="100"/>
      <c r="D22" s="32">
        <f t="shared" si="1"/>
        <v>0</v>
      </c>
      <c r="E22" s="3">
        <f>COUNTIF(Vertices[Degree], "&gt;= " &amp; D22) - COUNTIF(Vertices[Degree], "&gt;=" &amp; D23)</f>
        <v>0</v>
      </c>
      <c r="F22" s="37">
        <f t="shared" si="2"/>
        <v>7.9069767441860437</v>
      </c>
      <c r="G22" s="38">
        <f>COUNTIF(Vertices[In-Degree], "&gt;= " &amp; F22) - COUNTIF(Vertices[In-Degree], "&gt;=" &amp; F23)</f>
        <v>1</v>
      </c>
      <c r="H22" s="37">
        <f t="shared" si="3"/>
        <v>7.4418604651162763</v>
      </c>
      <c r="I22" s="38">
        <f>COUNTIF(Vertices[Out-Degree], "&gt;= " &amp; H22) - COUNTIF(Vertices[Out-Degree], "&gt;=" &amp; H23)</f>
        <v>0</v>
      </c>
      <c r="J22" s="37">
        <f t="shared" si="4"/>
        <v>252.24806186046519</v>
      </c>
      <c r="K22" s="38">
        <f>COUNTIF(Vertices[Betweenness Centrality], "&gt;= " &amp; J22) - COUNTIF(Vertices[Betweenness Centrality], "&gt;=" &amp; J23)</f>
        <v>0</v>
      </c>
      <c r="L22" s="37">
        <f t="shared" si="5"/>
        <v>0.46511627906976727</v>
      </c>
      <c r="M22" s="38">
        <f>COUNTIF(Vertices[Closeness Centrality], "&gt;= " &amp; L22) - COUNTIF(Vertices[Closeness Centrality], "&gt;=" &amp; L23)</f>
        <v>0</v>
      </c>
      <c r="N22" s="37">
        <f t="shared" si="6"/>
        <v>2.5840000000000009E-2</v>
      </c>
      <c r="O22" s="38">
        <f>COUNTIF(Vertices[Eigenvector Centrality], "&gt;= " &amp; N22) - COUNTIF(Vertices[Eigenvector Centrality], "&gt;=" &amp; N23)</f>
        <v>0</v>
      </c>
      <c r="P22" s="37">
        <f t="shared" si="7"/>
        <v>4.1116907674418606</v>
      </c>
      <c r="Q22" s="38">
        <f>COUNTIF(Vertices[PageRank], "&gt;= " &amp; P22) - COUNTIF(Vertices[PageRank], "&gt;=" &amp; P23)</f>
        <v>3</v>
      </c>
      <c r="R22" s="37">
        <f t="shared" si="8"/>
        <v>0</v>
      </c>
      <c r="S22" s="43">
        <f>COUNTIF(Vertices[Clustering Coefficient], "&gt;= " &amp; R22) - COUNTIF(Vertices[Clustering Coefficient], "&gt;=" &amp; R23)</f>
        <v>0</v>
      </c>
      <c r="T22" s="37" t="e">
        <f t="shared" ca="1" si="9"/>
        <v>#REF!</v>
      </c>
      <c r="U22" s="38" t="e">
        <f t="shared" ca="1" si="0"/>
        <v>#REF!</v>
      </c>
    </row>
    <row r="23" spans="1:21" x14ac:dyDescent="0.25">
      <c r="A23" s="34" t="s">
        <v>156</v>
      </c>
      <c r="B23" s="34">
        <v>2.8939444630311142E-3</v>
      </c>
      <c r="D23" s="32">
        <f t="shared" si="1"/>
        <v>0</v>
      </c>
      <c r="E23" s="3">
        <f>COUNTIF(Vertices[Degree], "&gt;= " &amp; D23) - COUNTIF(Vertices[Degree], "&gt;=" &amp; D24)</f>
        <v>0</v>
      </c>
      <c r="F23" s="39">
        <f t="shared" si="2"/>
        <v>8.3023255813953458</v>
      </c>
      <c r="G23" s="40">
        <f>COUNTIF(Vertices[In-Degree], "&gt;= " &amp; F23) - COUNTIF(Vertices[In-Degree], "&gt;=" &amp; F24)</f>
        <v>0</v>
      </c>
      <c r="H23" s="39">
        <f t="shared" si="3"/>
        <v>7.81395348837209</v>
      </c>
      <c r="I23" s="40">
        <f>COUNTIF(Vertices[Out-Degree], "&gt;= " &amp; H23) - COUNTIF(Vertices[Out-Degree], "&gt;=" &amp; H24)</f>
        <v>0</v>
      </c>
      <c r="J23" s="39">
        <f t="shared" si="4"/>
        <v>264.86046495348842</v>
      </c>
      <c r="K23" s="40">
        <f>COUNTIF(Vertices[Betweenness Centrality], "&gt;= " &amp; J23) - COUNTIF(Vertices[Betweenness Centrality], "&gt;=" &amp; J24)</f>
        <v>0</v>
      </c>
      <c r="L23" s="39">
        <f t="shared" si="5"/>
        <v>0.48837209302325563</v>
      </c>
      <c r="M23" s="40">
        <f>COUNTIF(Vertices[Closeness Centrality], "&gt;= " &amp; L23) - COUNTIF(Vertices[Closeness Centrality], "&gt;=" &amp; L24)</f>
        <v>10</v>
      </c>
      <c r="N23" s="39">
        <f t="shared" si="6"/>
        <v>2.713200000000001E-2</v>
      </c>
      <c r="O23" s="40">
        <f>COUNTIF(Vertices[Eigenvector Centrality], "&gt;= " &amp; N23) - COUNTIF(Vertices[Eigenvector Centrality], "&gt;=" &amp; N24)</f>
        <v>0</v>
      </c>
      <c r="P23" s="39">
        <f t="shared" si="7"/>
        <v>4.2929962558139536</v>
      </c>
      <c r="Q23" s="40">
        <f>COUNTIF(Vertices[PageRank], "&gt;= " &amp; P23) - COUNTIF(Vertices[PageRank], "&gt;=" &amp; P24)</f>
        <v>0</v>
      </c>
      <c r="R23" s="39">
        <f t="shared" si="8"/>
        <v>0</v>
      </c>
      <c r="S23" s="44">
        <f>COUNTIF(Vertices[Clustering Coefficient], "&gt;= " &amp; R23) - COUNTIF(Vertices[Clustering Coefficient], "&gt;=" &amp; R24)</f>
        <v>0</v>
      </c>
      <c r="T23" s="39" t="e">
        <f t="shared" ca="1" si="9"/>
        <v>#REF!</v>
      </c>
      <c r="U23" s="40" t="e">
        <f t="shared" ca="1" si="0"/>
        <v>#REF!</v>
      </c>
    </row>
    <row r="24" spans="1:21" x14ac:dyDescent="0.25">
      <c r="A24" s="34" t="s">
        <v>2322</v>
      </c>
      <c r="B24" s="34" t="s">
        <v>2324</v>
      </c>
      <c r="D24" s="32">
        <f t="shared" si="1"/>
        <v>0</v>
      </c>
      <c r="E24" s="3">
        <f>COUNTIF(Vertices[Degree], "&gt;= " &amp; D24) - COUNTIF(Vertices[Degree], "&gt;=" &amp; D25)</f>
        <v>0</v>
      </c>
      <c r="F24" s="37">
        <f t="shared" si="2"/>
        <v>8.6976744186046488</v>
      </c>
      <c r="G24" s="38">
        <f>COUNTIF(Vertices[In-Degree], "&gt;= " &amp; F24) - COUNTIF(Vertices[In-Degree], "&gt;=" &amp; F25)</f>
        <v>0</v>
      </c>
      <c r="H24" s="37">
        <f t="shared" si="3"/>
        <v>8.1860465116279038</v>
      </c>
      <c r="I24" s="38">
        <f>COUNTIF(Vertices[Out-Degree], "&gt;= " &amp; H24) - COUNTIF(Vertices[Out-Degree], "&gt;=" &amp; H25)</f>
        <v>0</v>
      </c>
      <c r="J24" s="37">
        <f t="shared" si="4"/>
        <v>277.47286804651168</v>
      </c>
      <c r="K24" s="38">
        <f>COUNTIF(Vertices[Betweenness Centrality], "&gt;= " &amp; J24) - COUNTIF(Vertices[Betweenness Centrality], "&gt;=" &amp; J25)</f>
        <v>0</v>
      </c>
      <c r="L24" s="37">
        <f t="shared" si="5"/>
        <v>0.51162790697674398</v>
      </c>
      <c r="M24" s="38">
        <f>COUNTIF(Vertices[Closeness Centrality], "&gt;= " &amp; L24) - COUNTIF(Vertices[Closeness Centrality], "&gt;=" &amp; L25)</f>
        <v>0</v>
      </c>
      <c r="N24" s="37">
        <f t="shared" si="6"/>
        <v>2.8424000000000012E-2</v>
      </c>
      <c r="O24" s="38">
        <f>COUNTIF(Vertices[Eigenvector Centrality], "&gt;= " &amp; N24) - COUNTIF(Vertices[Eigenvector Centrality], "&gt;=" &amp; N25)</f>
        <v>0</v>
      </c>
      <c r="P24" s="37">
        <f t="shared" si="7"/>
        <v>4.4743017441860466</v>
      </c>
      <c r="Q24" s="38">
        <f>COUNTIF(Vertices[PageRank], "&gt;= " &amp; P24) - COUNTIF(Vertices[PageRank], "&gt;=" &amp; P25)</f>
        <v>0</v>
      </c>
      <c r="R24" s="37">
        <f t="shared" si="8"/>
        <v>0</v>
      </c>
      <c r="S24" s="43">
        <f>COUNTIF(Vertices[Clustering Coefficient], "&gt;= " &amp; R24) - COUNTIF(Vertices[Clustering Coefficient], "&gt;=" &amp; R25)</f>
        <v>0</v>
      </c>
      <c r="T24" s="37" t="e">
        <f t="shared" ca="1" si="9"/>
        <v>#REF!</v>
      </c>
      <c r="U24" s="38" t="e">
        <f t="shared" ca="1" si="0"/>
        <v>#REF!</v>
      </c>
    </row>
    <row r="25" spans="1:21" x14ac:dyDescent="0.25">
      <c r="A25" s="100"/>
      <c r="B25" s="100"/>
      <c r="D25" s="32">
        <f t="shared" si="1"/>
        <v>0</v>
      </c>
      <c r="E25" s="3">
        <f>COUNTIF(Vertices[Degree], "&gt;= " &amp; D25) - COUNTIF(Vertices[Degree], "&gt;=" &amp; D26)</f>
        <v>0</v>
      </c>
      <c r="F25" s="39">
        <f t="shared" si="2"/>
        <v>9.0930232558139519</v>
      </c>
      <c r="G25" s="40">
        <f>COUNTIF(Vertices[In-Degree], "&gt;= " &amp; F25) - COUNTIF(Vertices[In-Degree], "&gt;=" &amp; F26)</f>
        <v>0</v>
      </c>
      <c r="H25" s="39">
        <f t="shared" si="3"/>
        <v>8.5581395348837184</v>
      </c>
      <c r="I25" s="40">
        <f>COUNTIF(Vertices[Out-Degree], "&gt;= " &amp; H25) - COUNTIF(Vertices[Out-Degree], "&gt;=" &amp; H26)</f>
        <v>0</v>
      </c>
      <c r="J25" s="39">
        <f t="shared" si="4"/>
        <v>290.08527113953494</v>
      </c>
      <c r="K25" s="40">
        <f>COUNTIF(Vertices[Betweenness Centrality], "&gt;= " &amp; J25) - COUNTIF(Vertices[Betweenness Centrality], "&gt;=" &amp; J26)</f>
        <v>0</v>
      </c>
      <c r="L25" s="39">
        <f t="shared" si="5"/>
        <v>0.5348837209302324</v>
      </c>
      <c r="M25" s="40">
        <f>COUNTIF(Vertices[Closeness Centrality], "&gt;= " &amp; L25) - COUNTIF(Vertices[Closeness Centrality], "&gt;=" &amp; L26)</f>
        <v>0</v>
      </c>
      <c r="N25" s="39">
        <f t="shared" si="6"/>
        <v>2.9716000000000013E-2</v>
      </c>
      <c r="O25" s="40">
        <f>COUNTIF(Vertices[Eigenvector Centrality], "&gt;= " &amp; N25) - COUNTIF(Vertices[Eigenvector Centrality], "&gt;=" &amp; N26)</f>
        <v>0</v>
      </c>
      <c r="P25" s="39">
        <f t="shared" si="7"/>
        <v>4.6556072325581397</v>
      </c>
      <c r="Q25" s="40">
        <f>COUNTIF(Vertices[PageRank], "&gt;= " &amp; P25) - COUNTIF(Vertices[PageRank], "&gt;=" &amp; P26)</f>
        <v>1</v>
      </c>
      <c r="R25" s="39">
        <f t="shared" si="8"/>
        <v>0</v>
      </c>
      <c r="S25" s="44">
        <f>COUNTIF(Vertices[Clustering Coefficient], "&gt;= " &amp; R25) - COUNTIF(Vertices[Clustering Coefficient], "&gt;=" &amp; R26)</f>
        <v>0</v>
      </c>
      <c r="T25" s="39" t="e">
        <f t="shared" ca="1" si="9"/>
        <v>#REF!</v>
      </c>
      <c r="U25" s="40" t="e">
        <f t="shared" ca="1" si="0"/>
        <v>#REF!</v>
      </c>
    </row>
    <row r="26" spans="1:21" x14ac:dyDescent="0.25">
      <c r="A26" s="34" t="s">
        <v>2323</v>
      </c>
      <c r="B26" s="34" t="s">
        <v>2325</v>
      </c>
      <c r="D26" s="32">
        <f t="shared" si="1"/>
        <v>0</v>
      </c>
      <c r="E26" s="3">
        <f>COUNTIF(Vertices[Degree], "&gt;= " &amp; D26) - COUNTIF(Vertices[Degree], "&gt;=" &amp; D27)</f>
        <v>0</v>
      </c>
      <c r="F26" s="37">
        <f t="shared" si="2"/>
        <v>9.4883720930232549</v>
      </c>
      <c r="G26" s="38">
        <f>COUNTIF(Vertices[In-Degree], "&gt;= " &amp; F26) - COUNTIF(Vertices[In-Degree], "&gt;=" &amp; F27)</f>
        <v>0</v>
      </c>
      <c r="H26" s="37">
        <f t="shared" si="3"/>
        <v>8.930232558139533</v>
      </c>
      <c r="I26" s="38">
        <f>COUNTIF(Vertices[Out-Degree], "&gt;= " &amp; H26) - COUNTIF(Vertices[Out-Degree], "&gt;=" &amp; H27)</f>
        <v>0</v>
      </c>
      <c r="J26" s="37">
        <f t="shared" si="4"/>
        <v>302.6976742325582</v>
      </c>
      <c r="K26" s="38">
        <f>COUNTIF(Vertices[Betweenness Centrality], "&gt;= " &amp; J26) - COUNTIF(Vertices[Betweenness Centrality], "&gt;=" &amp; J27)</f>
        <v>1</v>
      </c>
      <c r="L26" s="37">
        <f t="shared" si="5"/>
        <v>0.55813953488372081</v>
      </c>
      <c r="M26" s="38">
        <f>COUNTIF(Vertices[Closeness Centrality], "&gt;= " &amp; L26) - COUNTIF(Vertices[Closeness Centrality], "&gt;=" &amp; L27)</f>
        <v>0</v>
      </c>
      <c r="N26" s="37">
        <f t="shared" si="6"/>
        <v>3.1008000000000015E-2</v>
      </c>
      <c r="O26" s="38">
        <f>COUNTIF(Vertices[Eigenvector Centrality], "&gt;= " &amp; N26) - COUNTIF(Vertices[Eigenvector Centrality], "&gt;=" &amp; N27)</f>
        <v>0</v>
      </c>
      <c r="P26" s="37">
        <f t="shared" si="7"/>
        <v>4.8369127209302327</v>
      </c>
      <c r="Q26" s="38">
        <f>COUNTIF(Vertices[PageRank], "&gt;= " &amp; P26) - COUNTIF(Vertices[PageRank], "&gt;=" &amp; P27)</f>
        <v>0</v>
      </c>
      <c r="R26" s="37">
        <f t="shared" si="8"/>
        <v>0</v>
      </c>
      <c r="S26" s="43">
        <f>COUNTIF(Vertices[Clustering Coefficient], "&gt;= " &amp; R26) - COUNTIF(Vertices[Clustering Coefficient], "&gt;=" &amp; R27)</f>
        <v>0</v>
      </c>
      <c r="T26" s="37" t="e">
        <f t="shared" ca="1" si="9"/>
        <v>#REF!</v>
      </c>
      <c r="U26" s="38" t="e">
        <f t="shared" ca="1" si="0"/>
        <v>#REF!</v>
      </c>
    </row>
    <row r="27" spans="1:21" x14ac:dyDescent="0.25">
      <c r="D27" s="32">
        <f t="shared" si="1"/>
        <v>0</v>
      </c>
      <c r="E27" s="3">
        <f>COUNTIF(Vertices[Degree], "&gt;= " &amp; D27) - COUNTIF(Vertices[Degree], "&gt;=" &amp; D28)</f>
        <v>0</v>
      </c>
      <c r="F27" s="39">
        <f t="shared" si="2"/>
        <v>9.8837209302325579</v>
      </c>
      <c r="G27" s="40">
        <f>COUNTIF(Vertices[In-Degree], "&gt;= " &amp; F27) - COUNTIF(Vertices[In-Degree], "&gt;=" &amp; F28)</f>
        <v>0</v>
      </c>
      <c r="H27" s="39">
        <f t="shared" si="3"/>
        <v>9.3023255813953476</v>
      </c>
      <c r="I27" s="40">
        <f>COUNTIF(Vertices[Out-Degree], "&gt;= " &amp; H27) - COUNTIF(Vertices[Out-Degree], "&gt;=" &amp; H28)</f>
        <v>0</v>
      </c>
      <c r="J27" s="39">
        <f t="shared" si="4"/>
        <v>315.31007732558146</v>
      </c>
      <c r="K27" s="40">
        <f>COUNTIF(Vertices[Betweenness Centrality], "&gt;= " &amp; J27) - COUNTIF(Vertices[Betweenness Centrality], "&gt;=" &amp; J28)</f>
        <v>0</v>
      </c>
      <c r="L27" s="39">
        <f t="shared" si="5"/>
        <v>0.58139534883720922</v>
      </c>
      <c r="M27" s="40">
        <f>COUNTIF(Vertices[Closeness Centrality], "&gt;= " &amp; L27) - COUNTIF(Vertices[Closeness Centrality], "&gt;=" &amp; L28)</f>
        <v>0</v>
      </c>
      <c r="N27" s="39">
        <f t="shared" si="6"/>
        <v>3.2300000000000016E-2</v>
      </c>
      <c r="O27" s="40">
        <f>COUNTIF(Vertices[Eigenvector Centrality], "&gt;= " &amp; N27) - COUNTIF(Vertices[Eigenvector Centrality], "&gt;=" &amp; N28)</f>
        <v>0</v>
      </c>
      <c r="P27" s="39">
        <f t="shared" si="7"/>
        <v>5.0182182093023258</v>
      </c>
      <c r="Q27" s="40">
        <f>COUNTIF(Vertices[PageRank], "&gt;= " &amp; P27) - COUNTIF(Vertices[PageRank], "&gt;=" &amp; P28)</f>
        <v>0</v>
      </c>
      <c r="R27" s="39">
        <f t="shared" si="8"/>
        <v>0</v>
      </c>
      <c r="S27" s="44">
        <f>COUNTIF(Vertices[Clustering Coefficient], "&gt;= " &amp; R27) - COUNTIF(Vertices[Clustering Coefficient], "&gt;=" &amp; R28)</f>
        <v>0</v>
      </c>
      <c r="T27" s="39" t="e">
        <f t="shared" ca="1" si="9"/>
        <v>#REF!</v>
      </c>
      <c r="U27" s="40" t="e">
        <f t="shared" ca="1" si="0"/>
        <v>#REF!</v>
      </c>
    </row>
    <row r="28" spans="1:21" x14ac:dyDescent="0.25">
      <c r="D28" s="32">
        <f t="shared" si="1"/>
        <v>0</v>
      </c>
      <c r="E28" s="3">
        <f>COUNTIF(Vertices[Degree], "&gt;= " &amp; D28) - COUNTIF(Vertices[Degree], "&gt;=" &amp; D29)</f>
        <v>0</v>
      </c>
      <c r="F28" s="37">
        <f t="shared" si="2"/>
        <v>10.279069767441861</v>
      </c>
      <c r="G28" s="38">
        <f>COUNTIF(Vertices[In-Degree], "&gt;= " &amp; F28) - COUNTIF(Vertices[In-Degree], "&gt;=" &amp; F29)</f>
        <v>0</v>
      </c>
      <c r="H28" s="37">
        <f t="shared" si="3"/>
        <v>9.6744186046511622</v>
      </c>
      <c r="I28" s="38">
        <f>COUNTIF(Vertices[Out-Degree], "&gt;= " &amp; H28) - COUNTIF(Vertices[Out-Degree], "&gt;=" &amp; H29)</f>
        <v>0</v>
      </c>
      <c r="J28" s="37">
        <f t="shared" si="4"/>
        <v>327.92248041860472</v>
      </c>
      <c r="K28" s="38">
        <f>COUNTIF(Vertices[Betweenness Centrality], "&gt;= " &amp; J28) - COUNTIF(Vertices[Betweenness Centrality], "&gt;=" &amp; J29)</f>
        <v>0</v>
      </c>
      <c r="L28" s="37">
        <f t="shared" si="5"/>
        <v>0.60465116279069764</v>
      </c>
      <c r="M28" s="38">
        <f>COUNTIF(Vertices[Closeness Centrality], "&gt;= " &amp; L28) - COUNTIF(Vertices[Closeness Centrality], "&gt;=" &amp; L29)</f>
        <v>0</v>
      </c>
      <c r="N28" s="37">
        <f t="shared" si="6"/>
        <v>3.3592000000000018E-2</v>
      </c>
      <c r="O28" s="38">
        <f>COUNTIF(Vertices[Eigenvector Centrality], "&gt;= " &amp; N28) - COUNTIF(Vertices[Eigenvector Centrality], "&gt;=" &amp; N29)</f>
        <v>0</v>
      </c>
      <c r="P28" s="37">
        <f t="shared" si="7"/>
        <v>5.1995236976744188</v>
      </c>
      <c r="Q28" s="38">
        <f>COUNTIF(Vertices[PageRank], "&gt;= " &amp; P28) - COUNTIF(Vertices[PageRank], "&gt;=" &amp; P29)</f>
        <v>0</v>
      </c>
      <c r="R28" s="37">
        <f t="shared" si="8"/>
        <v>0</v>
      </c>
      <c r="S28" s="43">
        <f>COUNTIF(Vertices[Clustering Coefficient], "&gt;= " &amp; R28) - COUNTIF(Vertices[Clustering Coefficient], "&gt;=" &amp; R29)</f>
        <v>0</v>
      </c>
      <c r="T28" s="37" t="e">
        <f t="shared" ca="1" si="9"/>
        <v>#REF!</v>
      </c>
      <c r="U28" s="38" t="e">
        <f t="shared" ca="1" si="0"/>
        <v>#REF!</v>
      </c>
    </row>
    <row r="29" spans="1:21" x14ac:dyDescent="0.25">
      <c r="A29" t="s">
        <v>159</v>
      </c>
      <c r="B29" t="s">
        <v>16</v>
      </c>
      <c r="D29" s="32">
        <f t="shared" si="1"/>
        <v>0</v>
      </c>
      <c r="E29" s="3">
        <f>COUNTIF(Vertices[Degree], "&gt;= " &amp; D29) - COUNTIF(Vertices[Degree], "&gt;=" &amp; D30)</f>
        <v>0</v>
      </c>
      <c r="F29" s="39">
        <f t="shared" si="2"/>
        <v>10.674418604651164</v>
      </c>
      <c r="G29" s="40">
        <f>COUNTIF(Vertices[In-Degree], "&gt;= " &amp; F29) - COUNTIF(Vertices[In-Degree], "&gt;=" &amp; F30)</f>
        <v>0</v>
      </c>
      <c r="H29" s="39">
        <f t="shared" si="3"/>
        <v>10.046511627906977</v>
      </c>
      <c r="I29" s="40">
        <f>COUNTIF(Vertices[Out-Degree], "&gt;= " &amp; H29) - COUNTIF(Vertices[Out-Degree], "&gt;=" &amp; H30)</f>
        <v>0</v>
      </c>
      <c r="J29" s="39">
        <f t="shared" si="4"/>
        <v>340.53488351162798</v>
      </c>
      <c r="K29" s="40">
        <f>COUNTIF(Vertices[Betweenness Centrality], "&gt;= " &amp; J29) - COUNTIF(Vertices[Betweenness Centrality], "&gt;=" &amp; J30)</f>
        <v>0</v>
      </c>
      <c r="L29" s="39">
        <f t="shared" si="5"/>
        <v>0.62790697674418605</v>
      </c>
      <c r="M29" s="40">
        <f>COUNTIF(Vertices[Closeness Centrality], "&gt;= " &amp; L29) - COUNTIF(Vertices[Closeness Centrality], "&gt;=" &amp; L30)</f>
        <v>0</v>
      </c>
      <c r="N29" s="39">
        <f t="shared" si="6"/>
        <v>3.4884000000000019E-2</v>
      </c>
      <c r="O29" s="40">
        <f>COUNTIF(Vertices[Eigenvector Centrality], "&gt;= " &amp; N29) - COUNTIF(Vertices[Eigenvector Centrality], "&gt;=" &amp; N30)</f>
        <v>0</v>
      </c>
      <c r="P29" s="39">
        <f t="shared" si="7"/>
        <v>5.3808291860465118</v>
      </c>
      <c r="Q29" s="40">
        <f>COUNTIF(Vertices[PageRank], "&gt;= " &amp; P29) - COUNTIF(Vertices[PageRank], "&gt;=" &amp; P30)</f>
        <v>0</v>
      </c>
      <c r="R29" s="39">
        <f t="shared" si="8"/>
        <v>0</v>
      </c>
      <c r="S29" s="44">
        <f>COUNTIF(Vertices[Clustering Coefficient], "&gt;= " &amp; R29) - COUNTIF(Vertices[Clustering Coefficient], "&gt;=" &amp; R30)</f>
        <v>0</v>
      </c>
      <c r="T29" s="39" t="e">
        <f t="shared" ca="1" si="9"/>
        <v>#REF!</v>
      </c>
      <c r="U29" s="40" t="e">
        <f t="shared" ca="1" si="0"/>
        <v>#REF!</v>
      </c>
    </row>
    <row r="30" spans="1:21" x14ac:dyDescent="0.25">
      <c r="A30" s="33"/>
      <c r="B30" s="33"/>
      <c r="D30" s="32">
        <f t="shared" si="1"/>
        <v>0</v>
      </c>
      <c r="E30" s="3">
        <f>COUNTIF(Vertices[Degree], "&gt;= " &amp; D30) - COUNTIF(Vertices[Degree], "&gt;=" &amp; D31)</f>
        <v>0</v>
      </c>
      <c r="F30" s="37">
        <f t="shared" si="2"/>
        <v>11.069767441860467</v>
      </c>
      <c r="G30" s="38">
        <f>COUNTIF(Vertices[In-Degree], "&gt;= " &amp; F30) - COUNTIF(Vertices[In-Degree], "&gt;=" &amp; F31)</f>
        <v>0</v>
      </c>
      <c r="H30" s="37">
        <f t="shared" si="3"/>
        <v>10.418604651162791</v>
      </c>
      <c r="I30" s="38">
        <f>COUNTIF(Vertices[Out-Degree], "&gt;= " &amp; H30) - COUNTIF(Vertices[Out-Degree], "&gt;=" &amp; H31)</f>
        <v>0</v>
      </c>
      <c r="J30" s="37">
        <f t="shared" si="4"/>
        <v>353.14728660465124</v>
      </c>
      <c r="K30" s="38">
        <f>COUNTIF(Vertices[Betweenness Centrality], "&gt;= " &amp; J30) - COUNTIF(Vertices[Betweenness Centrality], "&gt;=" &amp; J31)</f>
        <v>0</v>
      </c>
      <c r="L30" s="37">
        <f t="shared" si="5"/>
        <v>0.65116279069767447</v>
      </c>
      <c r="M30" s="38">
        <f>COUNTIF(Vertices[Closeness Centrality], "&gt;= " &amp; L30) - COUNTIF(Vertices[Closeness Centrality], "&gt;=" &amp; L31)</f>
        <v>0</v>
      </c>
      <c r="N30" s="37">
        <f t="shared" si="6"/>
        <v>3.6176000000000021E-2</v>
      </c>
      <c r="O30" s="38">
        <f>COUNTIF(Vertices[Eigenvector Centrality], "&gt;= " &amp; N30) - COUNTIF(Vertices[Eigenvector Centrality], "&gt;=" &amp; N31)</f>
        <v>0</v>
      </c>
      <c r="P30" s="37">
        <f t="shared" si="7"/>
        <v>5.5621346744186049</v>
      </c>
      <c r="Q30" s="38">
        <f>COUNTIF(Vertices[PageRank], "&gt;= " &amp; P30) - COUNTIF(Vertices[PageRank], "&gt;=" &amp; P31)</f>
        <v>0</v>
      </c>
      <c r="R30" s="37">
        <f t="shared" si="8"/>
        <v>0</v>
      </c>
      <c r="S30" s="43">
        <f>COUNTIF(Vertices[Clustering Coefficient], "&gt;= " &amp; R30) - COUNTIF(Vertices[Clustering Coefficient], "&gt;=" &amp; R31)</f>
        <v>0</v>
      </c>
      <c r="T30" s="37" t="e">
        <f t="shared" ca="1" si="9"/>
        <v>#REF!</v>
      </c>
      <c r="U30" s="38" t="e">
        <f t="shared" ca="1" si="0"/>
        <v>#REF!</v>
      </c>
    </row>
    <row r="31" spans="1:21" x14ac:dyDescent="0.25">
      <c r="D31" s="32">
        <f t="shared" si="1"/>
        <v>0</v>
      </c>
      <c r="E31" s="3">
        <f>COUNTIF(Vertices[Degree], "&gt;= " &amp; D31) - COUNTIF(Vertices[Degree], "&gt;=" &amp; D32)</f>
        <v>0</v>
      </c>
      <c r="F31" s="39">
        <f t="shared" si="2"/>
        <v>11.46511627906977</v>
      </c>
      <c r="G31" s="40">
        <f>COUNTIF(Vertices[In-Degree], "&gt;= " &amp; F31) - COUNTIF(Vertices[In-Degree], "&gt;=" &amp; F32)</f>
        <v>0</v>
      </c>
      <c r="H31" s="39">
        <f t="shared" si="3"/>
        <v>10.790697674418606</v>
      </c>
      <c r="I31" s="40">
        <f>COUNTIF(Vertices[Out-Degree], "&gt;= " &amp; H31) - COUNTIF(Vertices[Out-Degree], "&gt;=" &amp; H32)</f>
        <v>0</v>
      </c>
      <c r="J31" s="39">
        <f t="shared" si="4"/>
        <v>365.7596896976745</v>
      </c>
      <c r="K31" s="40">
        <f>COUNTIF(Vertices[Betweenness Centrality], "&gt;= " &amp; J31) - COUNTIF(Vertices[Betweenness Centrality], "&gt;=" &amp; J32)</f>
        <v>0</v>
      </c>
      <c r="L31" s="39">
        <f t="shared" si="5"/>
        <v>0.67441860465116288</v>
      </c>
      <c r="M31" s="40">
        <f>COUNTIF(Vertices[Closeness Centrality], "&gt;= " &amp; L31) - COUNTIF(Vertices[Closeness Centrality], "&gt;=" &amp; L32)</f>
        <v>0</v>
      </c>
      <c r="N31" s="39">
        <f t="shared" si="6"/>
        <v>3.7468000000000022E-2</v>
      </c>
      <c r="O31" s="40">
        <f>COUNTIF(Vertices[Eigenvector Centrality], "&gt;= " &amp; N31) - COUNTIF(Vertices[Eigenvector Centrality], "&gt;=" &amp; N32)</f>
        <v>0</v>
      </c>
      <c r="P31" s="39">
        <f t="shared" si="7"/>
        <v>5.7434401627906979</v>
      </c>
      <c r="Q31" s="40">
        <f>COUNTIF(Vertices[PageRank], "&gt;= " &amp; P31) - COUNTIF(Vertices[PageRank], "&gt;=" &amp; P32)</f>
        <v>0</v>
      </c>
      <c r="R31" s="39">
        <f t="shared" si="8"/>
        <v>0</v>
      </c>
      <c r="S31" s="44">
        <f>COUNTIF(Vertices[Clustering Coefficient], "&gt;= " &amp; R31) - COUNTIF(Vertices[Clustering Coefficient], "&gt;=" &amp; R32)</f>
        <v>0</v>
      </c>
      <c r="T31" s="39" t="e">
        <f t="shared" ca="1" si="9"/>
        <v>#REF!</v>
      </c>
      <c r="U31" s="40" t="e">
        <f t="shared" ca="1" si="0"/>
        <v>#REF!</v>
      </c>
    </row>
    <row r="32" spans="1:21" x14ac:dyDescent="0.25">
      <c r="D32" s="32">
        <f t="shared" si="1"/>
        <v>0</v>
      </c>
      <c r="E32" s="3">
        <f>COUNTIF(Vertices[Degree], "&gt;= " &amp; D32) - COUNTIF(Vertices[Degree], "&gt;=" &amp; D33)</f>
        <v>0</v>
      </c>
      <c r="F32" s="37">
        <f t="shared" si="2"/>
        <v>11.860465116279073</v>
      </c>
      <c r="G32" s="38">
        <f>COUNTIF(Vertices[In-Degree], "&gt;= " &amp; F32) - COUNTIF(Vertices[In-Degree], "&gt;=" &amp; F33)</f>
        <v>2</v>
      </c>
      <c r="H32" s="37">
        <f t="shared" si="3"/>
        <v>11.162790697674421</v>
      </c>
      <c r="I32" s="38">
        <f>COUNTIF(Vertices[Out-Degree], "&gt;= " &amp; H32) - COUNTIF(Vertices[Out-Degree], "&gt;=" &amp; H33)</f>
        <v>0</v>
      </c>
      <c r="J32" s="37">
        <f t="shared" si="4"/>
        <v>378.37209279069776</v>
      </c>
      <c r="K32" s="38">
        <f>COUNTIF(Vertices[Betweenness Centrality], "&gt;= " &amp; J32) - COUNTIF(Vertices[Betweenness Centrality], "&gt;=" &amp; J33)</f>
        <v>0</v>
      </c>
      <c r="L32" s="37">
        <f t="shared" si="5"/>
        <v>0.69767441860465129</v>
      </c>
      <c r="M32" s="38">
        <f>COUNTIF(Vertices[Closeness Centrality], "&gt;= " &amp; L32) - COUNTIF(Vertices[Closeness Centrality], "&gt;=" &amp; L33)</f>
        <v>0</v>
      </c>
      <c r="N32" s="37">
        <f t="shared" si="6"/>
        <v>3.8760000000000024E-2</v>
      </c>
      <c r="O32" s="38">
        <f>COUNTIF(Vertices[Eigenvector Centrality], "&gt;= " &amp; N32) - COUNTIF(Vertices[Eigenvector Centrality], "&gt;=" &amp; N33)</f>
        <v>0</v>
      </c>
      <c r="P32" s="37">
        <f t="shared" si="7"/>
        <v>5.9247456511627909</v>
      </c>
      <c r="Q32" s="38">
        <f>COUNTIF(Vertices[PageRank], "&gt;= " &amp; P32) - COUNTIF(Vertices[PageRank], "&gt;=" &amp; P33)</f>
        <v>1</v>
      </c>
      <c r="R32" s="37">
        <f t="shared" si="8"/>
        <v>0</v>
      </c>
      <c r="S32" s="43">
        <f>COUNTIF(Vertices[Clustering Coefficient], "&gt;= " &amp; R32) - COUNTIF(Vertices[Clustering Coefficient], "&gt;=" &amp; R33)</f>
        <v>0</v>
      </c>
      <c r="T32" s="37" t="e">
        <f t="shared" ca="1" si="9"/>
        <v>#REF!</v>
      </c>
      <c r="U32" s="38" t="e">
        <f t="shared" ca="1" si="0"/>
        <v>#REF!</v>
      </c>
    </row>
    <row r="33" spans="1:21" x14ac:dyDescent="0.25">
      <c r="D33" s="32">
        <f t="shared" si="1"/>
        <v>0</v>
      </c>
      <c r="E33" s="3">
        <f>COUNTIF(Vertices[Degree], "&gt;= " &amp; D33) - COUNTIF(Vertices[Degree], "&gt;=" &amp; D34)</f>
        <v>0</v>
      </c>
      <c r="F33" s="39">
        <f t="shared" si="2"/>
        <v>12.255813953488376</v>
      </c>
      <c r="G33" s="40">
        <f>COUNTIF(Vertices[In-Degree], "&gt;= " &amp; F33) - COUNTIF(Vertices[In-Degree], "&gt;=" &amp; F34)</f>
        <v>0</v>
      </c>
      <c r="H33" s="39">
        <f t="shared" si="3"/>
        <v>11.534883720930235</v>
      </c>
      <c r="I33" s="40">
        <f>COUNTIF(Vertices[Out-Degree], "&gt;= " &amp; H33) - COUNTIF(Vertices[Out-Degree], "&gt;=" &amp; H34)</f>
        <v>0</v>
      </c>
      <c r="J33" s="39">
        <f t="shared" si="4"/>
        <v>390.98449588372102</v>
      </c>
      <c r="K33" s="40">
        <f>COUNTIF(Vertices[Betweenness Centrality], "&gt;= " &amp; J33) - COUNTIF(Vertices[Betweenness Centrality], "&gt;=" &amp; J34)</f>
        <v>0</v>
      </c>
      <c r="L33" s="39">
        <f t="shared" si="5"/>
        <v>0.72093023255813971</v>
      </c>
      <c r="M33" s="40">
        <f>COUNTIF(Vertices[Closeness Centrality], "&gt;= " &amp; L33) - COUNTIF(Vertices[Closeness Centrality], "&gt;=" &amp; L34)</f>
        <v>0</v>
      </c>
      <c r="N33" s="39">
        <f t="shared" si="6"/>
        <v>4.0052000000000025E-2</v>
      </c>
      <c r="O33" s="40">
        <f>COUNTIF(Vertices[Eigenvector Centrality], "&gt;= " &amp; N33) - COUNTIF(Vertices[Eigenvector Centrality], "&gt;=" &amp; N34)</f>
        <v>0</v>
      </c>
      <c r="P33" s="39">
        <f t="shared" si="7"/>
        <v>6.106051139534884</v>
      </c>
      <c r="Q33" s="40">
        <f>COUNTIF(Vertices[PageRank], "&gt;= " &amp; P33) - COUNTIF(Vertices[PageRank], "&gt;=" &amp; P34)</f>
        <v>0</v>
      </c>
      <c r="R33" s="39">
        <f t="shared" si="8"/>
        <v>0</v>
      </c>
      <c r="S33" s="44">
        <f>COUNTIF(Vertices[Clustering Coefficient], "&gt;= " &amp; R33) - COUNTIF(Vertices[Clustering Coefficient], "&gt;=" &amp; R34)</f>
        <v>0</v>
      </c>
      <c r="T33" s="39" t="e">
        <f t="shared" ca="1" si="9"/>
        <v>#REF!</v>
      </c>
      <c r="U33" s="40" t="e">
        <f t="shared" ca="1" si="0"/>
        <v>#REF!</v>
      </c>
    </row>
    <row r="34" spans="1:21" x14ac:dyDescent="0.25">
      <c r="D34" s="32">
        <f t="shared" si="1"/>
        <v>0</v>
      </c>
      <c r="E34" s="3">
        <f>COUNTIF(Vertices[Degree], "&gt;= " &amp; D34) - COUNTIF(Vertices[Degree], "&gt;=" &amp; D35)</f>
        <v>0</v>
      </c>
      <c r="F34" s="37">
        <f t="shared" si="2"/>
        <v>12.651162790697679</v>
      </c>
      <c r="G34" s="38">
        <f>COUNTIF(Vertices[In-Degree], "&gt;= " &amp; F34) - COUNTIF(Vertices[In-Degree], "&gt;=" &amp; F35)</f>
        <v>0</v>
      </c>
      <c r="H34" s="37">
        <f t="shared" si="3"/>
        <v>11.90697674418605</v>
      </c>
      <c r="I34" s="38">
        <f>COUNTIF(Vertices[Out-Degree], "&gt;= " &amp; H34) - COUNTIF(Vertices[Out-Degree], "&gt;=" &amp; H35)</f>
        <v>0</v>
      </c>
      <c r="J34" s="37">
        <f t="shared" si="4"/>
        <v>403.59689897674428</v>
      </c>
      <c r="K34" s="38">
        <f>COUNTIF(Vertices[Betweenness Centrality], "&gt;= " &amp; J34) - COUNTIF(Vertices[Betweenness Centrality], "&gt;=" &amp; J35)</f>
        <v>0</v>
      </c>
      <c r="L34" s="37">
        <f t="shared" si="5"/>
        <v>0.74418604651162812</v>
      </c>
      <c r="M34" s="38">
        <f>COUNTIF(Vertices[Closeness Centrality], "&gt;= " &amp; L34) - COUNTIF(Vertices[Closeness Centrality], "&gt;=" &amp; L35)</f>
        <v>0</v>
      </c>
      <c r="N34" s="37">
        <f t="shared" si="6"/>
        <v>4.1344000000000027E-2</v>
      </c>
      <c r="O34" s="38">
        <f>COUNTIF(Vertices[Eigenvector Centrality], "&gt;= " &amp; N34) - COUNTIF(Vertices[Eigenvector Centrality], "&gt;=" &amp; N35)</f>
        <v>0</v>
      </c>
      <c r="P34" s="37">
        <f t="shared" si="7"/>
        <v>6.287356627906977</v>
      </c>
      <c r="Q34" s="38">
        <f>COUNTIF(Vertices[PageRank], "&gt;= " &amp; P34) - COUNTIF(Vertices[PageRank], "&gt;=" &amp; P35)</f>
        <v>0</v>
      </c>
      <c r="R34" s="37">
        <f t="shared" si="8"/>
        <v>0</v>
      </c>
      <c r="S34" s="43">
        <f>COUNTIF(Vertices[Clustering Coefficient], "&gt;= " &amp; R34) - COUNTIF(Vertices[Clustering Coefficient], "&gt;=" &amp; R35)</f>
        <v>0</v>
      </c>
      <c r="T34" s="37" t="e">
        <f t="shared" ca="1" si="9"/>
        <v>#REF!</v>
      </c>
      <c r="U34" s="38" t="e">
        <f t="shared" ca="1" si="0"/>
        <v>#REF!</v>
      </c>
    </row>
    <row r="35" spans="1:21" x14ac:dyDescent="0.25">
      <c r="D35" s="32">
        <f t="shared" si="1"/>
        <v>0</v>
      </c>
      <c r="E35" s="3">
        <f>COUNTIF(Vertices[Degree], "&gt;= " &amp; D35) - COUNTIF(Vertices[Degree], "&gt;=" &amp; D36)</f>
        <v>0</v>
      </c>
      <c r="F35" s="39">
        <f t="shared" si="2"/>
        <v>13.046511627906982</v>
      </c>
      <c r="G35" s="40">
        <f>COUNTIF(Vertices[In-Degree], "&gt;= " &amp; F35) - COUNTIF(Vertices[In-Degree], "&gt;=" &amp; F36)</f>
        <v>0</v>
      </c>
      <c r="H35" s="39">
        <f t="shared" si="3"/>
        <v>12.279069767441865</v>
      </c>
      <c r="I35" s="40">
        <f>COUNTIF(Vertices[Out-Degree], "&gt;= " &amp; H35) - COUNTIF(Vertices[Out-Degree], "&gt;=" &amp; H36)</f>
        <v>0</v>
      </c>
      <c r="J35" s="39">
        <f t="shared" si="4"/>
        <v>416.20930206976755</v>
      </c>
      <c r="K35" s="40">
        <f>COUNTIF(Vertices[Betweenness Centrality], "&gt;= " &amp; J35) - COUNTIF(Vertices[Betweenness Centrality], "&gt;=" &amp; J36)</f>
        <v>0</v>
      </c>
      <c r="L35" s="39">
        <f t="shared" si="5"/>
        <v>0.76744186046511653</v>
      </c>
      <c r="M35" s="40">
        <f>COUNTIF(Vertices[Closeness Centrality], "&gt;= " &amp; L35) - COUNTIF(Vertices[Closeness Centrality], "&gt;=" &amp; L36)</f>
        <v>0</v>
      </c>
      <c r="N35" s="39">
        <f t="shared" si="6"/>
        <v>4.2636000000000028E-2</v>
      </c>
      <c r="O35" s="40">
        <f>COUNTIF(Vertices[Eigenvector Centrality], "&gt;= " &amp; N35) - COUNTIF(Vertices[Eigenvector Centrality], "&gt;=" &amp; N36)</f>
        <v>0</v>
      </c>
      <c r="P35" s="39">
        <f t="shared" si="7"/>
        <v>6.4686621162790701</v>
      </c>
      <c r="Q35" s="40">
        <f>COUNTIF(Vertices[PageRank], "&gt;= " &amp; P35) - COUNTIF(Vertices[PageRank], "&gt;=" &amp; P36)</f>
        <v>0</v>
      </c>
      <c r="R35" s="39">
        <f t="shared" si="8"/>
        <v>0</v>
      </c>
      <c r="S35" s="44">
        <f>COUNTIF(Vertices[Clustering Coefficient], "&gt;= " &amp; R35) - COUNTIF(Vertices[Clustering Coefficient], "&gt;=" &amp; R36)</f>
        <v>0</v>
      </c>
      <c r="T35" s="39" t="e">
        <f t="shared" ca="1" si="9"/>
        <v>#REF!</v>
      </c>
      <c r="U35" s="40" t="e">
        <f t="shared" ca="1" si="0"/>
        <v>#REF!</v>
      </c>
    </row>
    <row r="36" spans="1:21" x14ac:dyDescent="0.25">
      <c r="D36" s="32">
        <f t="shared" si="1"/>
        <v>0</v>
      </c>
      <c r="E36" s="3">
        <f>COUNTIF(Vertices[Degree], "&gt;= " &amp; D36) - COUNTIF(Vertices[Degree], "&gt;=" &amp; D37)</f>
        <v>0</v>
      </c>
      <c r="F36" s="37">
        <f t="shared" si="2"/>
        <v>13.441860465116285</v>
      </c>
      <c r="G36" s="38">
        <f>COUNTIF(Vertices[In-Degree], "&gt;= " &amp; F36) - COUNTIF(Vertices[In-Degree], "&gt;=" &amp; F37)</f>
        <v>0</v>
      </c>
      <c r="H36" s="37">
        <f t="shared" si="3"/>
        <v>12.651162790697679</v>
      </c>
      <c r="I36" s="38">
        <f>COUNTIF(Vertices[Out-Degree], "&gt;= " &amp; H36) - COUNTIF(Vertices[Out-Degree], "&gt;=" &amp; H37)</f>
        <v>0</v>
      </c>
      <c r="J36" s="37">
        <f t="shared" si="4"/>
        <v>428.82170516279081</v>
      </c>
      <c r="K36" s="38">
        <f>COUNTIF(Vertices[Betweenness Centrality], "&gt;= " &amp; J36) - COUNTIF(Vertices[Betweenness Centrality], "&gt;=" &amp; J37)</f>
        <v>0</v>
      </c>
      <c r="L36" s="37">
        <f t="shared" si="5"/>
        <v>0.79069767441860495</v>
      </c>
      <c r="M36" s="38">
        <f>COUNTIF(Vertices[Closeness Centrality], "&gt;= " &amp; L36) - COUNTIF(Vertices[Closeness Centrality], "&gt;=" &amp; L37)</f>
        <v>0</v>
      </c>
      <c r="N36" s="37">
        <f t="shared" si="6"/>
        <v>4.392800000000003E-2</v>
      </c>
      <c r="O36" s="38">
        <f>COUNTIF(Vertices[Eigenvector Centrality], "&gt;= " &amp; N36) - COUNTIF(Vertices[Eigenvector Centrality], "&gt;=" &amp; N37)</f>
        <v>0</v>
      </c>
      <c r="P36" s="37">
        <f t="shared" si="7"/>
        <v>6.6499676046511631</v>
      </c>
      <c r="Q36" s="38">
        <f>COUNTIF(Vertices[PageRank], "&gt;= " &amp; P36) - COUNTIF(Vertices[PageRank], "&gt;=" &amp; P37)</f>
        <v>0</v>
      </c>
      <c r="R36" s="37">
        <f t="shared" si="8"/>
        <v>0</v>
      </c>
      <c r="S36" s="43">
        <f>COUNTIF(Vertices[Clustering Coefficient], "&gt;= " &amp; R36) - COUNTIF(Vertices[Clustering Coefficient], "&gt;=" &amp; R37)</f>
        <v>0</v>
      </c>
      <c r="T36" s="37" t="e">
        <f t="shared" ca="1" si="9"/>
        <v>#REF!</v>
      </c>
      <c r="U36" s="38" t="e">
        <f t="shared" ca="1" si="0"/>
        <v>#REF!</v>
      </c>
    </row>
    <row r="37" spans="1:21" x14ac:dyDescent="0.25">
      <c r="D37" s="32">
        <f t="shared" si="1"/>
        <v>0</v>
      </c>
      <c r="E37" s="3">
        <f>COUNTIF(Vertices[Degree], "&gt;= " &amp; D37) - COUNTIF(Vertices[Degree], "&gt;=" &amp; D38)</f>
        <v>0</v>
      </c>
      <c r="F37" s="39">
        <f t="shared" si="2"/>
        <v>13.837209302325588</v>
      </c>
      <c r="G37" s="40">
        <f>COUNTIF(Vertices[In-Degree], "&gt;= " &amp; F37) - COUNTIF(Vertices[In-Degree], "&gt;=" &amp; F38)</f>
        <v>0</v>
      </c>
      <c r="H37" s="39">
        <f t="shared" si="3"/>
        <v>13.023255813953494</v>
      </c>
      <c r="I37" s="40">
        <f>COUNTIF(Vertices[Out-Degree], "&gt;= " &amp; H37) - COUNTIF(Vertices[Out-Degree], "&gt;=" &amp; H38)</f>
        <v>0</v>
      </c>
      <c r="J37" s="39">
        <f t="shared" si="4"/>
        <v>441.43410825581407</v>
      </c>
      <c r="K37" s="40">
        <f>COUNTIF(Vertices[Betweenness Centrality], "&gt;= " &amp; J37) - COUNTIF(Vertices[Betweenness Centrality], "&gt;=" &amp; J38)</f>
        <v>0</v>
      </c>
      <c r="L37" s="39">
        <f t="shared" si="5"/>
        <v>0.81395348837209336</v>
      </c>
      <c r="M37" s="40">
        <f>COUNTIF(Vertices[Closeness Centrality], "&gt;= " &amp; L37) - COUNTIF(Vertices[Closeness Centrality], "&gt;=" &amp; L38)</f>
        <v>0</v>
      </c>
      <c r="N37" s="39">
        <f t="shared" si="6"/>
        <v>4.5220000000000031E-2</v>
      </c>
      <c r="O37" s="40">
        <f>COUNTIF(Vertices[Eigenvector Centrality], "&gt;= " &amp; N37) - COUNTIF(Vertices[Eigenvector Centrality], "&gt;=" &amp; N38)</f>
        <v>0</v>
      </c>
      <c r="P37" s="39">
        <f t="shared" si="7"/>
        <v>6.8312730930232561</v>
      </c>
      <c r="Q37" s="40">
        <f>COUNTIF(Vertices[PageRank], "&gt;= " &amp; P37) - COUNTIF(Vertices[PageRank], "&gt;=" &amp; P38)</f>
        <v>0</v>
      </c>
      <c r="R37" s="39">
        <f t="shared" si="8"/>
        <v>0</v>
      </c>
      <c r="S37" s="44">
        <f>COUNTIF(Vertices[Clustering Coefficient], "&gt;= " &amp; R37) - COUNTIF(Vertices[Clustering Coefficient], "&gt;=" &amp; R38)</f>
        <v>0</v>
      </c>
      <c r="T37" s="39" t="e">
        <f t="shared" ca="1" si="9"/>
        <v>#REF!</v>
      </c>
      <c r="U37" s="40" t="e">
        <f t="shared" ca="1" si="0"/>
        <v>#REF!</v>
      </c>
    </row>
    <row r="38" spans="1:21" x14ac:dyDescent="0.25">
      <c r="D38" s="32">
        <f t="shared" si="1"/>
        <v>0</v>
      </c>
      <c r="E38" s="3">
        <f>COUNTIF(Vertices[Degree], "&gt;= " &amp; D38) - COUNTIF(Vertices[Degree], "&gt;=" &amp; D39)</f>
        <v>0</v>
      </c>
      <c r="F38" s="37">
        <f t="shared" si="2"/>
        <v>14.232558139534891</v>
      </c>
      <c r="G38" s="38">
        <f>COUNTIF(Vertices[In-Degree], "&gt;= " &amp; F38) - COUNTIF(Vertices[In-Degree], "&gt;=" &amp; F39)</f>
        <v>0</v>
      </c>
      <c r="H38" s="37">
        <f t="shared" si="3"/>
        <v>13.395348837209308</v>
      </c>
      <c r="I38" s="38">
        <f>COUNTIF(Vertices[Out-Degree], "&gt;= " &amp; H38) - COUNTIF(Vertices[Out-Degree], "&gt;=" &amp; H39)</f>
        <v>0</v>
      </c>
      <c r="J38" s="37">
        <f t="shared" si="4"/>
        <v>454.04651134883733</v>
      </c>
      <c r="K38" s="38">
        <f>COUNTIF(Vertices[Betweenness Centrality], "&gt;= " &amp; J38) - COUNTIF(Vertices[Betweenness Centrality], "&gt;=" &amp; J39)</f>
        <v>0</v>
      </c>
      <c r="L38" s="37">
        <f t="shared" si="5"/>
        <v>0.83720930232558177</v>
      </c>
      <c r="M38" s="38">
        <f>COUNTIF(Vertices[Closeness Centrality], "&gt;= " &amp; L38) - COUNTIF(Vertices[Closeness Centrality], "&gt;=" &amp; L39)</f>
        <v>0</v>
      </c>
      <c r="N38" s="37">
        <f t="shared" si="6"/>
        <v>4.6512000000000032E-2</v>
      </c>
      <c r="O38" s="38">
        <f>COUNTIF(Vertices[Eigenvector Centrality], "&gt;= " &amp; N38) - COUNTIF(Vertices[Eigenvector Centrality], "&gt;=" &amp; N39)</f>
        <v>0</v>
      </c>
      <c r="P38" s="37">
        <f t="shared" si="7"/>
        <v>7.0125785813953492</v>
      </c>
      <c r="Q38" s="38">
        <f>COUNTIF(Vertices[PageRank], "&gt;= " &amp; P38) - COUNTIF(Vertices[PageRank], "&gt;=" &amp; P39)</f>
        <v>0</v>
      </c>
      <c r="R38" s="37">
        <f t="shared" si="8"/>
        <v>0</v>
      </c>
      <c r="S38" s="43">
        <f>COUNTIF(Vertices[Clustering Coefficient], "&gt;= " &amp; R38) - COUNTIF(Vertices[Clustering Coefficient], "&gt;=" &amp; R39)</f>
        <v>0</v>
      </c>
      <c r="T38" s="37" t="e">
        <f t="shared" ca="1" si="9"/>
        <v>#REF!</v>
      </c>
      <c r="U38" s="38" t="e">
        <f t="shared" ca="1" si="0"/>
        <v>#REF!</v>
      </c>
    </row>
    <row r="39" spans="1:21" x14ac:dyDescent="0.25">
      <c r="D39" s="32">
        <f t="shared" si="1"/>
        <v>0</v>
      </c>
      <c r="E39" s="3">
        <f>COUNTIF(Vertices[Degree], "&gt;= " &amp; D39) - COUNTIF(Vertices[Degree], "&gt;=" &amp; D40)</f>
        <v>0</v>
      </c>
      <c r="F39" s="39">
        <f t="shared" si="2"/>
        <v>14.627906976744194</v>
      </c>
      <c r="G39" s="40">
        <f>COUNTIF(Vertices[In-Degree], "&gt;= " &amp; F39) - COUNTIF(Vertices[In-Degree], "&gt;=" &amp; F40)</f>
        <v>0</v>
      </c>
      <c r="H39" s="39">
        <f t="shared" si="3"/>
        <v>13.767441860465123</v>
      </c>
      <c r="I39" s="40">
        <f>COUNTIF(Vertices[Out-Degree], "&gt;= " &amp; H39) - COUNTIF(Vertices[Out-Degree], "&gt;=" &amp; H40)</f>
        <v>0</v>
      </c>
      <c r="J39" s="39">
        <f t="shared" si="4"/>
        <v>466.65891444186059</v>
      </c>
      <c r="K39" s="40">
        <f>COUNTIF(Vertices[Betweenness Centrality], "&gt;= " &amp; J39) - COUNTIF(Vertices[Betweenness Centrality], "&gt;=" &amp; J40)</f>
        <v>0</v>
      </c>
      <c r="L39" s="39">
        <f t="shared" si="5"/>
        <v>0.86046511627907019</v>
      </c>
      <c r="M39" s="40">
        <f>COUNTIF(Vertices[Closeness Centrality], "&gt;= " &amp; L39) - COUNTIF(Vertices[Closeness Centrality], "&gt;=" &amp; L40)</f>
        <v>0</v>
      </c>
      <c r="N39" s="39">
        <f t="shared" si="6"/>
        <v>4.7804000000000034E-2</v>
      </c>
      <c r="O39" s="40">
        <f>COUNTIF(Vertices[Eigenvector Centrality], "&gt;= " &amp; N39) - COUNTIF(Vertices[Eigenvector Centrality], "&gt;=" &amp; N40)</f>
        <v>0</v>
      </c>
      <c r="P39" s="39">
        <f t="shared" si="7"/>
        <v>7.1938840697674422</v>
      </c>
      <c r="Q39" s="40">
        <f>COUNTIF(Vertices[PageRank], "&gt;= " &amp; P39) - COUNTIF(Vertices[PageRank], "&gt;=" &amp; P40)</f>
        <v>0</v>
      </c>
      <c r="R39" s="39">
        <f t="shared" si="8"/>
        <v>0</v>
      </c>
      <c r="S39" s="44">
        <f>COUNTIF(Vertices[Clustering Coefficient], "&gt;= " &amp; R39) - COUNTIF(Vertices[Clustering Coefficient], "&gt;=" &amp; R40)</f>
        <v>0</v>
      </c>
      <c r="T39" s="39" t="e">
        <f t="shared" ca="1" si="9"/>
        <v>#REF!</v>
      </c>
      <c r="U39" s="40" t="e">
        <f t="shared" ca="1" si="0"/>
        <v>#REF!</v>
      </c>
    </row>
    <row r="40" spans="1:21" x14ac:dyDescent="0.25">
      <c r="D40" s="32">
        <f t="shared" si="1"/>
        <v>0</v>
      </c>
      <c r="E40" s="3">
        <f>COUNTIF(Vertices[Degree], "&gt;= " &amp; D40) - COUNTIF(Vertices[Degree], "&gt;=" &amp; D41)</f>
        <v>0</v>
      </c>
      <c r="F40" s="37">
        <f t="shared" si="2"/>
        <v>15.023255813953497</v>
      </c>
      <c r="G40" s="38">
        <f>COUNTIF(Vertices[In-Degree], "&gt;= " &amp; F40) - COUNTIF(Vertices[In-Degree], "&gt;=" &amp; F41)</f>
        <v>0</v>
      </c>
      <c r="H40" s="37">
        <f t="shared" si="3"/>
        <v>14.139534883720938</v>
      </c>
      <c r="I40" s="38">
        <f>COUNTIF(Vertices[Out-Degree], "&gt;= " &amp; H40) - COUNTIF(Vertices[Out-Degree], "&gt;=" &amp; H41)</f>
        <v>0</v>
      </c>
      <c r="J40" s="37">
        <f t="shared" si="4"/>
        <v>479.27131753488385</v>
      </c>
      <c r="K40" s="38">
        <f>COUNTIF(Vertices[Betweenness Centrality], "&gt;= " &amp; J40) - COUNTIF(Vertices[Betweenness Centrality], "&gt;=" &amp; J41)</f>
        <v>0</v>
      </c>
      <c r="L40" s="37">
        <f t="shared" si="5"/>
        <v>0.8837209302325586</v>
      </c>
      <c r="M40" s="38">
        <f>COUNTIF(Vertices[Closeness Centrality], "&gt;= " &amp; L40) - COUNTIF(Vertices[Closeness Centrality], "&gt;=" &amp; L41)</f>
        <v>0</v>
      </c>
      <c r="N40" s="37">
        <f t="shared" si="6"/>
        <v>4.9096000000000035E-2</v>
      </c>
      <c r="O40" s="38">
        <f>COUNTIF(Vertices[Eigenvector Centrality], "&gt;= " &amp; N40) - COUNTIF(Vertices[Eigenvector Centrality], "&gt;=" &amp; N41)</f>
        <v>0</v>
      </c>
      <c r="P40" s="37">
        <f t="shared" si="7"/>
        <v>7.3751895581395353</v>
      </c>
      <c r="Q40" s="38">
        <f>COUNTIF(Vertices[PageRank], "&gt;= " &amp; P40) - COUNTIF(Vertices[PageRank], "&gt;=" &amp; P41)</f>
        <v>0</v>
      </c>
      <c r="R40" s="37">
        <f t="shared" si="8"/>
        <v>0</v>
      </c>
      <c r="S40" s="43">
        <f>COUNTIF(Vertices[Clustering Coefficient], "&gt;= " &amp; R40) - COUNTIF(Vertices[Clustering Coefficient], "&gt;=" &amp; R41)</f>
        <v>0</v>
      </c>
      <c r="T40" s="37" t="e">
        <f t="shared" ca="1" si="9"/>
        <v>#REF!</v>
      </c>
      <c r="U40" s="38" t="e">
        <f t="shared" ca="1" si="0"/>
        <v>#REF!</v>
      </c>
    </row>
    <row r="41" spans="1:21" x14ac:dyDescent="0.25">
      <c r="D41" s="32">
        <f t="shared" si="1"/>
        <v>0</v>
      </c>
      <c r="E41" s="3">
        <f>COUNTIF(Vertices[Degree], "&gt;= " &amp; D41) - COUNTIF(Vertices[Degree], "&gt;=" &amp; D42)</f>
        <v>0</v>
      </c>
      <c r="F41" s="39">
        <f t="shared" si="2"/>
        <v>15.4186046511628</v>
      </c>
      <c r="G41" s="40">
        <f>COUNTIF(Vertices[In-Degree], "&gt;= " &amp; F41) - COUNTIF(Vertices[In-Degree], "&gt;=" &amp; F42)</f>
        <v>0</v>
      </c>
      <c r="H41" s="39">
        <f t="shared" si="3"/>
        <v>14.511627906976752</v>
      </c>
      <c r="I41" s="40">
        <f>COUNTIF(Vertices[Out-Degree], "&gt;= " &amp; H41) - COUNTIF(Vertices[Out-Degree], "&gt;=" &amp; H42)</f>
        <v>0</v>
      </c>
      <c r="J41" s="39">
        <f t="shared" si="4"/>
        <v>491.88372062790711</v>
      </c>
      <c r="K41" s="40">
        <f>COUNTIF(Vertices[Betweenness Centrality], "&gt;= " &amp; J41) - COUNTIF(Vertices[Betweenness Centrality], "&gt;=" &amp; J42)</f>
        <v>0</v>
      </c>
      <c r="L41" s="39">
        <f t="shared" si="5"/>
        <v>0.90697674418604701</v>
      </c>
      <c r="M41" s="40">
        <f>COUNTIF(Vertices[Closeness Centrality], "&gt;= " &amp; L41) - COUNTIF(Vertices[Closeness Centrality], "&gt;=" &amp; L42)</f>
        <v>0</v>
      </c>
      <c r="N41" s="39">
        <f t="shared" si="6"/>
        <v>5.0388000000000037E-2</v>
      </c>
      <c r="O41" s="40">
        <f>COUNTIF(Vertices[Eigenvector Centrality], "&gt;= " &amp; N41) - COUNTIF(Vertices[Eigenvector Centrality], "&gt;=" &amp; N42)</f>
        <v>0</v>
      </c>
      <c r="P41" s="39">
        <f t="shared" si="7"/>
        <v>7.5564950465116283</v>
      </c>
      <c r="Q41" s="40">
        <f>COUNTIF(Vertices[PageRank], "&gt;= " &amp; P41) - COUNTIF(Vertices[PageRank], "&gt;=" &amp; P42)</f>
        <v>0</v>
      </c>
      <c r="R41" s="39">
        <f t="shared" si="8"/>
        <v>0</v>
      </c>
      <c r="S41" s="44">
        <f>COUNTIF(Vertices[Clustering Coefficient], "&gt;= " &amp; R41) - COUNTIF(Vertices[Clustering Coefficient], "&gt;=" &amp; R42)</f>
        <v>0</v>
      </c>
      <c r="T41" s="39" t="e">
        <f t="shared" ca="1" si="9"/>
        <v>#REF!</v>
      </c>
      <c r="U41" s="40" t="e">
        <f t="shared" ca="1" si="0"/>
        <v>#REF!</v>
      </c>
    </row>
    <row r="42" spans="1:21" x14ac:dyDescent="0.25">
      <c r="D42" s="32">
        <f t="shared" si="1"/>
        <v>0</v>
      </c>
      <c r="E42" s="3">
        <f>COUNTIF(Vertices[Degree], "&gt;= " &amp; D42) - COUNTIF(Vertices[Degree], "&gt;=" &amp; D43)</f>
        <v>0</v>
      </c>
      <c r="F42" s="37">
        <f t="shared" si="2"/>
        <v>15.813953488372103</v>
      </c>
      <c r="G42" s="38">
        <f>COUNTIF(Vertices[In-Degree], "&gt;= " &amp; F42) - COUNTIF(Vertices[In-Degree], "&gt;=" &amp; F43)</f>
        <v>0</v>
      </c>
      <c r="H42" s="37">
        <f t="shared" si="3"/>
        <v>14.883720930232567</v>
      </c>
      <c r="I42" s="38">
        <f>COUNTIF(Vertices[Out-Degree], "&gt;= " &amp; H42) - COUNTIF(Vertices[Out-Degree], "&gt;=" &amp; H43)</f>
        <v>0</v>
      </c>
      <c r="J42" s="37">
        <f t="shared" si="4"/>
        <v>504.49612372093037</v>
      </c>
      <c r="K42" s="38">
        <f>COUNTIF(Vertices[Betweenness Centrality], "&gt;= " &amp; J42) - COUNTIF(Vertices[Betweenness Centrality], "&gt;=" &amp; J43)</f>
        <v>0</v>
      </c>
      <c r="L42" s="37">
        <f t="shared" si="5"/>
        <v>0.93023255813953543</v>
      </c>
      <c r="M42" s="38">
        <f>COUNTIF(Vertices[Closeness Centrality], "&gt;= " &amp; L42) - COUNTIF(Vertices[Closeness Centrality], "&gt;=" &amp; L43)</f>
        <v>0</v>
      </c>
      <c r="N42" s="37">
        <f t="shared" si="6"/>
        <v>5.1680000000000038E-2</v>
      </c>
      <c r="O42" s="38">
        <f>COUNTIF(Vertices[Eigenvector Centrality], "&gt;= " &amp; N42) - COUNTIF(Vertices[Eigenvector Centrality], "&gt;=" &amp; N43)</f>
        <v>0</v>
      </c>
      <c r="P42" s="37">
        <f t="shared" si="7"/>
        <v>7.7378005348837213</v>
      </c>
      <c r="Q42" s="38">
        <f>COUNTIF(Vertices[PageRank], "&gt;= " &amp; P42) - COUNTIF(Vertices[PageRank], "&gt;=" &amp; P43)</f>
        <v>0</v>
      </c>
      <c r="R42" s="37">
        <f t="shared" si="8"/>
        <v>0</v>
      </c>
      <c r="S42" s="43">
        <f>COUNTIF(Vertices[Clustering Coefficient], "&gt;= " &amp; R42) - COUNTIF(Vertices[Clustering Coefficient], "&gt;=" &amp; R43)</f>
        <v>0</v>
      </c>
      <c r="T42" s="37" t="e">
        <f t="shared" ca="1" si="9"/>
        <v>#REF!</v>
      </c>
      <c r="U42" s="38" t="e">
        <f t="shared" ca="1" si="0"/>
        <v>#REF!</v>
      </c>
    </row>
    <row r="43" spans="1:21" x14ac:dyDescent="0.25">
      <c r="A43" s="33" t="s">
        <v>80</v>
      </c>
      <c r="B43" s="46" t="str">
        <f>IF(COUNT(Vertices[Degree])&gt;0, D2, NoMetricMessage)</f>
        <v>Not Available</v>
      </c>
      <c r="D43" s="32">
        <f t="shared" si="1"/>
        <v>0</v>
      </c>
      <c r="E43" s="3">
        <f>COUNTIF(Vertices[Degree], "&gt;= " &amp; D43) - COUNTIF(Vertices[Degree], "&gt;=" &amp; D44)</f>
        <v>0</v>
      </c>
      <c r="F43" s="39">
        <f t="shared" si="2"/>
        <v>16.209302325581405</v>
      </c>
      <c r="G43" s="40">
        <f>COUNTIF(Vertices[In-Degree], "&gt;= " &amp; F43) - COUNTIF(Vertices[In-Degree], "&gt;=" &amp; F44)</f>
        <v>0</v>
      </c>
      <c r="H43" s="39">
        <f t="shared" si="3"/>
        <v>15.255813953488381</v>
      </c>
      <c r="I43" s="40">
        <f>COUNTIF(Vertices[Out-Degree], "&gt;= " &amp; H43) - COUNTIF(Vertices[Out-Degree], "&gt;=" &amp; H44)</f>
        <v>0</v>
      </c>
      <c r="J43" s="39">
        <f t="shared" si="4"/>
        <v>517.10852681395363</v>
      </c>
      <c r="K43" s="40">
        <f>COUNTIF(Vertices[Betweenness Centrality], "&gt;= " &amp; J43) - COUNTIF(Vertices[Betweenness Centrality], "&gt;=" &amp; J44)</f>
        <v>0</v>
      </c>
      <c r="L43" s="39">
        <f t="shared" si="5"/>
        <v>0.95348837209302384</v>
      </c>
      <c r="M43" s="40">
        <f>COUNTIF(Vertices[Closeness Centrality], "&gt;= " &amp; L43) - COUNTIF(Vertices[Closeness Centrality], "&gt;=" &amp; L44)</f>
        <v>0</v>
      </c>
      <c r="N43" s="39">
        <f t="shared" si="6"/>
        <v>5.297200000000004E-2</v>
      </c>
      <c r="O43" s="40">
        <f>COUNTIF(Vertices[Eigenvector Centrality], "&gt;= " &amp; N43) - COUNTIF(Vertices[Eigenvector Centrality], "&gt;=" &amp; N44)</f>
        <v>0</v>
      </c>
      <c r="P43" s="39">
        <f t="shared" si="7"/>
        <v>7.9191060232558144</v>
      </c>
      <c r="Q43" s="40">
        <f>COUNTIF(Vertices[PageRank], "&gt;= " &amp; P43) - COUNTIF(Vertices[PageRank], "&gt;=" &amp; P44)</f>
        <v>0</v>
      </c>
      <c r="R43" s="39">
        <f t="shared" si="8"/>
        <v>0</v>
      </c>
      <c r="S43" s="44">
        <f>COUNTIF(Vertices[Clustering Coefficient], "&gt;= " &amp; R43) - COUNTIF(Vertices[Clustering Coefficient], "&gt;=" &amp; R44)</f>
        <v>0</v>
      </c>
      <c r="T43" s="39" t="e">
        <f t="shared" ca="1" si="9"/>
        <v>#REF!</v>
      </c>
      <c r="U43" s="40" t="e">
        <f t="shared" ca="1" si="0"/>
        <v>#REF!</v>
      </c>
    </row>
    <row r="44" spans="1:21" x14ac:dyDescent="0.25">
      <c r="A44" s="33" t="s">
        <v>81</v>
      </c>
      <c r="B44" s="46" t="str">
        <f>IF(COUNT(Vertices[Degree])&gt;0, D45, NoMetricMessage)</f>
        <v>Not Available</v>
      </c>
      <c r="D44" s="32">
        <f t="shared" si="1"/>
        <v>0</v>
      </c>
      <c r="E44" s="3">
        <f>COUNTIF(Vertices[Degree], "&gt;= " &amp; D44) - COUNTIF(Vertices[Degree], "&gt;=" &amp; D45)</f>
        <v>0</v>
      </c>
      <c r="F44" s="37">
        <f t="shared" si="2"/>
        <v>16.604651162790706</v>
      </c>
      <c r="G44" s="38">
        <f>COUNTIF(Vertices[In-Degree], "&gt;= " &amp; F44) - COUNTIF(Vertices[In-Degree], "&gt;=" &amp; F45)</f>
        <v>0</v>
      </c>
      <c r="H44" s="37">
        <f t="shared" si="3"/>
        <v>15.627906976744196</v>
      </c>
      <c r="I44" s="38">
        <f>COUNTIF(Vertices[Out-Degree], "&gt;= " &amp; H44) - COUNTIF(Vertices[Out-Degree], "&gt;=" &amp; H45)</f>
        <v>0</v>
      </c>
      <c r="J44" s="37">
        <f t="shared" si="4"/>
        <v>529.72092990697683</v>
      </c>
      <c r="K44" s="38">
        <f>COUNTIF(Vertices[Betweenness Centrality], "&gt;= " &amp; J44) - COUNTIF(Vertices[Betweenness Centrality], "&gt;=" &amp; J45)</f>
        <v>0</v>
      </c>
      <c r="L44" s="37">
        <f t="shared" si="5"/>
        <v>0.97674418604651225</v>
      </c>
      <c r="M44" s="38">
        <f>COUNTIF(Vertices[Closeness Centrality], "&gt;= " &amp; L44) - COUNTIF(Vertices[Closeness Centrality], "&gt;=" &amp; L45)</f>
        <v>0</v>
      </c>
      <c r="N44" s="37">
        <f t="shared" si="6"/>
        <v>5.4264000000000041E-2</v>
      </c>
      <c r="O44" s="38">
        <f>COUNTIF(Vertices[Eigenvector Centrality], "&gt;= " &amp; N44) - COUNTIF(Vertices[Eigenvector Centrality], "&gt;=" &amp; N45)</f>
        <v>0</v>
      </c>
      <c r="P44" s="37">
        <f t="shared" si="7"/>
        <v>8.1004115116279074</v>
      </c>
      <c r="Q44" s="38">
        <f>COUNTIF(Vertices[PageRank], "&gt;= " &amp; P44) - COUNTIF(Vertices[PageRank], "&gt;=" &amp; P45)</f>
        <v>0</v>
      </c>
      <c r="R44" s="37">
        <f t="shared" si="8"/>
        <v>0</v>
      </c>
      <c r="S44" s="43">
        <f>COUNTIF(Vertices[Clustering Coefficient], "&gt;= " &amp; R44) - COUNTIF(Vertices[Clustering Coefficient], "&gt;=" &amp; R45)</f>
        <v>0</v>
      </c>
      <c r="T44" s="37" t="e">
        <f t="shared" ca="1" si="9"/>
        <v>#REF!</v>
      </c>
      <c r="U44" s="38" t="e">
        <f t="shared" ca="1" si="0"/>
        <v>#REF!</v>
      </c>
    </row>
    <row r="45" spans="1:21" x14ac:dyDescent="0.25">
      <c r="A45" s="33" t="s">
        <v>82</v>
      </c>
      <c r="B45" s="47" t="str">
        <f>IFERROR(AVERAGE(Vertices[Degree]),NoMetricMessage)</f>
        <v>Not Available</v>
      </c>
      <c r="D45" s="32">
        <f>MAX(Vertices[Degree])</f>
        <v>0</v>
      </c>
      <c r="E45" s="3">
        <f>COUNTIF(Vertices[Degree], "&gt;= " &amp; D45) - COUNTIF(Vertices[Degree], "&gt;=" &amp; D46)</f>
        <v>0</v>
      </c>
      <c r="F45" s="41">
        <f>MAX(Vertices[In-Degree])</f>
        <v>17</v>
      </c>
      <c r="G45" s="42">
        <f>COUNTIF(Vertices[In-Degree], "&gt;= " &amp; F45) - COUNTIF(Vertices[In-Degree], "&gt;=" &amp; F46)</f>
        <v>1</v>
      </c>
      <c r="H45" s="41">
        <f>MAX(Vertices[Out-Degree])</f>
        <v>16</v>
      </c>
      <c r="I45" s="42">
        <f>COUNTIF(Vertices[Out-Degree], "&gt;= " &amp; H45) - COUNTIF(Vertices[Out-Degree], "&gt;=" &amp; H46)</f>
        <v>2</v>
      </c>
      <c r="J45" s="41">
        <f>MAX(Vertices[Betweenness Centrality])</f>
        <v>542.33333300000004</v>
      </c>
      <c r="K45" s="42">
        <f>COUNTIF(Vertices[Betweenness Centrality], "&gt;= " &amp; J45) - COUNTIF(Vertices[Betweenness Centrality], "&gt;=" &amp; J46)</f>
        <v>1</v>
      </c>
      <c r="L45" s="41">
        <f>MAX(Vertices[Closeness Centrality])</f>
        <v>1</v>
      </c>
      <c r="M45" s="42">
        <f>COUNTIF(Vertices[Closeness Centrality], "&gt;= " &amp; L45) - COUNTIF(Vertices[Closeness Centrality], "&gt;=" &amp; L46)</f>
        <v>48</v>
      </c>
      <c r="N45" s="41">
        <f>MAX(Vertices[Eigenvector Centrality])</f>
        <v>5.5556000000000001E-2</v>
      </c>
      <c r="O45" s="42">
        <f>COUNTIF(Vertices[Eigenvector Centrality], "&gt;= " &amp; N45) - COUNTIF(Vertices[Eigenvector Centrality], "&gt;=" &amp; N46)</f>
        <v>18</v>
      </c>
      <c r="P45" s="41">
        <f>MAX(Vertices[PageRank])</f>
        <v>8.2817170000000004</v>
      </c>
      <c r="Q45" s="42">
        <f>COUNTIF(Vertices[PageRank], "&gt;= " &amp; P45) - COUNTIF(Vertices[PageRank], "&gt;=" &amp; P46)</f>
        <v>1</v>
      </c>
      <c r="R45" s="41">
        <f>MAX(Vertices[Clustering Coefficient])</f>
        <v>0</v>
      </c>
      <c r="S45" s="45">
        <f>COUNTIF(Vertices[Clustering Coefficient], "&gt;= " &amp; R45) - COUNTIF(Vertices[Clustering Coefficient], "&gt;=" &amp; R46)</f>
        <v>245</v>
      </c>
      <c r="T45" s="41" t="e">
        <f ca="1">MAX(INDIRECT(DynamicFilterSourceColumnRange))</f>
        <v>#REF!</v>
      </c>
      <c r="U45" s="42" t="e">
        <f t="shared" ca="1" si="0"/>
        <v>#REF!</v>
      </c>
    </row>
    <row r="46" spans="1:21" x14ac:dyDescent="0.25">
      <c r="A46" s="33" t="s">
        <v>83</v>
      </c>
      <c r="B46" s="47" t="str">
        <f>IFERROR(MEDIAN(Vertices[Degree]),NoMetricMessage)</f>
        <v>Not Available</v>
      </c>
    </row>
    <row r="57" spans="1:2" x14ac:dyDescent="0.25">
      <c r="A57" s="33" t="s">
        <v>87</v>
      </c>
      <c r="B57" s="46">
        <f>IF(COUNT(Vertices[In-Degree])&gt;0, F2, NoMetricMessage)</f>
        <v>0</v>
      </c>
    </row>
    <row r="58" spans="1:2" x14ac:dyDescent="0.25">
      <c r="A58" s="33" t="s">
        <v>88</v>
      </c>
      <c r="B58" s="46">
        <f>IF(COUNT(Vertices[In-Degree])&gt;0, F45, NoMetricMessage)</f>
        <v>17</v>
      </c>
    </row>
    <row r="59" spans="1:2" x14ac:dyDescent="0.25">
      <c r="A59" s="33" t="s">
        <v>89</v>
      </c>
      <c r="B59" s="47">
        <f>IFERROR(AVERAGE(Vertices[In-Degree]),NoMetricMessage)</f>
        <v>0.90204081632653066</v>
      </c>
    </row>
    <row r="60" spans="1:2" x14ac:dyDescent="0.25">
      <c r="A60" s="33" t="s">
        <v>90</v>
      </c>
      <c r="B60" s="47">
        <f>IFERROR(MEDIAN(Vertices[In-Degree]),NoMetricMessage)</f>
        <v>1</v>
      </c>
    </row>
    <row r="71" spans="1:2" x14ac:dyDescent="0.25">
      <c r="A71" s="33" t="s">
        <v>93</v>
      </c>
      <c r="B71" s="46">
        <f>IF(COUNT(Vertices[Out-Degree])&gt;0, H2, NoMetricMessage)</f>
        <v>0</v>
      </c>
    </row>
    <row r="72" spans="1:2" x14ac:dyDescent="0.25">
      <c r="A72" s="33" t="s">
        <v>94</v>
      </c>
      <c r="B72" s="46">
        <f>IF(COUNT(Vertices[Out-Degree])&gt;0, H45, NoMetricMessage)</f>
        <v>16</v>
      </c>
    </row>
    <row r="73" spans="1:2" x14ac:dyDescent="0.25">
      <c r="A73" s="33" t="s">
        <v>95</v>
      </c>
      <c r="B73" s="47">
        <f>IFERROR(AVERAGE(Vertices[Out-Degree]),NoMetricMessage)</f>
        <v>0.90204081632653066</v>
      </c>
    </row>
    <row r="74" spans="1:2" x14ac:dyDescent="0.25">
      <c r="A74" s="33" t="s">
        <v>96</v>
      </c>
      <c r="B74" s="47">
        <f>IFERROR(MEDIAN(Vertices[Out-Degree]),NoMetricMessage)</f>
        <v>1</v>
      </c>
    </row>
    <row r="85" spans="1:2" x14ac:dyDescent="0.25">
      <c r="A85" s="33" t="s">
        <v>99</v>
      </c>
      <c r="B85" s="47">
        <f>IF(COUNT(Vertices[Betweenness Centrality])&gt;0, J2, NoMetricMessage)</f>
        <v>0</v>
      </c>
    </row>
    <row r="86" spans="1:2" x14ac:dyDescent="0.25">
      <c r="A86" s="33" t="s">
        <v>100</v>
      </c>
      <c r="B86" s="47">
        <f>IF(COUNT(Vertices[Betweenness Centrality])&gt;0, J45, NoMetricMessage)</f>
        <v>542.33333300000004</v>
      </c>
    </row>
    <row r="87" spans="1:2" x14ac:dyDescent="0.25">
      <c r="A87" s="33" t="s">
        <v>101</v>
      </c>
      <c r="B87" s="47">
        <f>IFERROR(AVERAGE(Vertices[Betweenness Centrality]),NoMetricMessage)</f>
        <v>8.2938775510204081</v>
      </c>
    </row>
    <row r="88" spans="1:2" x14ac:dyDescent="0.25">
      <c r="A88" s="33" t="s">
        <v>102</v>
      </c>
      <c r="B88" s="47">
        <f>IFERROR(MEDIAN(Vertices[Betweenness Centrality]),NoMetricMessage)</f>
        <v>0</v>
      </c>
    </row>
    <row r="99" spans="1:2" x14ac:dyDescent="0.25">
      <c r="A99" s="33" t="s">
        <v>105</v>
      </c>
      <c r="B99" s="47">
        <f>IF(COUNT(Vertices[Closeness Centrality])&gt;0, L2, NoMetricMessage)</f>
        <v>0</v>
      </c>
    </row>
    <row r="100" spans="1:2" x14ac:dyDescent="0.25">
      <c r="A100" s="33" t="s">
        <v>106</v>
      </c>
      <c r="B100" s="47">
        <f>IF(COUNT(Vertices[Closeness Centrality])&gt;0, L45, NoMetricMessage)</f>
        <v>1</v>
      </c>
    </row>
    <row r="101" spans="1:2" x14ac:dyDescent="0.25">
      <c r="A101" s="33" t="s">
        <v>107</v>
      </c>
      <c r="B101" s="47">
        <f>IFERROR(AVERAGE(Vertices[Closeness Centrality]),NoMetricMessage)</f>
        <v>0.28232686938775525</v>
      </c>
    </row>
    <row r="102" spans="1:2" x14ac:dyDescent="0.25">
      <c r="A102" s="33" t="s">
        <v>108</v>
      </c>
      <c r="B102" s="47">
        <f>IFERROR(MEDIAN(Vertices[Closeness Centrality]),NoMetricMessage)</f>
        <v>6.6667000000000004E-2</v>
      </c>
    </row>
    <row r="113" spans="1:2" x14ac:dyDescent="0.25">
      <c r="A113" s="33" t="s">
        <v>111</v>
      </c>
      <c r="B113" s="47">
        <f>IF(COUNT(Vertices[Eigenvector Centrality])&gt;0, N2, NoMetricMessage)</f>
        <v>0</v>
      </c>
    </row>
    <row r="114" spans="1:2" x14ac:dyDescent="0.25">
      <c r="A114" s="104" t="s">
        <v>112</v>
      </c>
      <c r="B114" s="47">
        <f>IF(COUNT(Vertices[Eigenvector Centrality])&gt;0, N45, NoMetricMessage)</f>
        <v>5.5556000000000001E-2</v>
      </c>
    </row>
    <row r="115" spans="1:2" x14ac:dyDescent="0.25">
      <c r="A115" s="104" t="s">
        <v>113</v>
      </c>
      <c r="B115" s="47">
        <f>IFERROR(AVERAGE(Vertices[Eigenvector Centrality]),NoMetricMessage)</f>
        <v>4.0816653061224511E-3</v>
      </c>
    </row>
    <row r="116" spans="1:2" x14ac:dyDescent="0.25">
      <c r="A116" s="33" t="s">
        <v>114</v>
      </c>
      <c r="B116" s="47">
        <f>IFERROR(MEDIAN(Vertices[Eigenvector Centrality]),NoMetricMessage)</f>
        <v>0</v>
      </c>
    </row>
    <row r="127" spans="1:2" x14ac:dyDescent="0.25">
      <c r="A127" s="33" t="s">
        <v>138</v>
      </c>
      <c r="B127" s="47">
        <f>IF(COUNT(Vertices[PageRank])&gt;0, P2, NoMetricMessage)</f>
        <v>0.48558099999999998</v>
      </c>
    </row>
    <row r="128" spans="1:2" x14ac:dyDescent="0.25">
      <c r="A128" s="33" t="s">
        <v>139</v>
      </c>
      <c r="B128" s="47">
        <f>IF(COUNT(Vertices[PageRank])&gt;0, P45, NoMetricMessage)</f>
        <v>8.2817170000000004</v>
      </c>
    </row>
    <row r="129" spans="1:2" x14ac:dyDescent="0.25">
      <c r="A129" s="33" t="s">
        <v>140</v>
      </c>
      <c r="B129" s="47">
        <f>IFERROR(AVERAGE(Vertices[PageRank]),NoMetricMessage)</f>
        <v>0.99999795918367529</v>
      </c>
    </row>
    <row r="130" spans="1:2" x14ac:dyDescent="0.25">
      <c r="A130" s="33" t="s">
        <v>141</v>
      </c>
      <c r="B130" s="47">
        <f>IFERROR(MEDIAN(Vertices[PageRank]),NoMetricMessage)</f>
        <v>0.99999800000000005</v>
      </c>
    </row>
    <row r="141" spans="1:2" x14ac:dyDescent="0.25">
      <c r="A141" s="33" t="s">
        <v>117</v>
      </c>
      <c r="B141" s="47">
        <f>IF(COUNT(Vertices[Clustering Coefficient])&gt;0, R2, NoMetricMessage)</f>
        <v>0</v>
      </c>
    </row>
    <row r="142" spans="1:2" x14ac:dyDescent="0.25">
      <c r="A142" s="33" t="s">
        <v>118</v>
      </c>
      <c r="B142" s="47">
        <f>IF(COUNT(Vertices[Clustering Coefficient])&gt;0, R45, NoMetricMessage)</f>
        <v>0</v>
      </c>
    </row>
    <row r="143" spans="1:2" x14ac:dyDescent="0.25">
      <c r="A143" s="33" t="s">
        <v>119</v>
      </c>
      <c r="B143" s="47">
        <f>IFERROR(AVERAGE(Vertices[Clustering Coefficient]),NoMetricMessage)</f>
        <v>0</v>
      </c>
    </row>
    <row r="144" spans="1:2" x14ac:dyDescent="0.25">
      <c r="A144" s="33" t="s">
        <v>120</v>
      </c>
      <c r="B144" s="47">
        <f>IFERROR(MEDIAN(Vertices[Clustering Coefficient]),NoMetricMessage)</f>
        <v>0</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5</v>
      </c>
      <c r="B1" s="5" t="s">
        <v>129</v>
      </c>
      <c r="C1" s="4" t="s">
        <v>6</v>
      </c>
      <c r="D1" s="4" t="s">
        <v>8</v>
      </c>
      <c r="E1" s="4" t="s">
        <v>160</v>
      </c>
      <c r="F1" s="5" t="s">
        <v>165</v>
      </c>
      <c r="G1" s="4" t="s">
        <v>13</v>
      </c>
      <c r="H1" s="4" t="s">
        <v>66</v>
      </c>
      <c r="J1" s="4" t="s">
        <v>17</v>
      </c>
      <c r="K1" s="4" t="s">
        <v>16</v>
      </c>
      <c r="M1" s="4" t="s">
        <v>21</v>
      </c>
      <c r="N1" s="4" t="s">
        <v>22</v>
      </c>
      <c r="O1" s="4" t="s">
        <v>23</v>
      </c>
      <c r="P1" s="4" t="s">
        <v>24</v>
      </c>
    </row>
    <row r="2" spans="1:18" x14ac:dyDescent="0.25">
      <c r="A2" s="1" t="s">
        <v>50</v>
      </c>
      <c r="B2" s="1" t="s">
        <v>130</v>
      </c>
      <c r="C2" t="s">
        <v>53</v>
      </c>
      <c r="D2" t="s">
        <v>54</v>
      </c>
      <c r="E2" t="s">
        <v>54</v>
      </c>
      <c r="F2" s="1" t="s">
        <v>50</v>
      </c>
      <c r="G2" t="s">
        <v>64</v>
      </c>
      <c r="H2" t="s">
        <v>157</v>
      </c>
      <c r="J2" t="s">
        <v>18</v>
      </c>
      <c r="K2">
        <v>108</v>
      </c>
    </row>
    <row r="3" spans="1:18" x14ac:dyDescent="0.25">
      <c r="A3" s="1" t="s">
        <v>51</v>
      </c>
      <c r="B3" s="1" t="s">
        <v>131</v>
      </c>
      <c r="C3" t="s">
        <v>51</v>
      </c>
      <c r="D3" t="s">
        <v>55</v>
      </c>
      <c r="E3" t="s">
        <v>55</v>
      </c>
      <c r="F3" s="1" t="s">
        <v>51</v>
      </c>
      <c r="G3" t="s">
        <v>65</v>
      </c>
      <c r="H3" t="s">
        <v>67</v>
      </c>
      <c r="J3" t="s">
        <v>29</v>
      </c>
      <c r="K3" t="s">
        <v>2320</v>
      </c>
    </row>
    <row r="4" spans="1:18" x14ac:dyDescent="0.25">
      <c r="A4" s="1" t="s">
        <v>52</v>
      </c>
      <c r="B4" s="1" t="s">
        <v>132</v>
      </c>
      <c r="C4" t="s">
        <v>52</v>
      </c>
      <c r="D4" t="s">
        <v>56</v>
      </c>
      <c r="E4" t="s">
        <v>56</v>
      </c>
      <c r="F4" s="1" t="s">
        <v>52</v>
      </c>
      <c r="G4">
        <v>0</v>
      </c>
      <c r="H4" t="s">
        <v>68</v>
      </c>
      <c r="J4" s="12" t="s">
        <v>77</v>
      </c>
      <c r="K4" s="12"/>
    </row>
    <row r="5" spans="1:18" ht="409.5" x14ac:dyDescent="0.25">
      <c r="A5">
        <v>1</v>
      </c>
      <c r="B5" s="1" t="s">
        <v>133</v>
      </c>
      <c r="C5" t="s">
        <v>50</v>
      </c>
      <c r="D5" t="s">
        <v>57</v>
      </c>
      <c r="E5" t="s">
        <v>57</v>
      </c>
      <c r="F5">
        <v>1</v>
      </c>
      <c r="G5">
        <v>1</v>
      </c>
      <c r="H5" t="s">
        <v>69</v>
      </c>
      <c r="J5" t="s">
        <v>168</v>
      </c>
      <c r="K5" s="13" t="s">
        <v>2610</v>
      </c>
    </row>
    <row r="6" spans="1:18" x14ac:dyDescent="0.25">
      <c r="A6">
        <v>0</v>
      </c>
      <c r="B6" s="1" t="s">
        <v>134</v>
      </c>
      <c r="C6">
        <v>1</v>
      </c>
      <c r="D6" t="s">
        <v>58</v>
      </c>
      <c r="E6" t="s">
        <v>58</v>
      </c>
      <c r="F6">
        <v>0</v>
      </c>
      <c r="H6" t="s">
        <v>70</v>
      </c>
      <c r="J6" t="s">
        <v>169</v>
      </c>
      <c r="K6">
        <v>2</v>
      </c>
      <c r="R6" t="s">
        <v>128</v>
      </c>
    </row>
    <row r="7" spans="1:18" x14ac:dyDescent="0.25">
      <c r="A7">
        <v>2</v>
      </c>
      <c r="B7">
        <v>1</v>
      </c>
      <c r="C7">
        <v>0</v>
      </c>
      <c r="D7" t="s">
        <v>59</v>
      </c>
      <c r="E7" t="s">
        <v>59</v>
      </c>
      <c r="F7">
        <v>2</v>
      </c>
      <c r="H7" t="s">
        <v>71</v>
      </c>
      <c r="J7" t="s">
        <v>170</v>
      </c>
      <c r="K7" t="s">
        <v>2609</v>
      </c>
    </row>
    <row r="8" spans="1:18" x14ac:dyDescent="0.25">
      <c r="A8"/>
      <c r="B8">
        <v>2</v>
      </c>
      <c r="C8">
        <v>2</v>
      </c>
      <c r="D8" t="s">
        <v>60</v>
      </c>
      <c r="E8" t="s">
        <v>60</v>
      </c>
      <c r="H8" t="s">
        <v>72</v>
      </c>
      <c r="J8" t="s">
        <v>171</v>
      </c>
      <c r="K8" t="s">
        <v>2608</v>
      </c>
    </row>
    <row r="9" spans="1:18" ht="409.5" x14ac:dyDescent="0.25">
      <c r="A9"/>
      <c r="B9">
        <v>3</v>
      </c>
      <c r="C9">
        <v>4</v>
      </c>
      <c r="D9" t="s">
        <v>61</v>
      </c>
      <c r="E9" t="s">
        <v>61</v>
      </c>
      <c r="H9" t="s">
        <v>73</v>
      </c>
      <c r="J9" t="s">
        <v>2611</v>
      </c>
      <c r="K9" s="13" t="s">
        <v>2612</v>
      </c>
    </row>
    <row r="10" spans="1:18" x14ac:dyDescent="0.25">
      <c r="A10"/>
      <c r="B10">
        <v>4</v>
      </c>
      <c r="D10" t="s">
        <v>62</v>
      </c>
      <c r="E10" t="s">
        <v>62</v>
      </c>
      <c r="H10" t="s">
        <v>74</v>
      </c>
    </row>
    <row r="11" spans="1:18" x14ac:dyDescent="0.25">
      <c r="A11"/>
      <c r="B11">
        <v>5</v>
      </c>
      <c r="D11" t="s">
        <v>45</v>
      </c>
      <c r="E11">
        <v>1</v>
      </c>
      <c r="H11" t="s">
        <v>75</v>
      </c>
    </row>
    <row r="12" spans="1:18" x14ac:dyDescent="0.25">
      <c r="A12"/>
      <c r="B12"/>
      <c r="D12" t="s">
        <v>63</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workbookViewId="0"/>
  </sheetViews>
  <sheetFormatPr defaultRowHeight="15" x14ac:dyDescent="0.25"/>
  <cols>
    <col min="1" max="1" width="39.7109375" customWidth="1"/>
    <col min="2" max="2" width="20.28515625" bestFit="1" customWidth="1"/>
  </cols>
  <sheetData>
    <row r="1" spans="1:2" ht="15" customHeight="1" x14ac:dyDescent="0.25">
      <c r="A1" s="13" t="s">
        <v>2326</v>
      </c>
      <c r="B1" s="13" t="s">
        <v>2328</v>
      </c>
    </row>
    <row r="2" spans="1:2" x14ac:dyDescent="0.25">
      <c r="A2" s="80" t="s">
        <v>560</v>
      </c>
      <c r="B2" s="75">
        <v>9</v>
      </c>
    </row>
    <row r="3" spans="1:2" x14ac:dyDescent="0.25">
      <c r="A3" s="80" t="s">
        <v>573</v>
      </c>
      <c r="B3" s="75">
        <v>8</v>
      </c>
    </row>
    <row r="4" spans="1:2" x14ac:dyDescent="0.25">
      <c r="A4" s="80" t="s">
        <v>602</v>
      </c>
      <c r="B4" s="75">
        <v>3</v>
      </c>
    </row>
    <row r="5" spans="1:2" x14ac:dyDescent="0.25">
      <c r="A5" s="80" t="s">
        <v>2327</v>
      </c>
      <c r="B5" s="75">
        <v>3</v>
      </c>
    </row>
    <row r="6" spans="1:2" x14ac:dyDescent="0.25">
      <c r="A6" s="80" t="s">
        <v>584</v>
      </c>
      <c r="B6" s="75">
        <v>3</v>
      </c>
    </row>
    <row r="7" spans="1:2" x14ac:dyDescent="0.25">
      <c r="A7" s="80" t="s">
        <v>578</v>
      </c>
      <c r="B7" s="75">
        <v>2</v>
      </c>
    </row>
    <row r="8" spans="1:2" x14ac:dyDescent="0.25">
      <c r="A8" s="80" t="s">
        <v>580</v>
      </c>
      <c r="B8" s="75">
        <v>2</v>
      </c>
    </row>
    <row r="9" spans="1:2" x14ac:dyDescent="0.25">
      <c r="A9" s="80" t="s">
        <v>618</v>
      </c>
      <c r="B9" s="75">
        <v>1</v>
      </c>
    </row>
    <row r="10" spans="1:2" x14ac:dyDescent="0.25">
      <c r="A10" s="80" t="s">
        <v>617</v>
      </c>
      <c r="B10" s="75">
        <v>1</v>
      </c>
    </row>
    <row r="11" spans="1:2" x14ac:dyDescent="0.25">
      <c r="A11" s="80" t="s">
        <v>616</v>
      </c>
      <c r="B11" s="75">
        <v>1</v>
      </c>
    </row>
    <row r="14" spans="1:2" ht="15" customHeight="1" x14ac:dyDescent="0.25">
      <c r="A14" s="13" t="s">
        <v>2330</v>
      </c>
      <c r="B14" s="13" t="s">
        <v>2328</v>
      </c>
    </row>
    <row r="15" spans="1:2" x14ac:dyDescent="0.25">
      <c r="A15" s="75" t="s">
        <v>619</v>
      </c>
      <c r="B15" s="75">
        <v>30</v>
      </c>
    </row>
    <row r="16" spans="1:2" x14ac:dyDescent="0.25">
      <c r="A16" s="75" t="s">
        <v>624</v>
      </c>
      <c r="B16" s="75">
        <v>10</v>
      </c>
    </row>
    <row r="17" spans="1:2" x14ac:dyDescent="0.25">
      <c r="A17" s="75" t="s">
        <v>626</v>
      </c>
      <c r="B17" s="75">
        <v>7</v>
      </c>
    </row>
    <row r="18" spans="1:2" x14ac:dyDescent="0.25">
      <c r="A18" s="75" t="s">
        <v>640</v>
      </c>
      <c r="B18" s="75">
        <v>6</v>
      </c>
    </row>
    <row r="19" spans="1:2" x14ac:dyDescent="0.25">
      <c r="A19" s="75" t="s">
        <v>632</v>
      </c>
      <c r="B19" s="75">
        <v>4</v>
      </c>
    </row>
    <row r="20" spans="1:2" x14ac:dyDescent="0.25">
      <c r="A20" s="75" t="s">
        <v>639</v>
      </c>
      <c r="B20" s="75">
        <v>4</v>
      </c>
    </row>
    <row r="21" spans="1:2" x14ac:dyDescent="0.25">
      <c r="A21" s="75" t="s">
        <v>623</v>
      </c>
      <c r="B21" s="75">
        <v>4</v>
      </c>
    </row>
    <row r="22" spans="1:2" x14ac:dyDescent="0.25">
      <c r="A22" s="75" t="s">
        <v>2331</v>
      </c>
      <c r="B22" s="75">
        <v>3</v>
      </c>
    </row>
    <row r="23" spans="1:2" x14ac:dyDescent="0.25">
      <c r="A23" s="75" t="s">
        <v>2332</v>
      </c>
      <c r="B23" s="75">
        <v>3</v>
      </c>
    </row>
    <row r="24" spans="1:2" x14ac:dyDescent="0.25">
      <c r="A24" s="75" t="s">
        <v>635</v>
      </c>
      <c r="B24" s="75">
        <v>3</v>
      </c>
    </row>
    <row r="27" spans="1:2" ht="15" customHeight="1" x14ac:dyDescent="0.25">
      <c r="A27" s="13" t="s">
        <v>2334</v>
      </c>
      <c r="B27" s="13" t="s">
        <v>2328</v>
      </c>
    </row>
    <row r="28" spans="1:2" x14ac:dyDescent="0.25">
      <c r="A28" s="75" t="s">
        <v>348</v>
      </c>
      <c r="B28" s="75">
        <v>5</v>
      </c>
    </row>
    <row r="29" spans="1:2" x14ac:dyDescent="0.25">
      <c r="A29" s="75" t="s">
        <v>661</v>
      </c>
      <c r="B29" s="75">
        <v>4</v>
      </c>
    </row>
    <row r="30" spans="1:2" x14ac:dyDescent="0.25">
      <c r="A30" s="75" t="s">
        <v>646</v>
      </c>
      <c r="B30" s="75">
        <v>3</v>
      </c>
    </row>
    <row r="31" spans="1:2" x14ac:dyDescent="0.25">
      <c r="A31" s="75" t="s">
        <v>2335</v>
      </c>
      <c r="B31" s="75">
        <v>2</v>
      </c>
    </row>
    <row r="32" spans="1:2" x14ac:dyDescent="0.25">
      <c r="A32" s="75" t="s">
        <v>2336</v>
      </c>
      <c r="B32" s="75">
        <v>2</v>
      </c>
    </row>
    <row r="33" spans="1:2" x14ac:dyDescent="0.25">
      <c r="A33" s="75" t="s">
        <v>648</v>
      </c>
      <c r="B33" s="75">
        <v>2</v>
      </c>
    </row>
    <row r="34" spans="1:2" x14ac:dyDescent="0.25">
      <c r="A34" s="75" t="s">
        <v>347</v>
      </c>
      <c r="B34" s="75">
        <v>1</v>
      </c>
    </row>
    <row r="35" spans="1:2" x14ac:dyDescent="0.25">
      <c r="A35" s="75" t="s">
        <v>2337</v>
      </c>
      <c r="B35" s="75">
        <v>1</v>
      </c>
    </row>
    <row r="36" spans="1:2" x14ac:dyDescent="0.25">
      <c r="A36" s="75" t="s">
        <v>664</v>
      </c>
      <c r="B36" s="75">
        <v>1</v>
      </c>
    </row>
    <row r="37" spans="1:2" x14ac:dyDescent="0.25">
      <c r="A37" s="75" t="s">
        <v>2338</v>
      </c>
      <c r="B37" s="75">
        <v>1</v>
      </c>
    </row>
    <row r="40" spans="1:2" ht="15" customHeight="1" x14ac:dyDescent="0.25">
      <c r="A40" s="13" t="s">
        <v>2340</v>
      </c>
      <c r="B40" s="13" t="s">
        <v>2328</v>
      </c>
    </row>
    <row r="41" spans="1:2" x14ac:dyDescent="0.25">
      <c r="A41" s="82" t="s">
        <v>2341</v>
      </c>
      <c r="B41" s="82">
        <v>50</v>
      </c>
    </row>
    <row r="42" spans="1:2" x14ac:dyDescent="0.25">
      <c r="A42" s="82" t="s">
        <v>2342</v>
      </c>
      <c r="B42" s="82">
        <v>28</v>
      </c>
    </row>
    <row r="43" spans="1:2" x14ac:dyDescent="0.25">
      <c r="A43" s="82" t="s">
        <v>2343</v>
      </c>
      <c r="B43" s="82">
        <v>0</v>
      </c>
    </row>
    <row r="44" spans="1:2" x14ac:dyDescent="0.25">
      <c r="A44" s="82" t="s">
        <v>2344</v>
      </c>
      <c r="B44" s="82">
        <v>2775</v>
      </c>
    </row>
    <row r="45" spans="1:2" x14ac:dyDescent="0.25">
      <c r="A45" s="82" t="s">
        <v>2345</v>
      </c>
      <c r="B45" s="82">
        <v>2853</v>
      </c>
    </row>
    <row r="46" spans="1:2" x14ac:dyDescent="0.25">
      <c r="A46" s="82" t="s">
        <v>348</v>
      </c>
      <c r="B46" s="82">
        <v>137</v>
      </c>
    </row>
    <row r="47" spans="1:2" x14ac:dyDescent="0.25">
      <c r="A47" s="82" t="s">
        <v>2346</v>
      </c>
      <c r="B47" s="82">
        <v>113</v>
      </c>
    </row>
    <row r="48" spans="1:2" x14ac:dyDescent="0.25">
      <c r="A48" s="82" t="s">
        <v>2347</v>
      </c>
      <c r="B48" s="82">
        <v>37</v>
      </c>
    </row>
    <row r="49" spans="1:2" x14ac:dyDescent="0.25">
      <c r="A49" s="82" t="s">
        <v>2348</v>
      </c>
      <c r="B49" s="82">
        <v>37</v>
      </c>
    </row>
    <row r="50" spans="1:2" x14ac:dyDescent="0.25">
      <c r="A50" s="82" t="s">
        <v>2349</v>
      </c>
      <c r="B50" s="82">
        <v>35</v>
      </c>
    </row>
    <row r="53" spans="1:2" ht="15" customHeight="1" x14ac:dyDescent="0.25">
      <c r="A53" s="13" t="s">
        <v>2351</v>
      </c>
      <c r="B53" s="13" t="s">
        <v>2328</v>
      </c>
    </row>
    <row r="54" spans="1:2" x14ac:dyDescent="0.25">
      <c r="A54" s="82" t="s">
        <v>2352</v>
      </c>
      <c r="B54" s="82">
        <v>23</v>
      </c>
    </row>
    <row r="55" spans="1:2" x14ac:dyDescent="0.25">
      <c r="A55" s="82" t="s">
        <v>2353</v>
      </c>
      <c r="B55" s="82">
        <v>17</v>
      </c>
    </row>
    <row r="56" spans="1:2" x14ac:dyDescent="0.25">
      <c r="A56" s="82" t="s">
        <v>2354</v>
      </c>
      <c r="B56" s="82">
        <v>17</v>
      </c>
    </row>
    <row r="57" spans="1:2" x14ac:dyDescent="0.25">
      <c r="A57" s="82" t="s">
        <v>2355</v>
      </c>
      <c r="B57" s="82">
        <v>17</v>
      </c>
    </row>
    <row r="58" spans="1:2" x14ac:dyDescent="0.25">
      <c r="A58" s="82" t="s">
        <v>2356</v>
      </c>
      <c r="B58" s="82">
        <v>17</v>
      </c>
    </row>
    <row r="59" spans="1:2" x14ac:dyDescent="0.25">
      <c r="A59" s="82" t="s">
        <v>2357</v>
      </c>
      <c r="B59" s="82">
        <v>17</v>
      </c>
    </row>
    <row r="60" spans="1:2" x14ac:dyDescent="0.25">
      <c r="A60" s="82" t="s">
        <v>2358</v>
      </c>
      <c r="B60" s="82">
        <v>17</v>
      </c>
    </row>
    <row r="61" spans="1:2" x14ac:dyDescent="0.25">
      <c r="A61" s="82" t="s">
        <v>2359</v>
      </c>
      <c r="B61" s="82">
        <v>17</v>
      </c>
    </row>
    <row r="62" spans="1:2" x14ac:dyDescent="0.25">
      <c r="A62" s="82" t="s">
        <v>2360</v>
      </c>
      <c r="B62" s="82">
        <v>17</v>
      </c>
    </row>
    <row r="63" spans="1:2" x14ac:dyDescent="0.25">
      <c r="A63" s="82" t="s">
        <v>2361</v>
      </c>
      <c r="B63" s="82">
        <v>17</v>
      </c>
    </row>
    <row r="66" spans="1:2" ht="15" customHeight="1" x14ac:dyDescent="0.25">
      <c r="A66" s="13" t="s">
        <v>2363</v>
      </c>
      <c r="B66" s="13" t="s">
        <v>2328</v>
      </c>
    </row>
    <row r="67" spans="1:2" x14ac:dyDescent="0.25">
      <c r="A67" s="75" t="s">
        <v>418</v>
      </c>
      <c r="B67" s="75">
        <v>2</v>
      </c>
    </row>
    <row r="68" spans="1:2" x14ac:dyDescent="0.25">
      <c r="A68" s="75" t="s">
        <v>348</v>
      </c>
      <c r="B68" s="75">
        <v>2</v>
      </c>
    </row>
    <row r="69" spans="1:2" x14ac:dyDescent="0.25">
      <c r="A69" s="75" t="s">
        <v>404</v>
      </c>
      <c r="B69" s="75">
        <v>1</v>
      </c>
    </row>
    <row r="70" spans="1:2" x14ac:dyDescent="0.25">
      <c r="A70" s="75" t="s">
        <v>401</v>
      </c>
      <c r="B70" s="75">
        <v>1</v>
      </c>
    </row>
    <row r="71" spans="1:2" x14ac:dyDescent="0.25">
      <c r="A71" s="75" t="s">
        <v>291</v>
      </c>
      <c r="B71" s="75">
        <v>1</v>
      </c>
    </row>
    <row r="72" spans="1:2" x14ac:dyDescent="0.25">
      <c r="A72" s="75" t="s">
        <v>292</v>
      </c>
      <c r="B72" s="75">
        <v>1</v>
      </c>
    </row>
    <row r="73" spans="1:2" x14ac:dyDescent="0.25">
      <c r="A73" s="75" t="s">
        <v>398</v>
      </c>
      <c r="B73" s="75">
        <v>1</v>
      </c>
    </row>
    <row r="74" spans="1:2" x14ac:dyDescent="0.25">
      <c r="A74" s="75" t="s">
        <v>356</v>
      </c>
      <c r="B74" s="75">
        <v>1</v>
      </c>
    </row>
    <row r="75" spans="1:2" x14ac:dyDescent="0.25">
      <c r="A75" s="75" t="s">
        <v>352</v>
      </c>
      <c r="B75" s="75">
        <v>1</v>
      </c>
    </row>
    <row r="76" spans="1:2" x14ac:dyDescent="0.25">
      <c r="A76" s="75" t="s">
        <v>350</v>
      </c>
      <c r="B76" s="75">
        <v>1</v>
      </c>
    </row>
    <row r="79" spans="1:2" ht="15" customHeight="1" x14ac:dyDescent="0.25">
      <c r="A79" s="13" t="s">
        <v>2364</v>
      </c>
      <c r="B79" s="13" t="s">
        <v>2328</v>
      </c>
    </row>
    <row r="80" spans="1:2" x14ac:dyDescent="0.25">
      <c r="A80" s="75" t="s">
        <v>364</v>
      </c>
      <c r="B80" s="75">
        <v>17</v>
      </c>
    </row>
    <row r="81" spans="1:2" x14ac:dyDescent="0.25">
      <c r="A81" s="75" t="s">
        <v>348</v>
      </c>
      <c r="B81" s="75">
        <v>14</v>
      </c>
    </row>
    <row r="82" spans="1:2" x14ac:dyDescent="0.25">
      <c r="A82" s="75" t="s">
        <v>351</v>
      </c>
      <c r="B82" s="75">
        <v>12</v>
      </c>
    </row>
    <row r="83" spans="1:2" x14ac:dyDescent="0.25">
      <c r="A83" s="75" t="s">
        <v>385</v>
      </c>
      <c r="B83" s="75">
        <v>8</v>
      </c>
    </row>
    <row r="84" spans="1:2" x14ac:dyDescent="0.25">
      <c r="A84" s="75" t="s">
        <v>381</v>
      </c>
      <c r="B84" s="75">
        <v>6</v>
      </c>
    </row>
    <row r="85" spans="1:2" x14ac:dyDescent="0.25">
      <c r="A85" s="75" t="s">
        <v>380</v>
      </c>
      <c r="B85" s="75">
        <v>6</v>
      </c>
    </row>
    <row r="86" spans="1:2" x14ac:dyDescent="0.25">
      <c r="A86" s="75" t="s">
        <v>379</v>
      </c>
      <c r="B86" s="75">
        <v>6</v>
      </c>
    </row>
    <row r="87" spans="1:2" x14ac:dyDescent="0.25">
      <c r="A87" s="75" t="s">
        <v>378</v>
      </c>
      <c r="B87" s="75">
        <v>6</v>
      </c>
    </row>
    <row r="88" spans="1:2" x14ac:dyDescent="0.25">
      <c r="A88" s="75" t="s">
        <v>377</v>
      </c>
      <c r="B88" s="75">
        <v>6</v>
      </c>
    </row>
    <row r="89" spans="1:2" x14ac:dyDescent="0.25">
      <c r="A89" s="75" t="s">
        <v>376</v>
      </c>
      <c r="B89" s="75">
        <v>6</v>
      </c>
    </row>
    <row r="92" spans="1:2" ht="15" customHeight="1" x14ac:dyDescent="0.25">
      <c r="A92" s="13" t="s">
        <v>2367</v>
      </c>
      <c r="B92" s="13" t="s">
        <v>2328</v>
      </c>
    </row>
    <row r="93" spans="1:2" x14ac:dyDescent="0.25">
      <c r="A93" s="75" t="s">
        <v>235</v>
      </c>
      <c r="B93" s="75">
        <v>718691</v>
      </c>
    </row>
    <row r="94" spans="1:2" x14ac:dyDescent="0.25">
      <c r="A94" s="75" t="s">
        <v>348</v>
      </c>
      <c r="B94" s="75">
        <v>491061</v>
      </c>
    </row>
    <row r="95" spans="1:2" x14ac:dyDescent="0.25">
      <c r="A95" s="75" t="s">
        <v>299</v>
      </c>
      <c r="B95" s="75">
        <v>434452</v>
      </c>
    </row>
    <row r="96" spans="1:2" x14ac:dyDescent="0.25">
      <c r="A96" s="75" t="s">
        <v>247</v>
      </c>
      <c r="B96" s="75">
        <v>412627</v>
      </c>
    </row>
    <row r="97" spans="1:2" x14ac:dyDescent="0.25">
      <c r="A97" s="75" t="s">
        <v>219</v>
      </c>
      <c r="B97" s="75">
        <v>349311</v>
      </c>
    </row>
    <row r="98" spans="1:2" x14ac:dyDescent="0.25">
      <c r="A98" s="75" t="s">
        <v>292</v>
      </c>
      <c r="B98" s="75">
        <v>324031</v>
      </c>
    </row>
    <row r="99" spans="1:2" x14ac:dyDescent="0.25">
      <c r="A99" s="75" t="s">
        <v>244</v>
      </c>
      <c r="B99" s="75">
        <v>315083</v>
      </c>
    </row>
    <row r="100" spans="1:2" x14ac:dyDescent="0.25">
      <c r="A100" s="75" t="s">
        <v>424</v>
      </c>
      <c r="B100" s="75">
        <v>304995</v>
      </c>
    </row>
    <row r="101" spans="1:2" x14ac:dyDescent="0.25">
      <c r="A101" s="75" t="s">
        <v>368</v>
      </c>
      <c r="B101" s="75">
        <v>261986</v>
      </c>
    </row>
    <row r="102" spans="1:2" x14ac:dyDescent="0.25">
      <c r="A102" s="75" t="s">
        <v>311</v>
      </c>
      <c r="B102" s="75">
        <v>251522</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s>
  <pageMargins left="0.7" right="0.7" top="0.75" bottom="0.75" header="0.3" footer="0.3"/>
  <tableParts count="8">
    <tablePart r:id="rId11"/>
    <tablePart r:id="rId12"/>
    <tablePart r:id="rId13"/>
    <tablePart r:id="rId14"/>
    <tablePart r:id="rId15"/>
    <tablePart r:id="rId16"/>
    <tablePart r:id="rId17"/>
    <tablePart r:id="rId1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37ABA6BA-94ED-4CCA-B447-955E04C3C9B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8</vt:i4>
      </vt:variant>
      <vt:variant>
        <vt:lpstr>Adlandırılmış Aralıklar</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Twitter Search Ntwrk Top Items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Ahmet Okan ARIK</dc:creator>
  <cp:lastModifiedBy>Ahmet Okan ARIK</cp:lastModifiedBy>
  <dcterms:created xsi:type="dcterms:W3CDTF">2008-01-30T00:41:58Z</dcterms:created>
  <dcterms:modified xsi:type="dcterms:W3CDTF">2017-12-21T11:27:44Z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