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26535" windowHeight="1348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F78" i="7" l="1"/>
  <c r="F79" i="7"/>
  <c r="I79" i="7"/>
  <c r="I31" i="1"/>
  <c r="I29" i="1"/>
  <c r="I33" i="1"/>
  <c r="I27" i="1"/>
  <c r="I30" i="1"/>
  <c r="I74" i="1"/>
  <c r="I72" i="1"/>
  <c r="I75" i="1"/>
  <c r="I71" i="1"/>
  <c r="I73" i="1"/>
  <c r="I45" i="1"/>
  <c r="I44" i="1"/>
  <c r="I43" i="1"/>
  <c r="I42" i="1"/>
  <c r="I41" i="1"/>
  <c r="I40" i="1"/>
  <c r="I63" i="1"/>
  <c r="I62" i="1"/>
  <c r="I58" i="1"/>
  <c r="I61" i="1"/>
  <c r="I60" i="1"/>
  <c r="I59" i="1"/>
  <c r="I57" i="1"/>
  <c r="I55" i="1"/>
  <c r="I56" i="1"/>
  <c r="I37" i="1"/>
  <c r="I28" i="1"/>
  <c r="I78" i="7"/>
  <c r="I8" i="1"/>
  <c r="I23" i="1"/>
  <c r="I25" i="1"/>
  <c r="I26" i="1"/>
  <c r="I24" i="1"/>
  <c r="I11" i="1"/>
  <c r="I10" i="1"/>
  <c r="I12" i="1"/>
  <c r="I9" i="1"/>
  <c r="I21" i="1"/>
  <c r="I22" i="1"/>
  <c r="I20" i="1"/>
  <c r="I15" i="1"/>
  <c r="I16" i="1"/>
  <c r="I14" i="1"/>
  <c r="I5" i="1"/>
  <c r="I4" i="1"/>
  <c r="I6" i="1"/>
  <c r="I3" i="1"/>
  <c r="O79" i="9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<sst xmlns="http://schemas.openxmlformats.org/spreadsheetml/2006/main" count="2943" uniqueCount="109">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</sst>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8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88" fontId="0" fillId="0" borderId="1" xfId="1" applyNumberFormat="1" applyFont="1" applyBorder="1" applyAlignment="1">
      <alignment horizontal="center"/>
    </xf>
    <xf numFmtId="188" fontId="0" fillId="0" borderId="1" xfId="1" applyNumberFormat="1" applyFont="1" applyBorder="1"/>
    <xf numFmtId="188" fontId="0" fillId="0" borderId="0" xfId="1" applyNumberFormat="1" applyFo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J4" sqref="J4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13.28515625" style="7" bestFit="1" customWidth="1"/>
    <col min="7" max="7" width="4.85546875" style="7" bestFit="1" customWidth="1"/>
    <col min="8" max="8" width="15.28515625" style="7" bestFit="1" customWidth="1"/>
    <col min="9" max="9" width="11.5703125" style="14" bestFit="1" customWidth="1"/>
    <col min="10" max="10" width="13.28515625" style="14" bestFit="1" customWidth="1"/>
    <col min="11" max="11" width="14.28515625" style="14" bestFit="1" customWidth="1"/>
    <col min="12" max="12" width="11.5703125" style="10" bestFit="1" customWidth="1"/>
    <col min="13" max="13" width="11.5703125" style="7" bestFit="1" customWidth="1"/>
    <col min="14" max="14" width="14.28515625" style="7" bestFit="1" customWidth="1"/>
    <col min="15" max="15" width="16.140625" style="10" bestFit="1" customWidth="1"/>
    <col min="16" max="16" width="21.5703125" style="7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/>
      <c r="H1" s="4"/>
      <c r="I1" s="11" t="s">
        <v>6</v>
      </c>
      <c r="J1" s="11"/>
      <c r="K1" s="11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5" t="s">
        <v>8</v>
      </c>
      <c r="G2" s="5" t="s">
        <v>9</v>
      </c>
      <c r="H2" s="5" t="s">
        <v>10</v>
      </c>
      <c r="I2" s="12" t="s">
        <v>8</v>
      </c>
      <c r="J2" s="12" t="s">
        <v>9</v>
      </c>
      <c r="K2" s="12" t="s">
        <v>10</v>
      </c>
      <c r="L2" s="8" t="s">
        <v>11</v>
      </c>
      <c r="M2" s="5" t="s">
        <v>8</v>
      </c>
      <c r="N2" s="5" t="s">
        <v>10</v>
      </c>
      <c r="O2" s="8" t="s">
        <v>12</v>
      </c>
      <c r="P2" s="5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6">
        <v>1191834</v>
      </c>
      <c r="G3" s="6"/>
      <c r="H3" s="6">
        <v>52937237</v>
      </c>
      <c r="I3" s="13">
        <f>17782*0.125*48</f>
        <v>106692</v>
      </c>
      <c r="J3" s="13"/>
      <c r="K3" s="13">
        <v>4738849.7</v>
      </c>
      <c r="L3" s="9">
        <v>15023</v>
      </c>
      <c r="M3" s="6">
        <v>90138</v>
      </c>
      <c r="N3" s="6">
        <v>3957037.5</v>
      </c>
      <c r="O3" s="9">
        <v>46</v>
      </c>
      <c r="P3" s="6">
        <v>276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6">
        <v>67278</v>
      </c>
      <c r="G4" s="6"/>
      <c r="H4" s="6">
        <v>3097646</v>
      </c>
      <c r="I4" s="13">
        <f>978*0.125*48</f>
        <v>5868</v>
      </c>
      <c r="J4" s="13"/>
      <c r="K4" s="13">
        <v>270227.75</v>
      </c>
      <c r="L4" s="9">
        <v>1111</v>
      </c>
      <c r="M4" s="6">
        <v>6666</v>
      </c>
      <c r="N4" s="6">
        <v>306913.75</v>
      </c>
      <c r="O4" s="9"/>
      <c r="P4" s="6">
        <v>0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6">
        <v>63048</v>
      </c>
      <c r="G5" s="6"/>
      <c r="H5" s="6">
        <v>2902810</v>
      </c>
      <c r="I5" s="13">
        <f>938*0.125*48</f>
        <v>5628</v>
      </c>
      <c r="J5" s="13"/>
      <c r="K5" s="13">
        <v>259122.5</v>
      </c>
      <c r="L5" s="9">
        <v>604</v>
      </c>
      <c r="M5" s="6">
        <v>3624</v>
      </c>
      <c r="N5" s="6">
        <v>166855</v>
      </c>
      <c r="O5" s="9"/>
      <c r="P5" s="6">
        <v>0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6">
        <v>194832</v>
      </c>
      <c r="G6" s="6"/>
      <c r="H6" s="6">
        <v>8970445</v>
      </c>
      <c r="I6" s="13">
        <f>2934*0.125*48</f>
        <v>17604</v>
      </c>
      <c r="J6" s="13"/>
      <c r="K6" s="13">
        <v>810683.25</v>
      </c>
      <c r="L6" s="9">
        <v>3001</v>
      </c>
      <c r="M6" s="6">
        <v>18006</v>
      </c>
      <c r="N6" s="6">
        <v>829026.25</v>
      </c>
      <c r="O6" s="9"/>
      <c r="P6" s="6">
        <v>0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6"/>
      <c r="G7" s="6"/>
      <c r="H7" s="6"/>
      <c r="I7" s="13"/>
      <c r="J7" s="13"/>
      <c r="K7" s="13"/>
      <c r="L7" s="9">
        <v>442</v>
      </c>
      <c r="M7" s="6">
        <v>2652</v>
      </c>
      <c r="N7" s="6">
        <v>172822</v>
      </c>
      <c r="O7" s="9">
        <v>143</v>
      </c>
      <c r="P7" s="6">
        <v>858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6">
        <v>6078</v>
      </c>
      <c r="G8" s="6"/>
      <c r="H8" s="6">
        <v>396067</v>
      </c>
      <c r="I8" s="13">
        <f>93*0.125*48</f>
        <v>558</v>
      </c>
      <c r="J8" s="13"/>
      <c r="K8" s="13">
        <v>36675.800000000003</v>
      </c>
      <c r="L8" s="9">
        <v>47148</v>
      </c>
      <c r="M8" s="6">
        <v>339465.60000000003</v>
      </c>
      <c r="N8" s="6">
        <v>14050104</v>
      </c>
      <c r="O8" s="9">
        <v>8482</v>
      </c>
      <c r="P8" s="6">
        <v>61070.400000000001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6">
        <v>2889072</v>
      </c>
      <c r="G9" s="6"/>
      <c r="H9" s="6">
        <v>119575406</v>
      </c>
      <c r="I9" s="13">
        <f>41091*0.2*36</f>
        <v>295855.2</v>
      </c>
      <c r="J9" s="13"/>
      <c r="K9" s="13">
        <v>12245387.390000001</v>
      </c>
      <c r="L9" s="9">
        <v>1537</v>
      </c>
      <c r="M9" s="6">
        <v>11066.400000000001</v>
      </c>
      <c r="N9" s="6">
        <v>471090.5</v>
      </c>
      <c r="O9" s="9"/>
      <c r="P9" s="6"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6">
        <v>130924.8</v>
      </c>
      <c r="G10" s="6"/>
      <c r="H10" s="6">
        <v>5573462</v>
      </c>
      <c r="I10" s="13">
        <f>1608*0.2*36</f>
        <v>11577.6</v>
      </c>
      <c r="J10" s="13"/>
      <c r="K10" s="13">
        <v>492852</v>
      </c>
      <c r="L10" s="9">
        <v>388</v>
      </c>
      <c r="M10" s="6">
        <v>2793.6000000000004</v>
      </c>
      <c r="N10" s="6">
        <v>115624</v>
      </c>
      <c r="O10" s="9"/>
      <c r="P10" s="6">
        <v>0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6">
        <v>43480.800000000003</v>
      </c>
      <c r="G11" s="6"/>
      <c r="H11" s="6">
        <v>1799599</v>
      </c>
      <c r="I11" s="13">
        <f>268*0.2*36</f>
        <v>1929.6000000000001</v>
      </c>
      <c r="J11" s="13"/>
      <c r="K11" s="13">
        <v>79864</v>
      </c>
      <c r="L11" s="9">
        <v>4316</v>
      </c>
      <c r="M11" s="6">
        <v>31075.200000000001</v>
      </c>
      <c r="N11" s="6">
        <v>1319755.22</v>
      </c>
      <c r="O11" s="9">
        <v>3</v>
      </c>
      <c r="P11" s="6">
        <v>21.6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6">
        <v>330991.2</v>
      </c>
      <c r="G12" s="6"/>
      <c r="H12" s="6">
        <v>14090216</v>
      </c>
      <c r="I12" s="13">
        <f>4154*0.2*36</f>
        <v>29908.800000000003</v>
      </c>
      <c r="J12" s="13"/>
      <c r="K12" s="13">
        <v>1273201</v>
      </c>
      <c r="L12" s="9">
        <v>357</v>
      </c>
      <c r="M12" s="6">
        <v>2570.4</v>
      </c>
      <c r="N12" s="6">
        <v>135660</v>
      </c>
      <c r="O12" s="9">
        <v>117</v>
      </c>
      <c r="P12" s="6">
        <v>842.40000000000009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6"/>
      <c r="G13" s="6"/>
      <c r="H13" s="6"/>
      <c r="I13" s="13"/>
      <c r="J13" s="13"/>
      <c r="K13" s="13"/>
      <c r="L13" s="9">
        <v>1636</v>
      </c>
      <c r="M13" s="6">
        <v>4908</v>
      </c>
      <c r="N13" s="6">
        <v>196320</v>
      </c>
      <c r="O13" s="9"/>
      <c r="P13" s="6"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6">
        <v>88206</v>
      </c>
      <c r="G14" s="6"/>
      <c r="H14" s="6">
        <v>3528243</v>
      </c>
      <c r="I14" s="13">
        <f>2680*0.25*12</f>
        <v>8040</v>
      </c>
      <c r="J14" s="13"/>
      <c r="K14" s="13">
        <v>321600</v>
      </c>
      <c r="L14" s="9">
        <v>649</v>
      </c>
      <c r="M14" s="6">
        <v>1947</v>
      </c>
      <c r="N14" s="6">
        <v>79664.75</v>
      </c>
      <c r="O14" s="9"/>
      <c r="P14" s="6">
        <v>0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6">
        <v>39933</v>
      </c>
      <c r="G15" s="6"/>
      <c r="H15" s="6">
        <v>1633935</v>
      </c>
      <c r="I15" s="13">
        <f>1183*0.25*12</f>
        <v>3549</v>
      </c>
      <c r="J15" s="13"/>
      <c r="K15" s="13">
        <v>145240.26</v>
      </c>
      <c r="L15" s="9">
        <v>493</v>
      </c>
      <c r="M15" s="6">
        <v>1479</v>
      </c>
      <c r="N15" s="6">
        <v>60515.75</v>
      </c>
      <c r="O15" s="9">
        <v>33</v>
      </c>
      <c r="P15" s="6">
        <v>99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6">
        <v>53142</v>
      </c>
      <c r="G16" s="6"/>
      <c r="H16" s="6">
        <v>2174346</v>
      </c>
      <c r="I16" s="13">
        <f>1608*0.25*12</f>
        <v>4824</v>
      </c>
      <c r="J16" s="13"/>
      <c r="K16" s="13">
        <v>197382</v>
      </c>
      <c r="L16" s="9"/>
      <c r="M16" s="6">
        <v>0</v>
      </c>
      <c r="N16" s="6"/>
      <c r="O16" s="9"/>
      <c r="P16" s="6">
        <v>0</v>
      </c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6"/>
      <c r="G17" s="6"/>
      <c r="H17" s="6"/>
      <c r="I17" s="13"/>
      <c r="J17" s="13"/>
      <c r="K17" s="13"/>
      <c r="L17" s="9"/>
      <c r="M17" s="6">
        <v>0</v>
      </c>
      <c r="N17" s="6"/>
      <c r="O17" s="9"/>
      <c r="P17" s="6">
        <v>0</v>
      </c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6"/>
      <c r="G18" s="6"/>
      <c r="H18" s="6"/>
      <c r="I18" s="13"/>
      <c r="J18" s="13"/>
      <c r="K18" s="13"/>
      <c r="L18" s="9"/>
      <c r="M18" s="6">
        <v>0</v>
      </c>
      <c r="N18" s="6"/>
      <c r="O18" s="9"/>
      <c r="P18" s="6">
        <v>0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6"/>
      <c r="G19" s="6"/>
      <c r="H19" s="6"/>
      <c r="I19" s="13"/>
      <c r="J19" s="13"/>
      <c r="K19" s="13"/>
      <c r="L19" s="9">
        <v>1913</v>
      </c>
      <c r="M19" s="6">
        <v>17217</v>
      </c>
      <c r="N19" s="6">
        <v>681028</v>
      </c>
      <c r="O19" s="9">
        <v>487</v>
      </c>
      <c r="P19" s="6">
        <v>4383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6">
        <v>327168</v>
      </c>
      <c r="G20" s="6"/>
      <c r="H20" s="6">
        <v>12941146</v>
      </c>
      <c r="I20" s="13">
        <f>3350*0.25*36</f>
        <v>30150</v>
      </c>
      <c r="J20" s="13"/>
      <c r="K20" s="13">
        <v>1192600</v>
      </c>
      <c r="L20" s="9">
        <v>468</v>
      </c>
      <c r="M20" s="6">
        <v>4212</v>
      </c>
      <c r="N20" s="6">
        <v>170001</v>
      </c>
      <c r="O20" s="9"/>
      <c r="P20" s="6">
        <v>0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6">
        <v>60030</v>
      </c>
      <c r="G21" s="6"/>
      <c r="H21" s="6">
        <v>2423009</v>
      </c>
      <c r="I21" s="13">
        <f>675*0.25*36</f>
        <v>6075</v>
      </c>
      <c r="J21" s="13"/>
      <c r="K21" s="13">
        <v>245223.27</v>
      </c>
      <c r="L21" s="9">
        <v>568</v>
      </c>
      <c r="M21" s="6">
        <v>5112</v>
      </c>
      <c r="N21" s="6">
        <v>206326</v>
      </c>
      <c r="O21" s="9"/>
      <c r="P21" s="6">
        <v>0</v>
      </c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6">
        <v>140949</v>
      </c>
      <c r="G22" s="6"/>
      <c r="H22" s="6">
        <v>5688804</v>
      </c>
      <c r="I22" s="13">
        <f>1584*0.25*36</f>
        <v>14256</v>
      </c>
      <c r="J22" s="13"/>
      <c r="K22" s="13">
        <v>575741.6</v>
      </c>
      <c r="L22" s="9"/>
      <c r="M22" s="6">
        <v>0</v>
      </c>
      <c r="N22" s="6"/>
      <c r="O22" s="9"/>
      <c r="P22" s="6">
        <v>0</v>
      </c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6">
        <v>8222.4</v>
      </c>
      <c r="G23" s="6"/>
      <c r="H23" s="6">
        <v>342740</v>
      </c>
      <c r="I23" s="13">
        <f>95*0.2*36</f>
        <v>684</v>
      </c>
      <c r="J23" s="13"/>
      <c r="K23" s="13">
        <v>28500</v>
      </c>
      <c r="L23" s="9"/>
      <c r="M23" s="6">
        <v>0</v>
      </c>
      <c r="N23" s="6"/>
      <c r="O23" s="9"/>
      <c r="P23" s="6">
        <v>0</v>
      </c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6">
        <v>7452</v>
      </c>
      <c r="G24" s="6"/>
      <c r="H24" s="6">
        <v>310602</v>
      </c>
      <c r="I24" s="13">
        <f>96*0.2*36</f>
        <v>691.2</v>
      </c>
      <c r="J24" s="13"/>
      <c r="K24" s="13">
        <v>28800</v>
      </c>
      <c r="L24" s="9"/>
      <c r="M24" s="6">
        <v>0</v>
      </c>
      <c r="N24" s="6"/>
      <c r="O24" s="9"/>
      <c r="P24" s="6">
        <v>0</v>
      </c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6">
        <v>8251.2000000000007</v>
      </c>
      <c r="G25" s="6"/>
      <c r="H25" s="6">
        <v>343805</v>
      </c>
      <c r="I25" s="13">
        <f>95*0.2*36</f>
        <v>684</v>
      </c>
      <c r="J25" s="13"/>
      <c r="K25" s="13">
        <v>28500</v>
      </c>
      <c r="L25" s="9"/>
      <c r="M25" s="6">
        <v>0</v>
      </c>
      <c r="N25" s="6"/>
      <c r="O25" s="9"/>
      <c r="P25" s="6">
        <v>0</v>
      </c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6">
        <v>7560</v>
      </c>
      <c r="G26" s="6"/>
      <c r="H26" s="6">
        <v>315021</v>
      </c>
      <c r="I26" s="13">
        <f>99*0.2*36</f>
        <v>712.80000000000007</v>
      </c>
      <c r="J26" s="13"/>
      <c r="K26" s="13">
        <v>29700</v>
      </c>
      <c r="L26" s="9">
        <v>16170</v>
      </c>
      <c r="M26" s="6">
        <v>2910.6</v>
      </c>
      <c r="N26" s="6">
        <v>127688.01</v>
      </c>
      <c r="O26" s="9"/>
      <c r="P26" s="6">
        <v>0</v>
      </c>
    </row>
    <row r="27" spans="1:16" x14ac:dyDescent="0.25">
      <c r="A27" s="2" t="s">
        <v>14</v>
      </c>
      <c r="B27" s="2"/>
      <c r="C27" s="2" t="s">
        <v>15</v>
      </c>
      <c r="D27" s="2" t="s">
        <v>42</v>
      </c>
      <c r="E27" s="2" t="s">
        <v>43</v>
      </c>
      <c r="F27" s="6">
        <v>20185.38</v>
      </c>
      <c r="G27" s="6"/>
      <c r="H27" s="6">
        <v>884792</v>
      </c>
      <c r="I27" s="13">
        <f>11430*0.18</f>
        <v>2057.4</v>
      </c>
      <c r="J27" s="13"/>
      <c r="K27" s="13">
        <v>90182.7</v>
      </c>
      <c r="L27" s="9">
        <v>17561</v>
      </c>
      <c r="M27" s="6">
        <v>3160.98</v>
      </c>
      <c r="N27" s="6">
        <v>126263.59</v>
      </c>
      <c r="O27" s="9">
        <v>42967</v>
      </c>
      <c r="P27" s="6">
        <v>7734.0599999999995</v>
      </c>
    </row>
    <row r="28" spans="1:16" x14ac:dyDescent="0.25">
      <c r="A28" s="2" t="s">
        <v>14</v>
      </c>
      <c r="B28" s="2"/>
      <c r="C28" s="2" t="s">
        <v>15</v>
      </c>
      <c r="D28" s="2" t="s">
        <v>42</v>
      </c>
      <c r="E28" s="2" t="s">
        <v>44</v>
      </c>
      <c r="F28" s="6">
        <v>268081.91999999998</v>
      </c>
      <c r="G28" s="6"/>
      <c r="H28" s="6">
        <v>9308401</v>
      </c>
      <c r="I28" s="13">
        <f>152019*0.18</f>
        <v>27363.42</v>
      </c>
      <c r="J28" s="13"/>
      <c r="K28" s="13">
        <v>950118.75</v>
      </c>
      <c r="L28" s="9">
        <v>65174</v>
      </c>
      <c r="M28" s="6">
        <v>11731.32</v>
      </c>
      <c r="N28" s="6">
        <v>514653.01</v>
      </c>
      <c r="O28" s="9"/>
      <c r="P28" s="6">
        <v>0</v>
      </c>
    </row>
    <row r="29" spans="1:16" x14ac:dyDescent="0.25">
      <c r="A29" s="2" t="s">
        <v>14</v>
      </c>
      <c r="B29" s="2"/>
      <c r="C29" s="2" t="s">
        <v>15</v>
      </c>
      <c r="D29" s="2" t="s">
        <v>42</v>
      </c>
      <c r="E29" s="2" t="s">
        <v>45</v>
      </c>
      <c r="F29" s="6">
        <v>267058.8</v>
      </c>
      <c r="G29" s="6"/>
      <c r="H29" s="6">
        <v>10192747</v>
      </c>
      <c r="I29" s="13">
        <f>152019*0.18</f>
        <v>27363.42</v>
      </c>
      <c r="J29" s="13"/>
      <c r="K29" s="13">
        <v>1044370.53</v>
      </c>
      <c r="L29" s="9"/>
      <c r="M29" s="6">
        <v>0</v>
      </c>
      <c r="N29" s="6"/>
      <c r="O29" s="9"/>
      <c r="P29" s="6">
        <v>0</v>
      </c>
    </row>
    <row r="30" spans="1:16" x14ac:dyDescent="0.25">
      <c r="A30" s="2" t="s">
        <v>14</v>
      </c>
      <c r="B30" s="2"/>
      <c r="C30" s="2" t="s">
        <v>15</v>
      </c>
      <c r="D30" s="2" t="s">
        <v>42</v>
      </c>
      <c r="E30" s="2" t="s">
        <v>46</v>
      </c>
      <c r="F30" s="6">
        <v>56519.1</v>
      </c>
      <c r="G30" s="6"/>
      <c r="H30" s="6">
        <v>2477419</v>
      </c>
      <c r="I30" s="13">
        <f>32004*0.18</f>
        <v>5760.7199999999993</v>
      </c>
      <c r="J30" s="13"/>
      <c r="K30" s="13">
        <v>252511.56</v>
      </c>
      <c r="L30" s="9">
        <v>38753</v>
      </c>
      <c r="M30" s="6">
        <v>6975.54</v>
      </c>
      <c r="N30" s="6">
        <v>306016.92</v>
      </c>
      <c r="O30" s="9"/>
      <c r="P30" s="6">
        <v>0</v>
      </c>
    </row>
    <row r="31" spans="1:16" x14ac:dyDescent="0.25">
      <c r="A31" s="2" t="s">
        <v>14</v>
      </c>
      <c r="B31" s="2"/>
      <c r="C31" s="2" t="s">
        <v>15</v>
      </c>
      <c r="D31" s="2" t="s">
        <v>42</v>
      </c>
      <c r="E31" s="2" t="s">
        <v>47</v>
      </c>
      <c r="F31" s="6">
        <v>265805.09999999998</v>
      </c>
      <c r="G31" s="6"/>
      <c r="H31" s="6">
        <v>10144897</v>
      </c>
      <c r="I31" s="13">
        <f>152019*0.18</f>
        <v>27363.42</v>
      </c>
      <c r="J31" s="13"/>
      <c r="K31" s="13">
        <v>1044370.53</v>
      </c>
      <c r="L31" s="9">
        <v>34229</v>
      </c>
      <c r="M31" s="6">
        <v>6161.2199999999993</v>
      </c>
      <c r="N31" s="6">
        <v>270292.71000000002</v>
      </c>
      <c r="O31" s="9"/>
      <c r="P31" s="6">
        <v>0</v>
      </c>
    </row>
    <row r="32" spans="1:16" x14ac:dyDescent="0.25">
      <c r="A32" s="2" t="s">
        <v>14</v>
      </c>
      <c r="B32" s="2"/>
      <c r="C32" s="2" t="s">
        <v>15</v>
      </c>
      <c r="D32" s="2" t="s">
        <v>42</v>
      </c>
      <c r="E32" s="2" t="s">
        <v>48</v>
      </c>
      <c r="F32" s="6"/>
      <c r="G32" s="6"/>
      <c r="H32" s="6"/>
      <c r="I32" s="13"/>
      <c r="J32" s="13"/>
      <c r="K32" s="13"/>
      <c r="L32" s="9"/>
      <c r="M32" s="6">
        <v>0</v>
      </c>
      <c r="N32" s="6"/>
      <c r="O32" s="9"/>
      <c r="P32" s="6">
        <v>0</v>
      </c>
    </row>
    <row r="33" spans="1:16" x14ac:dyDescent="0.25">
      <c r="A33" s="2" t="s">
        <v>14</v>
      </c>
      <c r="B33" s="2"/>
      <c r="C33" s="2" t="s">
        <v>15</v>
      </c>
      <c r="D33" s="2" t="s">
        <v>42</v>
      </c>
      <c r="E33" s="2" t="s">
        <v>49</v>
      </c>
      <c r="F33" s="6">
        <v>29156.600000000002</v>
      </c>
      <c r="G33" s="6"/>
      <c r="H33" s="6">
        <v>847001</v>
      </c>
      <c r="I33" s="13">
        <f>14859*0.2</f>
        <v>2971.8</v>
      </c>
      <c r="J33" s="13"/>
      <c r="K33" s="13">
        <v>86330.79</v>
      </c>
      <c r="L33" s="9">
        <v>14064</v>
      </c>
      <c r="M33" s="6">
        <v>2812.8</v>
      </c>
      <c r="N33" s="6">
        <v>81711.839999999997</v>
      </c>
      <c r="O33" s="9">
        <v>3516</v>
      </c>
      <c r="P33" s="6">
        <v>703.2</v>
      </c>
    </row>
    <row r="34" spans="1:16" x14ac:dyDescent="0.25">
      <c r="A34" s="2" t="s">
        <v>14</v>
      </c>
      <c r="B34" s="2"/>
      <c r="C34" s="2" t="s">
        <v>15</v>
      </c>
      <c r="D34" s="2" t="s">
        <v>42</v>
      </c>
      <c r="E34" s="2" t="s">
        <v>50</v>
      </c>
      <c r="F34" s="6"/>
      <c r="G34" s="6"/>
      <c r="H34" s="6"/>
      <c r="I34" s="13"/>
      <c r="J34" s="13"/>
      <c r="K34" s="13"/>
      <c r="L34" s="9">
        <v>951</v>
      </c>
      <c r="M34" s="6">
        <v>190.20000000000002</v>
      </c>
      <c r="N34" s="6">
        <v>28530</v>
      </c>
      <c r="O34" s="9">
        <v>235</v>
      </c>
      <c r="P34" s="6">
        <v>47</v>
      </c>
    </row>
    <row r="35" spans="1:16" x14ac:dyDescent="0.25">
      <c r="A35" s="2" t="s">
        <v>14</v>
      </c>
      <c r="B35" s="2"/>
      <c r="C35" s="2" t="s">
        <v>15</v>
      </c>
      <c r="D35" s="2" t="s">
        <v>42</v>
      </c>
      <c r="E35" s="2" t="s">
        <v>51</v>
      </c>
      <c r="F35" s="6">
        <v>179426</v>
      </c>
      <c r="G35" s="6"/>
      <c r="H35" s="6">
        <v>5158486</v>
      </c>
      <c r="I35" s="13">
        <v>18288</v>
      </c>
      <c r="J35" s="13"/>
      <c r="K35" s="13">
        <v>525780</v>
      </c>
      <c r="L35" s="9">
        <v>13855</v>
      </c>
      <c r="M35" s="6">
        <v>13855</v>
      </c>
      <c r="N35" s="6">
        <v>398331.25</v>
      </c>
      <c r="O35" s="9">
        <v>3462</v>
      </c>
      <c r="P35" s="6">
        <v>3462</v>
      </c>
    </row>
    <row r="36" spans="1:16" x14ac:dyDescent="0.25">
      <c r="A36" s="2" t="s">
        <v>14</v>
      </c>
      <c r="B36" s="2"/>
      <c r="C36" s="2" t="s">
        <v>15</v>
      </c>
      <c r="D36" s="2" t="s">
        <v>42</v>
      </c>
      <c r="E36" s="2" t="s">
        <v>52</v>
      </c>
      <c r="F36" s="6"/>
      <c r="G36" s="6"/>
      <c r="H36" s="6"/>
      <c r="I36" s="13"/>
      <c r="J36" s="13"/>
      <c r="K36" s="13"/>
      <c r="L36" s="9">
        <v>21</v>
      </c>
      <c r="M36" s="6">
        <v>21</v>
      </c>
      <c r="N36" s="6">
        <v>2730</v>
      </c>
      <c r="O36" s="9">
        <v>4</v>
      </c>
      <c r="P36" s="6">
        <v>4</v>
      </c>
    </row>
    <row r="37" spans="1:16" x14ac:dyDescent="0.25">
      <c r="A37" s="2" t="s">
        <v>14</v>
      </c>
      <c r="B37" s="2"/>
      <c r="C37" s="2" t="s">
        <v>15</v>
      </c>
      <c r="D37" s="2" t="s">
        <v>42</v>
      </c>
      <c r="E37" s="2" t="s">
        <v>53</v>
      </c>
      <c r="F37" s="6">
        <v>561392</v>
      </c>
      <c r="G37" s="6"/>
      <c r="H37" s="6">
        <v>21052217</v>
      </c>
      <c r="I37" s="13">
        <f>30461*2</f>
        <v>60922</v>
      </c>
      <c r="J37" s="13"/>
      <c r="K37" s="13">
        <v>2284537.5</v>
      </c>
      <c r="L37" s="9">
        <v>2609</v>
      </c>
      <c r="M37" s="6">
        <v>5218</v>
      </c>
      <c r="N37" s="6">
        <v>195675</v>
      </c>
      <c r="O37" s="9"/>
      <c r="P37" s="6">
        <v>0</v>
      </c>
    </row>
    <row r="38" spans="1:16" x14ac:dyDescent="0.25">
      <c r="A38" s="2" t="s">
        <v>14</v>
      </c>
      <c r="B38" s="2"/>
      <c r="C38" s="2" t="s">
        <v>15</v>
      </c>
      <c r="D38" s="2" t="s">
        <v>42</v>
      </c>
      <c r="E38" s="2" t="s">
        <v>54</v>
      </c>
      <c r="F38" s="6">
        <v>567990</v>
      </c>
      <c r="G38" s="6"/>
      <c r="H38" s="6">
        <v>16471703</v>
      </c>
      <c r="I38" s="13">
        <v>57893</v>
      </c>
      <c r="J38" s="13"/>
      <c r="K38" s="13">
        <v>1678882.5</v>
      </c>
      <c r="L38" s="9">
        <v>9150</v>
      </c>
      <c r="M38" s="6">
        <v>9150</v>
      </c>
      <c r="N38" s="6">
        <v>265350</v>
      </c>
      <c r="O38" s="9"/>
      <c r="P38" s="6">
        <v>0</v>
      </c>
    </row>
    <row r="39" spans="1:16" x14ac:dyDescent="0.25">
      <c r="A39" s="2" t="s">
        <v>14</v>
      </c>
      <c r="B39" s="2"/>
      <c r="C39" s="2" t="s">
        <v>15</v>
      </c>
      <c r="D39" s="2" t="s">
        <v>42</v>
      </c>
      <c r="E39" s="2" t="s">
        <v>55</v>
      </c>
      <c r="F39" s="6"/>
      <c r="G39" s="6"/>
      <c r="H39" s="6"/>
      <c r="I39" s="13"/>
      <c r="J39" s="13"/>
      <c r="K39" s="13"/>
      <c r="L39" s="9">
        <v>106004</v>
      </c>
      <c r="M39" s="6">
        <v>10600.400000000001</v>
      </c>
      <c r="N39" s="6">
        <v>420804.09</v>
      </c>
      <c r="O39" s="9">
        <v>6071</v>
      </c>
      <c r="P39" s="6">
        <v>607.1</v>
      </c>
    </row>
    <row r="40" spans="1:16" x14ac:dyDescent="0.25">
      <c r="A40" s="2" t="s">
        <v>14</v>
      </c>
      <c r="B40" s="2"/>
      <c r="C40" s="2" t="s">
        <v>15</v>
      </c>
      <c r="D40" s="2" t="s">
        <v>56</v>
      </c>
      <c r="E40" s="2" t="s">
        <v>57</v>
      </c>
      <c r="F40" s="6">
        <v>176440.2</v>
      </c>
      <c r="G40" s="6"/>
      <c r="H40" s="6">
        <v>6104831</v>
      </c>
      <c r="I40" s="13">
        <f>182880*0.1</f>
        <v>18288</v>
      </c>
      <c r="J40" s="13"/>
      <c r="K40" s="13">
        <v>632764.80000000005</v>
      </c>
      <c r="L40" s="9">
        <v>119854</v>
      </c>
      <c r="M40" s="6">
        <v>11985.400000000001</v>
      </c>
      <c r="N40" s="6">
        <v>475784.41</v>
      </c>
      <c r="O40" s="9">
        <v>6450</v>
      </c>
      <c r="P40" s="6">
        <v>645</v>
      </c>
    </row>
    <row r="41" spans="1:16" x14ac:dyDescent="0.25">
      <c r="A41" s="2" t="s">
        <v>14</v>
      </c>
      <c r="B41" s="2"/>
      <c r="C41" s="2" t="s">
        <v>15</v>
      </c>
      <c r="D41" s="2" t="s">
        <v>56</v>
      </c>
      <c r="E41" s="2" t="s">
        <v>58</v>
      </c>
      <c r="F41" s="6">
        <v>181195.1</v>
      </c>
      <c r="G41" s="6"/>
      <c r="H41" s="6">
        <v>6269352</v>
      </c>
      <c r="I41" s="13">
        <f>188595*0.1</f>
        <v>18859.5</v>
      </c>
      <c r="J41" s="13"/>
      <c r="K41" s="13">
        <v>652538.69999999995</v>
      </c>
      <c r="L41" s="9">
        <v>119158</v>
      </c>
      <c r="M41" s="6">
        <v>11915.800000000001</v>
      </c>
      <c r="N41" s="6">
        <v>473021.51</v>
      </c>
      <c r="O41" s="9"/>
      <c r="P41" s="6">
        <v>0</v>
      </c>
    </row>
    <row r="42" spans="1:16" x14ac:dyDescent="0.25">
      <c r="A42" s="2" t="s">
        <v>14</v>
      </c>
      <c r="B42" s="2"/>
      <c r="C42" s="2" t="s">
        <v>15</v>
      </c>
      <c r="D42" s="2" t="s">
        <v>56</v>
      </c>
      <c r="E42" s="2" t="s">
        <v>59</v>
      </c>
      <c r="F42" s="6">
        <v>153586.4</v>
      </c>
      <c r="G42" s="6"/>
      <c r="H42" s="6">
        <v>5314090</v>
      </c>
      <c r="I42" s="13">
        <f>160020*0.1</f>
        <v>16002</v>
      </c>
      <c r="J42" s="13"/>
      <c r="K42" s="13">
        <v>553669.19999999995</v>
      </c>
      <c r="L42" s="9">
        <v>30950</v>
      </c>
      <c r="M42" s="6">
        <v>3095</v>
      </c>
      <c r="N42" s="6">
        <v>122862.22</v>
      </c>
      <c r="O42" s="9">
        <v>81495</v>
      </c>
      <c r="P42" s="6">
        <v>8149.5</v>
      </c>
    </row>
    <row r="43" spans="1:16" x14ac:dyDescent="0.25">
      <c r="A43" s="2" t="s">
        <v>14</v>
      </c>
      <c r="B43" s="2"/>
      <c r="C43" s="2" t="s">
        <v>15</v>
      </c>
      <c r="D43" s="2" t="s">
        <v>56</v>
      </c>
      <c r="E43" s="2" t="s">
        <v>60</v>
      </c>
      <c r="F43" s="6">
        <v>162303.20000000001</v>
      </c>
      <c r="G43" s="6"/>
      <c r="H43" s="6">
        <v>5615689</v>
      </c>
      <c r="I43" s="13">
        <f>165735*0.1</f>
        <v>16573.5</v>
      </c>
      <c r="J43" s="13"/>
      <c r="K43" s="13">
        <v>573443.1</v>
      </c>
      <c r="L43" s="9">
        <v>6201</v>
      </c>
      <c r="M43" s="6">
        <v>1116.18</v>
      </c>
      <c r="N43" s="6">
        <v>42796.21</v>
      </c>
      <c r="O43" s="9">
        <v>187</v>
      </c>
      <c r="P43" s="6">
        <v>33.659999999999997</v>
      </c>
    </row>
    <row r="44" spans="1:16" x14ac:dyDescent="0.25">
      <c r="A44" s="2" t="s">
        <v>14</v>
      </c>
      <c r="B44" s="2"/>
      <c r="C44" s="2" t="s">
        <v>15</v>
      </c>
      <c r="D44" s="2" t="s">
        <v>56</v>
      </c>
      <c r="E44" s="2" t="s">
        <v>61</v>
      </c>
      <c r="F44" s="6">
        <v>86797.08</v>
      </c>
      <c r="G44" s="6"/>
      <c r="H44" s="6">
        <v>2893238</v>
      </c>
      <c r="I44" s="13">
        <f>49149*0.18</f>
        <v>8846.82</v>
      </c>
      <c r="J44" s="13"/>
      <c r="K44" s="13">
        <v>294894</v>
      </c>
      <c r="L44" s="9">
        <v>6840</v>
      </c>
      <c r="M44" s="6">
        <v>1231.2</v>
      </c>
      <c r="N44" s="6">
        <v>47206.27</v>
      </c>
      <c r="O44" s="9"/>
      <c r="P44" s="6">
        <v>0</v>
      </c>
    </row>
    <row r="45" spans="1:16" x14ac:dyDescent="0.25">
      <c r="A45" s="2" t="s">
        <v>14</v>
      </c>
      <c r="B45" s="2"/>
      <c r="C45" s="2" t="s">
        <v>15</v>
      </c>
      <c r="D45" s="2" t="s">
        <v>56</v>
      </c>
      <c r="E45" s="2" t="s">
        <v>46</v>
      </c>
      <c r="F45" s="6">
        <v>86797.08</v>
      </c>
      <c r="G45" s="6"/>
      <c r="H45" s="6">
        <v>2893238</v>
      </c>
      <c r="I45" s="13">
        <f>49149*0.18</f>
        <v>8846.82</v>
      </c>
      <c r="J45" s="13"/>
      <c r="K45" s="13">
        <v>294894</v>
      </c>
      <c r="L45" s="9">
        <v>4922</v>
      </c>
      <c r="M45" s="6">
        <v>885.95999999999992</v>
      </c>
      <c r="N45" s="6">
        <v>33969.199999999997</v>
      </c>
      <c r="O45" s="9"/>
      <c r="P45" s="6">
        <v>0</v>
      </c>
    </row>
    <row r="46" spans="1:16" x14ac:dyDescent="0.25">
      <c r="A46" s="2" t="s">
        <v>14</v>
      </c>
      <c r="B46" s="2"/>
      <c r="C46" s="2" t="s">
        <v>15</v>
      </c>
      <c r="D46" s="2" t="s">
        <v>56</v>
      </c>
      <c r="E46" s="2" t="s">
        <v>62</v>
      </c>
      <c r="F46" s="6">
        <v>86797.08</v>
      </c>
      <c r="G46" s="6"/>
      <c r="H46" s="6">
        <v>2893238</v>
      </c>
      <c r="I46" s="13">
        <v>8846.82</v>
      </c>
      <c r="J46" s="13"/>
      <c r="K46" s="13">
        <v>294894</v>
      </c>
      <c r="L46" s="9">
        <v>1859</v>
      </c>
      <c r="M46" s="6">
        <v>334.62</v>
      </c>
      <c r="N46" s="6">
        <v>12829.9</v>
      </c>
      <c r="O46" s="9">
        <v>4692</v>
      </c>
      <c r="P46" s="6">
        <v>844.56</v>
      </c>
    </row>
    <row r="47" spans="1:16" x14ac:dyDescent="0.25">
      <c r="A47" s="2" t="s">
        <v>14</v>
      </c>
      <c r="B47" s="2"/>
      <c r="C47" s="2" t="s">
        <v>15</v>
      </c>
      <c r="D47" s="2" t="s">
        <v>56</v>
      </c>
      <c r="E47" s="2" t="s">
        <v>63</v>
      </c>
      <c r="F47" s="6">
        <v>86797.08</v>
      </c>
      <c r="G47" s="6"/>
      <c r="H47" s="6">
        <v>2893238</v>
      </c>
      <c r="I47" s="13">
        <v>8846.82</v>
      </c>
      <c r="J47" s="13"/>
      <c r="K47" s="13">
        <v>294894</v>
      </c>
      <c r="L47" s="9"/>
      <c r="M47" s="6">
        <v>0</v>
      </c>
      <c r="N47" s="6"/>
      <c r="O47" s="9"/>
      <c r="P47" s="6">
        <v>0</v>
      </c>
    </row>
    <row r="48" spans="1:16" x14ac:dyDescent="0.25">
      <c r="A48" s="2" t="s">
        <v>14</v>
      </c>
      <c r="B48" s="2"/>
      <c r="C48" s="2" t="s">
        <v>15</v>
      </c>
      <c r="D48" s="2" t="s">
        <v>56</v>
      </c>
      <c r="E48" s="2" t="s">
        <v>64</v>
      </c>
      <c r="F48" s="6"/>
      <c r="G48" s="6"/>
      <c r="H48" s="6"/>
      <c r="I48" s="13"/>
      <c r="J48" s="13"/>
      <c r="K48" s="13"/>
      <c r="L48" s="9"/>
      <c r="M48" s="6">
        <v>0</v>
      </c>
      <c r="N48" s="6"/>
      <c r="O48" s="9"/>
      <c r="P48" s="6">
        <v>0</v>
      </c>
    </row>
    <row r="49" spans="1:16" x14ac:dyDescent="0.25">
      <c r="A49" s="2" t="s">
        <v>14</v>
      </c>
      <c r="B49" s="2"/>
      <c r="C49" s="2" t="s">
        <v>15</v>
      </c>
      <c r="D49" s="2" t="s">
        <v>56</v>
      </c>
      <c r="E49" s="2" t="s">
        <v>65</v>
      </c>
      <c r="F49" s="6">
        <v>865</v>
      </c>
      <c r="G49" s="6"/>
      <c r="H49" s="6">
        <v>30264</v>
      </c>
      <c r="I49" s="13">
        <v>90</v>
      </c>
      <c r="J49" s="13"/>
      <c r="K49" s="13">
        <v>3150</v>
      </c>
      <c r="L49" s="9"/>
      <c r="M49" s="6">
        <v>0</v>
      </c>
      <c r="N49" s="6"/>
      <c r="O49" s="9"/>
      <c r="P49" s="6">
        <v>0</v>
      </c>
    </row>
    <row r="50" spans="1:16" x14ac:dyDescent="0.25">
      <c r="A50" s="2" t="s">
        <v>14</v>
      </c>
      <c r="B50" s="2"/>
      <c r="C50" s="2" t="s">
        <v>15</v>
      </c>
      <c r="D50" s="2" t="s">
        <v>56</v>
      </c>
      <c r="E50" s="2" t="s">
        <v>66</v>
      </c>
      <c r="F50" s="6">
        <v>865</v>
      </c>
      <c r="G50" s="6"/>
      <c r="H50" s="6">
        <v>30264</v>
      </c>
      <c r="I50" s="13">
        <v>90</v>
      </c>
      <c r="J50" s="13"/>
      <c r="K50" s="13">
        <v>3150</v>
      </c>
      <c r="L50" s="9"/>
      <c r="M50" s="6">
        <v>0</v>
      </c>
      <c r="N50" s="6"/>
      <c r="O50" s="9"/>
      <c r="P50" s="6">
        <v>0</v>
      </c>
    </row>
    <row r="51" spans="1:16" x14ac:dyDescent="0.25">
      <c r="A51" s="2" t="s">
        <v>14</v>
      </c>
      <c r="B51" s="2"/>
      <c r="C51" s="2" t="s">
        <v>15</v>
      </c>
      <c r="D51" s="2" t="s">
        <v>56</v>
      </c>
      <c r="E51" s="2" t="s">
        <v>67</v>
      </c>
      <c r="F51" s="6">
        <v>865</v>
      </c>
      <c r="G51" s="6"/>
      <c r="H51" s="6">
        <v>30264</v>
      </c>
      <c r="I51" s="13">
        <v>90</v>
      </c>
      <c r="J51" s="13"/>
      <c r="K51" s="13">
        <v>3150</v>
      </c>
      <c r="L51" s="9"/>
      <c r="M51" s="6">
        <v>0</v>
      </c>
      <c r="N51" s="6"/>
      <c r="O51" s="9"/>
      <c r="P51" s="6">
        <v>0</v>
      </c>
    </row>
    <row r="52" spans="1:16" x14ac:dyDescent="0.25">
      <c r="A52" s="2" t="s">
        <v>14</v>
      </c>
      <c r="B52" s="2"/>
      <c r="C52" s="2" t="s">
        <v>15</v>
      </c>
      <c r="D52" s="2" t="s">
        <v>56</v>
      </c>
      <c r="E52" s="2" t="s">
        <v>68</v>
      </c>
      <c r="F52" s="6">
        <v>865</v>
      </c>
      <c r="G52" s="6"/>
      <c r="H52" s="6">
        <v>30264</v>
      </c>
      <c r="I52" s="13">
        <v>9</v>
      </c>
      <c r="J52" s="13"/>
      <c r="K52" s="13">
        <v>3150</v>
      </c>
      <c r="L52" s="9"/>
      <c r="M52" s="6">
        <v>0</v>
      </c>
      <c r="N52" s="6"/>
      <c r="O52" s="9"/>
      <c r="P52" s="6">
        <v>0</v>
      </c>
    </row>
    <row r="53" spans="1:16" x14ac:dyDescent="0.25">
      <c r="A53" s="2" t="s">
        <v>14</v>
      </c>
      <c r="B53" s="2"/>
      <c r="C53" s="2" t="s">
        <v>15</v>
      </c>
      <c r="D53" s="2" t="s">
        <v>56</v>
      </c>
      <c r="E53" s="2" t="s">
        <v>69</v>
      </c>
      <c r="F53" s="6"/>
      <c r="G53" s="6"/>
      <c r="H53" s="6"/>
      <c r="I53" s="13"/>
      <c r="J53" s="13"/>
      <c r="K53" s="13"/>
      <c r="L53" s="9">
        <v>5180</v>
      </c>
      <c r="M53" s="6">
        <v>25900</v>
      </c>
      <c r="N53" s="6">
        <v>134680</v>
      </c>
      <c r="O53" s="9"/>
      <c r="P53" s="6">
        <v>0</v>
      </c>
    </row>
    <row r="54" spans="1:16" x14ac:dyDescent="0.25">
      <c r="A54" s="2" t="s">
        <v>14</v>
      </c>
      <c r="B54" s="2"/>
      <c r="C54" s="2" t="s">
        <v>15</v>
      </c>
      <c r="D54" s="2" t="s">
        <v>70</v>
      </c>
      <c r="E54" s="2" t="s">
        <v>71</v>
      </c>
      <c r="F54" s="6">
        <v>119387</v>
      </c>
      <c r="G54" s="6"/>
      <c r="H54" s="6">
        <v>3104057</v>
      </c>
      <c r="I54" s="13"/>
      <c r="J54" s="13"/>
      <c r="K54" s="13"/>
      <c r="L54" s="9">
        <v>27491</v>
      </c>
      <c r="M54" s="6">
        <v>3298.92</v>
      </c>
      <c r="N54" s="6">
        <v>227739.75</v>
      </c>
      <c r="O54" s="9">
        <v>49693</v>
      </c>
      <c r="P54" s="6">
        <v>5963.16</v>
      </c>
    </row>
    <row r="55" spans="1:16" x14ac:dyDescent="0.25">
      <c r="A55" s="2" t="s">
        <v>14</v>
      </c>
      <c r="B55" s="2"/>
      <c r="C55" s="2" t="s">
        <v>15</v>
      </c>
      <c r="D55" s="2" t="s">
        <v>72</v>
      </c>
      <c r="E55" s="2" t="s">
        <v>73</v>
      </c>
      <c r="F55" s="6">
        <v>90096.959999999992</v>
      </c>
      <c r="G55" s="6"/>
      <c r="H55" s="6">
        <v>5405817</v>
      </c>
      <c r="I55" s="13">
        <f>77285*0.12</f>
        <v>9274.1999999999989</v>
      </c>
      <c r="J55" s="13"/>
      <c r="K55" s="13">
        <v>556450.56000000006</v>
      </c>
      <c r="L55" s="9">
        <v>25785</v>
      </c>
      <c r="M55" s="6">
        <v>3094.2</v>
      </c>
      <c r="N55" s="6">
        <v>213546.22</v>
      </c>
      <c r="O55" s="9">
        <v>46</v>
      </c>
      <c r="P55" s="6">
        <v>5.52</v>
      </c>
    </row>
    <row r="56" spans="1:16" x14ac:dyDescent="0.25">
      <c r="A56" s="2" t="s">
        <v>14</v>
      </c>
      <c r="B56" s="2"/>
      <c r="C56" s="2" t="s">
        <v>15</v>
      </c>
      <c r="D56" s="2" t="s">
        <v>72</v>
      </c>
      <c r="E56" s="2" t="s">
        <v>74</v>
      </c>
      <c r="F56" s="6">
        <v>90096.36</v>
      </c>
      <c r="G56" s="6"/>
      <c r="H56" s="6">
        <v>5405778</v>
      </c>
      <c r="I56" s="13">
        <f>77283*0.12</f>
        <v>9273.9599999999991</v>
      </c>
      <c r="J56" s="13"/>
      <c r="K56" s="13">
        <v>556437.6</v>
      </c>
      <c r="L56" s="9">
        <v>16332</v>
      </c>
      <c r="M56" s="6">
        <v>1959.84</v>
      </c>
      <c r="N56" s="6">
        <v>135258.35999999999</v>
      </c>
      <c r="O56" s="9"/>
      <c r="P56" s="6">
        <v>0</v>
      </c>
    </row>
    <row r="57" spans="1:16" x14ac:dyDescent="0.25">
      <c r="A57" s="2" t="s">
        <v>14</v>
      </c>
      <c r="B57" s="2"/>
      <c r="C57" s="2" t="s">
        <v>15</v>
      </c>
      <c r="D57" s="2" t="s">
        <v>72</v>
      </c>
      <c r="E57" s="2" t="s">
        <v>75</v>
      </c>
      <c r="F57" s="6">
        <v>90096</v>
      </c>
      <c r="G57" s="6"/>
      <c r="H57" s="6">
        <v>5405759</v>
      </c>
      <c r="I57" s="13">
        <f>77282*0.12</f>
        <v>9273.84</v>
      </c>
      <c r="J57" s="13"/>
      <c r="K57" s="13">
        <v>556431.12</v>
      </c>
      <c r="L57" s="9">
        <v>23866</v>
      </c>
      <c r="M57" s="6">
        <v>2863.92</v>
      </c>
      <c r="N57" s="6">
        <v>197653.42</v>
      </c>
      <c r="O57" s="9"/>
      <c r="P57" s="6">
        <v>0</v>
      </c>
    </row>
    <row r="58" spans="1:16" x14ac:dyDescent="0.25">
      <c r="A58" s="2" t="s">
        <v>14</v>
      </c>
      <c r="B58" s="2"/>
      <c r="C58" s="2" t="s">
        <v>15</v>
      </c>
      <c r="D58" s="2" t="s">
        <v>72</v>
      </c>
      <c r="E58" s="2" t="s">
        <v>76</v>
      </c>
      <c r="F58" s="6">
        <v>53827.68</v>
      </c>
      <c r="G58" s="6"/>
      <c r="H58" s="6">
        <v>3229661</v>
      </c>
      <c r="I58" s="13">
        <f>45720*0.12</f>
        <v>5486.4</v>
      </c>
      <c r="J58" s="13"/>
      <c r="K58" s="13">
        <v>329184</v>
      </c>
      <c r="L58" s="9">
        <v>48858</v>
      </c>
      <c r="M58" s="6">
        <v>5862.96</v>
      </c>
      <c r="N58" s="6">
        <v>404705.8</v>
      </c>
      <c r="O58" s="9">
        <v>1217</v>
      </c>
      <c r="P58" s="6">
        <v>146.04</v>
      </c>
    </row>
    <row r="59" spans="1:16" x14ac:dyDescent="0.25">
      <c r="A59" s="2" t="s">
        <v>14</v>
      </c>
      <c r="B59" s="2"/>
      <c r="C59" s="2" t="s">
        <v>15</v>
      </c>
      <c r="D59" s="2" t="s">
        <v>72</v>
      </c>
      <c r="E59" s="2" t="s">
        <v>77</v>
      </c>
      <c r="F59" s="6">
        <v>143569.79999999999</v>
      </c>
      <c r="G59" s="6"/>
      <c r="H59" s="6">
        <v>8614191</v>
      </c>
      <c r="I59" s="13">
        <f>122990*0.12</f>
        <v>14758.8</v>
      </c>
      <c r="J59" s="13"/>
      <c r="K59" s="13">
        <v>885530.88</v>
      </c>
      <c r="L59" s="9">
        <v>9586</v>
      </c>
      <c r="M59" s="6">
        <v>1150.32</v>
      </c>
      <c r="N59" s="6">
        <v>79389.320000000007</v>
      </c>
      <c r="O59" s="9"/>
      <c r="P59" s="6">
        <v>0</v>
      </c>
    </row>
    <row r="60" spans="1:16" x14ac:dyDescent="0.25">
      <c r="A60" s="2" t="s">
        <v>14</v>
      </c>
      <c r="B60" s="2"/>
      <c r="C60" s="2" t="s">
        <v>15</v>
      </c>
      <c r="D60" s="2" t="s">
        <v>72</v>
      </c>
      <c r="E60" s="2" t="s">
        <v>78</v>
      </c>
      <c r="F60" s="6">
        <v>72184.56</v>
      </c>
      <c r="G60" s="6"/>
      <c r="H60" s="6">
        <v>4331070</v>
      </c>
      <c r="I60" s="13">
        <f>62069*0.12</f>
        <v>7448.28</v>
      </c>
      <c r="J60" s="13"/>
      <c r="K60" s="13">
        <v>446893.2</v>
      </c>
      <c r="L60" s="9">
        <v>55062</v>
      </c>
      <c r="M60" s="6">
        <v>6607.44</v>
      </c>
      <c r="N60" s="6">
        <v>456064.53</v>
      </c>
      <c r="O60" s="9">
        <v>20</v>
      </c>
      <c r="P60" s="6">
        <v>2.4</v>
      </c>
    </row>
    <row r="61" spans="1:16" x14ac:dyDescent="0.25">
      <c r="A61" s="2" t="s">
        <v>14</v>
      </c>
      <c r="B61" s="2"/>
      <c r="C61" s="2" t="s">
        <v>15</v>
      </c>
      <c r="D61" s="2" t="s">
        <v>72</v>
      </c>
      <c r="E61" s="2" t="s">
        <v>79</v>
      </c>
      <c r="F61" s="6">
        <v>143569.79999999999</v>
      </c>
      <c r="G61" s="6"/>
      <c r="H61" s="6">
        <v>8614191</v>
      </c>
      <c r="I61" s="13">
        <f>122990*0.12</f>
        <v>14758.8</v>
      </c>
      <c r="J61" s="13"/>
      <c r="K61" s="13">
        <v>885530.88</v>
      </c>
      <c r="L61" s="9">
        <v>297</v>
      </c>
      <c r="M61" s="6">
        <v>35.64</v>
      </c>
      <c r="N61" s="6">
        <v>5939.49</v>
      </c>
      <c r="O61" s="9">
        <v>4</v>
      </c>
      <c r="P61" s="6">
        <v>0.48</v>
      </c>
    </row>
    <row r="62" spans="1:16" x14ac:dyDescent="0.25">
      <c r="A62" s="2" t="s">
        <v>14</v>
      </c>
      <c r="B62" s="2"/>
      <c r="C62" s="2" t="s">
        <v>15</v>
      </c>
      <c r="D62" s="2" t="s">
        <v>72</v>
      </c>
      <c r="E62" s="2" t="s">
        <v>80</v>
      </c>
      <c r="F62" s="6">
        <v>40370.76</v>
      </c>
      <c r="G62" s="6"/>
      <c r="H62" s="6">
        <v>6728460</v>
      </c>
      <c r="I62" s="13">
        <f>34290*0.12</f>
        <v>4114.8</v>
      </c>
      <c r="J62" s="13"/>
      <c r="K62" s="13">
        <v>685800</v>
      </c>
      <c r="L62" s="9">
        <v>259</v>
      </c>
      <c r="M62" s="6">
        <v>31.08</v>
      </c>
      <c r="N62" s="6">
        <v>5179.5600000000004</v>
      </c>
      <c r="O62" s="9"/>
      <c r="P62" s="6">
        <v>0</v>
      </c>
    </row>
    <row r="63" spans="1:16" x14ac:dyDescent="0.25">
      <c r="A63" s="2" t="s">
        <v>14</v>
      </c>
      <c r="B63" s="2"/>
      <c r="C63" s="2" t="s">
        <v>15</v>
      </c>
      <c r="D63" s="2" t="s">
        <v>72</v>
      </c>
      <c r="E63" s="2" t="s">
        <v>81</v>
      </c>
      <c r="F63" s="6">
        <v>40370.76</v>
      </c>
      <c r="G63" s="6"/>
      <c r="H63" s="6">
        <v>6728460</v>
      </c>
      <c r="I63" s="13">
        <f>34290*0.12</f>
        <v>4114.8</v>
      </c>
      <c r="J63" s="13"/>
      <c r="K63" s="13">
        <v>685800</v>
      </c>
      <c r="L63" s="9">
        <v>755</v>
      </c>
      <c r="M63" s="6">
        <v>3775</v>
      </c>
      <c r="N63" s="6">
        <v>48544</v>
      </c>
      <c r="O63" s="9"/>
      <c r="P63" s="6">
        <v>0</v>
      </c>
    </row>
    <row r="64" spans="1:16" x14ac:dyDescent="0.25">
      <c r="A64" s="2" t="s">
        <v>14</v>
      </c>
      <c r="B64" s="2"/>
      <c r="C64" s="2" t="s">
        <v>15</v>
      </c>
      <c r="D64" s="2" t="s">
        <v>72</v>
      </c>
      <c r="E64" s="2" t="s">
        <v>82</v>
      </c>
      <c r="F64" s="6">
        <v>22428</v>
      </c>
      <c r="G64" s="6"/>
      <c r="H64" s="6">
        <v>1435405</v>
      </c>
      <c r="I64" s="13">
        <v>2286</v>
      </c>
      <c r="J64" s="13"/>
      <c r="K64" s="13">
        <v>146304</v>
      </c>
      <c r="L64" s="9"/>
      <c r="M64" s="6">
        <v>0</v>
      </c>
      <c r="N64" s="6"/>
      <c r="O64" s="9"/>
      <c r="P64" s="6">
        <v>0</v>
      </c>
    </row>
    <row r="65" spans="1:16" x14ac:dyDescent="0.25">
      <c r="A65" s="2" t="s">
        <v>14</v>
      </c>
      <c r="B65" s="2"/>
      <c r="C65" s="2" t="s">
        <v>15</v>
      </c>
      <c r="D65" s="2" t="s">
        <v>72</v>
      </c>
      <c r="E65" s="2" t="s">
        <v>83</v>
      </c>
      <c r="F65" s="6"/>
      <c r="G65" s="6"/>
      <c r="H65" s="6"/>
      <c r="I65" s="13"/>
      <c r="J65" s="13"/>
      <c r="K65" s="13"/>
      <c r="L65" s="9"/>
      <c r="M65" s="6">
        <v>0</v>
      </c>
      <c r="N65" s="6"/>
      <c r="O65" s="9"/>
      <c r="P65" s="6">
        <v>0</v>
      </c>
    </row>
    <row r="66" spans="1:16" x14ac:dyDescent="0.25">
      <c r="A66" s="2" t="s">
        <v>14</v>
      </c>
      <c r="B66" s="2"/>
      <c r="C66" s="2" t="s">
        <v>15</v>
      </c>
      <c r="D66" s="2" t="s">
        <v>72</v>
      </c>
      <c r="E66" s="2" t="s">
        <v>84</v>
      </c>
      <c r="F66" s="6"/>
      <c r="G66" s="6"/>
      <c r="H66" s="6"/>
      <c r="I66" s="13"/>
      <c r="J66" s="13"/>
      <c r="K66" s="13"/>
      <c r="L66" s="9"/>
      <c r="M66" s="6">
        <v>0</v>
      </c>
      <c r="N66" s="6"/>
      <c r="O66" s="9"/>
      <c r="P66" s="6">
        <v>0</v>
      </c>
    </row>
    <row r="67" spans="1:16" x14ac:dyDescent="0.25">
      <c r="A67" s="2" t="s">
        <v>14</v>
      </c>
      <c r="B67" s="2"/>
      <c r="C67" s="2" t="s">
        <v>15</v>
      </c>
      <c r="D67" s="2" t="s">
        <v>72</v>
      </c>
      <c r="E67" s="2" t="s">
        <v>85</v>
      </c>
      <c r="F67" s="6"/>
      <c r="G67" s="6"/>
      <c r="H67" s="6"/>
      <c r="I67" s="13"/>
      <c r="J67" s="13"/>
      <c r="K67" s="13"/>
      <c r="L67" s="9"/>
      <c r="M67" s="6">
        <v>0</v>
      </c>
      <c r="N67" s="6"/>
      <c r="O67" s="9"/>
      <c r="P67" s="6">
        <v>0</v>
      </c>
    </row>
    <row r="68" spans="1:16" x14ac:dyDescent="0.25">
      <c r="A68" s="2" t="s">
        <v>14</v>
      </c>
      <c r="B68" s="2"/>
      <c r="C68" s="2" t="s">
        <v>15</v>
      </c>
      <c r="D68" s="2" t="s">
        <v>72</v>
      </c>
      <c r="E68" s="2" t="s">
        <v>86</v>
      </c>
      <c r="F68" s="6"/>
      <c r="G68" s="6"/>
      <c r="H68" s="6"/>
      <c r="I68" s="13"/>
      <c r="J68" s="13"/>
      <c r="K68" s="13"/>
      <c r="L68" s="9"/>
      <c r="M68" s="6">
        <v>0</v>
      </c>
      <c r="N68" s="6"/>
      <c r="O68" s="9"/>
      <c r="P68" s="6">
        <v>0</v>
      </c>
    </row>
    <row r="69" spans="1:16" x14ac:dyDescent="0.25">
      <c r="A69" s="2" t="s">
        <v>14</v>
      </c>
      <c r="B69" s="2"/>
      <c r="C69" s="2" t="s">
        <v>15</v>
      </c>
      <c r="D69" s="2" t="s">
        <v>72</v>
      </c>
      <c r="E69" s="2" t="s">
        <v>87</v>
      </c>
      <c r="F69" s="6"/>
      <c r="G69" s="6"/>
      <c r="H69" s="6"/>
      <c r="I69" s="13"/>
      <c r="J69" s="13"/>
      <c r="K69" s="13"/>
      <c r="L69" s="9"/>
      <c r="M69" s="6">
        <v>0</v>
      </c>
      <c r="N69" s="6"/>
      <c r="O69" s="9"/>
      <c r="P69" s="6">
        <v>0</v>
      </c>
    </row>
    <row r="70" spans="1:16" x14ac:dyDescent="0.25">
      <c r="A70" s="2" t="s">
        <v>14</v>
      </c>
      <c r="B70" s="2"/>
      <c r="C70" s="2" t="s">
        <v>15</v>
      </c>
      <c r="D70" s="2" t="s">
        <v>72</v>
      </c>
      <c r="E70" s="2" t="s">
        <v>88</v>
      </c>
      <c r="F70" s="6"/>
      <c r="G70" s="6"/>
      <c r="H70" s="6"/>
      <c r="I70" s="13"/>
      <c r="J70" s="13"/>
      <c r="K70" s="13"/>
      <c r="L70" s="9">
        <v>4963</v>
      </c>
      <c r="M70" s="6">
        <v>446.66999999999996</v>
      </c>
      <c r="N70" s="6">
        <v>86347.26</v>
      </c>
      <c r="O70" s="9">
        <v>2901</v>
      </c>
      <c r="P70" s="6">
        <v>261.08999999999997</v>
      </c>
    </row>
    <row r="71" spans="1:16" x14ac:dyDescent="0.25">
      <c r="A71" s="2" t="s">
        <v>14</v>
      </c>
      <c r="B71" s="2"/>
      <c r="C71" s="2" t="s">
        <v>15</v>
      </c>
      <c r="D71" s="2" t="s">
        <v>89</v>
      </c>
      <c r="E71" s="2" t="s">
        <v>90</v>
      </c>
      <c r="F71" s="6">
        <v>20185.38</v>
      </c>
      <c r="G71" s="6"/>
      <c r="H71" s="6">
        <v>3902103</v>
      </c>
      <c r="I71" s="13">
        <f>22860*0.09</f>
        <v>2057.4</v>
      </c>
      <c r="J71" s="13"/>
      <c r="K71" s="13">
        <v>397722.85</v>
      </c>
      <c r="L71" s="9">
        <v>2897</v>
      </c>
      <c r="M71" s="6">
        <v>260.73</v>
      </c>
      <c r="N71" s="6">
        <v>50402.59</v>
      </c>
      <c r="O71" s="9"/>
      <c r="P71" s="6">
        <v>0</v>
      </c>
    </row>
    <row r="72" spans="1:16" x14ac:dyDescent="0.25">
      <c r="A72" s="2" t="s">
        <v>14</v>
      </c>
      <c r="B72" s="2"/>
      <c r="C72" s="2" t="s">
        <v>15</v>
      </c>
      <c r="D72" s="2" t="s">
        <v>89</v>
      </c>
      <c r="E72" s="2" t="s">
        <v>91</v>
      </c>
      <c r="F72" s="6">
        <v>15139.08</v>
      </c>
      <c r="G72" s="6"/>
      <c r="H72" s="6">
        <v>2926577</v>
      </c>
      <c r="I72" s="13">
        <f>17145*0.09</f>
        <v>1543.05</v>
      </c>
      <c r="J72" s="13"/>
      <c r="K72" s="13">
        <v>298292.14</v>
      </c>
      <c r="L72" s="9">
        <v>8635</v>
      </c>
      <c r="M72" s="6">
        <v>777.15</v>
      </c>
      <c r="N72" s="6">
        <v>150233.45000000001</v>
      </c>
      <c r="O72" s="9">
        <v>3893</v>
      </c>
      <c r="P72" s="6">
        <v>350.37</v>
      </c>
    </row>
    <row r="73" spans="1:16" x14ac:dyDescent="0.25">
      <c r="A73" s="2" t="s">
        <v>14</v>
      </c>
      <c r="B73" s="2"/>
      <c r="C73" s="2" t="s">
        <v>15</v>
      </c>
      <c r="D73" s="2" t="s">
        <v>89</v>
      </c>
      <c r="E73" s="2" t="s">
        <v>92</v>
      </c>
      <c r="F73" s="6">
        <v>40370.76</v>
      </c>
      <c r="G73" s="6"/>
      <c r="H73" s="6">
        <v>7804206</v>
      </c>
      <c r="I73" s="13">
        <f>45720*0.09</f>
        <v>4114.8</v>
      </c>
      <c r="J73" s="13"/>
      <c r="K73" s="13">
        <v>795445.7</v>
      </c>
      <c r="L73" s="9">
        <v>5164</v>
      </c>
      <c r="M73" s="6">
        <v>464.76</v>
      </c>
      <c r="N73" s="6">
        <v>89844.31</v>
      </c>
      <c r="O73" s="9"/>
      <c r="P73" s="6">
        <v>0</v>
      </c>
    </row>
    <row r="74" spans="1:16" x14ac:dyDescent="0.25">
      <c r="A74" s="2" t="s">
        <v>14</v>
      </c>
      <c r="B74" s="2"/>
      <c r="C74" s="2" t="s">
        <v>15</v>
      </c>
      <c r="D74" s="2" t="s">
        <v>89</v>
      </c>
      <c r="E74" s="2" t="s">
        <v>93</v>
      </c>
      <c r="F74" s="6">
        <v>15139.08</v>
      </c>
      <c r="G74" s="6"/>
      <c r="H74" s="6">
        <v>2926577</v>
      </c>
      <c r="I74" s="13">
        <f>17145*0.09</f>
        <v>1543.05</v>
      </c>
      <c r="J74" s="13"/>
      <c r="K74" s="13">
        <v>298292.14</v>
      </c>
      <c r="L74" s="9">
        <v>3900</v>
      </c>
      <c r="M74" s="6">
        <v>351</v>
      </c>
      <c r="N74" s="6">
        <v>67852.98</v>
      </c>
      <c r="O74" s="9">
        <v>2099</v>
      </c>
      <c r="P74" s="6">
        <v>188.91</v>
      </c>
    </row>
    <row r="75" spans="1:16" x14ac:dyDescent="0.25">
      <c r="A75" s="2" t="s">
        <v>14</v>
      </c>
      <c r="B75" s="2"/>
      <c r="C75" s="2" t="s">
        <v>15</v>
      </c>
      <c r="D75" s="2" t="s">
        <v>89</v>
      </c>
      <c r="E75" s="2" t="s">
        <v>94</v>
      </c>
      <c r="F75" s="6">
        <v>20185.38</v>
      </c>
      <c r="G75" s="6"/>
      <c r="H75" s="6">
        <v>3902103</v>
      </c>
      <c r="I75" s="13">
        <f>22860*0.09</f>
        <v>2057.4</v>
      </c>
      <c r="J75" s="13"/>
      <c r="K75" s="13">
        <v>397722.85</v>
      </c>
      <c r="L75" s="9"/>
      <c r="M75" s="6">
        <v>0</v>
      </c>
      <c r="N75" s="6"/>
      <c r="O75" s="9"/>
      <c r="P75" s="6">
        <v>0</v>
      </c>
    </row>
    <row r="76" spans="1:16" x14ac:dyDescent="0.25">
      <c r="A76" s="2" t="s">
        <v>14</v>
      </c>
      <c r="B76" s="2"/>
      <c r="C76" s="2" t="s">
        <v>15</v>
      </c>
      <c r="D76" s="2" t="s">
        <v>95</v>
      </c>
      <c r="E76" s="2" t="s">
        <v>96</v>
      </c>
      <c r="F76" s="6"/>
      <c r="G76" s="6"/>
      <c r="H76" s="6"/>
      <c r="I76" s="13"/>
      <c r="J76" s="13"/>
      <c r="K76" s="13"/>
      <c r="L76" s="9"/>
      <c r="M76" s="6"/>
      <c r="N76" s="6"/>
      <c r="O76" s="9"/>
      <c r="P76" s="6">
        <v>0</v>
      </c>
    </row>
    <row r="77" spans="1:16" x14ac:dyDescent="0.25">
      <c r="A77" s="2" t="s">
        <v>14</v>
      </c>
      <c r="B77" s="2"/>
      <c r="C77" s="2" t="s">
        <v>15</v>
      </c>
      <c r="D77" s="2" t="s">
        <v>95</v>
      </c>
      <c r="E77" s="2" t="s">
        <v>97</v>
      </c>
      <c r="F77" s="6"/>
      <c r="G77" s="6"/>
      <c r="H77" s="6"/>
      <c r="I77" s="13"/>
      <c r="J77" s="13"/>
      <c r="K77" s="13"/>
      <c r="L77" s="9">
        <v>25</v>
      </c>
      <c r="M77" s="6">
        <v>25</v>
      </c>
      <c r="N77" s="6">
        <v>2075</v>
      </c>
      <c r="O77" s="9"/>
      <c r="P77" s="6">
        <v>0</v>
      </c>
    </row>
    <row r="78" spans="1:16" x14ac:dyDescent="0.25">
      <c r="A78" s="2" t="s">
        <v>14</v>
      </c>
      <c r="B78" s="2"/>
      <c r="C78" s="2" t="s">
        <v>98</v>
      </c>
      <c r="D78" s="2" t="s">
        <v>16</v>
      </c>
      <c r="E78" s="2" t="s">
        <v>99</v>
      </c>
      <c r="F78" s="6"/>
      <c r="G78" s="6"/>
      <c r="H78" s="6"/>
      <c r="I78" s="13"/>
      <c r="J78" s="13"/>
      <c r="K78" s="13"/>
      <c r="L78" s="9"/>
      <c r="M78" s="6"/>
      <c r="N78" s="6"/>
      <c r="O78" s="9"/>
      <c r="P78" s="6">
        <v>0</v>
      </c>
    </row>
    <row r="79" spans="1:16" x14ac:dyDescent="0.25">
      <c r="A79" s="2" t="s">
        <v>14</v>
      </c>
      <c r="B79" s="2"/>
      <c r="C79" s="2" t="s">
        <v>98</v>
      </c>
      <c r="D79" s="2" t="s">
        <v>42</v>
      </c>
      <c r="E79" s="2" t="s">
        <v>100</v>
      </c>
      <c r="F79" s="6"/>
      <c r="G79" s="6"/>
      <c r="H79" s="6"/>
      <c r="I79" s="13"/>
      <c r="J79" s="13"/>
      <c r="K79" s="13"/>
      <c r="L79" s="9"/>
      <c r="M79" s="6"/>
      <c r="N79" s="6"/>
      <c r="O79" s="9"/>
      <c r="P79" s="6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81" sqref="O8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13.28515625" bestFit="1" customWidth="1"/>
    <col min="7" max="7" width="4.5703125" bestFit="1" customWidth="1"/>
    <col min="8" max="8" width="14.42578125" bestFit="1" customWidth="1"/>
    <col min="9" max="9" width="11.5703125" bestFit="1" customWidth="1"/>
    <col min="10" max="10" width="4.5703125" bestFit="1" customWidth="1"/>
    <col min="11" max="11" width="13.28515625" bestFit="1" customWidth="1"/>
    <col min="12" max="12" width="14.140625" bestFit="1" customWidth="1"/>
    <col min="13" max="13" width="9.5703125" bestFit="1" customWidth="1"/>
    <col min="14" max="14" width="13.285156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6">
        <f>6400000*0.2</f>
        <v>1280000</v>
      </c>
      <c r="G78" s="6"/>
      <c r="H78" s="6">
        <v>50000000</v>
      </c>
      <c r="I78" s="6">
        <f>1050000*0.2</f>
        <v>210000</v>
      </c>
      <c r="J78" s="2"/>
      <c r="K78" s="6">
        <v>8211000</v>
      </c>
      <c r="L78" s="6">
        <v>9586</v>
      </c>
      <c r="M78" s="6">
        <v>1917.2</v>
      </c>
      <c r="N78" s="6">
        <v>2698674.18</v>
      </c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6">
        <f>3039514*0.2</f>
        <v>607902.80000000005</v>
      </c>
      <c r="G79" s="6"/>
      <c r="H79" s="6">
        <v>20000000</v>
      </c>
      <c r="I79" s="6">
        <f>500000*0.2</f>
        <v>100000</v>
      </c>
      <c r="J79" s="6"/>
      <c r="K79" s="6">
        <v>3290000</v>
      </c>
      <c r="L79" s="6">
        <v>535</v>
      </c>
      <c r="M79" s="6">
        <v>107</v>
      </c>
      <c r="N79" s="6">
        <v>3520.3</v>
      </c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L24" sqref="L24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.28515625" bestFit="1" customWidth="1"/>
    <col min="13" max="13" width="9.7109375" bestFit="1" customWidth="1"/>
    <col min="14" max="14" width="11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9">
        <v>435</v>
      </c>
      <c r="M15" s="6">
        <v>1305</v>
      </c>
      <c r="N15" s="6">
        <v>56376</v>
      </c>
      <c r="O15" s="6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9">
        <v>471</v>
      </c>
      <c r="M20" s="6">
        <v>117.75</v>
      </c>
      <c r="N20" s="6">
        <v>183492</v>
      </c>
      <c r="O20" s="2"/>
      <c r="P20" s="2"/>
    </row>
    <row r="21" spans="1:16" x14ac:dyDescent="0.25">
      <c r="A21" s="2" t="s">
        <v>108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9"/>
      <c r="M79" s="6"/>
      <c r="N79" s="6"/>
      <c r="O79" s="6">
        <f t="shared" ref="M79:O79" si="0">SUM(O3:O78)</f>
        <v>0</v>
      </c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ไชยา  ตรีโชติ</cp:lastModifiedBy>
  <dcterms:created xsi:type="dcterms:W3CDTF">2020-07-08T12:42:18Z</dcterms:created>
  <dcterms:modified xsi:type="dcterms:W3CDTF">2020-07-08T13:30:31Z</dcterms:modified>
  <cp:category/>
</cp:coreProperties>
</file>