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DK8\20211129_code_refine\rtos\cortex_a\tools\GpioTool\cv5\"/>
    </mc:Choice>
  </mc:AlternateContent>
  <bookViews>
    <workbookView xWindow="480" yWindow="135" windowWidth="27795" windowHeight="12555"/>
  </bookViews>
  <sheets>
    <sheet name="CV5 BUB" sheetId="1" r:id="rId1"/>
  </sheets>
  <definedNames>
    <definedName name="_xlnm._FilterDatabase" localSheetId="0" hidden="1">'CV5 BUB'!$B$2:$M$163</definedName>
    <definedName name="In" localSheetId="0">'CV5 BUB'!$F$4:$M$4</definedName>
  </definedNames>
  <calcPr calcId="162913" iterateDelta="1E-4"/>
</workbook>
</file>

<file path=xl/calcChain.xml><?xml version="1.0" encoding="utf-8"?>
<calcChain xmlns="http://schemas.openxmlformats.org/spreadsheetml/2006/main">
  <c r="AF17" i="1" l="1"/>
  <c r="AE6" i="1" l="1"/>
  <c r="AE7" i="1"/>
  <c r="AE8" i="1"/>
  <c r="AG75" i="1" l="1"/>
  <c r="AG74" i="1"/>
  <c r="S83" i="1" l="1"/>
  <c r="R83" i="1"/>
  <c r="Q83" i="1"/>
  <c r="S82" i="1"/>
  <c r="R82" i="1"/>
  <c r="Q82" i="1"/>
  <c r="AF82" i="1" l="1"/>
  <c r="AH10" i="1"/>
  <c r="AH11" i="1"/>
  <c r="AH12" i="1"/>
  <c r="AH16" i="1"/>
  <c r="AH17" i="1"/>
  <c r="AH18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7" i="1"/>
  <c r="AH48" i="1"/>
  <c r="AH49" i="1"/>
  <c r="AH50" i="1"/>
  <c r="AH51" i="1"/>
  <c r="AH53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7" i="1"/>
  <c r="AH138" i="1"/>
  <c r="AH139" i="1"/>
  <c r="AH140" i="1"/>
  <c r="AH141" i="1"/>
  <c r="AG10" i="1"/>
  <c r="AG11" i="1"/>
  <c r="AG12" i="1"/>
  <c r="AG13" i="1"/>
  <c r="AG14" i="1"/>
  <c r="AG15" i="1"/>
  <c r="AG16" i="1"/>
  <c r="AG17" i="1"/>
  <c r="AG23" i="1"/>
  <c r="AG24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61" i="1"/>
  <c r="AG62" i="1"/>
  <c r="AG63" i="1"/>
  <c r="AG64" i="1"/>
  <c r="AG73" i="1"/>
  <c r="AG76" i="1"/>
  <c r="AG77" i="1"/>
  <c r="AG78" i="1"/>
  <c r="AG80" i="1"/>
  <c r="AG81" i="1"/>
  <c r="AG82" i="1"/>
  <c r="AG96" i="1"/>
  <c r="AG97" i="1"/>
  <c r="AG98" i="1"/>
  <c r="AG99" i="1"/>
  <c r="AG100" i="1"/>
  <c r="AG101" i="1"/>
  <c r="AG102" i="1"/>
  <c r="AG103" i="1"/>
  <c r="AG105" i="1"/>
  <c r="AG106" i="1"/>
  <c r="AG107" i="1"/>
  <c r="AG108" i="1"/>
  <c r="AG109" i="1"/>
  <c r="AG110" i="1"/>
  <c r="AG111" i="1"/>
  <c r="AG112" i="1"/>
  <c r="AG123" i="1"/>
  <c r="AG125" i="1"/>
  <c r="AG126" i="1"/>
  <c r="AG127" i="1"/>
  <c r="AG128" i="1"/>
  <c r="AG129" i="1"/>
  <c r="AG130" i="1"/>
  <c r="AG131" i="1"/>
  <c r="AG132" i="1"/>
  <c r="AG133" i="1"/>
  <c r="AG134" i="1"/>
  <c r="AG137" i="1"/>
  <c r="AG138" i="1"/>
  <c r="AG139" i="1"/>
  <c r="AG140" i="1"/>
  <c r="AG141" i="1"/>
  <c r="AG142" i="1"/>
  <c r="AF10" i="1"/>
  <c r="AF11" i="1"/>
  <c r="AF12" i="1"/>
  <c r="AF13" i="1"/>
  <c r="AF18" i="1"/>
  <c r="AF19" i="1"/>
  <c r="AF20" i="1"/>
  <c r="AF21" i="1"/>
  <c r="AF23" i="1"/>
  <c r="AF24" i="1"/>
  <c r="AF25" i="1"/>
  <c r="AF26" i="1"/>
  <c r="AF27" i="1"/>
  <c r="AF28" i="1"/>
  <c r="AF29" i="1"/>
  <c r="AF31" i="1"/>
  <c r="AF32" i="1"/>
  <c r="AF33" i="1"/>
  <c r="AF34" i="1"/>
  <c r="AF35" i="1"/>
  <c r="AF36" i="1"/>
  <c r="AF37" i="1"/>
  <c r="AF40" i="1"/>
  <c r="AF42" i="1"/>
  <c r="AF43" i="1"/>
  <c r="AF44" i="1"/>
  <c r="AF45" i="1"/>
  <c r="AF46" i="1"/>
  <c r="AF47" i="1"/>
  <c r="AF48" i="1"/>
  <c r="AF49" i="1"/>
  <c r="AF50" i="1"/>
  <c r="AF51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23" i="1"/>
  <c r="AF124" i="1"/>
  <c r="AF125" i="1"/>
  <c r="AF126" i="1"/>
  <c r="AF129" i="1"/>
  <c r="AF130" i="1"/>
  <c r="AF131" i="1"/>
  <c r="AF132" i="1"/>
  <c r="AF133" i="1"/>
  <c r="AF134" i="1"/>
  <c r="AF137" i="1"/>
  <c r="AF138" i="1"/>
  <c r="AF139" i="1"/>
  <c r="AF140" i="1"/>
  <c r="AF141" i="1"/>
  <c r="AF142" i="1"/>
  <c r="AE10" i="1"/>
  <c r="AE11" i="1"/>
  <c r="AE12" i="1"/>
  <c r="AE13" i="1"/>
  <c r="AE16" i="1"/>
  <c r="AE17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9" i="1"/>
  <c r="AE70" i="1"/>
  <c r="AE71" i="1"/>
  <c r="AE7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5" i="1"/>
  <c r="AE106" i="1"/>
  <c r="AE107" i="1"/>
  <c r="AE108" i="1"/>
  <c r="AE109" i="1"/>
  <c r="AE110" i="1"/>
  <c r="AE111" i="1"/>
  <c r="AE112" i="1"/>
  <c r="AE113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7" i="1"/>
  <c r="AE138" i="1"/>
  <c r="AE139" i="1"/>
  <c r="AE140" i="1"/>
  <c r="AE141" i="1"/>
  <c r="AE142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8" i="1"/>
  <c r="AD29" i="1"/>
  <c r="AD32" i="1"/>
  <c r="AD33" i="1"/>
  <c r="AD34" i="1"/>
  <c r="AD35" i="1"/>
  <c r="AD36" i="1"/>
  <c r="AD37" i="1"/>
  <c r="AD38" i="1"/>
  <c r="AD39" i="1"/>
  <c r="AD40" i="1"/>
  <c r="AD41" i="1"/>
  <c r="AD42" i="1"/>
  <c r="AD45" i="1"/>
  <c r="AD46" i="1"/>
  <c r="AD49" i="1"/>
  <c r="AD50" i="1"/>
  <c r="AD51" i="1"/>
  <c r="AD52" i="1"/>
  <c r="AD53" i="1"/>
  <c r="AD54" i="1"/>
  <c r="AD55" i="1"/>
  <c r="AD56" i="1"/>
  <c r="AD73" i="1"/>
  <c r="AD74" i="1"/>
  <c r="AD75" i="1"/>
  <c r="AD76" i="1"/>
  <c r="AD77" i="1"/>
  <c r="AD78" i="1"/>
  <c r="AD79" i="1"/>
  <c r="AD80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F6" i="1"/>
  <c r="AF7" i="1"/>
  <c r="AF8" i="1"/>
  <c r="AG7" i="1"/>
  <c r="AG8" i="1"/>
  <c r="AH6" i="1"/>
  <c r="AH7" i="1"/>
  <c r="AH8" i="1"/>
  <c r="AE5" i="1"/>
  <c r="AF5" i="1"/>
  <c r="AH5" i="1"/>
  <c r="AE9" i="1"/>
  <c r="AF9" i="1"/>
  <c r="AG9" i="1"/>
  <c r="AH9" i="1"/>
  <c r="AD5" i="1"/>
  <c r="AD6" i="1"/>
  <c r="AD7" i="1"/>
  <c r="AD8" i="1"/>
  <c r="AD9" i="1"/>
  <c r="AE4" i="1"/>
  <c r="AF4" i="1"/>
  <c r="AG4" i="1"/>
  <c r="AH4" i="1"/>
  <c r="AD4" i="1"/>
  <c r="Q4" i="1" l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T82" i="1"/>
  <c r="U82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Q97" i="1"/>
  <c r="R97" i="1"/>
  <c r="S97" i="1"/>
  <c r="T97" i="1"/>
  <c r="U97" i="1"/>
  <c r="Q98" i="1"/>
  <c r="R98" i="1"/>
  <c r="S98" i="1"/>
  <c r="T98" i="1"/>
  <c r="U98" i="1"/>
  <c r="Q99" i="1"/>
  <c r="R99" i="1"/>
  <c r="S99" i="1"/>
  <c r="T99" i="1"/>
  <c r="U99" i="1"/>
  <c r="Q100" i="1"/>
  <c r="R100" i="1"/>
  <c r="S100" i="1"/>
  <c r="T100" i="1"/>
  <c r="U100" i="1"/>
  <c r="Q101" i="1"/>
  <c r="R101" i="1"/>
  <c r="S101" i="1"/>
  <c r="T101" i="1"/>
  <c r="U101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6" i="1"/>
  <c r="R106" i="1"/>
  <c r="S106" i="1"/>
  <c r="T106" i="1"/>
  <c r="U106" i="1"/>
  <c r="Q107" i="1"/>
  <c r="R107" i="1"/>
  <c r="S107" i="1"/>
  <c r="T107" i="1"/>
  <c r="U107" i="1"/>
  <c r="Q108" i="1"/>
  <c r="R108" i="1"/>
  <c r="S108" i="1"/>
  <c r="T108" i="1"/>
  <c r="U108" i="1"/>
  <c r="Q109" i="1"/>
  <c r="R109" i="1"/>
  <c r="S109" i="1"/>
  <c r="T109" i="1"/>
  <c r="U109" i="1"/>
  <c r="Q110" i="1"/>
  <c r="R110" i="1"/>
  <c r="S110" i="1"/>
  <c r="T110" i="1"/>
  <c r="U110" i="1"/>
  <c r="Q111" i="1"/>
  <c r="R111" i="1"/>
  <c r="S111" i="1"/>
  <c r="T111" i="1"/>
  <c r="U111" i="1"/>
  <c r="Q112" i="1"/>
  <c r="R112" i="1"/>
  <c r="S112" i="1"/>
  <c r="T112" i="1"/>
  <c r="U112" i="1"/>
  <c r="Q113" i="1"/>
  <c r="R113" i="1"/>
  <c r="S113" i="1"/>
  <c r="T113" i="1"/>
  <c r="U113" i="1"/>
  <c r="Q114" i="1"/>
  <c r="R114" i="1"/>
  <c r="S114" i="1"/>
  <c r="T114" i="1"/>
  <c r="U114" i="1"/>
  <c r="Q115" i="1"/>
  <c r="R115" i="1"/>
  <c r="S115" i="1"/>
  <c r="T115" i="1"/>
  <c r="U115" i="1"/>
  <c r="Q116" i="1"/>
  <c r="R116" i="1"/>
  <c r="S116" i="1"/>
  <c r="T116" i="1"/>
  <c r="U116" i="1"/>
  <c r="Q117" i="1"/>
  <c r="R117" i="1"/>
  <c r="S117" i="1"/>
  <c r="T117" i="1"/>
  <c r="U117" i="1"/>
  <c r="Q118" i="1"/>
  <c r="R118" i="1"/>
  <c r="S118" i="1"/>
  <c r="T118" i="1"/>
  <c r="U118" i="1"/>
  <c r="Q119" i="1"/>
  <c r="R119" i="1"/>
  <c r="S119" i="1"/>
  <c r="T119" i="1"/>
  <c r="U119" i="1"/>
  <c r="Q120" i="1"/>
  <c r="R120" i="1"/>
  <c r="S120" i="1"/>
  <c r="T120" i="1"/>
  <c r="U120" i="1"/>
  <c r="Q121" i="1"/>
  <c r="R121" i="1"/>
  <c r="S121" i="1"/>
  <c r="T121" i="1"/>
  <c r="U121" i="1"/>
  <c r="Q122" i="1"/>
  <c r="R122" i="1"/>
  <c r="S122" i="1"/>
  <c r="T122" i="1"/>
  <c r="U122" i="1"/>
  <c r="Q123" i="1"/>
  <c r="R123" i="1"/>
  <c r="S123" i="1"/>
  <c r="T123" i="1"/>
  <c r="U123" i="1"/>
  <c r="Q124" i="1"/>
  <c r="R124" i="1"/>
  <c r="S124" i="1"/>
  <c r="T124" i="1"/>
  <c r="U124" i="1"/>
  <c r="Q125" i="1"/>
  <c r="R125" i="1"/>
  <c r="S125" i="1"/>
  <c r="T125" i="1"/>
  <c r="U125" i="1"/>
  <c r="Q126" i="1"/>
  <c r="R126" i="1"/>
  <c r="S126" i="1"/>
  <c r="T126" i="1"/>
  <c r="U126" i="1"/>
  <c r="Q127" i="1"/>
  <c r="R127" i="1"/>
  <c r="S127" i="1"/>
  <c r="T127" i="1"/>
  <c r="U127" i="1"/>
  <c r="Q128" i="1"/>
  <c r="R128" i="1"/>
  <c r="S128" i="1"/>
  <c r="T128" i="1"/>
  <c r="U128" i="1"/>
  <c r="Q129" i="1"/>
  <c r="R129" i="1"/>
  <c r="S129" i="1"/>
  <c r="T129" i="1"/>
  <c r="U129" i="1"/>
  <c r="Q130" i="1"/>
  <c r="R130" i="1"/>
  <c r="S130" i="1"/>
  <c r="T130" i="1"/>
  <c r="U130" i="1"/>
  <c r="Q131" i="1"/>
  <c r="R131" i="1"/>
  <c r="S131" i="1"/>
  <c r="T131" i="1"/>
  <c r="U131" i="1"/>
  <c r="Q132" i="1"/>
  <c r="R132" i="1"/>
  <c r="S132" i="1"/>
  <c r="T132" i="1"/>
  <c r="U132" i="1"/>
  <c r="Q133" i="1"/>
  <c r="R133" i="1"/>
  <c r="S133" i="1"/>
  <c r="T133" i="1"/>
  <c r="U133" i="1"/>
  <c r="Q134" i="1"/>
  <c r="R134" i="1"/>
  <c r="S134" i="1"/>
  <c r="T134" i="1"/>
  <c r="U134" i="1"/>
  <c r="Q135" i="1"/>
  <c r="R135" i="1"/>
  <c r="S135" i="1"/>
  <c r="T135" i="1"/>
  <c r="U135" i="1"/>
  <c r="Q136" i="1"/>
  <c r="R136" i="1"/>
  <c r="S136" i="1"/>
  <c r="T136" i="1"/>
  <c r="U136" i="1"/>
  <c r="Q137" i="1"/>
  <c r="R137" i="1"/>
  <c r="S137" i="1"/>
  <c r="T137" i="1"/>
  <c r="U137" i="1"/>
  <c r="Q138" i="1"/>
  <c r="R138" i="1"/>
  <c r="S138" i="1"/>
  <c r="T138" i="1"/>
  <c r="U138" i="1"/>
  <c r="Q139" i="1"/>
  <c r="R139" i="1"/>
  <c r="S139" i="1"/>
  <c r="T139" i="1"/>
  <c r="U139" i="1"/>
  <c r="Q140" i="1"/>
  <c r="R140" i="1"/>
  <c r="S140" i="1"/>
  <c r="T140" i="1"/>
  <c r="U140" i="1"/>
  <c r="Q141" i="1"/>
  <c r="R141" i="1"/>
  <c r="S141" i="1"/>
  <c r="T141" i="1"/>
  <c r="U141" i="1"/>
  <c r="Q142" i="1"/>
  <c r="R142" i="1"/>
  <c r="S142" i="1"/>
  <c r="T142" i="1"/>
  <c r="U142" i="1"/>
  <c r="Q143" i="1"/>
  <c r="R143" i="1"/>
  <c r="S143" i="1"/>
  <c r="T143" i="1"/>
  <c r="U143" i="1"/>
  <c r="Q144" i="1"/>
  <c r="R144" i="1"/>
  <c r="S144" i="1"/>
  <c r="T144" i="1"/>
  <c r="U144" i="1"/>
  <c r="Q145" i="1"/>
  <c r="R145" i="1"/>
  <c r="S145" i="1"/>
  <c r="T145" i="1"/>
  <c r="U145" i="1"/>
  <c r="Q146" i="1"/>
  <c r="R146" i="1"/>
  <c r="S146" i="1"/>
  <c r="T146" i="1"/>
  <c r="U146" i="1"/>
  <c r="Q147" i="1"/>
  <c r="R147" i="1"/>
  <c r="S147" i="1"/>
  <c r="T147" i="1"/>
  <c r="U147" i="1"/>
  <c r="Q148" i="1"/>
  <c r="R148" i="1"/>
  <c r="S148" i="1"/>
  <c r="T148" i="1"/>
  <c r="U148" i="1"/>
  <c r="Q149" i="1"/>
  <c r="R149" i="1"/>
  <c r="S149" i="1"/>
  <c r="T149" i="1"/>
  <c r="U149" i="1"/>
  <c r="Q150" i="1"/>
  <c r="R150" i="1"/>
  <c r="S150" i="1"/>
  <c r="T150" i="1"/>
  <c r="U150" i="1"/>
  <c r="Q151" i="1"/>
  <c r="R151" i="1"/>
  <c r="S151" i="1"/>
  <c r="T151" i="1"/>
  <c r="U151" i="1"/>
  <c r="Q152" i="1"/>
  <c r="R152" i="1"/>
  <c r="S152" i="1"/>
  <c r="T152" i="1"/>
  <c r="U152" i="1"/>
  <c r="Q153" i="1"/>
  <c r="R153" i="1"/>
  <c r="S153" i="1"/>
  <c r="T153" i="1"/>
  <c r="U153" i="1"/>
  <c r="Q154" i="1"/>
  <c r="R154" i="1"/>
  <c r="S154" i="1"/>
  <c r="T154" i="1"/>
  <c r="U154" i="1"/>
  <c r="Q155" i="1"/>
  <c r="R155" i="1"/>
  <c r="S155" i="1"/>
  <c r="T155" i="1"/>
  <c r="U155" i="1"/>
  <c r="Q156" i="1"/>
  <c r="R156" i="1"/>
  <c r="S156" i="1"/>
  <c r="T156" i="1"/>
  <c r="U156" i="1"/>
  <c r="Q157" i="1"/>
  <c r="R157" i="1"/>
  <c r="S157" i="1"/>
  <c r="T157" i="1"/>
  <c r="U157" i="1"/>
  <c r="Q158" i="1"/>
  <c r="R158" i="1"/>
  <c r="S158" i="1"/>
  <c r="T158" i="1"/>
  <c r="U158" i="1"/>
  <c r="Q159" i="1"/>
  <c r="R159" i="1"/>
  <c r="S159" i="1"/>
  <c r="T159" i="1"/>
  <c r="U159" i="1"/>
  <c r="Q160" i="1"/>
  <c r="R160" i="1"/>
  <c r="S160" i="1"/>
  <c r="T160" i="1"/>
  <c r="U160" i="1"/>
  <c r="Q161" i="1"/>
  <c r="R161" i="1"/>
  <c r="S161" i="1"/>
  <c r="T161" i="1"/>
  <c r="U161" i="1"/>
  <c r="Q162" i="1"/>
  <c r="R162" i="1"/>
  <c r="S162" i="1"/>
  <c r="T162" i="1"/>
  <c r="U162" i="1"/>
  <c r="Q163" i="1"/>
  <c r="R163" i="1"/>
  <c r="S163" i="1"/>
  <c r="T163" i="1"/>
  <c r="U163" i="1"/>
  <c r="Z67" i="1" l="1"/>
  <c r="Z163" i="1"/>
  <c r="W131" i="1"/>
  <c r="V163" i="1"/>
  <c r="V67" i="1"/>
  <c r="X99" i="1"/>
  <c r="O79" i="1"/>
  <c r="O64" i="1"/>
  <c r="O58" i="1"/>
  <c r="O42" i="1"/>
  <c r="O28" i="1"/>
  <c r="O77" i="1"/>
  <c r="O62" i="1"/>
  <c r="O47" i="1"/>
  <c r="O41" i="1"/>
  <c r="W67" i="1"/>
  <c r="X67" i="1"/>
  <c r="O26" i="1"/>
  <c r="O76" i="1"/>
  <c r="O60" i="1"/>
  <c r="O45" i="1"/>
  <c r="Y67" i="1"/>
  <c r="O25" i="1"/>
  <c r="W163" i="1"/>
  <c r="X163" i="1"/>
  <c r="Y163" i="1"/>
  <c r="O81" i="1"/>
  <c r="O75" i="1"/>
  <c r="X131" i="1"/>
  <c r="Y131" i="1"/>
  <c r="Z131" i="1"/>
  <c r="V131" i="1"/>
  <c r="O59" i="1"/>
  <c r="Y99" i="1"/>
  <c r="Z99" i="1"/>
  <c r="V99" i="1"/>
  <c r="W99" i="1"/>
  <c r="O43" i="1"/>
  <c r="O30" i="1"/>
  <c r="O24" i="1"/>
  <c r="Y35" i="1"/>
  <c r="O11" i="1"/>
  <c r="O13" i="1"/>
  <c r="O7" i="1"/>
  <c r="X35" i="1"/>
  <c r="O9" i="1"/>
  <c r="Z35" i="1"/>
  <c r="V35" i="1"/>
  <c r="W35" i="1"/>
  <c r="O8" i="1"/>
</calcChain>
</file>

<file path=xl/sharedStrings.xml><?xml version="1.0" encoding="utf-8"?>
<sst xmlns="http://schemas.openxmlformats.org/spreadsheetml/2006/main" count="1703" uniqueCount="458">
  <si>
    <t>Out1</t>
    <phoneticPr fontId="1" type="noConversion"/>
  </si>
  <si>
    <t>Out0</t>
    <phoneticPr fontId="1" type="noConversion"/>
  </si>
  <si>
    <t>In</t>
    <phoneticPr fontId="1" type="noConversion"/>
  </si>
  <si>
    <t>uart3_ahb_rts_n</t>
  </si>
  <si>
    <t>uart3_ahb_cts_n</t>
  </si>
  <si>
    <t>uart3_ahb_tx</t>
  </si>
  <si>
    <t>uart3_ahb_rx</t>
  </si>
  <si>
    <t>uart2_ahb_rts_n</t>
  </si>
  <si>
    <t>uart2_ahb_cts_n</t>
  </si>
  <si>
    <t>uart2_ahb_tx</t>
  </si>
  <si>
    <t>In</t>
  </si>
  <si>
    <t>uart2_ahb_rx</t>
  </si>
  <si>
    <t>uart1_ahb_rts_n</t>
  </si>
  <si>
    <t>uart1_ahb_cts_n</t>
  </si>
  <si>
    <t>uart1_ahb_tx</t>
  </si>
  <si>
    <t>uart1_ahb_rx</t>
  </si>
  <si>
    <t>ssi1_en0</t>
  </si>
  <si>
    <t>uart0_ahb_rts_n</t>
  </si>
  <si>
    <t>ssi1_rxd</t>
  </si>
  <si>
    <t>uart0_ahb_cts_n</t>
  </si>
  <si>
    <t>ssi1_txd</t>
  </si>
  <si>
    <t>uart0_ahb_tx</t>
  </si>
  <si>
    <t>ssi1_sclk</t>
  </si>
  <si>
    <t>uart0_ahb_rx</t>
  </si>
  <si>
    <t>pwm0</t>
  </si>
  <si>
    <t>GP4</t>
    <phoneticPr fontId="1" type="noConversion"/>
  </si>
  <si>
    <t>hdmitx_cec</t>
  </si>
  <si>
    <t>hdmitx_hpd</t>
  </si>
  <si>
    <t>sd_reset</t>
  </si>
  <si>
    <t>norspi_en[7]</t>
  </si>
  <si>
    <t>sd_d[7]</t>
  </si>
  <si>
    <t>GP3</t>
    <phoneticPr fontId="1" type="noConversion"/>
  </si>
  <si>
    <t>norspi_en[6]</t>
  </si>
  <si>
    <t>sd_d[6]</t>
  </si>
  <si>
    <t>norspi_en[5]</t>
  </si>
  <si>
    <t>sd_d[5]</t>
  </si>
  <si>
    <t>norspi_en[4]</t>
  </si>
  <si>
    <t>sd_d[4]</t>
  </si>
  <si>
    <t>sd_d[3]</t>
  </si>
  <si>
    <t>sd_d[2]</t>
  </si>
  <si>
    <t>sd_d[1]</t>
  </si>
  <si>
    <t>sd_d[0]</t>
  </si>
  <si>
    <t>snand_si[3]</t>
  </si>
  <si>
    <t>snand_si[2]</t>
  </si>
  <si>
    <t>};</t>
  </si>
  <si>
    <t>snand_si[1]</t>
  </si>
  <si>
    <t xml:space="preserve">    }</t>
  </si>
  <si>
    <t>snand_si[0]</t>
  </si>
  <si>
    <t xml:space="preserve">        }</t>
  </si>
  <si>
    <t>norspi_en[3]</t>
  </si>
  <si>
    <t xml:space="preserve">            }</t>
  </si>
  <si>
    <t>norspi_en[2]</t>
  </si>
  <si>
    <t xml:space="preserve">                [1] = 0x00000000U</t>
  </si>
  <si>
    <t>norspi_en[1]</t>
  </si>
  <si>
    <t xml:space="preserve">                [0] = 0xffffffffU,</t>
  </si>
  <si>
    <t>snand_cs_n</t>
  </si>
  <si>
    <t xml:space="preserve">            .PinDriverStrengthRegVal = {</t>
  </si>
  <si>
    <t xml:space="preserve">            .PinPullFuncTypeRegVal = 0x0000fc00U,</t>
  </si>
  <si>
    <t xml:space="preserve">            .PinPullFuncEnableRegVal = 0x0000fc00U,</t>
  </si>
  <si>
    <t>sd_wp</t>
  </si>
  <si>
    <t xml:space="preserve">            .PinStateProtectRegVal = 0xffffffffU,   /* GPIO pin [159:128]: Read-only(0) or Read-writeable(1) pin state */</t>
  </si>
  <si>
    <t>sd_cd</t>
  </si>
  <si>
    <t>sd_cmd</t>
  </si>
  <si>
    <t xml:space="preserve">            },</t>
  </si>
  <si>
    <t>sd_clk</t>
  </si>
  <si>
    <t>snand_sck</t>
  </si>
  <si>
    <t xml:space="preserve">            .PinFuncRegVal = {</t>
  </si>
  <si>
    <t>RGMII_enet_ext_osc_clk</t>
    <phoneticPr fontId="1" type="noConversion"/>
  </si>
  <si>
    <t>RMII_enet_ext_osc_clk</t>
    <phoneticPr fontId="1" type="noConversion"/>
  </si>
  <si>
    <t xml:space="preserve">        [AMBA_GPIO_GROUP4] = {</t>
  </si>
  <si>
    <t>RGMII_enet_ext_osc_clk</t>
  </si>
  <si>
    <t>RGMII_enet_gtx_clk</t>
    <phoneticPr fontId="1" type="noConversion"/>
  </si>
  <si>
    <t>RGMII_enet_gtx_clk</t>
  </si>
  <si>
    <t>RGMII_enet_clk_rx</t>
    <phoneticPr fontId="1" type="noConversion"/>
  </si>
  <si>
    <t>RMII_enet_ref_clk</t>
    <phoneticPr fontId="1" type="noConversion"/>
  </si>
  <si>
    <t xml:space="preserve">        },</t>
  </si>
  <si>
    <t>RGMII_enet_clk_rx</t>
  </si>
  <si>
    <t>ahb_mdio</t>
  </si>
  <si>
    <t>RGMII_enet_mdio</t>
    <phoneticPr fontId="1" type="noConversion"/>
  </si>
  <si>
    <t>RMII_enet_mdio</t>
    <phoneticPr fontId="1" type="noConversion"/>
  </si>
  <si>
    <t>RGMII_enet_mdio</t>
  </si>
  <si>
    <t>ahb_mdc</t>
  </si>
  <si>
    <t>RGMII_enet_mdc</t>
    <phoneticPr fontId="1" type="noConversion"/>
  </si>
  <si>
    <t>RMII_enet_mdc</t>
    <phoneticPr fontId="1" type="noConversion"/>
  </si>
  <si>
    <t>RGMII_enet_mdc</t>
  </si>
  <si>
    <t>GP2</t>
    <phoneticPr fontId="1" type="noConversion"/>
  </si>
  <si>
    <t>RGMII_enet_rxdv</t>
    <phoneticPr fontId="1" type="noConversion"/>
  </si>
  <si>
    <t>RMII_enet_rxdv</t>
    <phoneticPr fontId="1" type="noConversion"/>
  </si>
  <si>
    <t>RGMII_enet_rxdv</t>
  </si>
  <si>
    <t>RGMII_enet_rxd_3</t>
    <phoneticPr fontId="1" type="noConversion"/>
  </si>
  <si>
    <t xml:space="preserve">            .PinPullFuncTypeRegVal = 0x00000007U,</t>
  </si>
  <si>
    <t>RGMII_enet_rxd_3</t>
  </si>
  <si>
    <t>RGMII_enet_rxd_2</t>
    <phoneticPr fontId="1" type="noConversion"/>
  </si>
  <si>
    <t xml:space="preserve">            .PinPullFuncEnableRegVal = 0x00000007U,</t>
  </si>
  <si>
    <t>RGMII_enet_rxd_2</t>
  </si>
  <si>
    <t>RGMII_enet_rxd_1</t>
    <phoneticPr fontId="1" type="noConversion"/>
  </si>
  <si>
    <t>RMII_enet_rxd_1</t>
    <phoneticPr fontId="1" type="noConversion"/>
  </si>
  <si>
    <t>RGMII_enet_rxd_1</t>
  </si>
  <si>
    <t>RGMII_enet_rxd_0</t>
    <phoneticPr fontId="1" type="noConversion"/>
  </si>
  <si>
    <t>RMII_enet_rxd_0</t>
    <phoneticPr fontId="1" type="noConversion"/>
  </si>
  <si>
    <t xml:space="preserve">            .PinStateProtectRegVal = 0xffffffffU,   /* GPIO pin [127:96]: Read-only(0) or Read-writeable(1) pin state */</t>
  </si>
  <si>
    <t>RGMII_enet_rxd_0</t>
  </si>
  <si>
    <t>RGMII_enet_txd_3</t>
    <phoneticPr fontId="1" type="noConversion"/>
  </si>
  <si>
    <t>RGMII_enet_txd_3</t>
  </si>
  <si>
    <t>RGMII_enet_txd_2</t>
    <phoneticPr fontId="1" type="noConversion"/>
  </si>
  <si>
    <t>RGMII_enet_txd_2</t>
  </si>
  <si>
    <t>RGMII_enet_txd_1</t>
    <phoneticPr fontId="1" type="noConversion"/>
  </si>
  <si>
    <t>RMII_enet_txd_1</t>
    <phoneticPr fontId="1" type="noConversion"/>
  </si>
  <si>
    <t>RGMII_enet_txd_1</t>
  </si>
  <si>
    <t>RGMII_enet_txd_0</t>
    <phoneticPr fontId="1" type="noConversion"/>
  </si>
  <si>
    <t>RMII_enet_txd_0</t>
    <phoneticPr fontId="1" type="noConversion"/>
  </si>
  <si>
    <t>RGMII_enet_txd_0</t>
  </si>
  <si>
    <t>RGMII_enet_txen</t>
    <phoneticPr fontId="1" type="noConversion"/>
  </si>
  <si>
    <t>RMII_enet_txen</t>
    <phoneticPr fontId="1" type="noConversion"/>
  </si>
  <si>
    <t>RGMII_enet_txen</t>
  </si>
  <si>
    <t>i2s_ws</t>
  </si>
  <si>
    <t xml:space="preserve">        [AMBA_GPIO_GROUP3] = {</t>
  </si>
  <si>
    <t>i2s_so_0</t>
  </si>
  <si>
    <t>i2s_si_0</t>
  </si>
  <si>
    <t>i2s_clk</t>
  </si>
  <si>
    <t xml:space="preserve">            .PinPullFuncTypeRegVal = 0x00000000U,</t>
  </si>
  <si>
    <t xml:space="preserve">            .PinPullFuncEnableRegVal = 0x00000000U,</t>
    <phoneticPr fontId="1" type="noConversion"/>
  </si>
  <si>
    <t>pwm1</t>
  </si>
  <si>
    <t xml:space="preserve">            .PinStateProtectRegVal = 0xffffffffU,   /* GPIO pin [95:64]: Read-only(0) or Read-writeable(1) pin state */</t>
  </si>
  <si>
    <t>uart_apb_tx</t>
  </si>
  <si>
    <t>uart_apb_rx</t>
  </si>
  <si>
    <t xml:space="preserve">        [AMBA_GPIO_GROUP2] = {</t>
  </si>
  <si>
    <t>idc0data</t>
  </si>
  <si>
    <t>idc0clk</t>
  </si>
  <si>
    <t>GP1</t>
    <phoneticPr fontId="1" type="noConversion"/>
  </si>
  <si>
    <t>pwm6</t>
  </si>
  <si>
    <t>ssi2_en0</t>
  </si>
  <si>
    <t>pwm5</t>
  </si>
  <si>
    <t>ssi2_rxd</t>
  </si>
  <si>
    <t>ssi2_txd</t>
  </si>
  <si>
    <t xml:space="preserve">            .PinPullFuncTypeRegVal = 0x00000180U,</t>
  </si>
  <si>
    <t>ssi2_sclk</t>
  </si>
  <si>
    <t xml:space="preserve">            .PinPullFuncEnableRegVal = 0x00000180U,</t>
  </si>
  <si>
    <t xml:space="preserve">            .PinStateProtectRegVal = 0xffffffffU,   /* GPIO pin [63:32]: Read-only(0) or Read-writeable(1) pin state */</t>
  </si>
  <si>
    <t>ssi0_txd</t>
  </si>
  <si>
    <t>ssi0_sclk</t>
  </si>
  <si>
    <t>ir_in</t>
  </si>
  <si>
    <t xml:space="preserve">        [AMBA_GPIO_GROUP1] = {</t>
  </si>
  <si>
    <t>pwm4</t>
  </si>
  <si>
    <t>idc2data</t>
  </si>
  <si>
    <t xml:space="preserve">        },</t>
    <phoneticPr fontId="1" type="noConversion"/>
  </si>
  <si>
    <t>idc2clk</t>
  </si>
  <si>
    <t xml:space="preserve">            .PinPullFuncEnableRegVal = 0x00000000U,</t>
  </si>
  <si>
    <t xml:space="preserve">            .PinStateProtectRegVal = 0xffffffffU,   /* GPIO pin [31:0]: Read-only(0) or Read-writeable(1) pin state */</t>
  </si>
  <si>
    <t xml:space="preserve">        [AMBA_GPIO_GROUP0] = {</t>
  </si>
  <si>
    <t xml:space="preserve">    .PinGroupRegVal = {</t>
  </si>
  <si>
    <t>GP0</t>
    <phoneticPr fontId="1" type="noConversion"/>
  </si>
  <si>
    <t>PinStateRegVal</t>
    <phoneticPr fontId="1" type="noConversion"/>
  </si>
  <si>
    <t>PinIoTypeRegVal</t>
    <phoneticPr fontId="1" type="noConversion"/>
  </si>
  <si>
    <t>Fun[2]</t>
    <phoneticPr fontId="1" type="noConversion"/>
  </si>
  <si>
    <t>Fun[1]</t>
    <phoneticPr fontId="1" type="noConversion"/>
  </si>
  <si>
    <t>Fun[0]</t>
    <phoneticPr fontId="1" type="noConversion"/>
  </si>
  <si>
    <t>const AMBA_GPIO_DEFAULT_s GpioPinGrpConfig = {</t>
  </si>
  <si>
    <t>Alt 5</t>
  </si>
  <si>
    <t>Alt 4</t>
  </si>
  <si>
    <t>Alt 3</t>
  </si>
  <si>
    <t>Alt 2</t>
  </si>
  <si>
    <t>Alt 1</t>
    <phoneticPr fontId="1" type="noConversion"/>
  </si>
  <si>
    <t>GPIO
(Input/Output low/Output high)</t>
    <phoneticPr fontId="1" type="noConversion"/>
  </si>
  <si>
    <t xml:space="preserve">Selection </t>
    <phoneticPr fontId="1" type="noConversion"/>
  </si>
  <si>
    <t>Num</t>
    <phoneticPr fontId="1" type="noConversion"/>
  </si>
  <si>
    <t>Pos</t>
    <phoneticPr fontId="1" type="noConversion"/>
  </si>
  <si>
    <t>Group</t>
    <phoneticPr fontId="1" type="noConversion"/>
  </si>
  <si>
    <t>Pick on here!</t>
    <phoneticPr fontId="1" type="noConversion"/>
  </si>
  <si>
    <t>ir_in</t>
    <phoneticPr fontId="1" type="noConversion"/>
  </si>
  <si>
    <t>wdt_ext_rst_l</t>
    <phoneticPr fontId="1" type="noConversion"/>
  </si>
  <si>
    <t>pwm3</t>
    <phoneticPr fontId="1" type="noConversion"/>
  </si>
  <si>
    <t>tm11_clk</t>
    <phoneticPr fontId="1" type="noConversion"/>
  </si>
  <si>
    <t>ssi3_rxd</t>
    <phoneticPr fontId="1" type="noConversion"/>
  </si>
  <si>
    <t>ssi0_sclk</t>
    <phoneticPr fontId="1" type="noConversion"/>
  </si>
  <si>
    <t>idc2clk</t>
    <phoneticPr fontId="1" type="noConversion"/>
  </si>
  <si>
    <t>ssi0_txd</t>
    <phoneticPr fontId="1" type="noConversion"/>
  </si>
  <si>
    <t>idc2data</t>
    <phoneticPr fontId="1" type="noConversion"/>
  </si>
  <si>
    <t>ssi0_rxd</t>
    <phoneticPr fontId="1" type="noConversion"/>
  </si>
  <si>
    <t>idc1clk</t>
    <phoneticPr fontId="1" type="noConversion"/>
  </si>
  <si>
    <t>dmic_clk</t>
    <phoneticPr fontId="1" type="noConversion"/>
  </si>
  <si>
    <t>vsdelay_vsync_out_0</t>
    <phoneticPr fontId="1" type="noConversion"/>
  </si>
  <si>
    <t>vsdelay_vsync_out_1</t>
    <phoneticPr fontId="1" type="noConversion"/>
  </si>
  <si>
    <t>vsdelay_vsync_out_2</t>
    <phoneticPr fontId="1" type="noConversion"/>
  </si>
  <si>
    <t>ssi0_en0</t>
    <phoneticPr fontId="1" type="noConversion"/>
  </si>
  <si>
    <t>idc1data</t>
    <phoneticPr fontId="1" type="noConversion"/>
  </si>
  <si>
    <t>pwm7</t>
    <phoneticPr fontId="1" type="noConversion"/>
  </si>
  <si>
    <t>dmic_dat_in</t>
    <phoneticPr fontId="1" type="noConversion"/>
  </si>
  <si>
    <t>vsdelay_vsync_out_3</t>
    <phoneticPr fontId="1" type="noConversion"/>
  </si>
  <si>
    <t>ssi0_en1</t>
    <phoneticPr fontId="1" type="noConversion"/>
  </si>
  <si>
    <t>wdt_ext_rst_l</t>
    <phoneticPr fontId="1" type="noConversion"/>
  </si>
  <si>
    <t>pwm0</t>
    <phoneticPr fontId="1" type="noConversion"/>
  </si>
  <si>
    <t>dmic_dat_out</t>
    <phoneticPr fontId="1" type="noConversion"/>
  </si>
  <si>
    <t>vsdelay_hsync_out_0</t>
    <phoneticPr fontId="1" type="noConversion"/>
  </si>
  <si>
    <t>ssi2_sclk</t>
    <phoneticPr fontId="1" type="noConversion"/>
  </si>
  <si>
    <t>idc4clk</t>
    <phoneticPr fontId="1" type="noConversion"/>
  </si>
  <si>
    <t>ssi0_en2</t>
    <phoneticPr fontId="1" type="noConversion"/>
  </si>
  <si>
    <t>ssis_sclk</t>
    <phoneticPr fontId="1" type="noConversion"/>
  </si>
  <si>
    <t>vsdelay_hsync_out_1</t>
    <phoneticPr fontId="1" type="noConversion"/>
  </si>
  <si>
    <t>ssi2_txd</t>
    <phoneticPr fontId="1" type="noConversion"/>
  </si>
  <si>
    <t>idc4data</t>
    <phoneticPr fontId="1" type="noConversion"/>
  </si>
  <si>
    <t>ssi0_en3</t>
    <phoneticPr fontId="1" type="noConversion"/>
  </si>
  <si>
    <t>ssis_txd</t>
    <phoneticPr fontId="1" type="noConversion"/>
  </si>
  <si>
    <t>ext_hsync_src_input</t>
    <phoneticPr fontId="1" type="noConversion"/>
  </si>
  <si>
    <t>ssi2_rxd</t>
    <phoneticPr fontId="1" type="noConversion"/>
  </si>
  <si>
    <t>idc3clk</t>
    <phoneticPr fontId="1" type="noConversion"/>
  </si>
  <si>
    <t>idcsclk</t>
    <phoneticPr fontId="1" type="noConversion"/>
  </si>
  <si>
    <t>ssis_rxd</t>
    <phoneticPr fontId="1" type="noConversion"/>
  </si>
  <si>
    <t>ext_vsync_src_input</t>
    <phoneticPr fontId="1" type="noConversion"/>
  </si>
  <si>
    <t>ssi2_en0</t>
    <phoneticPr fontId="1" type="noConversion"/>
  </si>
  <si>
    <t>idc3data</t>
    <phoneticPr fontId="1" type="noConversion"/>
  </si>
  <si>
    <t>idcsdata</t>
    <phoneticPr fontId="1" type="noConversion"/>
  </si>
  <si>
    <t>ssis_en2</t>
    <phoneticPr fontId="1" type="noConversion"/>
  </si>
  <si>
    <t>uart_apb_rx</t>
    <phoneticPr fontId="1" type="noConversion"/>
  </si>
  <si>
    <t>pwm5</t>
    <phoneticPr fontId="1" type="noConversion"/>
  </si>
  <si>
    <t>uart_apb_tx</t>
    <phoneticPr fontId="1" type="noConversion"/>
  </si>
  <si>
    <t>pwm6</t>
    <phoneticPr fontId="1" type="noConversion"/>
  </si>
  <si>
    <t>pwm0</t>
    <phoneticPr fontId="1" type="noConversion"/>
  </si>
  <si>
    <t>vin_strig0</t>
    <phoneticPr fontId="1" type="noConversion"/>
  </si>
  <si>
    <t>ssi0_en4</t>
    <phoneticPr fontId="1" type="noConversion"/>
  </si>
  <si>
    <t>ssi3_sclk</t>
    <phoneticPr fontId="1" type="noConversion"/>
  </si>
  <si>
    <t>pwm1</t>
    <phoneticPr fontId="1" type="noConversion"/>
  </si>
  <si>
    <t>vin_strig1</t>
    <phoneticPr fontId="1" type="noConversion"/>
  </si>
  <si>
    <t>ssi0_en5</t>
    <phoneticPr fontId="1" type="noConversion"/>
  </si>
  <si>
    <t>ssi3_en0</t>
    <phoneticPr fontId="1" type="noConversion"/>
  </si>
  <si>
    <t>pwm2</t>
    <phoneticPr fontId="1" type="noConversion"/>
  </si>
  <si>
    <t>usb32c_overcurrent</t>
    <phoneticPr fontId="1" type="noConversion"/>
  </si>
  <si>
    <t>ssi3_txd</t>
    <phoneticPr fontId="1" type="noConversion"/>
  </si>
  <si>
    <t>i2s_clk</t>
    <phoneticPr fontId="1" type="noConversion"/>
  </si>
  <si>
    <t>dmic_clk</t>
    <phoneticPr fontId="1" type="noConversion"/>
  </si>
  <si>
    <t>i2s_si_0</t>
    <phoneticPr fontId="1" type="noConversion"/>
  </si>
  <si>
    <t>i2s_so_0</t>
    <phoneticPr fontId="1" type="noConversion"/>
  </si>
  <si>
    <t>dmic_dat_in</t>
    <phoneticPr fontId="1" type="noConversion"/>
  </si>
  <si>
    <t>i2s_ws</t>
    <phoneticPr fontId="1" type="noConversion"/>
  </si>
  <si>
    <t>pwm8</t>
    <phoneticPr fontId="1" type="noConversion"/>
  </si>
  <si>
    <t>usb32c_overcurrent</t>
    <phoneticPr fontId="1" type="noConversion"/>
  </si>
  <si>
    <t>wdt_ext_rst_I</t>
    <phoneticPr fontId="1" type="noConversion"/>
  </si>
  <si>
    <t>pwm9</t>
    <phoneticPr fontId="1" type="noConversion"/>
  </si>
  <si>
    <t>pwm10</t>
    <phoneticPr fontId="1" type="noConversion"/>
  </si>
  <si>
    <t>usb32c_drive_vbus</t>
    <phoneticPr fontId="1" type="noConversion"/>
  </si>
  <si>
    <t>vin_strig1</t>
    <phoneticPr fontId="1" type="noConversion"/>
  </si>
  <si>
    <t>pwm11</t>
    <phoneticPr fontId="1" type="noConversion"/>
  </si>
  <si>
    <t>sd_hs_sel</t>
    <phoneticPr fontId="1" type="noConversion"/>
  </si>
  <si>
    <t>ssi0_en6</t>
    <phoneticPr fontId="1" type="noConversion"/>
  </si>
  <si>
    <t>ssi0_en7</t>
    <phoneticPr fontId="1" type="noConversion"/>
  </si>
  <si>
    <t>pwm1</t>
    <phoneticPr fontId="1" type="noConversion"/>
  </si>
  <si>
    <t>ssi1_sclk</t>
    <phoneticPr fontId="1" type="noConversion"/>
  </si>
  <si>
    <t>pwm2</t>
    <phoneticPr fontId="1" type="noConversion"/>
  </si>
  <si>
    <t>ssi1_rxd</t>
    <phoneticPr fontId="1" type="noConversion"/>
  </si>
  <si>
    <t>pwm3</t>
    <phoneticPr fontId="1" type="noConversion"/>
  </si>
  <si>
    <t>ssi1_txd</t>
    <phoneticPr fontId="1" type="noConversion"/>
  </si>
  <si>
    <t>ssi1_en0</t>
    <phoneticPr fontId="1" type="noConversion"/>
  </si>
  <si>
    <t>pwm4</t>
    <phoneticPr fontId="1" type="noConversion"/>
  </si>
  <si>
    <t>pwm5</t>
    <phoneticPr fontId="1" type="noConversion"/>
  </si>
  <si>
    <t>RMII_enet_ptp_pps</t>
    <phoneticPr fontId="1" type="noConversion"/>
  </si>
  <si>
    <t>RGMII_enet_ptp_pps</t>
  </si>
  <si>
    <t>RGMII_enet_ptp_pps</t>
    <phoneticPr fontId="1" type="noConversion"/>
  </si>
  <si>
    <t>pwm6</t>
    <phoneticPr fontId="1" type="noConversion"/>
  </si>
  <si>
    <t>pwm8</t>
    <phoneticPr fontId="1" type="noConversion"/>
  </si>
  <si>
    <t>ssi4_sclk</t>
    <phoneticPr fontId="1" type="noConversion"/>
  </si>
  <si>
    <t>ssi4_txd</t>
    <phoneticPr fontId="1" type="noConversion"/>
  </si>
  <si>
    <t>RMII_enet_2nd_ref_clk</t>
    <phoneticPr fontId="1" type="noConversion"/>
  </si>
  <si>
    <t>pwm9</t>
    <phoneticPr fontId="1" type="noConversion"/>
  </si>
  <si>
    <t>ssi4_en0</t>
    <phoneticPr fontId="1" type="noConversion"/>
  </si>
  <si>
    <t>ssi4_rxd</t>
    <phoneticPr fontId="1" type="noConversion"/>
  </si>
  <si>
    <t>RGMII_enet_2nd_ref_clk</t>
  </si>
  <si>
    <t>RGMII_enet_2nd_ref_clk</t>
    <phoneticPr fontId="1" type="noConversion"/>
  </si>
  <si>
    <t>wdt_ext_rst_I</t>
    <phoneticPr fontId="1" type="noConversion"/>
  </si>
  <si>
    <t>RMII_enet1_txen</t>
    <phoneticPr fontId="1" type="noConversion"/>
  </si>
  <si>
    <t>RGMII_enet1_txen</t>
  </si>
  <si>
    <t>RGMII_enet1_txen</t>
    <phoneticPr fontId="1" type="noConversion"/>
  </si>
  <si>
    <t>vin5_iopad_master_hsync</t>
    <phoneticPr fontId="1" type="noConversion"/>
  </si>
  <si>
    <t>vin5_iopad_master_vsync</t>
    <phoneticPr fontId="1" type="noConversion"/>
  </si>
  <si>
    <t>RGMII_enet1_txd_0</t>
  </si>
  <si>
    <t>RGMII_enet1_txd_0</t>
    <phoneticPr fontId="1" type="noConversion"/>
  </si>
  <si>
    <t>RMII_enet1_txd_0</t>
    <phoneticPr fontId="1" type="noConversion"/>
  </si>
  <si>
    <t>RMII_enet1_txd_1</t>
    <phoneticPr fontId="1" type="noConversion"/>
  </si>
  <si>
    <t>RGMII_enet1_txd_1</t>
  </si>
  <si>
    <t>RGMII_enet1_txd_1</t>
    <phoneticPr fontId="1" type="noConversion"/>
  </si>
  <si>
    <t>RGMII_enet1_txd_2</t>
  </si>
  <si>
    <t>RGMII_enet1_txd_2</t>
    <phoneticPr fontId="1" type="noConversion"/>
  </si>
  <si>
    <t>RGMII_enet1_txd_3</t>
  </si>
  <si>
    <t>RGMII_enet1_txd_3</t>
    <phoneticPr fontId="1" type="noConversion"/>
  </si>
  <si>
    <t>RGMII_enet1_rxd_0</t>
  </si>
  <si>
    <t>RGMII_enet1_rxd_0</t>
    <phoneticPr fontId="1" type="noConversion"/>
  </si>
  <si>
    <t>RGMII_enet1_rxd_1</t>
  </si>
  <si>
    <t>RGMII_enet1_rxd_1</t>
    <phoneticPr fontId="1" type="noConversion"/>
  </si>
  <si>
    <t>RGMII_enet1_rxd_2</t>
  </si>
  <si>
    <t>RGMII_enet1_rxd_2</t>
    <phoneticPr fontId="1" type="noConversion"/>
  </si>
  <si>
    <t>RGMII_enet1_rxd_3</t>
  </si>
  <si>
    <t>RGMII_enet1_rxd_3</t>
    <phoneticPr fontId="1" type="noConversion"/>
  </si>
  <si>
    <t>RGMII_enet1_rxdv</t>
  </si>
  <si>
    <t>RGMII_enet1_rxdv</t>
    <phoneticPr fontId="1" type="noConversion"/>
  </si>
  <si>
    <t>RGMII_enet1_mdc</t>
  </si>
  <si>
    <t>RGMII_enet1_mdc</t>
    <phoneticPr fontId="1" type="noConversion"/>
  </si>
  <si>
    <t>RGMII_enet1_mdio</t>
  </si>
  <si>
    <t>RGMII_enet1_mdio</t>
    <phoneticPr fontId="1" type="noConversion"/>
  </si>
  <si>
    <t>RGMII_enet1_ptp_pps</t>
  </si>
  <si>
    <t>RGMII_enet1_ptp_pps</t>
    <phoneticPr fontId="1" type="noConversion"/>
  </si>
  <si>
    <t>RGMII_enet1_clk_rx</t>
  </si>
  <si>
    <t>RGMII_enet1_clk_rx</t>
    <phoneticPr fontId="1" type="noConversion"/>
  </si>
  <si>
    <t>RGMII_enet1_gtx_clk</t>
  </si>
  <si>
    <t>RGMII_enet1_gtx_clk</t>
    <phoneticPr fontId="1" type="noConversion"/>
  </si>
  <si>
    <t>RMII_enet1_rxd_0</t>
    <phoneticPr fontId="1" type="noConversion"/>
  </si>
  <si>
    <t>RMII_enet1_rxd_1</t>
    <phoneticPr fontId="1" type="noConversion"/>
  </si>
  <si>
    <t>RMII_enet1_rxdv</t>
    <phoneticPr fontId="1" type="noConversion"/>
  </si>
  <si>
    <t>RMII_enet1_mdc</t>
    <phoneticPr fontId="1" type="noConversion"/>
  </si>
  <si>
    <t>RMII_enet1_mdio</t>
    <phoneticPr fontId="1" type="noConversion"/>
  </si>
  <si>
    <t>RMII_enet1_ptp_pps</t>
    <phoneticPr fontId="1" type="noConversion"/>
  </si>
  <si>
    <t>RMII_enet1_ref_clk</t>
    <phoneticPr fontId="1" type="noConversion"/>
  </si>
  <si>
    <t>RMII_enet1_2nd_ref_clk</t>
    <phoneticPr fontId="1" type="noConversion"/>
  </si>
  <si>
    <t>ssi5_txd</t>
    <phoneticPr fontId="1" type="noConversion"/>
  </si>
  <si>
    <t>ssi5_en0</t>
    <phoneticPr fontId="1" type="noConversion"/>
  </si>
  <si>
    <t>ir_in</t>
    <phoneticPr fontId="1" type="noConversion"/>
  </si>
  <si>
    <t>ssi5_clk</t>
    <phoneticPr fontId="1" type="noConversion"/>
  </si>
  <si>
    <t>ssi5_rxd</t>
    <phoneticPr fontId="1" type="noConversion"/>
  </si>
  <si>
    <t>sdio0_hs_sel</t>
    <phoneticPr fontId="1" type="noConversion"/>
  </si>
  <si>
    <t>uart0_ahb_rx</t>
    <phoneticPr fontId="1" type="noConversion"/>
  </si>
  <si>
    <t>uart0_ahb_tx</t>
    <phoneticPr fontId="1" type="noConversion"/>
  </si>
  <si>
    <t>idc4data</t>
    <phoneticPr fontId="1" type="noConversion"/>
  </si>
  <si>
    <t>idc5clk</t>
    <phoneticPr fontId="1" type="noConversion"/>
  </si>
  <si>
    <t>idc5data</t>
    <phoneticPr fontId="1" type="noConversion"/>
  </si>
  <si>
    <t>uart0_ahb_cts_n</t>
    <phoneticPr fontId="1" type="noConversion"/>
  </si>
  <si>
    <t>uart0_ahb_rx</t>
    <phoneticPr fontId="1" type="noConversion"/>
  </si>
  <si>
    <t>uart0_ahb_rts_n</t>
    <phoneticPr fontId="1" type="noConversion"/>
  </si>
  <si>
    <t>i2s1_clk</t>
    <phoneticPr fontId="1" type="noConversion"/>
  </si>
  <si>
    <t>i2s1_ws</t>
    <phoneticPr fontId="1" type="noConversion"/>
  </si>
  <si>
    <t>ahb_mdc1</t>
    <phoneticPr fontId="1" type="noConversion"/>
  </si>
  <si>
    <t>ahb_mdio1</t>
    <phoneticPr fontId="1" type="noConversion"/>
  </si>
  <si>
    <t>i2s1_si_0</t>
    <phoneticPr fontId="1" type="noConversion"/>
  </si>
  <si>
    <t>i2s1_so_0</t>
    <phoneticPr fontId="1" type="noConversion"/>
  </si>
  <si>
    <t>idcsclk</t>
    <phoneticPr fontId="1" type="noConversion"/>
  </si>
  <si>
    <t>idcsdata</t>
    <phoneticPr fontId="1" type="noConversion"/>
  </si>
  <si>
    <t>snand_sck</t>
    <phoneticPr fontId="1" type="noConversion"/>
  </si>
  <si>
    <t>norspi_clk</t>
    <phoneticPr fontId="1" type="noConversion"/>
  </si>
  <si>
    <t>snand_cs_n</t>
    <phoneticPr fontId="1" type="noConversion"/>
  </si>
  <si>
    <t>snand_si[0]</t>
    <phoneticPr fontId="1" type="noConversion"/>
  </si>
  <si>
    <t>snand_si[1]</t>
    <phoneticPr fontId="1" type="noConversion"/>
  </si>
  <si>
    <t>snand_si[2]</t>
    <phoneticPr fontId="1" type="noConversion"/>
  </si>
  <si>
    <t>snand_si[3]</t>
    <phoneticPr fontId="1" type="noConversion"/>
  </si>
  <si>
    <t>norspi_en[0]</t>
    <phoneticPr fontId="1" type="noConversion"/>
  </si>
  <si>
    <t>norspi_dq[0]</t>
    <phoneticPr fontId="1" type="noConversion"/>
  </si>
  <si>
    <t>norspi_dq[1]</t>
    <phoneticPr fontId="1" type="noConversion"/>
  </si>
  <si>
    <t>norspi_dq[2]</t>
    <phoneticPr fontId="1" type="noConversion"/>
  </si>
  <si>
    <t>norspi_dq[3]</t>
    <phoneticPr fontId="1" type="noConversion"/>
  </si>
  <si>
    <t>norspi_dq[4]</t>
    <phoneticPr fontId="1" type="noConversion"/>
  </si>
  <si>
    <t>norspi_dq[5]</t>
    <phoneticPr fontId="1" type="noConversion"/>
  </si>
  <si>
    <t>norspi_dq[6]</t>
    <phoneticPr fontId="1" type="noConversion"/>
  </si>
  <si>
    <t>norspi_dq[7]</t>
    <phoneticPr fontId="1" type="noConversion"/>
  </si>
  <si>
    <t>ssis_en</t>
    <phoneticPr fontId="1" type="noConversion"/>
  </si>
  <si>
    <t>norspi_dqs</t>
    <phoneticPr fontId="1" type="noConversion"/>
  </si>
  <si>
    <t>ssi0_sclk</t>
    <phoneticPr fontId="1" type="noConversion"/>
  </si>
  <si>
    <t>ssi0_txd</t>
    <phoneticPr fontId="1" type="noConversion"/>
  </si>
  <si>
    <t>uart2_ahb_rx</t>
    <phoneticPr fontId="1" type="noConversion"/>
  </si>
  <si>
    <t>uart2_ahb_tx</t>
    <phoneticPr fontId="1" type="noConversion"/>
  </si>
  <si>
    <t>uart2_ahb_rts_n</t>
    <phoneticPr fontId="1" type="noConversion"/>
  </si>
  <si>
    <t>uart2_ahb_cts_n</t>
    <phoneticPr fontId="1" type="noConversion"/>
  </si>
  <si>
    <t>ssi1_rxd</t>
    <phoneticPr fontId="1" type="noConversion"/>
  </si>
  <si>
    <t>ssi1_en0</t>
    <phoneticPr fontId="1" type="noConversion"/>
  </si>
  <si>
    <t>uart3_ahb_rx</t>
    <phoneticPr fontId="1" type="noConversion"/>
  </si>
  <si>
    <t>uart3_ahb_tx</t>
    <phoneticPr fontId="1" type="noConversion"/>
  </si>
  <si>
    <t>uart3_ahb_cts_n</t>
    <phoneticPr fontId="1" type="noConversion"/>
  </si>
  <si>
    <t>uart3_ahb_rts_n</t>
    <phoneticPr fontId="1" type="noConversion"/>
  </si>
  <si>
    <t>ssi1_en1</t>
    <phoneticPr fontId="1" type="noConversion"/>
  </si>
  <si>
    <t>ssi1_en2</t>
    <phoneticPr fontId="1" type="noConversion"/>
  </si>
  <si>
    <t>ssi1_en3</t>
    <phoneticPr fontId="1" type="noConversion"/>
  </si>
  <si>
    <t>idcsclk</t>
    <phoneticPr fontId="1" type="noConversion"/>
  </si>
  <si>
    <t>idcsdata</t>
    <phoneticPr fontId="1" type="noConversion"/>
  </si>
  <si>
    <t>ir_in</t>
    <phoneticPr fontId="1" type="noConversion"/>
  </si>
  <si>
    <t>sdio1_d[0]</t>
  </si>
  <si>
    <t>sdio1_d[0]</t>
    <phoneticPr fontId="1" type="noConversion"/>
  </si>
  <si>
    <t>sdio1_d[1]</t>
  </si>
  <si>
    <t>sdio1_d[1]</t>
    <phoneticPr fontId="1" type="noConversion"/>
  </si>
  <si>
    <t>sdio1_d[2]</t>
  </si>
  <si>
    <t>sdio1_d[2]</t>
    <phoneticPr fontId="1" type="noConversion"/>
  </si>
  <si>
    <t>sdio1_d[3]</t>
  </si>
  <si>
    <t>sdio1_d[3]</t>
    <phoneticPr fontId="1" type="noConversion"/>
  </si>
  <si>
    <t>sdio1_d[4]</t>
    <phoneticPr fontId="1" type="noConversion"/>
  </si>
  <si>
    <t>sdio1_d[5]</t>
    <phoneticPr fontId="1" type="noConversion"/>
  </si>
  <si>
    <t>sdio1_d[6]</t>
    <phoneticPr fontId="1" type="noConversion"/>
  </si>
  <si>
    <t>sdio1_d[7]</t>
    <phoneticPr fontId="1" type="noConversion"/>
  </si>
  <si>
    <t>sd_clk</t>
    <phoneticPr fontId="1" type="noConversion"/>
  </si>
  <si>
    <t>sdio1_clk</t>
  </si>
  <si>
    <t>sdio1_clk</t>
    <phoneticPr fontId="1" type="noConversion"/>
  </si>
  <si>
    <t>sd_cmd</t>
    <phoneticPr fontId="1" type="noConversion"/>
  </si>
  <si>
    <t>sdio1_cmd</t>
  </si>
  <si>
    <t>sdio1_cmd</t>
    <phoneticPr fontId="1" type="noConversion"/>
  </si>
  <si>
    <t>sd_cd</t>
    <phoneticPr fontId="1" type="noConversion"/>
  </si>
  <si>
    <t>sd_wp</t>
    <phoneticPr fontId="1" type="noConversion"/>
  </si>
  <si>
    <t>sd_reset</t>
    <phoneticPr fontId="1" type="noConversion"/>
  </si>
  <si>
    <t>sdio1_cd</t>
  </si>
  <si>
    <t>sdio1_cd</t>
    <phoneticPr fontId="1" type="noConversion"/>
  </si>
  <si>
    <t>sdio1_wp</t>
  </si>
  <si>
    <t>sdio1_wp</t>
    <phoneticPr fontId="1" type="noConversion"/>
  </si>
  <si>
    <t>sdio1_reset</t>
  </si>
  <si>
    <t>sdio1_reset</t>
    <phoneticPr fontId="1" type="noConversion"/>
  </si>
  <si>
    <t>sdio0_d[0]</t>
  </si>
  <si>
    <t>sdio0_d[0]</t>
    <phoneticPr fontId="1" type="noConversion"/>
  </si>
  <si>
    <t>sdio0_d[1]</t>
  </si>
  <si>
    <t>sdio0_d[1]</t>
    <phoneticPr fontId="1" type="noConversion"/>
  </si>
  <si>
    <t>sdio0_d[2]</t>
  </si>
  <si>
    <t>sdio0_d[2]</t>
    <phoneticPr fontId="1" type="noConversion"/>
  </si>
  <si>
    <t>sdio0_d[3]</t>
  </si>
  <si>
    <t>sdio0_d[3]</t>
    <phoneticPr fontId="1" type="noConversion"/>
  </si>
  <si>
    <t>ssi4_en0</t>
    <phoneticPr fontId="1" type="noConversion"/>
  </si>
  <si>
    <t>ssi4_sclk</t>
    <phoneticPr fontId="1" type="noConversion"/>
  </si>
  <si>
    <t>ssi2_txd</t>
    <phoneticPr fontId="1" type="noConversion"/>
  </si>
  <si>
    <t>sdio0_hs_sel</t>
    <phoneticPr fontId="1" type="noConversion"/>
  </si>
  <si>
    <t>sdio0_clk</t>
  </si>
  <si>
    <t>sdio0_clk</t>
    <phoneticPr fontId="1" type="noConversion"/>
  </si>
  <si>
    <t>sdio0_cmd</t>
  </si>
  <si>
    <t>sdio0_cmd</t>
    <phoneticPr fontId="1" type="noConversion"/>
  </si>
  <si>
    <t>sdio0_cd</t>
  </si>
  <si>
    <t>sdio0_cd</t>
    <phoneticPr fontId="1" type="noConversion"/>
  </si>
  <si>
    <t>sdio0_wp</t>
  </si>
  <si>
    <t>sdio0_wp</t>
    <phoneticPr fontId="1" type="noConversion"/>
  </si>
  <si>
    <t>sdio0_reset</t>
  </si>
  <si>
    <t>sdio0_reset</t>
    <phoneticPr fontId="1" type="noConversion"/>
  </si>
  <si>
    <t>ssi5_sclk</t>
    <phoneticPr fontId="1" type="noConversion"/>
  </si>
  <si>
    <t>idc4clk</t>
    <phoneticPr fontId="1" type="noConversion"/>
  </si>
  <si>
    <t>idc4data</t>
    <phoneticPr fontId="1" type="noConversion"/>
  </si>
  <si>
    <t>dmic_dat_out</t>
    <phoneticPr fontId="1" type="noConversion"/>
  </si>
  <si>
    <t>ssis_txd</t>
    <phoneticPr fontId="1" type="noConversion"/>
  </si>
  <si>
    <t>ssis_en</t>
    <phoneticPr fontId="1" type="noConversion"/>
  </si>
  <si>
    <t>ssid_rxd</t>
    <phoneticPr fontId="1" type="noConversion"/>
  </si>
  <si>
    <t>i2s1_si_0</t>
    <phoneticPr fontId="1" type="noConversion"/>
  </si>
  <si>
    <t>i2s1_ws</t>
    <phoneticPr fontId="1" type="noConversion"/>
  </si>
  <si>
    <t>idc2clk</t>
    <phoneticPr fontId="1" type="noConversion"/>
  </si>
  <si>
    <t>idc0clk</t>
    <phoneticPr fontId="1" type="noConversion"/>
  </si>
  <si>
    <t>idc0data</t>
    <phoneticPr fontId="1" type="noConversion"/>
  </si>
  <si>
    <t>vin1_iopad_master_hsync</t>
    <phoneticPr fontId="1" type="noConversion"/>
  </si>
  <si>
    <t>vin1_iopad_master_vsync</t>
    <phoneticPr fontId="1" type="noConversion"/>
  </si>
  <si>
    <t>pwm7</t>
    <phoneticPr fontId="1" type="noConversion"/>
  </si>
  <si>
    <t>pwm4</t>
    <phoneticPr fontId="1" type="noConversion"/>
  </si>
  <si>
    <t>idc3data</t>
    <phoneticPr fontId="1" type="noConversion"/>
  </si>
  <si>
    <t>can0_rx</t>
  </si>
  <si>
    <t>can0_rx</t>
    <phoneticPr fontId="1" type="noConversion"/>
  </si>
  <si>
    <t>can0_tx</t>
  </si>
  <si>
    <t>can0_tx</t>
    <phoneticPr fontId="1" type="noConversion"/>
  </si>
  <si>
    <t>can1_rx</t>
  </si>
  <si>
    <t>can1_rx</t>
    <phoneticPr fontId="1" type="noConversion"/>
  </si>
  <si>
    <t>can1_tx</t>
  </si>
  <si>
    <t>can1_tx</t>
    <phoneticPr fontId="1" type="noConversion"/>
  </si>
  <si>
    <t>idc3clk</t>
    <phoneticPr fontId="1" type="noConversion"/>
  </si>
  <si>
    <t>idc5clk</t>
    <phoneticPr fontId="1" type="noConversion"/>
  </si>
  <si>
    <t>idc5data</t>
    <phoneticPr fontId="1" type="noConversion"/>
  </si>
  <si>
    <t>vpp_en</t>
    <phoneticPr fontId="1" type="noConversion"/>
  </si>
  <si>
    <t>sdio1_hs_sel</t>
    <phoneticPr fontId="1" type="noConversion"/>
  </si>
  <si>
    <t>i2s1_so_0</t>
    <phoneticPr fontId="1" type="noConversion"/>
  </si>
  <si>
    <t>i2s1_ws</t>
    <phoneticPr fontId="1" type="noConversion"/>
  </si>
  <si>
    <t>idc1clk</t>
    <phoneticPr fontId="1" type="noConversion"/>
  </si>
  <si>
    <t>idc1data</t>
    <phoneticPr fontId="1" type="noConversion"/>
  </si>
  <si>
    <t>ssi4_txd</t>
    <phoneticPr fontId="1" type="noConversion"/>
  </si>
  <si>
    <t>ssi4_en0</t>
    <phoneticPr fontId="1" type="noConversion"/>
  </si>
  <si>
    <t>idcsclk</t>
    <phoneticPr fontId="1" type="noConversion"/>
  </si>
  <si>
    <t>sd_hs_sel</t>
    <phoneticPr fontId="1" type="noConversion"/>
  </si>
  <si>
    <t>pwm9</t>
    <phoneticPr fontId="1" type="noConversion"/>
  </si>
  <si>
    <t>ssi3_txd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</si>
</sst>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63"/>
  <sheetViews>
    <sheetView tabSelected="1" zoomScale="85" zoomScaleNormal="85" workbookViewId="0">
      <selection activeCell="J22" sqref="J22"/>
    </sheetView>
  </sheetViews>
  <sheetFormatPr defaultRowHeight="15.75" x14ac:dyDescent="0.25"/>
  <cols>
    <col min="1" max="1" width="4.42578125" customWidth="1"/>
    <col min="3" max="4" width="9.140625" style="3"/>
    <col min="5" max="5" width="17.85546875" style="4" customWidth="1"/>
    <col min="6" max="7" width="12.85546875" style="3" customWidth="1"/>
    <col min="8" max="8" width="12.85546875" customWidth="1"/>
    <col min="9" max="13" width="17.85546875" style="4" customWidth="1"/>
    <col min="14" max="14" width="9.140625" style="3"/>
    <col min="15" max="15" width="107" customWidth="1"/>
    <col min="16" max="16" width="84.7109375" customWidth="1"/>
    <col min="17" max="21" width="8.85546875" style="3" customWidth="1"/>
    <col min="22" max="22" width="12.5703125" customWidth="1"/>
    <col min="27" max="32" width="16" style="2" customWidth="1"/>
    <col min="33" max="34" width="11.7109375" style="2" customWidth="1"/>
    <col min="35" max="35" width="9.140625" style="1"/>
  </cols>
  <sheetData>
    <row r="1" spans="2:34" x14ac:dyDescent="0.25">
      <c r="AA1" s="1"/>
      <c r="AB1" s="1"/>
      <c r="AC1" s="1"/>
      <c r="AD1" s="1"/>
      <c r="AE1" s="1"/>
      <c r="AF1" s="1"/>
      <c r="AG1" s="1"/>
      <c r="AH1" s="1"/>
    </row>
    <row r="2" spans="2:34" x14ac:dyDescent="0.25">
      <c r="C2" s="16"/>
      <c r="D2" s="16"/>
      <c r="E2" s="17" t="s">
        <v>168</v>
      </c>
      <c r="F2" s="16"/>
      <c r="G2" s="16"/>
      <c r="I2" s="15"/>
      <c r="J2" s="15"/>
      <c r="K2" s="15"/>
      <c r="L2" s="15"/>
      <c r="M2" s="15"/>
      <c r="N2" s="16"/>
      <c r="AA2" s="1"/>
      <c r="AB2" s="1"/>
      <c r="AC2" s="1"/>
      <c r="AD2" s="1"/>
      <c r="AE2" s="1"/>
      <c r="AF2" s="1"/>
      <c r="AG2" s="1"/>
      <c r="AH2" s="1"/>
    </row>
    <row r="3" spans="2:34" ht="31.5" x14ac:dyDescent="0.25">
      <c r="B3" s="14" t="s">
        <v>167</v>
      </c>
      <c r="C3" s="14" t="s">
        <v>166</v>
      </c>
      <c r="D3" s="14" t="s">
        <v>165</v>
      </c>
      <c r="E3" s="13" t="s">
        <v>164</v>
      </c>
      <c r="F3" s="21" t="s">
        <v>163</v>
      </c>
      <c r="G3" s="21"/>
      <c r="H3" s="21"/>
      <c r="I3" s="12" t="s">
        <v>162</v>
      </c>
      <c r="J3" s="12" t="s">
        <v>161</v>
      </c>
      <c r="K3" s="12" t="s">
        <v>160</v>
      </c>
      <c r="L3" s="12" t="s">
        <v>159</v>
      </c>
      <c r="M3" s="12" t="s">
        <v>158</v>
      </c>
      <c r="N3" s="14" t="s">
        <v>165</v>
      </c>
      <c r="O3" s="11" t="s">
        <v>157</v>
      </c>
      <c r="Q3" s="3" t="s">
        <v>156</v>
      </c>
      <c r="R3" s="3" t="s">
        <v>155</v>
      </c>
      <c r="S3" s="3" t="s">
        <v>154</v>
      </c>
      <c r="T3" s="4" t="s">
        <v>153</v>
      </c>
      <c r="U3" s="4" t="s">
        <v>152</v>
      </c>
      <c r="AA3" s="1"/>
      <c r="AB3" s="1"/>
      <c r="AC3" s="1"/>
      <c r="AD3" s="1"/>
      <c r="AE3" s="1"/>
      <c r="AF3" s="1"/>
      <c r="AG3" s="1"/>
      <c r="AH3" s="1"/>
    </row>
    <row r="4" spans="2:34" x14ac:dyDescent="0.25">
      <c r="B4" s="20" t="s">
        <v>151</v>
      </c>
      <c r="C4" s="9">
        <v>0</v>
      </c>
      <c r="D4" s="9">
        <v>0</v>
      </c>
      <c r="E4" s="8" t="s">
        <v>141</v>
      </c>
      <c r="F4" s="7" t="s">
        <v>2</v>
      </c>
      <c r="G4" s="7" t="s">
        <v>1</v>
      </c>
      <c r="H4" s="7" t="s">
        <v>0</v>
      </c>
      <c r="I4" s="6" t="s">
        <v>169</v>
      </c>
      <c r="J4" s="6" t="s">
        <v>170</v>
      </c>
      <c r="K4" s="6" t="s">
        <v>171</v>
      </c>
      <c r="L4" s="6" t="s">
        <v>172</v>
      </c>
      <c r="M4" s="6" t="s">
        <v>173</v>
      </c>
      <c r="N4" s="18">
        <v>0</v>
      </c>
      <c r="O4" s="11" t="s">
        <v>150</v>
      </c>
      <c r="Q4" s="3">
        <f t="shared" ref="Q4:Q35" si="0">IF(E4=I4,2^C4,IF(E4=J4,0,IF(E4=K4,2^C4,IF(E4=L4,0,IF(E4=M4,2^C4,0)))))</f>
        <v>1</v>
      </c>
      <c r="R4" s="3">
        <f t="shared" ref="R4:R35" si="1">IF(E4=I4,0,IF(E4=J4,2^C4,IF(E4=K4,2^C4,IF(E4=L4,0,IF(E4=M4,0,0)))))</f>
        <v>0</v>
      </c>
      <c r="S4" s="3">
        <f t="shared" ref="S4:S35" si="2">IF(E4=I4,0,IF(E4=J4,0,IF(E4=K4,0,IF(E4=L4,2^C4,IF(E4=M4,2^C4,0)))))</f>
        <v>0</v>
      </c>
      <c r="T4" s="3">
        <f t="shared" ref="T4:T35" si="3">IF(OR(E4=G4,E4=H4),2^C4,0)</f>
        <v>0</v>
      </c>
      <c r="U4" s="3">
        <f t="shared" ref="U4:U35" si="4">IF(E4=H4,2^C4,0)</f>
        <v>0</v>
      </c>
      <c r="AA4" s="5" t="s">
        <v>2</v>
      </c>
      <c r="AB4" s="5" t="s">
        <v>1</v>
      </c>
      <c r="AC4" s="5" t="s">
        <v>0</v>
      </c>
      <c r="AD4" s="6" t="str">
        <f>I4</f>
        <v>ir_in</v>
      </c>
      <c r="AE4" s="6" t="str">
        <f t="shared" ref="AE4:AH8" si="5">J4</f>
        <v>wdt_ext_rst_l</v>
      </c>
      <c r="AF4" s="6" t="str">
        <f t="shared" si="5"/>
        <v>pwm3</v>
      </c>
      <c r="AG4" s="6" t="str">
        <f t="shared" si="5"/>
        <v>tm11_clk</v>
      </c>
      <c r="AH4" s="6" t="str">
        <f t="shared" si="5"/>
        <v>ssi3_rxd</v>
      </c>
    </row>
    <row r="5" spans="2:34" ht="30" x14ac:dyDescent="0.25">
      <c r="B5" s="20"/>
      <c r="C5" s="9">
        <v>1</v>
      </c>
      <c r="D5" s="9">
        <v>1</v>
      </c>
      <c r="E5" s="8" t="s">
        <v>140</v>
      </c>
      <c r="F5" s="7" t="s">
        <v>2</v>
      </c>
      <c r="G5" s="7" t="s">
        <v>1</v>
      </c>
      <c r="H5" s="7" t="s">
        <v>0</v>
      </c>
      <c r="I5" s="6" t="s">
        <v>174</v>
      </c>
      <c r="J5" s="6" t="s">
        <v>175</v>
      </c>
      <c r="K5" s="6" t="s">
        <v>143</v>
      </c>
      <c r="L5" s="6"/>
      <c r="M5" s="6" t="s">
        <v>181</v>
      </c>
      <c r="N5" s="18">
        <v>1</v>
      </c>
      <c r="O5" s="11" t="s">
        <v>149</v>
      </c>
      <c r="Q5" s="3">
        <f t="shared" si="0"/>
        <v>2</v>
      </c>
      <c r="R5" s="3">
        <f t="shared" si="1"/>
        <v>0</v>
      </c>
      <c r="S5" s="3">
        <f t="shared" si="2"/>
        <v>0</v>
      </c>
      <c r="T5" s="3">
        <f t="shared" si="3"/>
        <v>0</v>
      </c>
      <c r="U5" s="3">
        <f t="shared" si="4"/>
        <v>0</v>
      </c>
      <c r="AA5" s="5" t="s">
        <v>2</v>
      </c>
      <c r="AB5" s="5" t="s">
        <v>1</v>
      </c>
      <c r="AC5" s="5" t="s">
        <v>0</v>
      </c>
      <c r="AD5" s="6" t="str">
        <f t="shared" ref="AD5:AD56" si="6">I5</f>
        <v>ssi0_sclk</v>
      </c>
      <c r="AE5" s="6" t="str">
        <f t="shared" si="5"/>
        <v>idc2clk</v>
      </c>
      <c r="AF5" s="6" t="str">
        <f t="shared" si="5"/>
        <v>pwm4</v>
      </c>
      <c r="AG5" s="6"/>
      <c r="AH5" s="6" t="str">
        <f t="shared" si="5"/>
        <v>vsdelay_vsync_out_0</v>
      </c>
    </row>
    <row r="6" spans="2:34" ht="30" x14ac:dyDescent="0.25">
      <c r="B6" s="20"/>
      <c r="C6" s="9">
        <v>2</v>
      </c>
      <c r="D6" s="9">
        <v>2</v>
      </c>
      <c r="E6" s="8" t="s">
        <v>139</v>
      </c>
      <c r="F6" s="7" t="s">
        <v>2</v>
      </c>
      <c r="G6" s="7" t="s">
        <v>1</v>
      </c>
      <c r="H6" s="7" t="s">
        <v>0</v>
      </c>
      <c r="I6" s="6" t="s">
        <v>176</v>
      </c>
      <c r="J6" s="6" t="s">
        <v>177</v>
      </c>
      <c r="K6" s="6" t="s">
        <v>132</v>
      </c>
      <c r="L6" s="6"/>
      <c r="M6" s="6" t="s">
        <v>182</v>
      </c>
      <c r="N6" s="18">
        <v>2</v>
      </c>
      <c r="O6" s="11" t="s">
        <v>66</v>
      </c>
      <c r="Q6" s="3">
        <f t="shared" si="0"/>
        <v>4</v>
      </c>
      <c r="R6" s="3">
        <f t="shared" si="1"/>
        <v>0</v>
      </c>
      <c r="S6" s="3">
        <f t="shared" si="2"/>
        <v>0</v>
      </c>
      <c r="T6" s="3">
        <f t="shared" si="3"/>
        <v>0</v>
      </c>
      <c r="U6" s="3">
        <f t="shared" si="4"/>
        <v>0</v>
      </c>
      <c r="AA6" s="5" t="s">
        <v>2</v>
      </c>
      <c r="AB6" s="5" t="s">
        <v>1</v>
      </c>
      <c r="AC6" s="5" t="s">
        <v>0</v>
      </c>
      <c r="AD6" s="6" t="str">
        <f t="shared" si="6"/>
        <v>ssi0_txd</v>
      </c>
      <c r="AE6" s="6" t="str">
        <f t="shared" si="5"/>
        <v>idc2data</v>
      </c>
      <c r="AF6" s="6" t="str">
        <f t="shared" si="5"/>
        <v>pwm5</v>
      </c>
      <c r="AG6" s="6"/>
      <c r="AH6" s="6" t="str">
        <f t="shared" si="5"/>
        <v>vsdelay_vsync_out_1</v>
      </c>
    </row>
    <row r="7" spans="2:34" ht="30" x14ac:dyDescent="0.25">
      <c r="B7" s="20"/>
      <c r="C7" s="9">
        <v>3</v>
      </c>
      <c r="D7" s="9">
        <v>3</v>
      </c>
      <c r="E7" s="8" t="s">
        <v>20</v>
      </c>
      <c r="F7" s="7" t="s">
        <v>2</v>
      </c>
      <c r="G7" s="7" t="s">
        <v>1</v>
      </c>
      <c r="H7" s="7" t="s">
        <v>0</v>
      </c>
      <c r="I7" s="6" t="s">
        <v>178</v>
      </c>
      <c r="J7" s="6" t="s">
        <v>179</v>
      </c>
      <c r="K7" s="6" t="s">
        <v>130</v>
      </c>
      <c r="L7" s="6" t="s">
        <v>180</v>
      </c>
      <c r="M7" s="6" t="s">
        <v>183</v>
      </c>
      <c r="N7" s="18">
        <v>3</v>
      </c>
      <c r="O7" s="11" t="str">
        <f>"                [0] = 0x"&amp;DEC2HEX(SUM(Q4:Q35),8)&amp;"U,                  /* GPIO pin [31:0]: GPIO(0) or Alternate functions */"</f>
        <v xml:space="preserve">                [0] = 0x0007FFC7U,                  /* GPIO pin [31:0]: GPIO(0) or Alternate functions */</v>
      </c>
      <c r="Q7" s="3">
        <f t="shared" si="0"/>
        <v>0</v>
      </c>
      <c r="R7" s="3">
        <f t="shared" si="1"/>
        <v>0</v>
      </c>
      <c r="S7" s="3">
        <f t="shared" si="2"/>
        <v>0</v>
      </c>
      <c r="T7" s="3">
        <f t="shared" si="3"/>
        <v>0</v>
      </c>
      <c r="U7" s="3">
        <f t="shared" si="4"/>
        <v>0</v>
      </c>
      <c r="AA7" s="5" t="s">
        <v>2</v>
      </c>
      <c r="AB7" s="5" t="s">
        <v>1</v>
      </c>
      <c r="AC7" s="5" t="s">
        <v>0</v>
      </c>
      <c r="AD7" s="6" t="str">
        <f t="shared" si="6"/>
        <v>ssi0_rxd</v>
      </c>
      <c r="AE7" s="6" t="str">
        <f t="shared" si="5"/>
        <v>idc1clk</v>
      </c>
      <c r="AF7" s="6" t="str">
        <f t="shared" si="5"/>
        <v>pwm6</v>
      </c>
      <c r="AG7" s="6" t="str">
        <f t="shared" si="5"/>
        <v>dmic_clk</v>
      </c>
      <c r="AH7" s="6" t="str">
        <f t="shared" si="5"/>
        <v>vsdelay_vsync_out_2</v>
      </c>
    </row>
    <row r="8" spans="2:34" ht="30" x14ac:dyDescent="0.25">
      <c r="B8" s="20"/>
      <c r="C8" s="9">
        <v>4</v>
      </c>
      <c r="D8" s="9">
        <v>4</v>
      </c>
      <c r="E8" s="8" t="s">
        <v>134</v>
      </c>
      <c r="F8" s="7" t="s">
        <v>2</v>
      </c>
      <c r="G8" s="7" t="s">
        <v>1</v>
      </c>
      <c r="H8" s="7" t="s">
        <v>0</v>
      </c>
      <c r="I8" s="6" t="s">
        <v>184</v>
      </c>
      <c r="J8" s="6" t="s">
        <v>185</v>
      </c>
      <c r="K8" s="6" t="s">
        <v>186</v>
      </c>
      <c r="L8" s="6" t="s">
        <v>187</v>
      </c>
      <c r="M8" s="6" t="s">
        <v>188</v>
      </c>
      <c r="N8" s="18">
        <v>4</v>
      </c>
      <c r="O8" s="11" t="str">
        <f>"                [1] = 0x"&amp;DEC2HEX(SUM(R4:R35),8)&amp;"U,                  /* GPIO pin [31:0]: GPIO(0) or Alternate functions */"</f>
        <v xml:space="preserve">                [1] = 0xFFF80000U,                  /* GPIO pin [31:0]: GPIO(0) or Alternate functions */</v>
      </c>
      <c r="Q8" s="3">
        <f t="shared" si="0"/>
        <v>0</v>
      </c>
      <c r="R8" s="3">
        <f t="shared" si="1"/>
        <v>0</v>
      </c>
      <c r="S8" s="3">
        <f t="shared" si="2"/>
        <v>0</v>
      </c>
      <c r="T8" s="3">
        <f t="shared" si="3"/>
        <v>0</v>
      </c>
      <c r="U8" s="3">
        <f t="shared" si="4"/>
        <v>0</v>
      </c>
      <c r="AA8" s="5" t="s">
        <v>2</v>
      </c>
      <c r="AB8" s="5" t="s">
        <v>1</v>
      </c>
      <c r="AC8" s="5" t="s">
        <v>0</v>
      </c>
      <c r="AD8" s="6" t="str">
        <f t="shared" si="6"/>
        <v>ssi0_en0</v>
      </c>
      <c r="AE8" s="6" t="str">
        <f t="shared" si="5"/>
        <v>idc1data</v>
      </c>
      <c r="AF8" s="6" t="str">
        <f t="shared" si="5"/>
        <v>pwm7</v>
      </c>
      <c r="AG8" s="6" t="str">
        <f t="shared" si="5"/>
        <v>dmic_dat_in</v>
      </c>
      <c r="AH8" s="6" t="str">
        <f t="shared" si="5"/>
        <v>vsdelay_vsync_out_3</v>
      </c>
    </row>
    <row r="9" spans="2:34" ht="30" x14ac:dyDescent="0.25">
      <c r="B9" s="20"/>
      <c r="C9" s="9">
        <v>5</v>
      </c>
      <c r="D9" s="9">
        <v>5</v>
      </c>
      <c r="E9" s="8" t="s">
        <v>457</v>
      </c>
      <c r="F9" s="7" t="s">
        <v>2</v>
      </c>
      <c r="G9" s="7" t="s">
        <v>1</v>
      </c>
      <c r="H9" s="7" t="s">
        <v>0</v>
      </c>
      <c r="I9" s="6" t="s">
        <v>189</v>
      </c>
      <c r="J9" s="6" t="s">
        <v>190</v>
      </c>
      <c r="K9" s="6" t="s">
        <v>191</v>
      </c>
      <c r="L9" s="6" t="s">
        <v>192</v>
      </c>
      <c r="M9" s="6" t="s">
        <v>193</v>
      </c>
      <c r="N9" s="18">
        <v>5</v>
      </c>
      <c r="O9" s="11" t="str">
        <f>"                [2] = 0x"&amp;DEC2HEX(SUM(S4:S35),8)&amp;"U,                  /* GPIO pin [31:0]: GPIO(0) or Alternate functions */"</f>
        <v xml:space="preserve">                [2] = 0x00004000U,                  /* GPIO pin [31:0]: GPIO(0) or Alternate functions */</v>
      </c>
      <c r="Q9" s="3">
        <f t="shared" si="0"/>
        <v>0</v>
      </c>
      <c r="R9" s="3">
        <f t="shared" si="1"/>
        <v>0</v>
      </c>
      <c r="S9" s="3">
        <f t="shared" si="2"/>
        <v>0</v>
      </c>
      <c r="T9" s="3">
        <f t="shared" si="3"/>
        <v>0</v>
      </c>
      <c r="U9" s="3">
        <f t="shared" si="4"/>
        <v>0</v>
      </c>
      <c r="AA9" s="5" t="s">
        <v>2</v>
      </c>
      <c r="AB9" s="5" t="s">
        <v>1</v>
      </c>
      <c r="AC9" s="5" t="s">
        <v>0</v>
      </c>
      <c r="AD9" s="6" t="str">
        <f t="shared" si="6"/>
        <v>ssi0_en1</v>
      </c>
      <c r="AE9" s="6" t="str">
        <f t="shared" ref="AE9:AE72" si="7">J9</f>
        <v>wdt_ext_rst_l</v>
      </c>
      <c r="AF9" s="6" t="str">
        <f t="shared" ref="AF9:AF72" si="8">K9</f>
        <v>pwm0</v>
      </c>
      <c r="AG9" s="6" t="str">
        <f t="shared" ref="AG9:AG64" si="9">L9</f>
        <v>dmic_dat_out</v>
      </c>
      <c r="AH9" s="6" t="str">
        <f>M9</f>
        <v>vsdelay_hsync_out_0</v>
      </c>
    </row>
    <row r="10" spans="2:34" ht="30" x14ac:dyDescent="0.25">
      <c r="B10" s="20"/>
      <c r="C10" s="9">
        <v>6</v>
      </c>
      <c r="D10" s="9">
        <v>6</v>
      </c>
      <c r="E10" s="8" t="s">
        <v>136</v>
      </c>
      <c r="F10" s="7" t="s">
        <v>2</v>
      </c>
      <c r="G10" s="7" t="s">
        <v>1</v>
      </c>
      <c r="H10" s="7" t="s">
        <v>0</v>
      </c>
      <c r="I10" s="6" t="s">
        <v>194</v>
      </c>
      <c r="J10" s="6" t="s">
        <v>195</v>
      </c>
      <c r="K10" s="6" t="s">
        <v>196</v>
      </c>
      <c r="L10" s="6" t="s">
        <v>197</v>
      </c>
      <c r="M10" s="6" t="s">
        <v>198</v>
      </c>
      <c r="N10" s="18">
        <v>6</v>
      </c>
      <c r="O10" s="11" t="s">
        <v>63</v>
      </c>
      <c r="Q10" s="3">
        <f t="shared" si="0"/>
        <v>64</v>
      </c>
      <c r="R10" s="3">
        <f t="shared" si="1"/>
        <v>0</v>
      </c>
      <c r="S10" s="3">
        <f t="shared" si="2"/>
        <v>0</v>
      </c>
      <c r="T10" s="3">
        <f t="shared" si="3"/>
        <v>0</v>
      </c>
      <c r="U10" s="3">
        <f t="shared" si="4"/>
        <v>0</v>
      </c>
      <c r="AA10" s="5" t="s">
        <v>2</v>
      </c>
      <c r="AB10" s="5" t="s">
        <v>1</v>
      </c>
      <c r="AC10" s="5" t="s">
        <v>0</v>
      </c>
      <c r="AD10" s="6" t="str">
        <f t="shared" si="6"/>
        <v>ssi2_sclk</v>
      </c>
      <c r="AE10" s="6" t="str">
        <f t="shared" si="7"/>
        <v>idc4clk</v>
      </c>
      <c r="AF10" s="6" t="str">
        <f t="shared" si="8"/>
        <v>ssi0_en2</v>
      </c>
      <c r="AG10" s="6" t="str">
        <f t="shared" si="9"/>
        <v>ssis_sclk</v>
      </c>
      <c r="AH10" s="6" t="str">
        <f t="shared" ref="AH10:AH73" si="10">M10</f>
        <v>vsdelay_hsync_out_1</v>
      </c>
    </row>
    <row r="11" spans="2:34" ht="30" x14ac:dyDescent="0.25">
      <c r="B11" s="20"/>
      <c r="C11" s="9">
        <v>7</v>
      </c>
      <c r="D11" s="9">
        <v>7</v>
      </c>
      <c r="E11" s="8" t="s">
        <v>134</v>
      </c>
      <c r="F11" s="7" t="s">
        <v>2</v>
      </c>
      <c r="G11" s="7" t="s">
        <v>1</v>
      </c>
      <c r="H11" s="7" t="s">
        <v>0</v>
      </c>
      <c r="I11" s="6" t="s">
        <v>199</v>
      </c>
      <c r="J11" s="6" t="s">
        <v>200</v>
      </c>
      <c r="K11" s="6" t="s">
        <v>201</v>
      </c>
      <c r="L11" s="6" t="s">
        <v>202</v>
      </c>
      <c r="M11" s="6" t="s">
        <v>203</v>
      </c>
      <c r="N11" s="18">
        <v>7</v>
      </c>
      <c r="O11" s="11" t="str">
        <f>"            .PinIoTypeRegVal = 0x"&amp;DEC2HEX(SUM(T4:T35),8)&amp;"U,         /* GPIO pin [31:0]: Input(0) or Output(1) pin */"</f>
        <v xml:space="preserve">            .PinIoTypeRegVal = 0x00000000U,         /* GPIO pin [31:0]: Input(0) or Output(1) pin */</v>
      </c>
      <c r="Q11" s="3">
        <f t="shared" si="0"/>
        <v>128</v>
      </c>
      <c r="R11" s="3">
        <f t="shared" si="1"/>
        <v>0</v>
      </c>
      <c r="S11" s="3">
        <f t="shared" si="2"/>
        <v>0</v>
      </c>
      <c r="T11" s="3">
        <f t="shared" si="3"/>
        <v>0</v>
      </c>
      <c r="U11" s="3">
        <f t="shared" si="4"/>
        <v>0</v>
      </c>
      <c r="AA11" s="5" t="s">
        <v>2</v>
      </c>
      <c r="AB11" s="5" t="s">
        <v>1</v>
      </c>
      <c r="AC11" s="5" t="s">
        <v>0</v>
      </c>
      <c r="AD11" s="6" t="str">
        <f t="shared" si="6"/>
        <v>ssi2_txd</v>
      </c>
      <c r="AE11" s="6" t="str">
        <f t="shared" si="7"/>
        <v>idc4data</v>
      </c>
      <c r="AF11" s="6" t="str">
        <f t="shared" si="8"/>
        <v>ssi0_en3</v>
      </c>
      <c r="AG11" s="6" t="str">
        <f t="shared" si="9"/>
        <v>ssis_txd</v>
      </c>
      <c r="AH11" s="6" t="str">
        <f t="shared" si="10"/>
        <v>ext_hsync_src_input</v>
      </c>
    </row>
    <row r="12" spans="2:34" ht="30" x14ac:dyDescent="0.25">
      <c r="B12" s="20"/>
      <c r="C12" s="9">
        <v>8</v>
      </c>
      <c r="D12" s="9">
        <v>8</v>
      </c>
      <c r="E12" s="8" t="s">
        <v>133</v>
      </c>
      <c r="F12" s="7" t="s">
        <v>2</v>
      </c>
      <c r="G12" s="7" t="s">
        <v>1</v>
      </c>
      <c r="H12" s="7" t="s">
        <v>0</v>
      </c>
      <c r="I12" s="6" t="s">
        <v>204</v>
      </c>
      <c r="J12" s="6" t="s">
        <v>205</v>
      </c>
      <c r="K12" s="6" t="s">
        <v>206</v>
      </c>
      <c r="L12" s="6" t="s">
        <v>207</v>
      </c>
      <c r="M12" s="6" t="s">
        <v>208</v>
      </c>
      <c r="N12" s="18">
        <v>8</v>
      </c>
      <c r="O12" s="11" t="s">
        <v>148</v>
      </c>
      <c r="Q12" s="3">
        <f t="shared" si="0"/>
        <v>256</v>
      </c>
      <c r="R12" s="3">
        <f t="shared" si="1"/>
        <v>0</v>
      </c>
      <c r="S12" s="3">
        <f t="shared" si="2"/>
        <v>0</v>
      </c>
      <c r="T12" s="3">
        <f t="shared" si="3"/>
        <v>0</v>
      </c>
      <c r="U12" s="3">
        <f t="shared" si="4"/>
        <v>0</v>
      </c>
      <c r="AA12" s="5" t="s">
        <v>2</v>
      </c>
      <c r="AB12" s="5" t="s">
        <v>1</v>
      </c>
      <c r="AC12" s="5" t="s">
        <v>0</v>
      </c>
      <c r="AD12" s="6" t="str">
        <f t="shared" si="6"/>
        <v>ssi2_rxd</v>
      </c>
      <c r="AE12" s="6" t="str">
        <f t="shared" si="7"/>
        <v>idc3clk</v>
      </c>
      <c r="AF12" s="6" t="str">
        <f t="shared" si="8"/>
        <v>idcsclk</v>
      </c>
      <c r="AG12" s="6" t="str">
        <f t="shared" si="9"/>
        <v>ssis_rxd</v>
      </c>
      <c r="AH12" s="6" t="str">
        <f t="shared" si="10"/>
        <v>ext_vsync_src_input</v>
      </c>
    </row>
    <row r="13" spans="2:34" x14ac:dyDescent="0.25">
      <c r="B13" s="20"/>
      <c r="C13" s="9">
        <v>9</v>
      </c>
      <c r="D13" s="9">
        <v>9</v>
      </c>
      <c r="E13" s="8" t="s">
        <v>131</v>
      </c>
      <c r="F13" s="7" t="s">
        <v>2</v>
      </c>
      <c r="G13" s="7" t="s">
        <v>1</v>
      </c>
      <c r="H13" s="7" t="s">
        <v>0</v>
      </c>
      <c r="I13" s="6" t="s">
        <v>209</v>
      </c>
      <c r="J13" s="6" t="s">
        <v>210</v>
      </c>
      <c r="K13" s="6" t="s">
        <v>211</v>
      </c>
      <c r="L13" s="6" t="s">
        <v>212</v>
      </c>
      <c r="M13" s="6"/>
      <c r="N13" s="18">
        <v>9</v>
      </c>
      <c r="O13" s="11" t="str">
        <f>"            .PinStateRegVal = 0x"&amp;DEC2HEX(SUM(U4:U35),8)&amp;"U,          /* GPIO pin [31:0]: Low(0) or High(1) pin state */"</f>
        <v xml:space="preserve">            .PinStateRegVal = 0x00000000U,          /* GPIO pin [31:0]: Low(0) or High(1) pin state */</v>
      </c>
      <c r="Q13" s="3">
        <f t="shared" si="0"/>
        <v>512</v>
      </c>
      <c r="R13" s="3">
        <f t="shared" si="1"/>
        <v>0</v>
      </c>
      <c r="S13" s="3">
        <f t="shared" si="2"/>
        <v>0</v>
      </c>
      <c r="T13" s="3">
        <f t="shared" si="3"/>
        <v>0</v>
      </c>
      <c r="U13" s="3">
        <f t="shared" si="4"/>
        <v>0</v>
      </c>
      <c r="AA13" s="5" t="s">
        <v>2</v>
      </c>
      <c r="AB13" s="5" t="s">
        <v>1</v>
      </c>
      <c r="AC13" s="5" t="s">
        <v>0</v>
      </c>
      <c r="AD13" s="6" t="str">
        <f t="shared" si="6"/>
        <v>ssi2_en0</v>
      </c>
      <c r="AE13" s="6" t="str">
        <f t="shared" si="7"/>
        <v>idc3data</v>
      </c>
      <c r="AF13" s="6" t="str">
        <f t="shared" si="8"/>
        <v>idcsdata</v>
      </c>
      <c r="AG13" s="6" t="str">
        <f t="shared" si="9"/>
        <v>ssis_en2</v>
      </c>
      <c r="AH13" s="6"/>
    </row>
    <row r="14" spans="2:34" x14ac:dyDescent="0.25">
      <c r="B14" s="20"/>
      <c r="C14" s="9">
        <v>10</v>
      </c>
      <c r="D14" s="9">
        <v>10</v>
      </c>
      <c r="E14" s="8" t="s">
        <v>125</v>
      </c>
      <c r="F14" s="7" t="s">
        <v>2</v>
      </c>
      <c r="G14" s="7" t="s">
        <v>1</v>
      </c>
      <c r="H14" s="7" t="s">
        <v>0</v>
      </c>
      <c r="I14" s="6" t="s">
        <v>213</v>
      </c>
      <c r="J14" s="6"/>
      <c r="K14" s="6"/>
      <c r="L14" s="6" t="s">
        <v>214</v>
      </c>
      <c r="M14" s="6"/>
      <c r="N14" s="18">
        <v>10</v>
      </c>
      <c r="O14" s="11" t="s">
        <v>147</v>
      </c>
      <c r="Q14" s="3">
        <f t="shared" si="0"/>
        <v>1024</v>
      </c>
      <c r="R14" s="3">
        <f t="shared" si="1"/>
        <v>0</v>
      </c>
      <c r="S14" s="3">
        <f t="shared" si="2"/>
        <v>0</v>
      </c>
      <c r="T14" s="3">
        <f t="shared" si="3"/>
        <v>0</v>
      </c>
      <c r="U14" s="3">
        <f t="shared" si="4"/>
        <v>0</v>
      </c>
      <c r="AA14" s="5" t="s">
        <v>2</v>
      </c>
      <c r="AB14" s="5" t="s">
        <v>1</v>
      </c>
      <c r="AC14" s="5" t="s">
        <v>0</v>
      </c>
      <c r="AD14" s="6" t="str">
        <f t="shared" si="6"/>
        <v>uart_apb_rx</v>
      </c>
      <c r="AE14" s="6"/>
      <c r="AF14" s="6"/>
      <c r="AG14" s="6" t="str">
        <f t="shared" si="9"/>
        <v>pwm5</v>
      </c>
      <c r="AH14" s="6"/>
    </row>
    <row r="15" spans="2:34" x14ac:dyDescent="0.25">
      <c r="B15" s="20"/>
      <c r="C15" s="9">
        <v>11</v>
      </c>
      <c r="D15" s="9">
        <v>11</v>
      </c>
      <c r="E15" s="8" t="s">
        <v>124</v>
      </c>
      <c r="F15" s="7" t="s">
        <v>2</v>
      </c>
      <c r="G15" s="7" t="s">
        <v>1</v>
      </c>
      <c r="H15" s="7" t="s">
        <v>0</v>
      </c>
      <c r="I15" s="6" t="s">
        <v>215</v>
      </c>
      <c r="J15" s="6"/>
      <c r="K15" s="6"/>
      <c r="L15" s="6" t="s">
        <v>216</v>
      </c>
      <c r="M15" s="6"/>
      <c r="N15" s="18">
        <v>11</v>
      </c>
      <c r="O15" s="11" t="s">
        <v>120</v>
      </c>
      <c r="Q15" s="3">
        <f t="shared" si="0"/>
        <v>2048</v>
      </c>
      <c r="R15" s="3">
        <f t="shared" si="1"/>
        <v>0</v>
      </c>
      <c r="S15" s="3">
        <f t="shared" si="2"/>
        <v>0</v>
      </c>
      <c r="T15" s="3">
        <f t="shared" si="3"/>
        <v>0</v>
      </c>
      <c r="U15" s="3">
        <f t="shared" si="4"/>
        <v>0</v>
      </c>
      <c r="AA15" s="5" t="s">
        <v>2</v>
      </c>
      <c r="AB15" s="5" t="s">
        <v>1</v>
      </c>
      <c r="AC15" s="5" t="s">
        <v>0</v>
      </c>
      <c r="AD15" s="6" t="str">
        <f t="shared" si="6"/>
        <v>uart_apb_tx</v>
      </c>
      <c r="AE15" s="6"/>
      <c r="AF15" s="6"/>
      <c r="AG15" s="6" t="str">
        <f t="shared" si="9"/>
        <v>pwm6</v>
      </c>
      <c r="AH15" s="6"/>
    </row>
    <row r="16" spans="2:34" x14ac:dyDescent="0.25">
      <c r="B16" s="20"/>
      <c r="C16" s="9">
        <v>12</v>
      </c>
      <c r="D16" s="9">
        <v>12</v>
      </c>
      <c r="E16" s="8" t="s">
        <v>24</v>
      </c>
      <c r="F16" s="7" t="s">
        <v>2</v>
      </c>
      <c r="G16" s="7" t="s">
        <v>1</v>
      </c>
      <c r="H16" s="7" t="s">
        <v>0</v>
      </c>
      <c r="I16" s="6" t="s">
        <v>217</v>
      </c>
      <c r="J16" s="6" t="s">
        <v>218</v>
      </c>
      <c r="K16" s="6"/>
      <c r="L16" s="6" t="s">
        <v>219</v>
      </c>
      <c r="M16" s="6" t="s">
        <v>220</v>
      </c>
      <c r="N16" s="18">
        <v>12</v>
      </c>
      <c r="O16" s="11" t="s">
        <v>56</v>
      </c>
      <c r="Q16" s="3">
        <f t="shared" si="0"/>
        <v>4096</v>
      </c>
      <c r="R16" s="3">
        <f t="shared" si="1"/>
        <v>0</v>
      </c>
      <c r="S16" s="3">
        <f t="shared" si="2"/>
        <v>0</v>
      </c>
      <c r="T16" s="3">
        <f t="shared" si="3"/>
        <v>0</v>
      </c>
      <c r="U16" s="3">
        <f t="shared" si="4"/>
        <v>0</v>
      </c>
      <c r="AA16" s="5" t="s">
        <v>2</v>
      </c>
      <c r="AB16" s="5" t="s">
        <v>1</v>
      </c>
      <c r="AC16" s="5" t="s">
        <v>0</v>
      </c>
      <c r="AD16" s="6" t="str">
        <f t="shared" si="6"/>
        <v>pwm0</v>
      </c>
      <c r="AE16" s="6" t="str">
        <f t="shared" si="7"/>
        <v>vin_strig0</v>
      </c>
      <c r="AF16" s="6"/>
      <c r="AG16" s="6" t="str">
        <f t="shared" si="9"/>
        <v>ssi0_en4</v>
      </c>
      <c r="AH16" s="6" t="str">
        <f t="shared" si="10"/>
        <v>ssi3_sclk</v>
      </c>
    </row>
    <row r="17" spans="2:34" x14ac:dyDescent="0.25">
      <c r="B17" s="20"/>
      <c r="C17" s="9">
        <v>13</v>
      </c>
      <c r="D17" s="9">
        <v>13</v>
      </c>
      <c r="E17" s="8" t="s">
        <v>122</v>
      </c>
      <c r="F17" s="7" t="s">
        <v>2</v>
      </c>
      <c r="G17" s="7" t="s">
        <v>1</v>
      </c>
      <c r="H17" s="7" t="s">
        <v>0</v>
      </c>
      <c r="I17" s="6" t="s">
        <v>221</v>
      </c>
      <c r="J17" s="6" t="s">
        <v>222</v>
      </c>
      <c r="K17" s="6" t="s">
        <v>239</v>
      </c>
      <c r="L17" s="6" t="s">
        <v>223</v>
      </c>
      <c r="M17" s="6" t="s">
        <v>224</v>
      </c>
      <c r="N17" s="18">
        <v>13</v>
      </c>
      <c r="O17" s="11" t="s">
        <v>54</v>
      </c>
      <c r="Q17" s="3">
        <f t="shared" si="0"/>
        <v>8192</v>
      </c>
      <c r="R17" s="3">
        <f t="shared" si="1"/>
        <v>0</v>
      </c>
      <c r="S17" s="3">
        <f t="shared" si="2"/>
        <v>0</v>
      </c>
      <c r="T17" s="3">
        <f t="shared" si="3"/>
        <v>0</v>
      </c>
      <c r="U17" s="3">
        <f t="shared" si="4"/>
        <v>0</v>
      </c>
      <c r="AA17" s="5" t="s">
        <v>2</v>
      </c>
      <c r="AB17" s="5" t="s">
        <v>1</v>
      </c>
      <c r="AC17" s="5" t="s">
        <v>0</v>
      </c>
      <c r="AD17" s="6" t="str">
        <f t="shared" si="6"/>
        <v>pwm1</v>
      </c>
      <c r="AE17" s="6" t="str">
        <f t="shared" si="7"/>
        <v>vin_strig1</v>
      </c>
      <c r="AF17" s="6" t="str">
        <f t="shared" si="8"/>
        <v>usb32c_drive_vbus</v>
      </c>
      <c r="AG17" s="6" t="str">
        <f t="shared" si="9"/>
        <v>ssi0_en5</v>
      </c>
      <c r="AH17" s="6" t="str">
        <f t="shared" si="10"/>
        <v>ssi3_en0</v>
      </c>
    </row>
    <row r="18" spans="2:34" ht="30" x14ac:dyDescent="0.25">
      <c r="B18" s="20"/>
      <c r="C18" s="9">
        <v>14</v>
      </c>
      <c r="D18" s="9">
        <v>14</v>
      </c>
      <c r="E18" s="8" t="s">
        <v>457</v>
      </c>
      <c r="F18" s="7" t="s">
        <v>2</v>
      </c>
      <c r="G18" s="7" t="s">
        <v>1</v>
      </c>
      <c r="H18" s="7" t="s">
        <v>0</v>
      </c>
      <c r="I18" s="6" t="s">
        <v>225</v>
      </c>
      <c r="J18" s="6"/>
      <c r="K18" s="6" t="s">
        <v>226</v>
      </c>
      <c r="L18" s="6"/>
      <c r="M18" s="6" t="s">
        <v>227</v>
      </c>
      <c r="N18" s="18">
        <v>14</v>
      </c>
      <c r="O18" s="11" t="s">
        <v>52</v>
      </c>
      <c r="Q18" s="3">
        <f t="shared" si="0"/>
        <v>16384</v>
      </c>
      <c r="R18" s="3">
        <f t="shared" si="1"/>
        <v>0</v>
      </c>
      <c r="S18" s="3">
        <f t="shared" si="2"/>
        <v>16384</v>
      </c>
      <c r="T18" s="3">
        <f t="shared" si="3"/>
        <v>0</v>
      </c>
      <c r="U18" s="3">
        <f t="shared" si="4"/>
        <v>0</v>
      </c>
      <c r="AA18" s="5" t="s">
        <v>2</v>
      </c>
      <c r="AB18" s="5" t="s">
        <v>1</v>
      </c>
      <c r="AC18" s="5" t="s">
        <v>0</v>
      </c>
      <c r="AD18" s="6" t="str">
        <f t="shared" si="6"/>
        <v>pwm2</v>
      </c>
      <c r="AE18" s="6"/>
      <c r="AF18" s="6" t="str">
        <f t="shared" si="8"/>
        <v>usb32c_overcurrent</v>
      </c>
      <c r="AG18" s="6"/>
      <c r="AH18" s="6" t="str">
        <f t="shared" si="10"/>
        <v>ssi3_txd</v>
      </c>
    </row>
    <row r="19" spans="2:34" x14ac:dyDescent="0.25">
      <c r="B19" s="20"/>
      <c r="C19" s="9">
        <v>15</v>
      </c>
      <c r="D19" s="9">
        <v>15</v>
      </c>
      <c r="E19" s="8" t="s">
        <v>119</v>
      </c>
      <c r="F19" s="7" t="s">
        <v>2</v>
      </c>
      <c r="G19" s="7" t="s">
        <v>1</v>
      </c>
      <c r="H19" s="7" t="s">
        <v>0</v>
      </c>
      <c r="I19" s="6" t="s">
        <v>228</v>
      </c>
      <c r="J19" s="6"/>
      <c r="K19" s="6" t="s">
        <v>229</v>
      </c>
      <c r="L19" s="6"/>
      <c r="M19" s="6"/>
      <c r="N19" s="18">
        <v>15</v>
      </c>
      <c r="O19" s="11" t="s">
        <v>50</v>
      </c>
      <c r="Q19" s="3">
        <f t="shared" si="0"/>
        <v>32768</v>
      </c>
      <c r="R19" s="3">
        <f t="shared" si="1"/>
        <v>0</v>
      </c>
      <c r="S19" s="3">
        <f t="shared" si="2"/>
        <v>0</v>
      </c>
      <c r="T19" s="3">
        <f t="shared" si="3"/>
        <v>0</v>
      </c>
      <c r="U19" s="3">
        <f t="shared" si="4"/>
        <v>0</v>
      </c>
      <c r="AA19" s="5" t="s">
        <v>2</v>
      </c>
      <c r="AB19" s="5" t="s">
        <v>1</v>
      </c>
      <c r="AC19" s="5" t="s">
        <v>0</v>
      </c>
      <c r="AD19" s="6" t="str">
        <f t="shared" si="6"/>
        <v>i2s_clk</v>
      </c>
      <c r="AE19" s="6"/>
      <c r="AF19" s="6" t="str">
        <f t="shared" si="8"/>
        <v>dmic_clk</v>
      </c>
      <c r="AG19" s="6"/>
      <c r="AH19" s="6"/>
    </row>
    <row r="20" spans="2:34" x14ac:dyDescent="0.25">
      <c r="B20" s="20"/>
      <c r="C20" s="9">
        <v>16</v>
      </c>
      <c r="D20" s="9">
        <v>16</v>
      </c>
      <c r="E20" s="8" t="s">
        <v>118</v>
      </c>
      <c r="F20" s="7" t="s">
        <v>2</v>
      </c>
      <c r="G20" s="7" t="s">
        <v>1</v>
      </c>
      <c r="H20" s="7" t="s">
        <v>0</v>
      </c>
      <c r="I20" s="6" t="s">
        <v>230</v>
      </c>
      <c r="J20" s="6"/>
      <c r="K20" s="6" t="s">
        <v>232</v>
      </c>
      <c r="L20" s="6"/>
      <c r="M20" s="6"/>
      <c r="N20" s="18">
        <v>16</v>
      </c>
      <c r="O20" s="11" t="s">
        <v>145</v>
      </c>
      <c r="Q20" s="3">
        <f t="shared" si="0"/>
        <v>65536</v>
      </c>
      <c r="R20" s="3">
        <f t="shared" si="1"/>
        <v>0</v>
      </c>
      <c r="S20" s="3">
        <f t="shared" si="2"/>
        <v>0</v>
      </c>
      <c r="T20" s="3">
        <f t="shared" si="3"/>
        <v>0</v>
      </c>
      <c r="U20" s="3">
        <f t="shared" si="4"/>
        <v>0</v>
      </c>
      <c r="AA20" s="5" t="s">
        <v>2</v>
      </c>
      <c r="AB20" s="5" t="s">
        <v>1</v>
      </c>
      <c r="AC20" s="5" t="s">
        <v>0</v>
      </c>
      <c r="AD20" s="6" t="str">
        <f t="shared" si="6"/>
        <v>i2s_si_0</v>
      </c>
      <c r="AE20" s="6"/>
      <c r="AF20" s="6" t="str">
        <f t="shared" si="8"/>
        <v>dmic_dat_in</v>
      </c>
      <c r="AG20" s="6"/>
      <c r="AH20" s="6"/>
    </row>
    <row r="21" spans="2:34" x14ac:dyDescent="0.25">
      <c r="B21" s="20"/>
      <c r="C21" s="9">
        <v>17</v>
      </c>
      <c r="D21" s="9">
        <v>17</v>
      </c>
      <c r="E21" s="8" t="s">
        <v>117</v>
      </c>
      <c r="F21" s="7" t="s">
        <v>2</v>
      </c>
      <c r="G21" s="7" t="s">
        <v>1</v>
      </c>
      <c r="H21" s="7" t="s">
        <v>0</v>
      </c>
      <c r="I21" s="6" t="s">
        <v>231</v>
      </c>
      <c r="J21" s="6"/>
      <c r="K21" s="6" t="s">
        <v>192</v>
      </c>
      <c r="L21" s="6"/>
      <c r="M21" s="6"/>
      <c r="N21" s="18">
        <v>17</v>
      </c>
      <c r="O21" s="11"/>
      <c r="Q21" s="3">
        <f t="shared" si="0"/>
        <v>131072</v>
      </c>
      <c r="R21" s="3">
        <f t="shared" si="1"/>
        <v>0</v>
      </c>
      <c r="S21" s="3">
        <f t="shared" si="2"/>
        <v>0</v>
      </c>
      <c r="T21" s="3">
        <f t="shared" si="3"/>
        <v>0</v>
      </c>
      <c r="U21" s="3">
        <f t="shared" si="4"/>
        <v>0</v>
      </c>
      <c r="AA21" s="5" t="s">
        <v>2</v>
      </c>
      <c r="AB21" s="5" t="s">
        <v>1</v>
      </c>
      <c r="AC21" s="5" t="s">
        <v>0</v>
      </c>
      <c r="AD21" s="6" t="str">
        <f t="shared" si="6"/>
        <v>i2s_so_0</v>
      </c>
      <c r="AE21" s="6"/>
      <c r="AF21" s="6" t="str">
        <f t="shared" si="8"/>
        <v>dmic_dat_out</v>
      </c>
      <c r="AG21" s="6"/>
      <c r="AH21" s="6"/>
    </row>
    <row r="22" spans="2:34" x14ac:dyDescent="0.25">
      <c r="B22" s="20"/>
      <c r="C22" s="9">
        <v>18</v>
      </c>
      <c r="D22" s="9">
        <v>18</v>
      </c>
      <c r="E22" s="8" t="s">
        <v>115</v>
      </c>
      <c r="F22" s="7" t="s">
        <v>2</v>
      </c>
      <c r="G22" s="7" t="s">
        <v>1</v>
      </c>
      <c r="H22" s="7" t="s">
        <v>0</v>
      </c>
      <c r="I22" s="6" t="s">
        <v>233</v>
      </c>
      <c r="J22" s="6"/>
      <c r="K22" s="6"/>
      <c r="L22" s="6"/>
      <c r="M22" s="6"/>
      <c r="N22" s="18">
        <v>18</v>
      </c>
      <c r="O22" s="11" t="s">
        <v>142</v>
      </c>
      <c r="Q22" s="3">
        <f t="shared" si="0"/>
        <v>262144</v>
      </c>
      <c r="R22" s="3">
        <f t="shared" si="1"/>
        <v>0</v>
      </c>
      <c r="S22" s="3">
        <f t="shared" si="2"/>
        <v>0</v>
      </c>
      <c r="T22" s="3">
        <f t="shared" si="3"/>
        <v>0</v>
      </c>
      <c r="U22" s="3">
        <f t="shared" si="4"/>
        <v>0</v>
      </c>
      <c r="AA22" s="5" t="s">
        <v>2</v>
      </c>
      <c r="AB22" s="5" t="s">
        <v>1</v>
      </c>
      <c r="AC22" s="5" t="s">
        <v>0</v>
      </c>
      <c r="AD22" s="6" t="str">
        <f t="shared" si="6"/>
        <v>i2s_ws</v>
      </c>
      <c r="AE22" s="6"/>
      <c r="AF22" s="6"/>
      <c r="AG22" s="6"/>
      <c r="AH22" s="6"/>
    </row>
    <row r="23" spans="2:34" ht="30" x14ac:dyDescent="0.25">
      <c r="B23" s="20"/>
      <c r="C23" s="9">
        <v>19</v>
      </c>
      <c r="D23" s="9">
        <v>19</v>
      </c>
      <c r="E23" s="8" t="s">
        <v>114</v>
      </c>
      <c r="F23" s="7" t="s">
        <v>2</v>
      </c>
      <c r="G23" s="7" t="s">
        <v>1</v>
      </c>
      <c r="H23" s="7" t="s">
        <v>0</v>
      </c>
      <c r="I23" s="6" t="s">
        <v>113</v>
      </c>
      <c r="J23" s="6" t="s">
        <v>112</v>
      </c>
      <c r="K23" s="6" t="s">
        <v>234</v>
      </c>
      <c r="L23" s="6" t="s">
        <v>235</v>
      </c>
      <c r="M23" s="6" t="s">
        <v>236</v>
      </c>
      <c r="N23" s="18">
        <v>19</v>
      </c>
      <c r="O23" s="11" t="s">
        <v>66</v>
      </c>
      <c r="Q23" s="3">
        <f t="shared" ref="Q23:Q34" si="11">IF(E23=I23,2^C23,IF(E23=J23,0,IF(E23=K23,2^C23,IF(E23=L23,0,IF(E23=M23,2^C23,0)))))</f>
        <v>0</v>
      </c>
      <c r="R23" s="3">
        <f t="shared" ref="R23:R34" si="12">IF(E23=I23,0,IF(E23=J23,2^C23,IF(E23=K23,2^C23,IF(E23=L23,0,IF(E23=M23,0,0)))))</f>
        <v>524288</v>
      </c>
      <c r="S23" s="3">
        <f t="shared" ref="S23:S34" si="13">IF(E23=I23,0,IF(E23=J23,0,IF(E23=K23,0,IF(E23=L23,2^C23,IF(E23=M23,2^C23,0)))))</f>
        <v>0</v>
      </c>
      <c r="T23" s="3">
        <f t="shared" si="3"/>
        <v>0</v>
      </c>
      <c r="U23" s="3">
        <f t="shared" si="4"/>
        <v>0</v>
      </c>
      <c r="AA23" s="5" t="s">
        <v>2</v>
      </c>
      <c r="AB23" s="5" t="s">
        <v>1</v>
      </c>
      <c r="AC23" s="5" t="s">
        <v>0</v>
      </c>
      <c r="AD23" s="6" t="str">
        <f t="shared" ref="AD23:AE25" si="14">I23</f>
        <v>RMII_enet_txen</v>
      </c>
      <c r="AE23" s="6" t="str">
        <f t="shared" si="14"/>
        <v>RGMII_enet_txen</v>
      </c>
      <c r="AF23" s="6" t="str">
        <f t="shared" si="8"/>
        <v>pwm8</v>
      </c>
      <c r="AG23" s="6" t="str">
        <f t="shared" si="9"/>
        <v>usb32c_overcurrent</v>
      </c>
      <c r="AH23" s="6" t="str">
        <f t="shared" si="10"/>
        <v>wdt_ext_rst_I</v>
      </c>
    </row>
    <row r="24" spans="2:34" ht="30" x14ac:dyDescent="0.25">
      <c r="B24" s="20"/>
      <c r="C24" s="9">
        <v>20</v>
      </c>
      <c r="D24" s="9">
        <v>20</v>
      </c>
      <c r="E24" s="8" t="s">
        <v>111</v>
      </c>
      <c r="F24" s="7" t="s">
        <v>2</v>
      </c>
      <c r="G24" s="7" t="s">
        <v>1</v>
      </c>
      <c r="H24" s="7" t="s">
        <v>0</v>
      </c>
      <c r="I24" s="6" t="s">
        <v>110</v>
      </c>
      <c r="J24" s="6" t="s">
        <v>109</v>
      </c>
      <c r="K24" s="6" t="s">
        <v>237</v>
      </c>
      <c r="L24" s="6" t="s">
        <v>239</v>
      </c>
      <c r="M24" s="6" t="s">
        <v>218</v>
      </c>
      <c r="N24" s="18">
        <v>20</v>
      </c>
      <c r="O24" s="11" t="str">
        <f>"                [0] = 0x"&amp;DEC2HEX(SUM(Q36:Q67),8)&amp;"U,                  /* GPIO pin [63:32]: GPIO(0) or Alternate functions */"</f>
        <v xml:space="preserve">                [0] = 0x00000000U,                  /* GPIO pin [63:32]: GPIO(0) or Alternate functions */</v>
      </c>
      <c r="Q24" s="3">
        <f t="shared" si="11"/>
        <v>0</v>
      </c>
      <c r="R24" s="3">
        <f t="shared" si="12"/>
        <v>1048576</v>
      </c>
      <c r="S24" s="3">
        <f t="shared" si="13"/>
        <v>0</v>
      </c>
      <c r="T24" s="3">
        <f t="shared" si="3"/>
        <v>0</v>
      </c>
      <c r="U24" s="3">
        <f t="shared" si="4"/>
        <v>0</v>
      </c>
      <c r="AA24" s="5" t="s">
        <v>2</v>
      </c>
      <c r="AB24" s="5" t="s">
        <v>1</v>
      </c>
      <c r="AC24" s="5" t="s">
        <v>0</v>
      </c>
      <c r="AD24" s="6" t="str">
        <f t="shared" si="14"/>
        <v>RMII_enet_txd_0</v>
      </c>
      <c r="AE24" s="6" t="str">
        <f t="shared" si="14"/>
        <v>RGMII_enet_txd_0</v>
      </c>
      <c r="AF24" s="6" t="str">
        <f t="shared" si="8"/>
        <v>pwm9</v>
      </c>
      <c r="AG24" s="6" t="str">
        <f t="shared" si="9"/>
        <v>usb32c_drive_vbus</v>
      </c>
      <c r="AH24" s="6" t="str">
        <f t="shared" si="10"/>
        <v>vin_strig0</v>
      </c>
    </row>
    <row r="25" spans="2:34" ht="30" x14ac:dyDescent="0.25">
      <c r="B25" s="20"/>
      <c r="C25" s="9">
        <v>21</v>
      </c>
      <c r="D25" s="9">
        <v>21</v>
      </c>
      <c r="E25" s="8" t="s">
        <v>108</v>
      </c>
      <c r="F25" s="7" t="s">
        <v>2</v>
      </c>
      <c r="G25" s="7" t="s">
        <v>1</v>
      </c>
      <c r="H25" s="7" t="s">
        <v>0</v>
      </c>
      <c r="I25" s="6" t="s">
        <v>107</v>
      </c>
      <c r="J25" s="6" t="s">
        <v>106</v>
      </c>
      <c r="K25" s="6" t="s">
        <v>238</v>
      </c>
      <c r="L25" s="6"/>
      <c r="M25" s="6" t="s">
        <v>240</v>
      </c>
      <c r="N25" s="18">
        <v>21</v>
      </c>
      <c r="O25" s="11" t="str">
        <f>"                [1] = 0x"&amp;DEC2HEX(SUM(R36:R67),8)&amp;"U,                  /* GPIO pin [63:32]: GPIO(0) or Alternate functions */"</f>
        <v xml:space="preserve">                [1] = 0x01FFFFFFU,                  /* GPIO pin [63:32]: GPIO(0) or Alternate functions */</v>
      </c>
      <c r="Q25" s="3">
        <f t="shared" si="11"/>
        <v>0</v>
      </c>
      <c r="R25" s="3">
        <f t="shared" si="12"/>
        <v>2097152</v>
      </c>
      <c r="S25" s="3">
        <f t="shared" si="13"/>
        <v>0</v>
      </c>
      <c r="T25" s="3">
        <f t="shared" si="3"/>
        <v>0</v>
      </c>
      <c r="U25" s="3">
        <f t="shared" si="4"/>
        <v>0</v>
      </c>
      <c r="AA25" s="5" t="s">
        <v>2</v>
      </c>
      <c r="AB25" s="5" t="s">
        <v>1</v>
      </c>
      <c r="AC25" s="5" t="s">
        <v>0</v>
      </c>
      <c r="AD25" s="6" t="str">
        <f t="shared" si="14"/>
        <v>RMII_enet_txd_1</v>
      </c>
      <c r="AE25" s="6" t="str">
        <f t="shared" si="14"/>
        <v>RGMII_enet_txd_1</v>
      </c>
      <c r="AF25" s="6" t="str">
        <f t="shared" si="8"/>
        <v>pwm10</v>
      </c>
      <c r="AG25" s="6"/>
      <c r="AH25" s="6" t="str">
        <f t="shared" si="10"/>
        <v>vin_strig1</v>
      </c>
    </row>
    <row r="26" spans="2:34" ht="30" x14ac:dyDescent="0.25">
      <c r="B26" s="20"/>
      <c r="C26" s="9">
        <v>22</v>
      </c>
      <c r="D26" s="9">
        <v>22</v>
      </c>
      <c r="E26" s="8" t="s">
        <v>105</v>
      </c>
      <c r="F26" s="7" t="s">
        <v>2</v>
      </c>
      <c r="G26" s="7" t="s">
        <v>1</v>
      </c>
      <c r="H26" s="7" t="s">
        <v>0</v>
      </c>
      <c r="I26" s="6"/>
      <c r="J26" s="6" t="s">
        <v>104</v>
      </c>
      <c r="K26" s="6" t="s">
        <v>241</v>
      </c>
      <c r="L26" s="6" t="s">
        <v>242</v>
      </c>
      <c r="M26" s="6" t="s">
        <v>243</v>
      </c>
      <c r="N26" s="18">
        <v>22</v>
      </c>
      <c r="O26" s="11" t="str">
        <f>"                [2] = 0x"&amp;DEC2HEX(SUM(S36:S67),8)&amp;"U,                  /* GPIO pin [63:32]: GPIO(0) or Alternate functions */"</f>
        <v xml:space="preserve">                [2] = 0x00000000U,                  /* GPIO pin [63:32]: GPIO(0) or Alternate functions */</v>
      </c>
      <c r="Q26" s="3">
        <f t="shared" si="11"/>
        <v>0</v>
      </c>
      <c r="R26" s="3">
        <f t="shared" si="12"/>
        <v>4194304</v>
      </c>
      <c r="S26" s="3">
        <f t="shared" si="13"/>
        <v>0</v>
      </c>
      <c r="T26" s="3">
        <f t="shared" si="3"/>
        <v>0</v>
      </c>
      <c r="U26" s="3">
        <f t="shared" si="4"/>
        <v>0</v>
      </c>
      <c r="AA26" s="5" t="s">
        <v>2</v>
      </c>
      <c r="AB26" s="5" t="s">
        <v>1</v>
      </c>
      <c r="AC26" s="5" t="s">
        <v>0</v>
      </c>
      <c r="AD26" s="6"/>
      <c r="AE26" s="6" t="str">
        <f t="shared" ref="AE26:AE34" si="15">J26</f>
        <v>RGMII_enet_txd_2</v>
      </c>
      <c r="AF26" s="6" t="str">
        <f t="shared" si="8"/>
        <v>pwm11</v>
      </c>
      <c r="AG26" s="6" t="str">
        <f t="shared" si="9"/>
        <v>sd_hs_sel</v>
      </c>
      <c r="AH26" s="6" t="str">
        <f t="shared" si="10"/>
        <v>ssi0_en6</v>
      </c>
    </row>
    <row r="27" spans="2:34" ht="30" x14ac:dyDescent="0.25">
      <c r="B27" s="20"/>
      <c r="C27" s="9">
        <v>23</v>
      </c>
      <c r="D27" s="9">
        <v>23</v>
      </c>
      <c r="E27" s="8" t="s">
        <v>103</v>
      </c>
      <c r="F27" s="7" t="s">
        <v>2</v>
      </c>
      <c r="G27" s="7" t="s">
        <v>1</v>
      </c>
      <c r="H27" s="7" t="s">
        <v>0</v>
      </c>
      <c r="I27" s="6"/>
      <c r="J27" s="6" t="s">
        <v>102</v>
      </c>
      <c r="K27" s="6" t="s">
        <v>217</v>
      </c>
      <c r="L27" s="6" t="s">
        <v>316</v>
      </c>
      <c r="M27" s="6" t="s">
        <v>244</v>
      </c>
      <c r="N27" s="18">
        <v>23</v>
      </c>
      <c r="O27" s="11" t="s">
        <v>63</v>
      </c>
      <c r="Q27" s="3">
        <f t="shared" si="11"/>
        <v>0</v>
      </c>
      <c r="R27" s="3">
        <f t="shared" si="12"/>
        <v>8388608</v>
      </c>
      <c r="S27" s="3">
        <f t="shared" si="13"/>
        <v>0</v>
      </c>
      <c r="T27" s="3">
        <f t="shared" si="3"/>
        <v>0</v>
      </c>
      <c r="U27" s="3">
        <f t="shared" si="4"/>
        <v>0</v>
      </c>
      <c r="AA27" s="5" t="s">
        <v>2</v>
      </c>
      <c r="AB27" s="5" t="s">
        <v>1</v>
      </c>
      <c r="AC27" s="5" t="s">
        <v>0</v>
      </c>
      <c r="AD27" s="6"/>
      <c r="AE27" s="6" t="str">
        <f t="shared" si="15"/>
        <v>RGMII_enet_txd_3</v>
      </c>
      <c r="AF27" s="6" t="str">
        <f t="shared" si="8"/>
        <v>pwm0</v>
      </c>
      <c r="AG27" s="6" t="str">
        <f t="shared" si="9"/>
        <v>sdio0_hs_sel</v>
      </c>
      <c r="AH27" s="6" t="str">
        <f t="shared" si="10"/>
        <v>ssi0_en7</v>
      </c>
    </row>
    <row r="28" spans="2:34" ht="30" x14ac:dyDescent="0.25">
      <c r="B28" s="20"/>
      <c r="C28" s="9">
        <v>24</v>
      </c>
      <c r="D28" s="9">
        <v>24</v>
      </c>
      <c r="E28" s="8" t="s">
        <v>101</v>
      </c>
      <c r="F28" s="7" t="s">
        <v>2</v>
      </c>
      <c r="G28" s="7" t="s">
        <v>1</v>
      </c>
      <c r="H28" s="7" t="s">
        <v>0</v>
      </c>
      <c r="I28" s="6" t="s">
        <v>99</v>
      </c>
      <c r="J28" s="6" t="s">
        <v>98</v>
      </c>
      <c r="K28" s="6" t="s">
        <v>245</v>
      </c>
      <c r="L28" s="6" t="s">
        <v>246</v>
      </c>
      <c r="M28" s="6" t="s">
        <v>173</v>
      </c>
      <c r="N28" s="18">
        <v>24</v>
      </c>
      <c r="O28" s="11" t="str">
        <f>"            .PinIoTypeRegVal = 0x"&amp;DEC2HEX(SUM(T36:T67),8)&amp;"U,         /* GPIO pin [63:32]: Input(0) or Output(1) pin */"</f>
        <v xml:space="preserve">            .PinIoTypeRegVal = 0x00000000U,         /* GPIO pin [63:32]: Input(0) or Output(1) pin */</v>
      </c>
      <c r="Q28" s="3">
        <f t="shared" si="11"/>
        <v>0</v>
      </c>
      <c r="R28" s="3">
        <f t="shared" si="12"/>
        <v>16777216</v>
      </c>
      <c r="S28" s="3">
        <f t="shared" si="13"/>
        <v>0</v>
      </c>
      <c r="T28" s="3">
        <f t="shared" si="3"/>
        <v>0</v>
      </c>
      <c r="U28" s="3">
        <f t="shared" si="4"/>
        <v>0</v>
      </c>
      <c r="AA28" s="5" t="s">
        <v>2</v>
      </c>
      <c r="AB28" s="5" t="s">
        <v>1</v>
      </c>
      <c r="AC28" s="5" t="s">
        <v>0</v>
      </c>
      <c r="AD28" s="6" t="str">
        <f>I28</f>
        <v>RMII_enet_rxd_0</v>
      </c>
      <c r="AE28" s="6" t="str">
        <f t="shared" si="15"/>
        <v>RGMII_enet_rxd_0</v>
      </c>
      <c r="AF28" s="6" t="str">
        <f t="shared" si="8"/>
        <v>pwm1</v>
      </c>
      <c r="AG28" s="6" t="str">
        <f t="shared" si="9"/>
        <v>ssi1_sclk</v>
      </c>
      <c r="AH28" s="6" t="str">
        <f t="shared" si="10"/>
        <v>ssi3_rxd</v>
      </c>
    </row>
    <row r="29" spans="2:34" ht="30" x14ac:dyDescent="0.25">
      <c r="B29" s="20"/>
      <c r="C29" s="9">
        <v>25</v>
      </c>
      <c r="D29" s="9">
        <v>25</v>
      </c>
      <c r="E29" s="8" t="s">
        <v>97</v>
      </c>
      <c r="F29" s="7" t="s">
        <v>2</v>
      </c>
      <c r="G29" s="7" t="s">
        <v>1</v>
      </c>
      <c r="H29" s="7" t="s">
        <v>0</v>
      </c>
      <c r="I29" s="6" t="s">
        <v>96</v>
      </c>
      <c r="J29" s="6" t="s">
        <v>95</v>
      </c>
      <c r="K29" s="6" t="s">
        <v>247</v>
      </c>
      <c r="L29" s="6" t="s">
        <v>248</v>
      </c>
      <c r="M29" s="6" t="s">
        <v>227</v>
      </c>
      <c r="N29" s="18">
        <v>25</v>
      </c>
      <c r="O29" s="11" t="s">
        <v>138</v>
      </c>
      <c r="Q29" s="3">
        <f t="shared" si="11"/>
        <v>0</v>
      </c>
      <c r="R29" s="3">
        <f t="shared" si="12"/>
        <v>33554432</v>
      </c>
      <c r="S29" s="3">
        <f t="shared" si="13"/>
        <v>0</v>
      </c>
      <c r="T29" s="3">
        <f t="shared" si="3"/>
        <v>0</v>
      </c>
      <c r="U29" s="3">
        <f t="shared" si="4"/>
        <v>0</v>
      </c>
      <c r="AA29" s="5" t="s">
        <v>2</v>
      </c>
      <c r="AB29" s="5" t="s">
        <v>1</v>
      </c>
      <c r="AC29" s="5" t="s">
        <v>0</v>
      </c>
      <c r="AD29" s="6" t="str">
        <f>I29</f>
        <v>RMII_enet_rxd_1</v>
      </c>
      <c r="AE29" s="6" t="str">
        <f t="shared" si="15"/>
        <v>RGMII_enet_rxd_1</v>
      </c>
      <c r="AF29" s="6" t="str">
        <f t="shared" si="8"/>
        <v>pwm2</v>
      </c>
      <c r="AG29" s="6" t="str">
        <f t="shared" si="9"/>
        <v>ssi1_rxd</v>
      </c>
      <c r="AH29" s="6" t="str">
        <f t="shared" si="10"/>
        <v>ssi3_txd</v>
      </c>
    </row>
    <row r="30" spans="2:34" ht="30" x14ac:dyDescent="0.25">
      <c r="B30" s="20"/>
      <c r="C30" s="9">
        <v>26</v>
      </c>
      <c r="D30" s="9">
        <v>26</v>
      </c>
      <c r="E30" s="8" t="s">
        <v>94</v>
      </c>
      <c r="F30" s="7" t="s">
        <v>2</v>
      </c>
      <c r="G30" s="7" t="s">
        <v>1</v>
      </c>
      <c r="H30" s="7" t="s">
        <v>0</v>
      </c>
      <c r="I30" s="6"/>
      <c r="J30" s="6" t="s">
        <v>92</v>
      </c>
      <c r="K30" s="6"/>
      <c r="L30" s="6" t="s">
        <v>250</v>
      </c>
      <c r="M30" s="6" t="s">
        <v>220</v>
      </c>
      <c r="N30" s="18">
        <v>26</v>
      </c>
      <c r="O30" s="11" t="str">
        <f>"            .PinStateRegVal =  0x"&amp;DEC2HEX(SUM(U36:U67),8)&amp;"U,         /* GPIO pin [63:32]: Low(0) or High(1) pin state */"</f>
        <v xml:space="preserve">            .PinStateRegVal =  0x00000000U,         /* GPIO pin [63:32]: Low(0) or High(1) pin state */</v>
      </c>
      <c r="Q30" s="3">
        <f t="shared" si="11"/>
        <v>0</v>
      </c>
      <c r="R30" s="3">
        <f t="shared" si="12"/>
        <v>67108864</v>
      </c>
      <c r="S30" s="3">
        <f t="shared" si="13"/>
        <v>0</v>
      </c>
      <c r="T30" s="3">
        <f t="shared" si="3"/>
        <v>0</v>
      </c>
      <c r="U30" s="3">
        <f t="shared" si="4"/>
        <v>0</v>
      </c>
      <c r="AA30" s="5" t="s">
        <v>2</v>
      </c>
      <c r="AB30" s="5" t="s">
        <v>1</v>
      </c>
      <c r="AC30" s="5" t="s">
        <v>0</v>
      </c>
      <c r="AD30" s="6"/>
      <c r="AE30" s="6" t="str">
        <f t="shared" si="15"/>
        <v>RGMII_enet_rxd_2</v>
      </c>
      <c r="AF30" s="6"/>
      <c r="AG30" s="6" t="str">
        <f t="shared" si="9"/>
        <v>ssi1_txd</v>
      </c>
      <c r="AH30" s="6" t="str">
        <f t="shared" si="10"/>
        <v>ssi3_sclk</v>
      </c>
    </row>
    <row r="31" spans="2:34" ht="30" x14ac:dyDescent="0.25">
      <c r="B31" s="20"/>
      <c r="C31" s="9">
        <v>27</v>
      </c>
      <c r="D31" s="9">
        <v>27</v>
      </c>
      <c r="E31" s="8" t="s">
        <v>91</v>
      </c>
      <c r="F31" s="7" t="s">
        <v>2</v>
      </c>
      <c r="G31" s="7" t="s">
        <v>1</v>
      </c>
      <c r="H31" s="7" t="s">
        <v>0</v>
      </c>
      <c r="I31" s="6"/>
      <c r="J31" s="6" t="s">
        <v>89</v>
      </c>
      <c r="K31" s="6" t="s">
        <v>249</v>
      </c>
      <c r="L31" s="6" t="s">
        <v>251</v>
      </c>
      <c r="M31" s="6" t="s">
        <v>224</v>
      </c>
      <c r="N31" s="18">
        <v>27</v>
      </c>
      <c r="O31" s="11" t="s">
        <v>137</v>
      </c>
      <c r="Q31" s="3">
        <f t="shared" si="11"/>
        <v>0</v>
      </c>
      <c r="R31" s="3">
        <f t="shared" si="12"/>
        <v>134217728</v>
      </c>
      <c r="S31" s="3">
        <f t="shared" si="13"/>
        <v>0</v>
      </c>
      <c r="T31" s="3">
        <f t="shared" si="3"/>
        <v>0</v>
      </c>
      <c r="U31" s="3">
        <f t="shared" si="4"/>
        <v>0</v>
      </c>
      <c r="AA31" s="5" t="s">
        <v>2</v>
      </c>
      <c r="AB31" s="5" t="s">
        <v>1</v>
      </c>
      <c r="AC31" s="5" t="s">
        <v>0</v>
      </c>
      <c r="AD31" s="6"/>
      <c r="AE31" s="6" t="str">
        <f t="shared" si="15"/>
        <v>RGMII_enet_rxd_3</v>
      </c>
      <c r="AF31" s="6" t="str">
        <f t="shared" si="8"/>
        <v>pwm3</v>
      </c>
      <c r="AG31" s="6" t="str">
        <f t="shared" si="9"/>
        <v>ssi1_en0</v>
      </c>
      <c r="AH31" s="6" t="str">
        <f t="shared" si="10"/>
        <v>ssi3_en0</v>
      </c>
    </row>
    <row r="32" spans="2:34" ht="30" x14ac:dyDescent="0.25">
      <c r="B32" s="20"/>
      <c r="C32" s="9">
        <v>28</v>
      </c>
      <c r="D32" s="9">
        <v>28</v>
      </c>
      <c r="E32" s="8" t="s">
        <v>88</v>
      </c>
      <c r="F32" s="7" t="s">
        <v>2</v>
      </c>
      <c r="G32" s="7" t="s">
        <v>1</v>
      </c>
      <c r="H32" s="7" t="s">
        <v>0</v>
      </c>
      <c r="I32" s="6" t="s">
        <v>87</v>
      </c>
      <c r="J32" s="6" t="s">
        <v>86</v>
      </c>
      <c r="K32" s="6" t="s">
        <v>252</v>
      </c>
      <c r="L32" s="6" t="s">
        <v>181</v>
      </c>
      <c r="M32" s="6" t="s">
        <v>172</v>
      </c>
      <c r="N32" s="18">
        <v>28</v>
      </c>
      <c r="O32" s="11" t="s">
        <v>135</v>
      </c>
      <c r="Q32" s="3">
        <f t="shared" si="11"/>
        <v>0</v>
      </c>
      <c r="R32" s="3">
        <f t="shared" si="12"/>
        <v>268435456</v>
      </c>
      <c r="S32" s="3">
        <f t="shared" si="13"/>
        <v>0</v>
      </c>
      <c r="T32" s="3">
        <f t="shared" si="3"/>
        <v>0</v>
      </c>
      <c r="U32" s="3">
        <f t="shared" si="4"/>
        <v>0</v>
      </c>
      <c r="AA32" s="5" t="s">
        <v>2</v>
      </c>
      <c r="AB32" s="5" t="s">
        <v>1</v>
      </c>
      <c r="AC32" s="5" t="s">
        <v>0</v>
      </c>
      <c r="AD32" s="6" t="str">
        <f>I32</f>
        <v>RMII_enet_rxdv</v>
      </c>
      <c r="AE32" s="6" t="str">
        <f t="shared" si="15"/>
        <v>RGMII_enet_rxdv</v>
      </c>
      <c r="AF32" s="6" t="str">
        <f t="shared" si="8"/>
        <v>pwm4</v>
      </c>
      <c r="AG32" s="6" t="str">
        <f t="shared" si="9"/>
        <v>vsdelay_vsync_out_0</v>
      </c>
      <c r="AH32" s="6" t="str">
        <f t="shared" si="10"/>
        <v>tm11_clk</v>
      </c>
    </row>
    <row r="33" spans="2:34" ht="30" x14ac:dyDescent="0.25">
      <c r="B33" s="20"/>
      <c r="C33" s="9">
        <v>29</v>
      </c>
      <c r="D33" s="9">
        <v>29</v>
      </c>
      <c r="E33" s="8" t="s">
        <v>84</v>
      </c>
      <c r="F33" s="7" t="s">
        <v>2</v>
      </c>
      <c r="G33" s="7" t="s">
        <v>1</v>
      </c>
      <c r="H33" s="7" t="s">
        <v>0</v>
      </c>
      <c r="I33" s="6" t="s">
        <v>83</v>
      </c>
      <c r="J33" s="6" t="s">
        <v>82</v>
      </c>
      <c r="K33" s="6" t="s">
        <v>253</v>
      </c>
      <c r="L33" s="6" t="s">
        <v>182</v>
      </c>
      <c r="M33" s="6" t="s">
        <v>81</v>
      </c>
      <c r="N33" s="18">
        <v>29</v>
      </c>
      <c r="O33" s="11" t="s">
        <v>56</v>
      </c>
      <c r="Q33" s="3">
        <f t="shared" si="11"/>
        <v>0</v>
      </c>
      <c r="R33" s="3">
        <f t="shared" si="12"/>
        <v>536870912</v>
      </c>
      <c r="S33" s="3">
        <f t="shared" si="13"/>
        <v>0</v>
      </c>
      <c r="T33" s="3">
        <f t="shared" si="3"/>
        <v>0</v>
      </c>
      <c r="U33" s="3">
        <f t="shared" si="4"/>
        <v>0</v>
      </c>
      <c r="AA33" s="5" t="s">
        <v>2</v>
      </c>
      <c r="AB33" s="5" t="s">
        <v>1</v>
      </c>
      <c r="AC33" s="5" t="s">
        <v>0</v>
      </c>
      <c r="AD33" s="6" t="str">
        <f>I33</f>
        <v>RMII_enet_mdc</v>
      </c>
      <c r="AE33" s="6" t="str">
        <f t="shared" si="15"/>
        <v>RGMII_enet_mdc</v>
      </c>
      <c r="AF33" s="6" t="str">
        <f t="shared" si="8"/>
        <v>pwm5</v>
      </c>
      <c r="AG33" s="6" t="str">
        <f t="shared" si="9"/>
        <v>vsdelay_vsync_out_1</v>
      </c>
      <c r="AH33" s="6" t="str">
        <f t="shared" si="10"/>
        <v>ahb_mdc</v>
      </c>
    </row>
    <row r="34" spans="2:34" ht="30" x14ac:dyDescent="0.25">
      <c r="B34" s="20"/>
      <c r="C34" s="9">
        <v>30</v>
      </c>
      <c r="D34" s="9">
        <v>30</v>
      </c>
      <c r="E34" s="8" t="s">
        <v>80</v>
      </c>
      <c r="F34" s="7" t="s">
        <v>2</v>
      </c>
      <c r="G34" s="7" t="s">
        <v>1</v>
      </c>
      <c r="H34" s="7" t="s">
        <v>0</v>
      </c>
      <c r="I34" s="6" t="s">
        <v>79</v>
      </c>
      <c r="J34" s="6" t="s">
        <v>78</v>
      </c>
      <c r="K34" s="6" t="s">
        <v>257</v>
      </c>
      <c r="L34" s="6" t="s">
        <v>183</v>
      </c>
      <c r="M34" s="6" t="s">
        <v>77</v>
      </c>
      <c r="N34" s="18">
        <v>30</v>
      </c>
      <c r="O34" s="11" t="s">
        <v>54</v>
      </c>
      <c r="Q34" s="3">
        <f t="shared" si="11"/>
        <v>0</v>
      </c>
      <c r="R34" s="3">
        <f t="shared" si="12"/>
        <v>1073741824</v>
      </c>
      <c r="S34" s="3">
        <f t="shared" si="13"/>
        <v>0</v>
      </c>
      <c r="T34" s="3">
        <f t="shared" si="3"/>
        <v>0</v>
      </c>
      <c r="U34" s="3">
        <f t="shared" si="4"/>
        <v>0</v>
      </c>
      <c r="AA34" s="5" t="s">
        <v>2</v>
      </c>
      <c r="AB34" s="5" t="s">
        <v>1</v>
      </c>
      <c r="AC34" s="5" t="s">
        <v>0</v>
      </c>
      <c r="AD34" s="6" t="str">
        <f>I34</f>
        <v>RMII_enet_mdio</v>
      </c>
      <c r="AE34" s="6" t="str">
        <f t="shared" si="15"/>
        <v>RGMII_enet_mdio</v>
      </c>
      <c r="AF34" s="6" t="str">
        <f t="shared" si="8"/>
        <v>pwm6</v>
      </c>
      <c r="AG34" s="6" t="str">
        <f t="shared" si="9"/>
        <v>vsdelay_vsync_out_2</v>
      </c>
      <c r="AH34" s="6" t="str">
        <f t="shared" si="10"/>
        <v>ahb_mdio</v>
      </c>
    </row>
    <row r="35" spans="2:34" ht="30" x14ac:dyDescent="0.25">
      <c r="B35" s="20"/>
      <c r="C35" s="9">
        <v>31</v>
      </c>
      <c r="D35" s="9">
        <v>31</v>
      </c>
      <c r="E35" s="8" t="s">
        <v>255</v>
      </c>
      <c r="F35" s="7" t="s">
        <v>2</v>
      </c>
      <c r="G35" s="7" t="s">
        <v>1</v>
      </c>
      <c r="H35" s="7" t="s">
        <v>0</v>
      </c>
      <c r="I35" s="6" t="s">
        <v>254</v>
      </c>
      <c r="J35" s="6" t="s">
        <v>256</v>
      </c>
      <c r="K35" s="6" t="s">
        <v>186</v>
      </c>
      <c r="L35" s="6" t="s">
        <v>188</v>
      </c>
      <c r="M35" s="6" t="s">
        <v>259</v>
      </c>
      <c r="N35" s="18">
        <v>31</v>
      </c>
      <c r="O35" s="11" t="s">
        <v>52</v>
      </c>
      <c r="Q35" s="3">
        <f t="shared" si="0"/>
        <v>0</v>
      </c>
      <c r="R35" s="3">
        <f t="shared" si="1"/>
        <v>2147483648</v>
      </c>
      <c r="S35" s="3">
        <f t="shared" si="2"/>
        <v>0</v>
      </c>
      <c r="T35" s="3">
        <f t="shared" si="3"/>
        <v>0</v>
      </c>
      <c r="U35" s="3">
        <f t="shared" si="4"/>
        <v>0</v>
      </c>
      <c r="V35" s="3" t="str">
        <f>DEC2HEX(SUM(Q4:Q35),8)</f>
        <v>0007FFC7</v>
      </c>
      <c r="W35" s="3" t="str">
        <f>DEC2HEX(SUM(R4:R35),8)</f>
        <v>FFF80000</v>
      </c>
      <c r="X35" s="3" t="str">
        <f>DEC2HEX(SUM(S4:S35),8)</f>
        <v>00004000</v>
      </c>
      <c r="Y35" s="3" t="str">
        <f>DEC2HEX(SUM(T4:T35),8)</f>
        <v>00000000</v>
      </c>
      <c r="Z35" s="3" t="str">
        <f>DEC2HEX(SUM(U4:U35),8)</f>
        <v>00000000</v>
      </c>
      <c r="AA35" s="5" t="s">
        <v>2</v>
      </c>
      <c r="AB35" s="5" t="s">
        <v>1</v>
      </c>
      <c r="AC35" s="5" t="s">
        <v>0</v>
      </c>
      <c r="AD35" s="6" t="str">
        <f t="shared" si="6"/>
        <v>RMII_enet_ptp_pps</v>
      </c>
      <c r="AE35" s="6" t="str">
        <f t="shared" si="7"/>
        <v>RGMII_enet_ptp_pps</v>
      </c>
      <c r="AF35" s="6" t="str">
        <f t="shared" si="8"/>
        <v>pwm7</v>
      </c>
      <c r="AG35" s="6" t="str">
        <f t="shared" si="9"/>
        <v>vsdelay_vsync_out_3</v>
      </c>
      <c r="AH35" s="6" t="str">
        <f t="shared" si="10"/>
        <v>ssi4_sclk</v>
      </c>
    </row>
    <row r="36" spans="2:34" ht="30" x14ac:dyDescent="0.25">
      <c r="B36" s="22" t="s">
        <v>129</v>
      </c>
      <c r="C36" s="10">
        <v>0</v>
      </c>
      <c r="D36" s="10">
        <v>32</v>
      </c>
      <c r="E36" s="8" t="s">
        <v>76</v>
      </c>
      <c r="F36" s="7" t="s">
        <v>2</v>
      </c>
      <c r="G36" s="7" t="s">
        <v>1</v>
      </c>
      <c r="H36" s="7" t="s">
        <v>0</v>
      </c>
      <c r="I36" s="6" t="s">
        <v>74</v>
      </c>
      <c r="J36" s="6" t="s">
        <v>73</v>
      </c>
      <c r="K36" s="6" t="s">
        <v>258</v>
      </c>
      <c r="L36" s="6" t="s">
        <v>193</v>
      </c>
      <c r="M36" s="6" t="s">
        <v>260</v>
      </c>
      <c r="N36" s="19">
        <v>32</v>
      </c>
      <c r="O36" s="11" t="s">
        <v>50</v>
      </c>
      <c r="Q36" s="3">
        <f t="shared" ref="Q36:Q66" si="16">IF(E36=I36,2^C36,IF(E36=J36,0,IF(E36=K36,2^C36,IF(E36=L36,0,IF(E36=M36,2^C36,0)))))</f>
        <v>0</v>
      </c>
      <c r="R36" s="3">
        <f t="shared" ref="R36:R66" si="17">IF(E36=I36,0,IF(E36=J36,2^C36,IF(E36=K36,2^C36,IF(E36=L36,0,IF(E36=M36,0,0)))))</f>
        <v>1</v>
      </c>
      <c r="S36" s="3">
        <f t="shared" ref="S36:S66" si="18">IF(E36=I36,0,IF(E36=J36,0,IF(E36=K36,0,IF(E36=L36,2^C36,IF(E36=M36,2^C36,0)))))</f>
        <v>0</v>
      </c>
      <c r="T36" s="3">
        <f t="shared" ref="T36:T67" si="19">IF(OR(E36=G36,E36=H36),2^C36,0)</f>
        <v>0</v>
      </c>
      <c r="U36" s="3">
        <f t="shared" ref="U36:U67" si="20">IF(E36=H36,2^C36,0)</f>
        <v>0</v>
      </c>
      <c r="AA36" s="5" t="s">
        <v>2</v>
      </c>
      <c r="AB36" s="5" t="s">
        <v>1</v>
      </c>
      <c r="AC36" s="5" t="s">
        <v>0</v>
      </c>
      <c r="AD36" s="6" t="str">
        <f t="shared" si="6"/>
        <v>RMII_enet_ref_clk</v>
      </c>
      <c r="AE36" s="6" t="str">
        <f t="shared" si="7"/>
        <v>RGMII_enet_clk_rx</v>
      </c>
      <c r="AF36" s="6" t="str">
        <f t="shared" si="8"/>
        <v>pwm8</v>
      </c>
      <c r="AG36" s="6" t="str">
        <f t="shared" si="9"/>
        <v>vsdelay_hsync_out_0</v>
      </c>
      <c r="AH36" s="6" t="str">
        <f t="shared" si="10"/>
        <v>ssi4_txd</v>
      </c>
    </row>
    <row r="37" spans="2:34" ht="30" x14ac:dyDescent="0.25">
      <c r="B37" s="22"/>
      <c r="C37" s="10">
        <v>1</v>
      </c>
      <c r="D37" s="10">
        <v>33</v>
      </c>
      <c r="E37" s="8" t="s">
        <v>72</v>
      </c>
      <c r="F37" s="7" t="s">
        <v>2</v>
      </c>
      <c r="G37" s="7" t="s">
        <v>1</v>
      </c>
      <c r="H37" s="7" t="s">
        <v>0</v>
      </c>
      <c r="I37" s="6" t="s">
        <v>261</v>
      </c>
      <c r="J37" s="6" t="s">
        <v>71</v>
      </c>
      <c r="K37" s="6" t="s">
        <v>262</v>
      </c>
      <c r="L37" s="6" t="s">
        <v>198</v>
      </c>
      <c r="M37" s="6" t="s">
        <v>263</v>
      </c>
      <c r="N37" s="19">
        <v>33</v>
      </c>
      <c r="O37" s="11" t="s">
        <v>75</v>
      </c>
      <c r="Q37" s="3">
        <f t="shared" si="16"/>
        <v>0</v>
      </c>
      <c r="R37" s="3">
        <f t="shared" si="17"/>
        <v>2</v>
      </c>
      <c r="S37" s="3">
        <f t="shared" si="18"/>
        <v>0</v>
      </c>
      <c r="T37" s="3">
        <f t="shared" si="19"/>
        <v>0</v>
      </c>
      <c r="U37" s="3">
        <f t="shared" si="20"/>
        <v>0</v>
      </c>
      <c r="AA37" s="5" t="s">
        <v>2</v>
      </c>
      <c r="AB37" s="5" t="s">
        <v>1</v>
      </c>
      <c r="AC37" s="5" t="s">
        <v>0</v>
      </c>
      <c r="AD37" s="6" t="str">
        <f t="shared" si="6"/>
        <v>RMII_enet_2nd_ref_clk</v>
      </c>
      <c r="AE37" s="6" t="str">
        <f t="shared" si="7"/>
        <v>RGMII_enet_gtx_clk</v>
      </c>
      <c r="AF37" s="6" t="str">
        <f t="shared" si="8"/>
        <v>pwm9</v>
      </c>
      <c r="AG37" s="6" t="str">
        <f t="shared" si="9"/>
        <v>vsdelay_hsync_out_1</v>
      </c>
      <c r="AH37" s="6" t="str">
        <f t="shared" si="10"/>
        <v>ssi4_en0</v>
      </c>
    </row>
    <row r="38" spans="2:34" ht="30" x14ac:dyDescent="0.25">
      <c r="B38" s="22"/>
      <c r="C38" s="10">
        <v>2</v>
      </c>
      <c r="D38" s="10">
        <v>34</v>
      </c>
      <c r="E38" s="8" t="s">
        <v>70</v>
      </c>
      <c r="F38" s="7" t="s">
        <v>2</v>
      </c>
      <c r="G38" s="7" t="s">
        <v>1</v>
      </c>
      <c r="H38" s="7" t="s">
        <v>0</v>
      </c>
      <c r="I38" s="6" t="s">
        <v>68</v>
      </c>
      <c r="J38" s="6" t="s">
        <v>67</v>
      </c>
      <c r="K38" s="6"/>
      <c r="L38" s="6" t="s">
        <v>203</v>
      </c>
      <c r="M38" s="6" t="s">
        <v>264</v>
      </c>
      <c r="N38" s="19">
        <v>34</v>
      </c>
      <c r="O38" s="11"/>
      <c r="Q38" s="3">
        <f t="shared" si="16"/>
        <v>0</v>
      </c>
      <c r="R38" s="3">
        <f t="shared" si="17"/>
        <v>4</v>
      </c>
      <c r="S38" s="3">
        <f t="shared" si="18"/>
        <v>0</v>
      </c>
      <c r="T38" s="3">
        <f t="shared" si="19"/>
        <v>0</v>
      </c>
      <c r="U38" s="3">
        <f t="shared" si="20"/>
        <v>0</v>
      </c>
      <c r="AA38" s="5" t="s">
        <v>2</v>
      </c>
      <c r="AB38" s="5" t="s">
        <v>1</v>
      </c>
      <c r="AC38" s="5" t="s">
        <v>0</v>
      </c>
      <c r="AD38" s="6" t="str">
        <f t="shared" si="6"/>
        <v>RMII_enet_ext_osc_clk</v>
      </c>
      <c r="AE38" s="6" t="str">
        <f t="shared" si="7"/>
        <v>RGMII_enet_ext_osc_clk</v>
      </c>
      <c r="AF38" s="6"/>
      <c r="AG38" s="6" t="str">
        <f t="shared" si="9"/>
        <v>ext_hsync_src_input</v>
      </c>
      <c r="AH38" s="6" t="str">
        <f t="shared" si="10"/>
        <v>ssi4_rxd</v>
      </c>
    </row>
    <row r="39" spans="2:34" ht="30" x14ac:dyDescent="0.25">
      <c r="B39" s="22"/>
      <c r="C39" s="10">
        <v>3</v>
      </c>
      <c r="D39" s="10">
        <v>35</v>
      </c>
      <c r="E39" s="8" t="s">
        <v>265</v>
      </c>
      <c r="F39" s="7" t="s">
        <v>2</v>
      </c>
      <c r="G39" s="7" t="s">
        <v>1</v>
      </c>
      <c r="H39" s="7" t="s">
        <v>0</v>
      </c>
      <c r="I39" s="6" t="s">
        <v>261</v>
      </c>
      <c r="J39" s="6" t="s">
        <v>266</v>
      </c>
      <c r="K39" s="6"/>
      <c r="L39" s="6" t="s">
        <v>208</v>
      </c>
      <c r="M39" s="6" t="s">
        <v>196</v>
      </c>
      <c r="N39" s="19">
        <v>35</v>
      </c>
      <c r="O39" s="11" t="s">
        <v>126</v>
      </c>
      <c r="Q39" s="3">
        <f t="shared" si="16"/>
        <v>0</v>
      </c>
      <c r="R39" s="3">
        <f t="shared" si="17"/>
        <v>8</v>
      </c>
      <c r="S39" s="3">
        <f t="shared" si="18"/>
        <v>0</v>
      </c>
      <c r="T39" s="3">
        <f t="shared" si="19"/>
        <v>0</v>
      </c>
      <c r="U39" s="3">
        <f t="shared" si="20"/>
        <v>0</v>
      </c>
      <c r="AA39" s="5" t="s">
        <v>2</v>
      </c>
      <c r="AB39" s="5" t="s">
        <v>1</v>
      </c>
      <c r="AC39" s="5" t="s">
        <v>0</v>
      </c>
      <c r="AD39" s="6" t="str">
        <f t="shared" si="6"/>
        <v>RMII_enet_2nd_ref_clk</v>
      </c>
      <c r="AE39" s="6" t="str">
        <f t="shared" si="7"/>
        <v>RGMII_enet_2nd_ref_clk</v>
      </c>
      <c r="AF39" s="6"/>
      <c r="AG39" s="6" t="str">
        <f t="shared" si="9"/>
        <v>ext_vsync_src_input</v>
      </c>
      <c r="AH39" s="6" t="str">
        <f t="shared" si="10"/>
        <v>ssi0_en2</v>
      </c>
    </row>
    <row r="40" spans="2:34" ht="30" x14ac:dyDescent="0.25">
      <c r="B40" s="22"/>
      <c r="C40" s="10">
        <v>4</v>
      </c>
      <c r="D40" s="10">
        <v>36</v>
      </c>
      <c r="E40" s="8" t="s">
        <v>269</v>
      </c>
      <c r="F40" s="7" t="s">
        <v>2</v>
      </c>
      <c r="G40" s="7" t="s">
        <v>1</v>
      </c>
      <c r="H40" s="7" t="s">
        <v>0</v>
      </c>
      <c r="I40" s="6" t="s">
        <v>268</v>
      </c>
      <c r="J40" s="6" t="s">
        <v>270</v>
      </c>
      <c r="K40" s="6" t="s">
        <v>267</v>
      </c>
      <c r="L40" s="6"/>
      <c r="M40" s="6" t="s">
        <v>189</v>
      </c>
      <c r="N40" s="19">
        <v>36</v>
      </c>
      <c r="O40" s="11" t="s">
        <v>66</v>
      </c>
      <c r="Q40" s="3">
        <f t="shared" si="16"/>
        <v>0</v>
      </c>
      <c r="R40" s="3">
        <f t="shared" si="17"/>
        <v>16</v>
      </c>
      <c r="S40" s="3">
        <f t="shared" si="18"/>
        <v>0</v>
      </c>
      <c r="T40" s="3">
        <f t="shared" si="19"/>
        <v>0</v>
      </c>
      <c r="U40" s="3">
        <f t="shared" si="20"/>
        <v>0</v>
      </c>
      <c r="AA40" s="5" t="s">
        <v>2</v>
      </c>
      <c r="AB40" s="5" t="s">
        <v>1</v>
      </c>
      <c r="AC40" s="5" t="s">
        <v>0</v>
      </c>
      <c r="AD40" s="6" t="str">
        <f t="shared" si="6"/>
        <v>RMII_enet1_txen</v>
      </c>
      <c r="AE40" s="6" t="str">
        <f t="shared" si="7"/>
        <v>RGMII_enet1_txen</v>
      </c>
      <c r="AF40" s="6" t="str">
        <f t="shared" si="8"/>
        <v>wdt_ext_rst_I</v>
      </c>
      <c r="AG40" s="6"/>
      <c r="AH40" s="6" t="str">
        <f t="shared" si="10"/>
        <v>ssi0_en1</v>
      </c>
    </row>
    <row r="41" spans="2:34" ht="45" x14ac:dyDescent="0.25">
      <c r="B41" s="22"/>
      <c r="C41" s="10">
        <v>5</v>
      </c>
      <c r="D41" s="10">
        <v>37</v>
      </c>
      <c r="E41" s="8" t="s">
        <v>273</v>
      </c>
      <c r="F41" s="7" t="s">
        <v>2</v>
      </c>
      <c r="G41" s="7" t="s">
        <v>1</v>
      </c>
      <c r="H41" s="7" t="s">
        <v>0</v>
      </c>
      <c r="I41" s="6" t="s">
        <v>275</v>
      </c>
      <c r="J41" s="6" t="s">
        <v>274</v>
      </c>
      <c r="K41" s="6"/>
      <c r="L41" s="6"/>
      <c r="M41" s="6" t="s">
        <v>271</v>
      </c>
      <c r="N41" s="19">
        <v>37</v>
      </c>
      <c r="O41" s="11" t="str">
        <f>"                [0] = 0x"&amp;DEC2HEX(SUM(Q68:Q99),8)&amp;"U,                  /* GPIO pin [95:64]: GPIO(0) or Alternate functions */"</f>
        <v xml:space="preserve">                [0] = 0xFFFF9FE0U,                  /* GPIO pin [95:64]: GPIO(0) or Alternate functions */</v>
      </c>
      <c r="Q41" s="3">
        <f t="shared" si="16"/>
        <v>0</v>
      </c>
      <c r="R41" s="3">
        <f t="shared" si="17"/>
        <v>32</v>
      </c>
      <c r="S41" s="3">
        <f t="shared" si="18"/>
        <v>0</v>
      </c>
      <c r="T41" s="3">
        <f t="shared" si="19"/>
        <v>0</v>
      </c>
      <c r="U41" s="3">
        <f t="shared" si="20"/>
        <v>0</v>
      </c>
      <c r="AA41" s="5" t="s">
        <v>2</v>
      </c>
      <c r="AB41" s="5" t="s">
        <v>1</v>
      </c>
      <c r="AC41" s="5" t="s">
        <v>0</v>
      </c>
      <c r="AD41" s="6" t="str">
        <f t="shared" si="6"/>
        <v>RMII_enet1_txd_0</v>
      </c>
      <c r="AE41" s="6" t="str">
        <f t="shared" si="7"/>
        <v>RGMII_enet1_txd_0</v>
      </c>
      <c r="AF41" s="6"/>
      <c r="AG41" s="6"/>
      <c r="AH41" s="6" t="str">
        <f t="shared" si="10"/>
        <v>vin5_iopad_master_hsync</v>
      </c>
    </row>
    <row r="42" spans="2:34" ht="45" x14ac:dyDescent="0.25">
      <c r="B42" s="22"/>
      <c r="C42" s="10">
        <v>6</v>
      </c>
      <c r="D42" s="10">
        <v>38</v>
      </c>
      <c r="E42" s="8" t="s">
        <v>277</v>
      </c>
      <c r="F42" s="7" t="s">
        <v>2</v>
      </c>
      <c r="G42" s="7" t="s">
        <v>1</v>
      </c>
      <c r="H42" s="7" t="s">
        <v>0</v>
      </c>
      <c r="I42" s="6" t="s">
        <v>276</v>
      </c>
      <c r="J42" s="6" t="s">
        <v>278</v>
      </c>
      <c r="K42" s="6" t="s">
        <v>311</v>
      </c>
      <c r="L42" s="6"/>
      <c r="M42" s="6" t="s">
        <v>272</v>
      </c>
      <c r="N42" s="19">
        <v>38</v>
      </c>
      <c r="O42" s="11" t="str">
        <f>"                [1] = 0x"&amp;DEC2HEX(SUM(R68:R99),8)&amp;"U,                  /* GPIO pin [95:64]: GPIO(0) or Alternate functions */"</f>
        <v xml:space="preserve">                [1] = 0x00000000U,                  /* GPIO pin [95:64]: GPIO(0) or Alternate functions */</v>
      </c>
      <c r="Q42" s="3">
        <f t="shared" si="16"/>
        <v>0</v>
      </c>
      <c r="R42" s="3">
        <f t="shared" si="17"/>
        <v>64</v>
      </c>
      <c r="S42" s="3">
        <f t="shared" si="18"/>
        <v>0</v>
      </c>
      <c r="T42" s="3">
        <f t="shared" si="19"/>
        <v>0</v>
      </c>
      <c r="U42" s="3">
        <f t="shared" si="20"/>
        <v>0</v>
      </c>
      <c r="AA42" s="5" t="s">
        <v>2</v>
      </c>
      <c r="AB42" s="5" t="s">
        <v>1</v>
      </c>
      <c r="AC42" s="5" t="s">
        <v>0</v>
      </c>
      <c r="AD42" s="6" t="str">
        <f t="shared" si="6"/>
        <v>RMII_enet1_txd_1</v>
      </c>
      <c r="AE42" s="6" t="str">
        <f t="shared" si="7"/>
        <v>RGMII_enet1_txd_1</v>
      </c>
      <c r="AF42" s="6" t="str">
        <f t="shared" si="8"/>
        <v>ssi5_txd</v>
      </c>
      <c r="AG42" s="6"/>
      <c r="AH42" s="6" t="str">
        <f t="shared" si="10"/>
        <v>vin5_iopad_master_vsync</v>
      </c>
    </row>
    <row r="43" spans="2:34" ht="30" x14ac:dyDescent="0.25">
      <c r="B43" s="22"/>
      <c r="C43" s="10">
        <v>7</v>
      </c>
      <c r="D43" s="10">
        <v>39</v>
      </c>
      <c r="E43" s="8" t="s">
        <v>279</v>
      </c>
      <c r="F43" s="7" t="s">
        <v>2</v>
      </c>
      <c r="G43" s="7" t="s">
        <v>1</v>
      </c>
      <c r="H43" s="7" t="s">
        <v>0</v>
      </c>
      <c r="I43" s="6"/>
      <c r="J43" s="6" t="s">
        <v>280</v>
      </c>
      <c r="K43" s="6" t="s">
        <v>312</v>
      </c>
      <c r="L43" s="6" t="s">
        <v>242</v>
      </c>
      <c r="M43" s="6" t="s">
        <v>193</v>
      </c>
      <c r="N43" s="19">
        <v>39</v>
      </c>
      <c r="O43" s="11" t="str">
        <f>"                [2] = 0x"&amp;DEC2HEX(SUM(S68:S99),8)&amp;"U,                  /* GPIO pin [95:64]: GPIO(0) or Alternate functions */"</f>
        <v xml:space="preserve">                [2] = 0x00000000U,                  /* GPIO pin [95:64]: GPIO(0) or Alternate functions */</v>
      </c>
      <c r="Q43" s="3">
        <f t="shared" si="16"/>
        <v>0</v>
      </c>
      <c r="R43" s="3">
        <f t="shared" si="17"/>
        <v>128</v>
      </c>
      <c r="S43" s="3">
        <f t="shared" si="18"/>
        <v>0</v>
      </c>
      <c r="T43" s="3">
        <f t="shared" si="19"/>
        <v>0</v>
      </c>
      <c r="U43" s="3">
        <f t="shared" si="20"/>
        <v>0</v>
      </c>
      <c r="AA43" s="5" t="s">
        <v>2</v>
      </c>
      <c r="AB43" s="5" t="s">
        <v>1</v>
      </c>
      <c r="AC43" s="5" t="s">
        <v>0</v>
      </c>
      <c r="AD43" s="6"/>
      <c r="AE43" s="6" t="str">
        <f t="shared" si="7"/>
        <v>RGMII_enet1_txd_2</v>
      </c>
      <c r="AF43" s="6" t="str">
        <f t="shared" si="8"/>
        <v>ssi5_en0</v>
      </c>
      <c r="AG43" s="6" t="str">
        <f t="shared" si="9"/>
        <v>sd_hs_sel</v>
      </c>
      <c r="AH43" s="6" t="str">
        <f t="shared" si="10"/>
        <v>vsdelay_hsync_out_0</v>
      </c>
    </row>
    <row r="44" spans="2:34" ht="30" x14ac:dyDescent="0.25">
      <c r="B44" s="22"/>
      <c r="C44" s="10">
        <v>8</v>
      </c>
      <c r="D44" s="10">
        <v>40</v>
      </c>
      <c r="E44" s="8" t="s">
        <v>281</v>
      </c>
      <c r="F44" s="7" t="s">
        <v>2</v>
      </c>
      <c r="G44" s="7" t="s">
        <v>1</v>
      </c>
      <c r="H44" s="7" t="s">
        <v>0</v>
      </c>
      <c r="I44" s="6"/>
      <c r="J44" s="6" t="s">
        <v>282</v>
      </c>
      <c r="K44" s="6" t="s">
        <v>314</v>
      </c>
      <c r="L44" s="6" t="s">
        <v>316</v>
      </c>
      <c r="M44" s="6" t="s">
        <v>198</v>
      </c>
      <c r="N44" s="19">
        <v>40</v>
      </c>
      <c r="O44" s="11" t="s">
        <v>63</v>
      </c>
      <c r="Q44" s="3">
        <f t="shared" si="16"/>
        <v>0</v>
      </c>
      <c r="R44" s="3">
        <f t="shared" si="17"/>
        <v>256</v>
      </c>
      <c r="S44" s="3">
        <f t="shared" si="18"/>
        <v>0</v>
      </c>
      <c r="T44" s="3">
        <f t="shared" si="19"/>
        <v>0</v>
      </c>
      <c r="U44" s="3">
        <f t="shared" si="20"/>
        <v>0</v>
      </c>
      <c r="AA44" s="5" t="s">
        <v>2</v>
      </c>
      <c r="AB44" s="5" t="s">
        <v>1</v>
      </c>
      <c r="AC44" s="5" t="s">
        <v>0</v>
      </c>
      <c r="AD44" s="6"/>
      <c r="AE44" s="6" t="str">
        <f t="shared" si="7"/>
        <v>RGMII_enet1_txd_3</v>
      </c>
      <c r="AF44" s="6" t="str">
        <f t="shared" si="8"/>
        <v>ssi5_clk</v>
      </c>
      <c r="AG44" s="6" t="str">
        <f t="shared" si="9"/>
        <v>sdio0_hs_sel</v>
      </c>
      <c r="AH44" s="6" t="str">
        <f t="shared" si="10"/>
        <v>vsdelay_hsync_out_1</v>
      </c>
    </row>
    <row r="45" spans="2:34" ht="30" x14ac:dyDescent="0.25">
      <c r="B45" s="22"/>
      <c r="C45" s="10">
        <v>9</v>
      </c>
      <c r="D45" s="10">
        <v>41</v>
      </c>
      <c r="E45" s="8" t="s">
        <v>283</v>
      </c>
      <c r="F45" s="7" t="s">
        <v>2</v>
      </c>
      <c r="G45" s="7" t="s">
        <v>1</v>
      </c>
      <c r="H45" s="7" t="s">
        <v>0</v>
      </c>
      <c r="I45" s="6" t="s">
        <v>303</v>
      </c>
      <c r="J45" s="6" t="s">
        <v>284</v>
      </c>
      <c r="K45" s="6" t="s">
        <v>315</v>
      </c>
      <c r="L45" s="6" t="s">
        <v>195</v>
      </c>
      <c r="M45" s="6" t="s">
        <v>203</v>
      </c>
      <c r="N45" s="19">
        <v>41</v>
      </c>
      <c r="O45" s="11" t="str">
        <f>"            .PinIoTypeRegVal = 0x"&amp;DEC2HEX(SUM(T68:T99),8)&amp;"U,         /* GPIO pin [95:64]: Input(0) or Output(1) pin */"</f>
        <v xml:space="preserve">            .PinIoTypeRegVal = 0x00000000U,         /* GPIO pin [95:64]: Input(0) or Output(1) pin */</v>
      </c>
      <c r="Q45" s="3">
        <f t="shared" si="16"/>
        <v>0</v>
      </c>
      <c r="R45" s="3">
        <f t="shared" si="17"/>
        <v>512</v>
      </c>
      <c r="S45" s="3">
        <f t="shared" si="18"/>
        <v>0</v>
      </c>
      <c r="T45" s="3">
        <f t="shared" si="19"/>
        <v>0</v>
      </c>
      <c r="U45" s="3">
        <f t="shared" si="20"/>
        <v>0</v>
      </c>
      <c r="AA45" s="5" t="s">
        <v>2</v>
      </c>
      <c r="AB45" s="5" t="s">
        <v>1</v>
      </c>
      <c r="AC45" s="5" t="s">
        <v>0</v>
      </c>
      <c r="AD45" s="6" t="str">
        <f t="shared" si="6"/>
        <v>RMII_enet1_rxd_0</v>
      </c>
      <c r="AE45" s="6" t="str">
        <f t="shared" si="7"/>
        <v>RGMII_enet1_rxd_0</v>
      </c>
      <c r="AF45" s="6" t="str">
        <f t="shared" si="8"/>
        <v>ssi5_rxd</v>
      </c>
      <c r="AG45" s="6" t="str">
        <f t="shared" si="9"/>
        <v>idc4clk</v>
      </c>
      <c r="AH45" s="6" t="str">
        <f t="shared" si="10"/>
        <v>ext_hsync_src_input</v>
      </c>
    </row>
    <row r="46" spans="2:34" ht="30" x14ac:dyDescent="0.25">
      <c r="B46" s="22"/>
      <c r="C46" s="10">
        <v>10</v>
      </c>
      <c r="D46" s="10">
        <v>42</v>
      </c>
      <c r="E46" s="8" t="s">
        <v>285</v>
      </c>
      <c r="F46" s="7" t="s">
        <v>2</v>
      </c>
      <c r="G46" s="7" t="s">
        <v>1</v>
      </c>
      <c r="H46" s="7" t="s">
        <v>0</v>
      </c>
      <c r="I46" s="6" t="s">
        <v>304</v>
      </c>
      <c r="J46" s="6" t="s">
        <v>286</v>
      </c>
      <c r="K46" s="6" t="s">
        <v>317</v>
      </c>
      <c r="L46" s="6" t="s">
        <v>319</v>
      </c>
      <c r="M46" s="6"/>
      <c r="N46" s="19">
        <v>42</v>
      </c>
      <c r="O46" s="11" t="s">
        <v>123</v>
      </c>
      <c r="Q46" s="3">
        <f t="shared" si="16"/>
        <v>0</v>
      </c>
      <c r="R46" s="3">
        <f t="shared" si="17"/>
        <v>1024</v>
      </c>
      <c r="S46" s="3">
        <f t="shared" si="18"/>
        <v>0</v>
      </c>
      <c r="T46" s="3">
        <f t="shared" si="19"/>
        <v>0</v>
      </c>
      <c r="U46" s="3">
        <f t="shared" si="20"/>
        <v>0</v>
      </c>
      <c r="AA46" s="5" t="s">
        <v>2</v>
      </c>
      <c r="AB46" s="5" t="s">
        <v>1</v>
      </c>
      <c r="AC46" s="5" t="s">
        <v>0</v>
      </c>
      <c r="AD46" s="6" t="str">
        <f t="shared" si="6"/>
        <v>RMII_enet1_rxd_1</v>
      </c>
      <c r="AE46" s="6" t="str">
        <f t="shared" si="7"/>
        <v>RGMII_enet1_rxd_1</v>
      </c>
      <c r="AF46" s="6" t="str">
        <f t="shared" si="8"/>
        <v>uart0_ahb_rx</v>
      </c>
      <c r="AG46" s="6" t="str">
        <f t="shared" si="9"/>
        <v>idc4data</v>
      </c>
      <c r="AH46" s="6"/>
    </row>
    <row r="47" spans="2:34" ht="30" x14ac:dyDescent="0.25">
      <c r="B47" s="22"/>
      <c r="C47" s="10">
        <v>11</v>
      </c>
      <c r="D47" s="10">
        <v>43</v>
      </c>
      <c r="E47" s="8" t="s">
        <v>287</v>
      </c>
      <c r="F47" s="7" t="s">
        <v>2</v>
      </c>
      <c r="G47" s="7" t="s">
        <v>1</v>
      </c>
      <c r="H47" s="7" t="s">
        <v>0</v>
      </c>
      <c r="I47" s="6"/>
      <c r="J47" s="6" t="s">
        <v>288</v>
      </c>
      <c r="K47" s="6" t="s">
        <v>318</v>
      </c>
      <c r="L47" s="6" t="s">
        <v>320</v>
      </c>
      <c r="M47" s="6" t="s">
        <v>181</v>
      </c>
      <c r="N47" s="19">
        <v>43</v>
      </c>
      <c r="O47" s="11" t="str">
        <f>"            .PinStateRegVal = 0x"&amp;DEC2HEX(SUM(U68:U99),8)&amp;"U,          /* GPIO pin [95:64]: Low(0) or High(1) pin state */"</f>
        <v xml:space="preserve">            .PinStateRegVal = 0x00000000U,          /* GPIO pin [95:64]: Low(0) or High(1) pin state */</v>
      </c>
      <c r="Q47" s="3">
        <f t="shared" si="16"/>
        <v>0</v>
      </c>
      <c r="R47" s="3">
        <f t="shared" si="17"/>
        <v>2048</v>
      </c>
      <c r="S47" s="3">
        <f t="shared" si="18"/>
        <v>0</v>
      </c>
      <c r="T47" s="3">
        <f t="shared" si="19"/>
        <v>0</v>
      </c>
      <c r="U47" s="3">
        <f t="shared" si="20"/>
        <v>0</v>
      </c>
      <c r="AA47" s="5" t="s">
        <v>2</v>
      </c>
      <c r="AB47" s="5" t="s">
        <v>1</v>
      </c>
      <c r="AC47" s="5" t="s">
        <v>0</v>
      </c>
      <c r="AD47" s="6"/>
      <c r="AE47" s="6" t="str">
        <f t="shared" si="7"/>
        <v>RGMII_enet1_rxd_2</v>
      </c>
      <c r="AF47" s="6" t="str">
        <f t="shared" si="8"/>
        <v>uart0_ahb_tx</v>
      </c>
      <c r="AG47" s="6" t="str">
        <f t="shared" si="9"/>
        <v>idc5clk</v>
      </c>
      <c r="AH47" s="6" t="str">
        <f t="shared" si="10"/>
        <v>vsdelay_vsync_out_0</v>
      </c>
    </row>
    <row r="48" spans="2:34" ht="30" x14ac:dyDescent="0.25">
      <c r="B48" s="22"/>
      <c r="C48" s="10">
        <v>12</v>
      </c>
      <c r="D48" s="10">
        <v>44</v>
      </c>
      <c r="E48" s="8" t="s">
        <v>289</v>
      </c>
      <c r="F48" s="7" t="s">
        <v>2</v>
      </c>
      <c r="G48" s="7" t="s">
        <v>1</v>
      </c>
      <c r="H48" s="7" t="s">
        <v>0</v>
      </c>
      <c r="I48" s="6"/>
      <c r="J48" s="6" t="s">
        <v>290</v>
      </c>
      <c r="K48" s="6" t="s">
        <v>322</v>
      </c>
      <c r="L48" s="6" t="s">
        <v>321</v>
      </c>
      <c r="M48" s="6" t="s">
        <v>182</v>
      </c>
      <c r="N48" s="19">
        <v>44</v>
      </c>
      <c r="O48" s="11" t="s">
        <v>121</v>
      </c>
      <c r="Q48" s="3">
        <f t="shared" si="16"/>
        <v>0</v>
      </c>
      <c r="R48" s="3">
        <f t="shared" si="17"/>
        <v>4096</v>
      </c>
      <c r="S48" s="3">
        <f t="shared" si="18"/>
        <v>0</v>
      </c>
      <c r="T48" s="3">
        <f t="shared" si="19"/>
        <v>0</v>
      </c>
      <c r="U48" s="3">
        <f t="shared" si="20"/>
        <v>0</v>
      </c>
      <c r="AA48" s="5" t="s">
        <v>2</v>
      </c>
      <c r="AB48" s="5" t="s">
        <v>1</v>
      </c>
      <c r="AC48" s="5" t="s">
        <v>0</v>
      </c>
      <c r="AD48" s="6"/>
      <c r="AE48" s="6" t="str">
        <f t="shared" si="7"/>
        <v>RGMII_enet1_rxd_3</v>
      </c>
      <c r="AF48" s="6" t="str">
        <f t="shared" si="8"/>
        <v>uart0_ahb_cts_n</v>
      </c>
      <c r="AG48" s="6" t="str">
        <f t="shared" si="9"/>
        <v>idc5data</v>
      </c>
      <c r="AH48" s="6" t="str">
        <f t="shared" si="10"/>
        <v>vsdelay_vsync_out_1</v>
      </c>
    </row>
    <row r="49" spans="2:34" ht="30" x14ac:dyDescent="0.25">
      <c r="B49" s="22"/>
      <c r="C49" s="10">
        <v>13</v>
      </c>
      <c r="D49" s="10">
        <v>45</v>
      </c>
      <c r="E49" s="8" t="s">
        <v>291</v>
      </c>
      <c r="F49" s="7" t="s">
        <v>2</v>
      </c>
      <c r="G49" s="7" t="s">
        <v>1</v>
      </c>
      <c r="H49" s="7" t="s">
        <v>0</v>
      </c>
      <c r="I49" s="6" t="s">
        <v>305</v>
      </c>
      <c r="J49" s="6" t="s">
        <v>292</v>
      </c>
      <c r="K49" s="6" t="s">
        <v>324</v>
      </c>
      <c r="L49" s="6" t="s">
        <v>325</v>
      </c>
      <c r="M49" s="6" t="s">
        <v>208</v>
      </c>
      <c r="N49" s="19">
        <v>45</v>
      </c>
      <c r="O49" s="11" t="s">
        <v>120</v>
      </c>
      <c r="Q49" s="3">
        <f t="shared" si="16"/>
        <v>0</v>
      </c>
      <c r="R49" s="3">
        <f t="shared" si="17"/>
        <v>8192</v>
      </c>
      <c r="S49" s="3">
        <f t="shared" si="18"/>
        <v>0</v>
      </c>
      <c r="T49" s="3">
        <f t="shared" si="19"/>
        <v>0</v>
      </c>
      <c r="U49" s="3">
        <f t="shared" si="20"/>
        <v>0</v>
      </c>
      <c r="AA49" s="5" t="s">
        <v>2</v>
      </c>
      <c r="AB49" s="5" t="s">
        <v>1</v>
      </c>
      <c r="AC49" s="5" t="s">
        <v>0</v>
      </c>
      <c r="AD49" s="6" t="str">
        <f t="shared" si="6"/>
        <v>RMII_enet1_rxdv</v>
      </c>
      <c r="AE49" s="6" t="str">
        <f t="shared" si="7"/>
        <v>RGMII_enet1_rxdv</v>
      </c>
      <c r="AF49" s="6" t="str">
        <f t="shared" si="8"/>
        <v>uart0_ahb_rts_n</v>
      </c>
      <c r="AG49" s="6" t="str">
        <f t="shared" si="9"/>
        <v>i2s1_clk</v>
      </c>
      <c r="AH49" s="6" t="str">
        <f t="shared" si="10"/>
        <v>ext_vsync_src_input</v>
      </c>
    </row>
    <row r="50" spans="2:34" ht="30" x14ac:dyDescent="0.25">
      <c r="B50" s="22"/>
      <c r="C50" s="10">
        <v>14</v>
      </c>
      <c r="D50" s="10">
        <v>46</v>
      </c>
      <c r="E50" s="8" t="s">
        <v>293</v>
      </c>
      <c r="F50" s="7" t="s">
        <v>2</v>
      </c>
      <c r="G50" s="7" t="s">
        <v>1</v>
      </c>
      <c r="H50" s="7" t="s">
        <v>0</v>
      </c>
      <c r="I50" s="6" t="s">
        <v>306</v>
      </c>
      <c r="J50" s="6" t="s">
        <v>294</v>
      </c>
      <c r="K50" s="6" t="s">
        <v>327</v>
      </c>
      <c r="L50" s="6" t="s">
        <v>326</v>
      </c>
      <c r="M50" s="6" t="s">
        <v>183</v>
      </c>
      <c r="N50" s="19">
        <v>46</v>
      </c>
      <c r="O50" s="11" t="s">
        <v>56</v>
      </c>
      <c r="Q50" s="3">
        <f t="shared" si="16"/>
        <v>0</v>
      </c>
      <c r="R50" s="3">
        <f t="shared" si="17"/>
        <v>16384</v>
      </c>
      <c r="S50" s="3">
        <f t="shared" si="18"/>
        <v>0</v>
      </c>
      <c r="T50" s="3">
        <f t="shared" si="19"/>
        <v>0</v>
      </c>
      <c r="U50" s="3">
        <f t="shared" si="20"/>
        <v>0</v>
      </c>
      <c r="AA50" s="5" t="s">
        <v>2</v>
      </c>
      <c r="AB50" s="5" t="s">
        <v>1</v>
      </c>
      <c r="AC50" s="5" t="s">
        <v>0</v>
      </c>
      <c r="AD50" s="6" t="str">
        <f t="shared" si="6"/>
        <v>RMII_enet1_mdc</v>
      </c>
      <c r="AE50" s="6" t="str">
        <f t="shared" si="7"/>
        <v>RGMII_enet1_mdc</v>
      </c>
      <c r="AF50" s="6" t="str">
        <f t="shared" si="8"/>
        <v>ahb_mdc1</v>
      </c>
      <c r="AG50" s="6" t="str">
        <f t="shared" si="9"/>
        <v>i2s1_ws</v>
      </c>
      <c r="AH50" s="6" t="str">
        <f t="shared" si="10"/>
        <v>vsdelay_vsync_out_2</v>
      </c>
    </row>
    <row r="51" spans="2:34" ht="30" x14ac:dyDescent="0.25">
      <c r="B51" s="22"/>
      <c r="C51" s="10">
        <v>15</v>
      </c>
      <c r="D51" s="10">
        <v>47</v>
      </c>
      <c r="E51" s="8" t="s">
        <v>295</v>
      </c>
      <c r="F51" s="7" t="s">
        <v>2</v>
      </c>
      <c r="G51" s="7" t="s">
        <v>1</v>
      </c>
      <c r="H51" s="7" t="s">
        <v>0</v>
      </c>
      <c r="I51" s="6" t="s">
        <v>307</v>
      </c>
      <c r="J51" s="6" t="s">
        <v>296</v>
      </c>
      <c r="K51" s="6" t="s">
        <v>328</v>
      </c>
      <c r="L51" s="6" t="s">
        <v>329</v>
      </c>
      <c r="M51" s="6" t="s">
        <v>188</v>
      </c>
      <c r="N51" s="19">
        <v>47</v>
      </c>
      <c r="O51" s="11" t="s">
        <v>54</v>
      </c>
      <c r="Q51" s="3">
        <f t="shared" si="16"/>
        <v>0</v>
      </c>
      <c r="R51" s="3">
        <f t="shared" si="17"/>
        <v>32768</v>
      </c>
      <c r="S51" s="3">
        <f t="shared" si="18"/>
        <v>0</v>
      </c>
      <c r="T51" s="3">
        <f t="shared" si="19"/>
        <v>0</v>
      </c>
      <c r="U51" s="3">
        <f t="shared" si="20"/>
        <v>0</v>
      </c>
      <c r="AA51" s="5" t="s">
        <v>2</v>
      </c>
      <c r="AB51" s="5" t="s">
        <v>1</v>
      </c>
      <c r="AC51" s="5" t="s">
        <v>0</v>
      </c>
      <c r="AD51" s="6" t="str">
        <f t="shared" si="6"/>
        <v>RMII_enet1_mdio</v>
      </c>
      <c r="AE51" s="6" t="str">
        <f t="shared" si="7"/>
        <v>RGMII_enet1_mdio</v>
      </c>
      <c r="AF51" s="6" t="str">
        <f t="shared" si="8"/>
        <v>ahb_mdio1</v>
      </c>
      <c r="AG51" s="6" t="str">
        <f t="shared" si="9"/>
        <v>i2s1_si_0</v>
      </c>
      <c r="AH51" s="6" t="str">
        <f t="shared" si="10"/>
        <v>vsdelay_vsync_out_3</v>
      </c>
    </row>
    <row r="52" spans="2:34" ht="30" x14ac:dyDescent="0.25">
      <c r="B52" s="22"/>
      <c r="C52" s="10">
        <v>16</v>
      </c>
      <c r="D52" s="10">
        <v>48</v>
      </c>
      <c r="E52" s="8" t="s">
        <v>297</v>
      </c>
      <c r="F52" s="7" t="s">
        <v>2</v>
      </c>
      <c r="G52" s="7" t="s">
        <v>1</v>
      </c>
      <c r="H52" s="7" t="s">
        <v>0</v>
      </c>
      <c r="I52" s="6" t="s">
        <v>308</v>
      </c>
      <c r="J52" s="6" t="s">
        <v>298</v>
      </c>
      <c r="K52" s="6"/>
      <c r="L52" s="6" t="s">
        <v>330</v>
      </c>
      <c r="M52" s="6"/>
      <c r="N52" s="19">
        <v>48</v>
      </c>
      <c r="O52" s="11" t="s">
        <v>52</v>
      </c>
      <c r="Q52" s="3">
        <f t="shared" si="16"/>
        <v>0</v>
      </c>
      <c r="R52" s="3">
        <f t="shared" si="17"/>
        <v>65536</v>
      </c>
      <c r="S52" s="3">
        <f t="shared" si="18"/>
        <v>0</v>
      </c>
      <c r="T52" s="3">
        <f t="shared" si="19"/>
        <v>0</v>
      </c>
      <c r="U52" s="3">
        <f t="shared" si="20"/>
        <v>0</v>
      </c>
      <c r="AA52" s="5" t="s">
        <v>2</v>
      </c>
      <c r="AB52" s="5" t="s">
        <v>1</v>
      </c>
      <c r="AC52" s="5" t="s">
        <v>0</v>
      </c>
      <c r="AD52" s="6" t="str">
        <f t="shared" si="6"/>
        <v>RMII_enet1_ptp_pps</v>
      </c>
      <c r="AE52" s="6" t="str">
        <f t="shared" si="7"/>
        <v>RGMII_enet1_ptp_pps</v>
      </c>
      <c r="AF52" s="6"/>
      <c r="AG52" s="6" t="str">
        <f t="shared" si="9"/>
        <v>i2s1_so_0</v>
      </c>
      <c r="AH52" s="6"/>
    </row>
    <row r="53" spans="2:34" ht="30" x14ac:dyDescent="0.25">
      <c r="B53" s="22"/>
      <c r="C53" s="10">
        <v>17</v>
      </c>
      <c r="D53" s="10">
        <v>49</v>
      </c>
      <c r="E53" s="8" t="s">
        <v>299</v>
      </c>
      <c r="F53" s="7" t="s">
        <v>2</v>
      </c>
      <c r="G53" s="7" t="s">
        <v>1</v>
      </c>
      <c r="H53" s="7" t="s">
        <v>0</v>
      </c>
      <c r="I53" s="6" t="s">
        <v>309</v>
      </c>
      <c r="J53" s="6" t="s">
        <v>300</v>
      </c>
      <c r="K53" s="6" t="s">
        <v>239</v>
      </c>
      <c r="L53" s="6" t="s">
        <v>331</v>
      </c>
      <c r="M53" s="6" t="s">
        <v>313</v>
      </c>
      <c r="N53" s="19">
        <v>49</v>
      </c>
      <c r="O53" s="11" t="s">
        <v>50</v>
      </c>
      <c r="Q53" s="3">
        <f t="shared" si="16"/>
        <v>0</v>
      </c>
      <c r="R53" s="3">
        <f t="shared" si="17"/>
        <v>131072</v>
      </c>
      <c r="S53" s="3">
        <f t="shared" si="18"/>
        <v>0</v>
      </c>
      <c r="T53" s="3">
        <f t="shared" si="19"/>
        <v>0</v>
      </c>
      <c r="U53" s="3">
        <f t="shared" si="20"/>
        <v>0</v>
      </c>
      <c r="AA53" s="5" t="s">
        <v>2</v>
      </c>
      <c r="AB53" s="5" t="s">
        <v>1</v>
      </c>
      <c r="AC53" s="5" t="s">
        <v>0</v>
      </c>
      <c r="AD53" s="6" t="str">
        <f t="shared" si="6"/>
        <v>RMII_enet1_ref_clk</v>
      </c>
      <c r="AE53" s="6" t="str">
        <f t="shared" si="7"/>
        <v>RGMII_enet1_clk_rx</v>
      </c>
      <c r="AF53" s="6" t="str">
        <f t="shared" si="8"/>
        <v>usb32c_drive_vbus</v>
      </c>
      <c r="AG53" s="6" t="str">
        <f t="shared" si="9"/>
        <v>idcsclk</v>
      </c>
      <c r="AH53" s="6" t="str">
        <f t="shared" si="10"/>
        <v>ir_in</v>
      </c>
    </row>
    <row r="54" spans="2:34" ht="30" x14ac:dyDescent="0.25">
      <c r="B54" s="22"/>
      <c r="C54" s="10">
        <v>18</v>
      </c>
      <c r="D54" s="10">
        <v>50</v>
      </c>
      <c r="E54" s="8" t="s">
        <v>301</v>
      </c>
      <c r="F54" s="7" t="s">
        <v>2</v>
      </c>
      <c r="G54" s="7" t="s">
        <v>1</v>
      </c>
      <c r="H54" s="7" t="s">
        <v>0</v>
      </c>
      <c r="I54" s="6" t="s">
        <v>310</v>
      </c>
      <c r="J54" s="6" t="s">
        <v>302</v>
      </c>
      <c r="K54" s="6" t="s">
        <v>235</v>
      </c>
      <c r="L54" s="6" t="s">
        <v>332</v>
      </c>
      <c r="M54" s="6"/>
      <c r="N54" s="19">
        <v>50</v>
      </c>
      <c r="O54" s="11" t="s">
        <v>75</v>
      </c>
      <c r="Q54" s="3">
        <f t="shared" si="16"/>
        <v>0</v>
      </c>
      <c r="R54" s="3">
        <f t="shared" si="17"/>
        <v>262144</v>
      </c>
      <c r="S54" s="3">
        <f t="shared" si="18"/>
        <v>0</v>
      </c>
      <c r="T54" s="3">
        <f t="shared" si="19"/>
        <v>0</v>
      </c>
      <c r="U54" s="3">
        <f t="shared" si="20"/>
        <v>0</v>
      </c>
      <c r="AA54" s="5" t="s">
        <v>2</v>
      </c>
      <c r="AB54" s="5" t="s">
        <v>1</v>
      </c>
      <c r="AC54" s="5" t="s">
        <v>0</v>
      </c>
      <c r="AD54" s="6" t="str">
        <f t="shared" si="6"/>
        <v>RMII_enet1_2nd_ref_clk</v>
      </c>
      <c r="AE54" s="6" t="str">
        <f t="shared" si="7"/>
        <v>RGMII_enet1_gtx_clk</v>
      </c>
      <c r="AF54" s="6" t="str">
        <f t="shared" si="8"/>
        <v>usb32c_overcurrent</v>
      </c>
      <c r="AG54" s="6" t="str">
        <f t="shared" si="9"/>
        <v>idcsdata</v>
      </c>
      <c r="AH54" s="6"/>
    </row>
    <row r="55" spans="2:34" x14ac:dyDescent="0.25">
      <c r="B55" s="22"/>
      <c r="C55" s="10">
        <v>19</v>
      </c>
      <c r="D55" s="10">
        <v>51</v>
      </c>
      <c r="E55" s="8" t="s">
        <v>65</v>
      </c>
      <c r="F55" s="7" t="s">
        <v>2</v>
      </c>
      <c r="G55" s="7" t="s">
        <v>1</v>
      </c>
      <c r="H55" s="7" t="s">
        <v>0</v>
      </c>
      <c r="I55" s="6" t="s">
        <v>218</v>
      </c>
      <c r="J55" s="6" t="s">
        <v>333</v>
      </c>
      <c r="K55" s="6" t="s">
        <v>334</v>
      </c>
      <c r="L55" s="6"/>
      <c r="M55" s="6"/>
      <c r="N55" s="19">
        <v>51</v>
      </c>
      <c r="O55" s="11"/>
      <c r="Q55" s="3">
        <f t="shared" si="16"/>
        <v>0</v>
      </c>
      <c r="R55" s="3">
        <f t="shared" si="17"/>
        <v>524288</v>
      </c>
      <c r="S55" s="3">
        <f t="shared" si="18"/>
        <v>0</v>
      </c>
      <c r="T55" s="3">
        <f t="shared" si="19"/>
        <v>0</v>
      </c>
      <c r="U55" s="3">
        <f t="shared" si="20"/>
        <v>0</v>
      </c>
      <c r="AA55" s="5" t="s">
        <v>2</v>
      </c>
      <c r="AB55" s="5" t="s">
        <v>1</v>
      </c>
      <c r="AC55" s="5" t="s">
        <v>0</v>
      </c>
      <c r="AD55" s="6" t="str">
        <f t="shared" si="6"/>
        <v>vin_strig0</v>
      </c>
      <c r="AE55" s="6" t="str">
        <f t="shared" si="7"/>
        <v>snand_sck</v>
      </c>
      <c r="AF55" s="6" t="str">
        <f t="shared" si="8"/>
        <v>norspi_clk</v>
      </c>
      <c r="AG55" s="6"/>
      <c r="AH55" s="6"/>
    </row>
    <row r="56" spans="2:34" x14ac:dyDescent="0.25">
      <c r="B56" s="22"/>
      <c r="C56" s="10">
        <v>20</v>
      </c>
      <c r="D56" s="10">
        <v>52</v>
      </c>
      <c r="E56" s="8" t="s">
        <v>55</v>
      </c>
      <c r="F56" s="7" t="s">
        <v>2</v>
      </c>
      <c r="G56" s="7" t="s">
        <v>1</v>
      </c>
      <c r="H56" s="7" t="s">
        <v>0</v>
      </c>
      <c r="I56" s="6" t="s">
        <v>222</v>
      </c>
      <c r="J56" s="6" t="s">
        <v>335</v>
      </c>
      <c r="K56" s="6" t="s">
        <v>340</v>
      </c>
      <c r="L56" s="6"/>
      <c r="M56" s="6"/>
      <c r="N56" s="19">
        <v>52</v>
      </c>
      <c r="O56" s="11" t="s">
        <v>116</v>
      </c>
      <c r="Q56" s="3">
        <f t="shared" si="16"/>
        <v>0</v>
      </c>
      <c r="R56" s="3">
        <f t="shared" si="17"/>
        <v>1048576</v>
      </c>
      <c r="S56" s="3">
        <f t="shared" si="18"/>
        <v>0</v>
      </c>
      <c r="T56" s="3">
        <f t="shared" si="19"/>
        <v>0</v>
      </c>
      <c r="U56" s="3">
        <f t="shared" si="20"/>
        <v>0</v>
      </c>
      <c r="AA56" s="5" t="s">
        <v>2</v>
      </c>
      <c r="AB56" s="5" t="s">
        <v>1</v>
      </c>
      <c r="AC56" s="5" t="s">
        <v>0</v>
      </c>
      <c r="AD56" s="6" t="str">
        <f t="shared" si="6"/>
        <v>vin_strig1</v>
      </c>
      <c r="AE56" s="6" t="str">
        <f t="shared" si="7"/>
        <v>snand_cs_n</v>
      </c>
      <c r="AF56" s="6" t="str">
        <f t="shared" si="8"/>
        <v>norspi_en[0]</v>
      </c>
      <c r="AG56" s="6"/>
      <c r="AH56" s="6"/>
    </row>
    <row r="57" spans="2:34" x14ac:dyDescent="0.25">
      <c r="B57" s="22"/>
      <c r="C57" s="10">
        <v>21</v>
      </c>
      <c r="D57" s="10">
        <v>53</v>
      </c>
      <c r="E57" s="8" t="s">
        <v>47</v>
      </c>
      <c r="F57" s="7" t="s">
        <v>2</v>
      </c>
      <c r="G57" s="7" t="s">
        <v>1</v>
      </c>
      <c r="H57" s="7" t="s">
        <v>0</v>
      </c>
      <c r="I57" s="6"/>
      <c r="J57" s="6" t="s">
        <v>336</v>
      </c>
      <c r="K57" s="6" t="s">
        <v>341</v>
      </c>
      <c r="L57" s="6"/>
      <c r="M57" s="6"/>
      <c r="N57" s="19">
        <v>53</v>
      </c>
      <c r="O57" s="11" t="s">
        <v>66</v>
      </c>
      <c r="Q57" s="3">
        <f t="shared" si="16"/>
        <v>0</v>
      </c>
      <c r="R57" s="3">
        <f t="shared" si="17"/>
        <v>2097152</v>
      </c>
      <c r="S57" s="3">
        <f t="shared" si="18"/>
        <v>0</v>
      </c>
      <c r="T57" s="3">
        <f t="shared" si="19"/>
        <v>0</v>
      </c>
      <c r="U57" s="3">
        <f t="shared" si="20"/>
        <v>0</v>
      </c>
      <c r="AA57" s="5" t="s">
        <v>2</v>
      </c>
      <c r="AB57" s="5" t="s">
        <v>1</v>
      </c>
      <c r="AC57" s="5" t="s">
        <v>0</v>
      </c>
      <c r="AD57" s="6"/>
      <c r="AE57" s="6" t="str">
        <f t="shared" si="7"/>
        <v>snand_si[0]</v>
      </c>
      <c r="AF57" s="6" t="str">
        <f t="shared" si="8"/>
        <v>norspi_dq[0]</v>
      </c>
      <c r="AG57" s="6"/>
      <c r="AH57" s="6"/>
    </row>
    <row r="58" spans="2:34" ht="30" customHeight="1" x14ac:dyDescent="0.25">
      <c r="B58" s="22"/>
      <c r="C58" s="10">
        <v>22</v>
      </c>
      <c r="D58" s="10">
        <v>54</v>
      </c>
      <c r="E58" s="8" t="s">
        <v>45</v>
      </c>
      <c r="F58" s="7" t="s">
        <v>2</v>
      </c>
      <c r="G58" s="7" t="s">
        <v>1</v>
      </c>
      <c r="H58" s="7" t="s">
        <v>0</v>
      </c>
      <c r="I58" s="6"/>
      <c r="J58" s="6" t="s">
        <v>337</v>
      </c>
      <c r="K58" s="6" t="s">
        <v>342</v>
      </c>
      <c r="L58" s="6"/>
      <c r="M58" s="6"/>
      <c r="N58" s="19">
        <v>54</v>
      </c>
      <c r="O58" s="11" t="str">
        <f>"                [0] = 0x"&amp;DEC2HEX(SUM(Q100:Q131),8)&amp;"U,                  /* GPIO pin [127:96]: GPIO(0) or Alternate functions */"</f>
        <v xml:space="preserve">                [0] = 0xFF8FFFFFU,                  /* GPIO pin [127:96]: GPIO(0) or Alternate functions */</v>
      </c>
      <c r="Q58" s="3">
        <f t="shared" si="16"/>
        <v>0</v>
      </c>
      <c r="R58" s="3">
        <f t="shared" si="17"/>
        <v>4194304</v>
      </c>
      <c r="S58" s="3">
        <f t="shared" si="18"/>
        <v>0</v>
      </c>
      <c r="T58" s="3">
        <f t="shared" si="19"/>
        <v>0</v>
      </c>
      <c r="U58" s="3">
        <f t="shared" si="20"/>
        <v>0</v>
      </c>
      <c r="AA58" s="5" t="s">
        <v>2</v>
      </c>
      <c r="AB58" s="5" t="s">
        <v>1</v>
      </c>
      <c r="AC58" s="5" t="s">
        <v>0</v>
      </c>
      <c r="AD58" s="6"/>
      <c r="AE58" s="6" t="str">
        <f t="shared" si="7"/>
        <v>snand_si[1]</v>
      </c>
      <c r="AF58" s="6" t="str">
        <f t="shared" si="8"/>
        <v>norspi_dq[1]</v>
      </c>
      <c r="AG58" s="6"/>
      <c r="AH58" s="6"/>
    </row>
    <row r="59" spans="2:34" x14ac:dyDescent="0.25">
      <c r="B59" s="22"/>
      <c r="C59" s="10">
        <v>23</v>
      </c>
      <c r="D59" s="10">
        <v>55</v>
      </c>
      <c r="E59" s="8" t="s">
        <v>43</v>
      </c>
      <c r="F59" s="7" t="s">
        <v>2</v>
      </c>
      <c r="G59" s="7" t="s">
        <v>1</v>
      </c>
      <c r="H59" s="7" t="s">
        <v>0</v>
      </c>
      <c r="I59" s="6"/>
      <c r="J59" s="6" t="s">
        <v>338</v>
      </c>
      <c r="K59" s="6" t="s">
        <v>343</v>
      </c>
      <c r="L59" s="6"/>
      <c r="M59" s="6"/>
      <c r="N59" s="19">
        <v>55</v>
      </c>
      <c r="O59" s="11" t="str">
        <f>"                [1] = 0x"&amp;DEC2HEX(SUM(R100:R131),8)&amp;"U,                  /* GPIO pin [127:96]: GPIO(0) or Alternate functions */"</f>
        <v xml:space="preserve">                [1] = 0x00000000U,                  /* GPIO pin [127:96]: GPIO(0) or Alternate functions */</v>
      </c>
      <c r="Q59" s="3">
        <f t="shared" si="16"/>
        <v>0</v>
      </c>
      <c r="R59" s="3">
        <f t="shared" si="17"/>
        <v>8388608</v>
      </c>
      <c r="S59" s="3">
        <f t="shared" si="18"/>
        <v>0</v>
      </c>
      <c r="T59" s="3">
        <f t="shared" si="19"/>
        <v>0</v>
      </c>
      <c r="U59" s="3">
        <f t="shared" si="20"/>
        <v>0</v>
      </c>
      <c r="AA59" s="5" t="s">
        <v>2</v>
      </c>
      <c r="AB59" s="5" t="s">
        <v>1</v>
      </c>
      <c r="AC59" s="5" t="s">
        <v>0</v>
      </c>
      <c r="AD59" s="6"/>
      <c r="AE59" s="6" t="str">
        <f t="shared" si="7"/>
        <v>snand_si[2]</v>
      </c>
      <c r="AF59" s="6" t="str">
        <f t="shared" si="8"/>
        <v>norspi_dq[2]</v>
      </c>
      <c r="AG59" s="6"/>
      <c r="AH59" s="6"/>
    </row>
    <row r="60" spans="2:34" x14ac:dyDescent="0.25">
      <c r="B60" s="22"/>
      <c r="C60" s="10">
        <v>24</v>
      </c>
      <c r="D60" s="10">
        <v>56</v>
      </c>
      <c r="E60" s="8" t="s">
        <v>42</v>
      </c>
      <c r="F60" s="7" t="s">
        <v>2</v>
      </c>
      <c r="G60" s="7" t="s">
        <v>1</v>
      </c>
      <c r="H60" s="7" t="s">
        <v>0</v>
      </c>
      <c r="I60" s="6"/>
      <c r="J60" s="6" t="s">
        <v>339</v>
      </c>
      <c r="K60" s="6" t="s">
        <v>344</v>
      </c>
      <c r="L60" s="6"/>
      <c r="M60" s="6"/>
      <c r="N60" s="19">
        <v>56</v>
      </c>
      <c r="O60" s="11" t="str">
        <f>"                [2] = 0x"&amp;DEC2HEX(SUM(S100:S131),8)&amp;"U,                  /* GPIO pin [127:96]: GPIO(0) or Alternate functions */"</f>
        <v xml:space="preserve">                [2] = 0x00000000U,                  /* GPIO pin [127:96]: GPIO(0) or Alternate functions */</v>
      </c>
      <c r="Q60" s="3">
        <f t="shared" si="16"/>
        <v>0</v>
      </c>
      <c r="R60" s="3">
        <f t="shared" si="17"/>
        <v>16777216</v>
      </c>
      <c r="S60" s="3">
        <f t="shared" si="18"/>
        <v>0</v>
      </c>
      <c r="T60" s="3">
        <f t="shared" si="19"/>
        <v>0</v>
      </c>
      <c r="U60" s="3">
        <f t="shared" si="20"/>
        <v>0</v>
      </c>
      <c r="AA60" s="5" t="s">
        <v>2</v>
      </c>
      <c r="AB60" s="5" t="s">
        <v>1</v>
      </c>
      <c r="AC60" s="5" t="s">
        <v>0</v>
      </c>
      <c r="AD60" s="6"/>
      <c r="AE60" s="6" t="str">
        <f t="shared" si="7"/>
        <v>snand_si[3]</v>
      </c>
      <c r="AF60" s="6" t="str">
        <f t="shared" si="8"/>
        <v>norspi_dq[3]</v>
      </c>
      <c r="AG60" s="6"/>
      <c r="AH60" s="6"/>
    </row>
    <row r="61" spans="2:34" ht="30" x14ac:dyDescent="0.25">
      <c r="B61" s="22"/>
      <c r="C61" s="10">
        <v>25</v>
      </c>
      <c r="D61" s="10">
        <v>57</v>
      </c>
      <c r="E61" s="8" t="s">
        <v>10</v>
      </c>
      <c r="F61" s="7" t="s">
        <v>2</v>
      </c>
      <c r="G61" s="7" t="s">
        <v>1</v>
      </c>
      <c r="H61" s="7" t="s">
        <v>0</v>
      </c>
      <c r="I61" s="6"/>
      <c r="J61" s="6" t="s">
        <v>181</v>
      </c>
      <c r="K61" s="6" t="s">
        <v>345</v>
      </c>
      <c r="L61" s="6" t="s">
        <v>197</v>
      </c>
      <c r="M61" s="6"/>
      <c r="N61" s="19">
        <v>57</v>
      </c>
      <c r="O61" s="11" t="s">
        <v>63</v>
      </c>
      <c r="Q61" s="3">
        <f t="shared" si="16"/>
        <v>0</v>
      </c>
      <c r="R61" s="3">
        <f t="shared" si="17"/>
        <v>0</v>
      </c>
      <c r="S61" s="3">
        <f t="shared" si="18"/>
        <v>0</v>
      </c>
      <c r="T61" s="3">
        <f t="shared" si="19"/>
        <v>0</v>
      </c>
      <c r="U61" s="3">
        <f t="shared" si="20"/>
        <v>0</v>
      </c>
      <c r="AA61" s="5" t="s">
        <v>2</v>
      </c>
      <c r="AB61" s="5" t="s">
        <v>1</v>
      </c>
      <c r="AC61" s="5" t="s">
        <v>0</v>
      </c>
      <c r="AD61" s="6"/>
      <c r="AE61" s="6" t="str">
        <f t="shared" si="7"/>
        <v>vsdelay_vsync_out_0</v>
      </c>
      <c r="AF61" s="6" t="str">
        <f t="shared" si="8"/>
        <v>norspi_dq[4]</v>
      </c>
      <c r="AG61" s="6" t="str">
        <f t="shared" si="9"/>
        <v>ssis_sclk</v>
      </c>
      <c r="AH61" s="6"/>
    </row>
    <row r="62" spans="2:34" ht="30" x14ac:dyDescent="0.25">
      <c r="B62" s="22"/>
      <c r="C62" s="10">
        <v>26</v>
      </c>
      <c r="D62" s="10">
        <v>58</v>
      </c>
      <c r="E62" s="8" t="s">
        <v>10</v>
      </c>
      <c r="F62" s="7" t="s">
        <v>2</v>
      </c>
      <c r="G62" s="7" t="s">
        <v>1</v>
      </c>
      <c r="H62" s="7" t="s">
        <v>0</v>
      </c>
      <c r="I62" s="6"/>
      <c r="J62" s="6" t="s">
        <v>182</v>
      </c>
      <c r="K62" s="6" t="s">
        <v>346</v>
      </c>
      <c r="L62" s="6" t="s">
        <v>202</v>
      </c>
      <c r="M62" s="6"/>
      <c r="N62" s="19">
        <v>58</v>
      </c>
      <c r="O62" s="11" t="str">
        <f>"            .PinIoTypeRegVal = 0x"&amp;DEC2HEX(SUM(T100:T131),8)&amp;"U,         /* GPIO pin [127:96]: Input(0) or Output(1) pin */"</f>
        <v xml:space="preserve">            .PinIoTypeRegVal = 0x00000000U,         /* GPIO pin [127:96]: Input(0) or Output(1) pin */</v>
      </c>
      <c r="Q62" s="3">
        <f t="shared" si="16"/>
        <v>0</v>
      </c>
      <c r="R62" s="3">
        <f t="shared" si="17"/>
        <v>0</v>
      </c>
      <c r="S62" s="3">
        <f t="shared" si="18"/>
        <v>0</v>
      </c>
      <c r="T62" s="3">
        <f t="shared" si="19"/>
        <v>0</v>
      </c>
      <c r="U62" s="3">
        <f t="shared" si="20"/>
        <v>0</v>
      </c>
      <c r="AA62" s="5" t="s">
        <v>2</v>
      </c>
      <c r="AB62" s="5" t="s">
        <v>1</v>
      </c>
      <c r="AC62" s="5" t="s">
        <v>0</v>
      </c>
      <c r="AD62" s="6"/>
      <c r="AE62" s="6" t="str">
        <f t="shared" si="7"/>
        <v>vsdelay_vsync_out_1</v>
      </c>
      <c r="AF62" s="6" t="str">
        <f t="shared" si="8"/>
        <v>norspi_dq[5]</v>
      </c>
      <c r="AG62" s="6" t="str">
        <f t="shared" si="9"/>
        <v>ssis_txd</v>
      </c>
      <c r="AH62" s="6"/>
    </row>
    <row r="63" spans="2:34" ht="30" x14ac:dyDescent="0.25">
      <c r="B63" s="22"/>
      <c r="C63" s="10">
        <v>27</v>
      </c>
      <c r="D63" s="10">
        <v>59</v>
      </c>
      <c r="E63" s="8" t="s">
        <v>10</v>
      </c>
      <c r="F63" s="7" t="s">
        <v>2</v>
      </c>
      <c r="G63" s="7" t="s">
        <v>1</v>
      </c>
      <c r="H63" s="7" t="s">
        <v>0</v>
      </c>
      <c r="I63" s="6"/>
      <c r="J63" s="6" t="s">
        <v>183</v>
      </c>
      <c r="K63" s="6" t="s">
        <v>347</v>
      </c>
      <c r="L63" s="6" t="s">
        <v>207</v>
      </c>
      <c r="M63" s="6"/>
      <c r="N63" s="19">
        <v>59</v>
      </c>
      <c r="O63" s="11" t="s">
        <v>100</v>
      </c>
      <c r="Q63" s="3">
        <f t="shared" si="16"/>
        <v>0</v>
      </c>
      <c r="R63" s="3">
        <f t="shared" si="17"/>
        <v>0</v>
      </c>
      <c r="S63" s="3">
        <f t="shared" si="18"/>
        <v>0</v>
      </c>
      <c r="T63" s="3">
        <f t="shared" si="19"/>
        <v>0</v>
      </c>
      <c r="U63" s="3">
        <f t="shared" si="20"/>
        <v>0</v>
      </c>
      <c r="AA63" s="5" t="s">
        <v>2</v>
      </c>
      <c r="AB63" s="5" t="s">
        <v>1</v>
      </c>
      <c r="AC63" s="5" t="s">
        <v>0</v>
      </c>
      <c r="AD63" s="6"/>
      <c r="AE63" s="6" t="str">
        <f t="shared" si="7"/>
        <v>vsdelay_vsync_out_2</v>
      </c>
      <c r="AF63" s="6" t="str">
        <f t="shared" si="8"/>
        <v>norspi_dq[6]</v>
      </c>
      <c r="AG63" s="6" t="str">
        <f t="shared" si="9"/>
        <v>ssis_rxd</v>
      </c>
      <c r="AH63" s="6"/>
    </row>
    <row r="64" spans="2:34" ht="30" x14ac:dyDescent="0.25">
      <c r="B64" s="22"/>
      <c r="C64" s="10">
        <v>28</v>
      </c>
      <c r="D64" s="10">
        <v>60</v>
      </c>
      <c r="E64" s="8" t="s">
        <v>10</v>
      </c>
      <c r="F64" s="7" t="s">
        <v>2</v>
      </c>
      <c r="G64" s="7" t="s">
        <v>1</v>
      </c>
      <c r="H64" s="7" t="s">
        <v>0</v>
      </c>
      <c r="I64" s="6"/>
      <c r="J64" s="6" t="s">
        <v>188</v>
      </c>
      <c r="K64" s="6" t="s">
        <v>348</v>
      </c>
      <c r="L64" s="6" t="s">
        <v>349</v>
      </c>
      <c r="M64" s="6"/>
      <c r="N64" s="19">
        <v>60</v>
      </c>
      <c r="O64" s="11" t="str">
        <f>"            .PinStateRegVal = 0x"&amp;DEC2HEX(SUM(U100:U131),8)&amp;"U,          /* GPIO pin [127:96]: Low(0) or High(1) pin state */"</f>
        <v xml:space="preserve">            .PinStateRegVal = 0x00000000U,          /* GPIO pin [127:96]: Low(0) or High(1) pin state */</v>
      </c>
      <c r="Q64" s="3">
        <f t="shared" si="16"/>
        <v>0</v>
      </c>
      <c r="R64" s="3">
        <f t="shared" si="17"/>
        <v>0</v>
      </c>
      <c r="S64" s="3">
        <f t="shared" si="18"/>
        <v>0</v>
      </c>
      <c r="T64" s="3">
        <f t="shared" si="19"/>
        <v>0</v>
      </c>
      <c r="U64" s="3">
        <f t="shared" si="20"/>
        <v>0</v>
      </c>
      <c r="AA64" s="5" t="s">
        <v>2</v>
      </c>
      <c r="AB64" s="5" t="s">
        <v>1</v>
      </c>
      <c r="AC64" s="5" t="s">
        <v>0</v>
      </c>
      <c r="AD64" s="6"/>
      <c r="AE64" s="6" t="str">
        <f t="shared" si="7"/>
        <v>vsdelay_vsync_out_3</v>
      </c>
      <c r="AF64" s="6" t="str">
        <f t="shared" si="8"/>
        <v>norspi_dq[7]</v>
      </c>
      <c r="AG64" s="6" t="str">
        <f t="shared" si="9"/>
        <v>ssis_en</v>
      </c>
      <c r="AH64" s="6"/>
    </row>
    <row r="65" spans="2:34" x14ac:dyDescent="0.25">
      <c r="B65" s="22"/>
      <c r="C65" s="10">
        <v>29</v>
      </c>
      <c r="D65" s="10">
        <v>61</v>
      </c>
      <c r="E65" s="8" t="s">
        <v>10</v>
      </c>
      <c r="F65" s="7" t="s">
        <v>2</v>
      </c>
      <c r="G65" s="7" t="s">
        <v>1</v>
      </c>
      <c r="H65" s="7" t="s">
        <v>0</v>
      </c>
      <c r="I65" s="6"/>
      <c r="J65" s="6"/>
      <c r="K65" s="6" t="s">
        <v>350</v>
      </c>
      <c r="L65" s="6"/>
      <c r="M65" s="6" t="s">
        <v>351</v>
      </c>
      <c r="N65" s="19">
        <v>61</v>
      </c>
      <c r="O65" s="11" t="s">
        <v>93</v>
      </c>
      <c r="Q65" s="3">
        <f t="shared" si="16"/>
        <v>0</v>
      </c>
      <c r="R65" s="3">
        <f t="shared" si="17"/>
        <v>0</v>
      </c>
      <c r="S65" s="3">
        <f t="shared" si="18"/>
        <v>0</v>
      </c>
      <c r="T65" s="3">
        <f t="shared" si="19"/>
        <v>0</v>
      </c>
      <c r="U65" s="3">
        <f t="shared" si="20"/>
        <v>0</v>
      </c>
      <c r="AA65" s="5" t="s">
        <v>2</v>
      </c>
      <c r="AB65" s="5" t="s">
        <v>1</v>
      </c>
      <c r="AC65" s="5" t="s">
        <v>0</v>
      </c>
      <c r="AD65" s="6"/>
      <c r="AE65" s="6"/>
      <c r="AF65" s="6" t="str">
        <f t="shared" si="8"/>
        <v>norspi_dqs</v>
      </c>
      <c r="AG65" s="6"/>
      <c r="AH65" s="6" t="str">
        <f t="shared" si="10"/>
        <v>ssi0_sclk</v>
      </c>
    </row>
    <row r="66" spans="2:34" x14ac:dyDescent="0.25">
      <c r="B66" s="22"/>
      <c r="C66" s="10">
        <v>30</v>
      </c>
      <c r="D66" s="10">
        <v>62</v>
      </c>
      <c r="E66" s="8" t="s">
        <v>10</v>
      </c>
      <c r="F66" s="7" t="s">
        <v>2</v>
      </c>
      <c r="G66" s="7" t="s">
        <v>1</v>
      </c>
      <c r="H66" s="7" t="s">
        <v>0</v>
      </c>
      <c r="I66" s="6"/>
      <c r="J66" s="6"/>
      <c r="K66" s="6" t="s">
        <v>53</v>
      </c>
      <c r="L66" s="6"/>
      <c r="M66" s="6" t="s">
        <v>352</v>
      </c>
      <c r="N66" s="19">
        <v>62</v>
      </c>
      <c r="O66" s="11" t="s">
        <v>90</v>
      </c>
      <c r="Q66" s="3">
        <f t="shared" si="16"/>
        <v>0</v>
      </c>
      <c r="R66" s="3">
        <f t="shared" si="17"/>
        <v>0</v>
      </c>
      <c r="S66" s="3">
        <f t="shared" si="18"/>
        <v>0</v>
      </c>
      <c r="T66" s="3">
        <f t="shared" si="19"/>
        <v>0</v>
      </c>
      <c r="U66" s="3">
        <f t="shared" si="20"/>
        <v>0</v>
      </c>
      <c r="AA66" s="5" t="s">
        <v>2</v>
      </c>
      <c r="AB66" s="5" t="s">
        <v>1</v>
      </c>
      <c r="AC66" s="5" t="s">
        <v>0</v>
      </c>
      <c r="AD66" s="6"/>
      <c r="AE66" s="6"/>
      <c r="AF66" s="6" t="str">
        <f t="shared" si="8"/>
        <v>norspi_en[1]</v>
      </c>
      <c r="AG66" s="6"/>
      <c r="AH66" s="6" t="str">
        <f t="shared" si="10"/>
        <v>ssi0_txd</v>
      </c>
    </row>
    <row r="67" spans="2:34" x14ac:dyDescent="0.25">
      <c r="B67" s="22"/>
      <c r="C67" s="10">
        <v>31</v>
      </c>
      <c r="D67" s="10">
        <v>63</v>
      </c>
      <c r="E67" s="8" t="s">
        <v>10</v>
      </c>
      <c r="F67" s="7" t="s">
        <v>2</v>
      </c>
      <c r="G67" s="7" t="s">
        <v>1</v>
      </c>
      <c r="H67" s="7" t="s">
        <v>0</v>
      </c>
      <c r="I67" s="6"/>
      <c r="J67" s="6"/>
      <c r="K67" s="6" t="s">
        <v>51</v>
      </c>
      <c r="L67" s="6"/>
      <c r="M67" s="6" t="s">
        <v>178</v>
      </c>
      <c r="N67" s="19">
        <v>63</v>
      </c>
      <c r="O67" s="11" t="s">
        <v>56</v>
      </c>
      <c r="Q67" s="3">
        <f>IF(E67=I67,2^C67,IF(E67=J67,0,IF(E67=K67,2^C67,IF(E67=L67,0,IF(E67=M67,2^C67,0)))))</f>
        <v>0</v>
      </c>
      <c r="R67" s="3">
        <f>IF(E67=I67,0,IF(E67=J67,2^C67,IF(E67=K67,2^C67,IF(E67=L67,0,IF(E67=M67,0,0)))))</f>
        <v>0</v>
      </c>
      <c r="S67" s="3">
        <f>IF(E67=I67,0,IF(E67=J67,0,IF(E67=K67,0,IF(E67=L67,2^C67,IF(E67=M67,2^C67,0)))))</f>
        <v>0</v>
      </c>
      <c r="T67" s="3">
        <f t="shared" si="19"/>
        <v>0</v>
      </c>
      <c r="U67" s="3">
        <f t="shared" si="20"/>
        <v>0</v>
      </c>
      <c r="V67" t="str">
        <f>DEC2HEX(SUM(Q36:Q67),8)</f>
        <v>00000000</v>
      </c>
      <c r="W67" t="str">
        <f>DEC2HEX(SUM(R36:R67),8)</f>
        <v>01FFFFFF</v>
      </c>
      <c r="X67" t="str">
        <f>DEC2HEX(SUM(S36:S67),8)</f>
        <v>00000000</v>
      </c>
      <c r="Y67" t="str">
        <f>DEC2HEX(SUM(T36:T67),8)</f>
        <v>00000000</v>
      </c>
      <c r="Z67" t="str">
        <f>DEC2HEX(SUM(U36:U67),8)</f>
        <v>00000000</v>
      </c>
      <c r="AA67" s="5" t="s">
        <v>2</v>
      </c>
      <c r="AB67" s="5" t="s">
        <v>1</v>
      </c>
      <c r="AC67" s="5" t="s">
        <v>0</v>
      </c>
      <c r="AD67" s="6"/>
      <c r="AE67" s="6"/>
      <c r="AF67" s="6" t="str">
        <f t="shared" si="8"/>
        <v>norspi_en[2]</v>
      </c>
      <c r="AG67" s="6"/>
      <c r="AH67" s="6" t="str">
        <f>M67</f>
        <v>ssi0_rxd</v>
      </c>
    </row>
    <row r="68" spans="2:34" x14ac:dyDescent="0.25">
      <c r="B68" s="20" t="s">
        <v>85</v>
      </c>
      <c r="C68" s="9">
        <v>0</v>
      </c>
      <c r="D68" s="9">
        <v>64</v>
      </c>
      <c r="E68" s="8" t="s">
        <v>10</v>
      </c>
      <c r="F68" s="7" t="s">
        <v>2</v>
      </c>
      <c r="G68" s="7" t="s">
        <v>1</v>
      </c>
      <c r="H68" s="7" t="s">
        <v>0</v>
      </c>
      <c r="I68" s="6"/>
      <c r="J68" s="6"/>
      <c r="K68" s="6" t="s">
        <v>49</v>
      </c>
      <c r="L68" s="6"/>
      <c r="M68" s="6" t="s">
        <v>184</v>
      </c>
      <c r="N68" s="18">
        <v>64</v>
      </c>
      <c r="O68" s="11" t="s">
        <v>54</v>
      </c>
      <c r="Q68" s="3">
        <f>IF(E68=I68,2^C68,IF(E68=J68,0,IF(E68=K68,2^C68,IF(E68=L68,0,IF(E68=M68,2^C68,0)))))</f>
        <v>0</v>
      </c>
      <c r="R68" s="3">
        <f>IF(E68=I68,0,IF(E68=J68,2^C68,IF(E68=K68,2^C68,IF(E68=L68,0,IF(E68=M68,0,0)))))</f>
        <v>0</v>
      </c>
      <c r="S68" s="3">
        <f>IF(E68=I68,0,IF(E68=J68,0,IF(E68=K68,0,IF(E68=L68,2^C68,IF(E68=M68,2^C68,0)))))</f>
        <v>0</v>
      </c>
      <c r="T68" s="3">
        <f t="shared" ref="T68:T99" si="21">IF(OR(E68=G68,E68=H68),2^C68,0)</f>
        <v>0</v>
      </c>
      <c r="U68" s="3">
        <f t="shared" ref="U68:U99" si="22">IF(E68=H68,2^C68,0)</f>
        <v>0</v>
      </c>
      <c r="AA68" s="5" t="s">
        <v>2</v>
      </c>
      <c r="AB68" s="5" t="s">
        <v>1</v>
      </c>
      <c r="AC68" s="5" t="s">
        <v>0</v>
      </c>
      <c r="AD68" s="6"/>
      <c r="AE68" s="6"/>
      <c r="AF68" s="6" t="str">
        <f t="shared" si="8"/>
        <v>norspi_en[3]</v>
      </c>
      <c r="AG68" s="6"/>
      <c r="AH68" s="6" t="str">
        <f>M68</f>
        <v>ssi0_en0</v>
      </c>
    </row>
    <row r="69" spans="2:34" ht="30" x14ac:dyDescent="0.25">
      <c r="B69" s="20"/>
      <c r="C69" s="9">
        <v>1</v>
      </c>
      <c r="D69" s="9">
        <v>65</v>
      </c>
      <c r="E69" s="8" t="s">
        <v>10</v>
      </c>
      <c r="F69" s="7" t="s">
        <v>2</v>
      </c>
      <c r="G69" s="7" t="s">
        <v>1</v>
      </c>
      <c r="H69" s="7" t="s">
        <v>0</v>
      </c>
      <c r="I69" s="6"/>
      <c r="J69" s="6" t="s">
        <v>193</v>
      </c>
      <c r="K69" s="6" t="s">
        <v>36</v>
      </c>
      <c r="L69" s="6"/>
      <c r="M69" s="6" t="s">
        <v>353</v>
      </c>
      <c r="N69" s="18">
        <v>65</v>
      </c>
      <c r="O69" s="11" t="s">
        <v>52</v>
      </c>
      <c r="Q69" s="3">
        <f t="shared" ref="Q69:Q99" si="23">IF(E69=I69,2^C69,IF(E69=J69,0,IF(E69=K69,2^C69,IF(E69=L69,0,IF(E69=M69,2^C69,0)))))</f>
        <v>0</v>
      </c>
      <c r="R69" s="3">
        <f t="shared" ref="R69:R99" si="24">IF(E69=I69,0,IF(E69=J69,2^C69,IF(E69=K69,2^C69,IF(E69=L69,0,IF(E69=M69,0,0)))))</f>
        <v>0</v>
      </c>
      <c r="S69" s="3">
        <f t="shared" ref="S69:S99" si="25">IF(E69=I69,0,IF(E69=J69,0,IF(E69=K69,0,IF(E69=L69,2^C69,IF(E69=M69,2^C69,0)))))</f>
        <v>0</v>
      </c>
      <c r="T69" s="3">
        <f t="shared" si="21"/>
        <v>0</v>
      </c>
      <c r="U69" s="3">
        <f t="shared" si="22"/>
        <v>0</v>
      </c>
      <c r="AA69" s="5" t="s">
        <v>2</v>
      </c>
      <c r="AB69" s="5" t="s">
        <v>1</v>
      </c>
      <c r="AC69" s="5" t="s">
        <v>0</v>
      </c>
      <c r="AD69" s="6"/>
      <c r="AE69" s="6" t="str">
        <f t="shared" si="7"/>
        <v>vsdelay_hsync_out_0</v>
      </c>
      <c r="AF69" s="6" t="str">
        <f t="shared" si="8"/>
        <v>norspi_en[4]</v>
      </c>
      <c r="AG69" s="6"/>
      <c r="AH69" s="6" t="str">
        <f t="shared" si="10"/>
        <v>uart2_ahb_rx</v>
      </c>
    </row>
    <row r="70" spans="2:34" ht="30" x14ac:dyDescent="0.25">
      <c r="B70" s="20"/>
      <c r="C70" s="9">
        <v>2</v>
      </c>
      <c r="D70" s="9">
        <v>66</v>
      </c>
      <c r="E70" s="8" t="s">
        <v>10</v>
      </c>
      <c r="F70" s="7" t="s">
        <v>2</v>
      </c>
      <c r="G70" s="7" t="s">
        <v>1</v>
      </c>
      <c r="H70" s="7" t="s">
        <v>0</v>
      </c>
      <c r="I70" s="6"/>
      <c r="J70" s="6" t="s">
        <v>198</v>
      </c>
      <c r="K70" s="6" t="s">
        <v>34</v>
      </c>
      <c r="L70" s="6"/>
      <c r="M70" s="6" t="s">
        <v>354</v>
      </c>
      <c r="N70" s="18">
        <v>66</v>
      </c>
      <c r="O70" s="11" t="s">
        <v>50</v>
      </c>
      <c r="Q70" s="3">
        <f t="shared" si="23"/>
        <v>0</v>
      </c>
      <c r="R70" s="3">
        <f t="shared" si="24"/>
        <v>0</v>
      </c>
      <c r="S70" s="3">
        <f t="shared" si="25"/>
        <v>0</v>
      </c>
      <c r="T70" s="3">
        <f t="shared" si="21"/>
        <v>0</v>
      </c>
      <c r="U70" s="3">
        <f t="shared" si="22"/>
        <v>0</v>
      </c>
      <c r="AA70" s="5" t="s">
        <v>2</v>
      </c>
      <c r="AB70" s="5" t="s">
        <v>1</v>
      </c>
      <c r="AC70" s="5" t="s">
        <v>0</v>
      </c>
      <c r="AD70" s="6"/>
      <c r="AE70" s="6" t="str">
        <f t="shared" si="7"/>
        <v>vsdelay_hsync_out_1</v>
      </c>
      <c r="AF70" s="6" t="str">
        <f t="shared" si="8"/>
        <v>norspi_en[5]</v>
      </c>
      <c r="AG70" s="6"/>
      <c r="AH70" s="6" t="str">
        <f t="shared" si="10"/>
        <v>uart2_ahb_tx</v>
      </c>
    </row>
    <row r="71" spans="2:34" ht="30" x14ac:dyDescent="0.25">
      <c r="B71" s="20"/>
      <c r="C71" s="9">
        <v>3</v>
      </c>
      <c r="D71" s="9">
        <v>67</v>
      </c>
      <c r="E71" s="8" t="s">
        <v>10</v>
      </c>
      <c r="F71" s="7" t="s">
        <v>2</v>
      </c>
      <c r="G71" s="7" t="s">
        <v>1</v>
      </c>
      <c r="H71" s="7" t="s">
        <v>0</v>
      </c>
      <c r="I71" s="6"/>
      <c r="J71" s="6" t="s">
        <v>203</v>
      </c>
      <c r="K71" s="6" t="s">
        <v>32</v>
      </c>
      <c r="L71" s="6"/>
      <c r="M71" s="6" t="s">
        <v>356</v>
      </c>
      <c r="N71" s="18">
        <v>67</v>
      </c>
      <c r="O71" s="11" t="s">
        <v>75</v>
      </c>
      <c r="Q71" s="3">
        <f t="shared" si="23"/>
        <v>0</v>
      </c>
      <c r="R71" s="3">
        <f t="shared" si="24"/>
        <v>0</v>
      </c>
      <c r="S71" s="3">
        <f t="shared" si="25"/>
        <v>0</v>
      </c>
      <c r="T71" s="3">
        <f t="shared" si="21"/>
        <v>0</v>
      </c>
      <c r="U71" s="3">
        <f t="shared" si="22"/>
        <v>0</v>
      </c>
      <c r="AA71" s="5" t="s">
        <v>2</v>
      </c>
      <c r="AB71" s="5" t="s">
        <v>1</v>
      </c>
      <c r="AC71" s="5" t="s">
        <v>0</v>
      </c>
      <c r="AD71" s="6"/>
      <c r="AE71" s="6" t="str">
        <f t="shared" si="7"/>
        <v>ext_hsync_src_input</v>
      </c>
      <c r="AF71" s="6" t="str">
        <f t="shared" si="8"/>
        <v>norspi_en[6]</v>
      </c>
      <c r="AG71" s="6"/>
      <c r="AH71" s="6" t="str">
        <f t="shared" si="10"/>
        <v>uart2_ahb_cts_n</v>
      </c>
    </row>
    <row r="72" spans="2:34" ht="30" x14ac:dyDescent="0.25">
      <c r="B72" s="20"/>
      <c r="C72" s="9">
        <v>4</v>
      </c>
      <c r="D72" s="9">
        <v>68</v>
      </c>
      <c r="E72" s="8" t="s">
        <v>10</v>
      </c>
      <c r="F72" s="7" t="s">
        <v>2</v>
      </c>
      <c r="G72" s="7" t="s">
        <v>1</v>
      </c>
      <c r="H72" s="7" t="s">
        <v>0</v>
      </c>
      <c r="I72" s="6"/>
      <c r="J72" s="6" t="s">
        <v>208</v>
      </c>
      <c r="K72" s="6" t="s">
        <v>29</v>
      </c>
      <c r="L72" s="6"/>
      <c r="M72" s="6" t="s">
        <v>355</v>
      </c>
      <c r="N72" s="18">
        <v>68</v>
      </c>
      <c r="O72" s="11"/>
      <c r="Q72" s="3">
        <f t="shared" si="23"/>
        <v>0</v>
      </c>
      <c r="R72" s="3">
        <f t="shared" si="24"/>
        <v>0</v>
      </c>
      <c r="S72" s="3">
        <f t="shared" si="25"/>
        <v>0</v>
      </c>
      <c r="T72" s="3">
        <f t="shared" si="21"/>
        <v>0</v>
      </c>
      <c r="U72" s="3">
        <f t="shared" si="22"/>
        <v>0</v>
      </c>
      <c r="AA72" s="5" t="s">
        <v>2</v>
      </c>
      <c r="AB72" s="5" t="s">
        <v>1</v>
      </c>
      <c r="AC72" s="5" t="s">
        <v>0</v>
      </c>
      <c r="AD72" s="6"/>
      <c r="AE72" s="6" t="str">
        <f t="shared" si="7"/>
        <v>ext_vsync_src_input</v>
      </c>
      <c r="AF72" s="6" t="str">
        <f t="shared" si="8"/>
        <v>norspi_en[7]</v>
      </c>
      <c r="AG72" s="6"/>
      <c r="AH72" s="6" t="str">
        <f t="shared" si="10"/>
        <v>uart2_ahb_rts_n</v>
      </c>
    </row>
    <row r="73" spans="2:34" x14ac:dyDescent="0.25">
      <c r="B73" s="20"/>
      <c r="C73" s="9">
        <v>5</v>
      </c>
      <c r="D73" s="9">
        <v>69</v>
      </c>
      <c r="E73" s="8" t="s">
        <v>11</v>
      </c>
      <c r="F73" s="7" t="s">
        <v>2</v>
      </c>
      <c r="G73" s="7" t="s">
        <v>1</v>
      </c>
      <c r="H73" s="7" t="s">
        <v>0</v>
      </c>
      <c r="I73" s="6" t="s">
        <v>353</v>
      </c>
      <c r="J73" s="6"/>
      <c r="K73" s="6" t="s">
        <v>246</v>
      </c>
      <c r="L73" s="6" t="s">
        <v>65</v>
      </c>
      <c r="M73" s="6" t="s">
        <v>334</v>
      </c>
      <c r="N73" s="18">
        <v>69</v>
      </c>
      <c r="O73" s="11" t="s">
        <v>69</v>
      </c>
      <c r="Q73" s="3">
        <f>IF(E73=I73,2^C73,IF(E73=J73,0,IF(E73=K73,2^C73,IF(E73=L73,0,IF(E73=M73,2^C73,0)))))</f>
        <v>32</v>
      </c>
      <c r="R73" s="3">
        <f>IF(E73=I73,0,IF(E73=J73,2^C73,IF(E73=K73,2^C73,IF(E73=L73,0,IF(E73=M73,0,0)))))</f>
        <v>0</v>
      </c>
      <c r="S73" s="3">
        <f>IF(E73=I73,0,IF(E73=J73,0,IF(E73=K73,0,IF(E73=L73,2^C73,IF(E73=M73,2^C73,0)))))</f>
        <v>0</v>
      </c>
      <c r="T73" s="3">
        <f t="shared" si="21"/>
        <v>0</v>
      </c>
      <c r="U73" s="3">
        <f t="shared" si="22"/>
        <v>0</v>
      </c>
      <c r="AA73" s="5" t="s">
        <v>2</v>
      </c>
      <c r="AB73" s="5" t="s">
        <v>1</v>
      </c>
      <c r="AC73" s="5" t="s">
        <v>0</v>
      </c>
      <c r="AD73" s="6" t="str">
        <f t="shared" ref="AD73:AG132" si="26">I73</f>
        <v>uart2_ahb_rx</v>
      </c>
      <c r="AE73" s="6"/>
      <c r="AF73" s="6" t="str">
        <f t="shared" si="26"/>
        <v>ssi1_sclk</v>
      </c>
      <c r="AG73" s="6" t="str">
        <f>L73</f>
        <v>snand_sck</v>
      </c>
      <c r="AH73" s="6" t="str">
        <f t="shared" si="10"/>
        <v>norspi_clk</v>
      </c>
    </row>
    <row r="74" spans="2:34" ht="30" x14ac:dyDescent="0.25">
      <c r="B74" s="20"/>
      <c r="C74" s="9">
        <v>6</v>
      </c>
      <c r="D74" s="9">
        <v>70</v>
      </c>
      <c r="E74" s="8" t="s">
        <v>9</v>
      </c>
      <c r="F74" s="7" t="s">
        <v>2</v>
      </c>
      <c r="G74" s="7" t="s">
        <v>1</v>
      </c>
      <c r="H74" s="7" t="s">
        <v>0</v>
      </c>
      <c r="I74" s="6" t="s">
        <v>354</v>
      </c>
      <c r="J74" s="6"/>
      <c r="K74" s="6" t="s">
        <v>250</v>
      </c>
      <c r="L74" s="6" t="s">
        <v>335</v>
      </c>
      <c r="M74" s="6" t="s">
        <v>340</v>
      </c>
      <c r="N74" s="18">
        <v>70</v>
      </c>
      <c r="O74" s="11" t="s">
        <v>66</v>
      </c>
      <c r="Q74" s="3">
        <f>IF(E74=I74,2^C74,IF(E74=J74,0,IF(E74=K74,2^C74,IF(E74=#REF!,0,IF(E74=M74,2^C74,0)))))</f>
        <v>64</v>
      </c>
      <c r="R74" s="3">
        <f>IF(E74=I74,0,IF(E74=J74,2^C74,IF(E74=K74,2^C74,IF(E74=#REF!,0,IF(E74=M74,0,0)))))</f>
        <v>0</v>
      </c>
      <c r="S74" s="3">
        <f>IF(E74=I74,0,IF(E74=J74,0,IF(E74=K74,0,IF(E74=#REF!,2^C74,IF(E74=M74,2^C74,0)))))</f>
        <v>0</v>
      </c>
      <c r="T74" s="3">
        <f t="shared" si="21"/>
        <v>0</v>
      </c>
      <c r="U74" s="3">
        <f t="shared" si="22"/>
        <v>0</v>
      </c>
      <c r="AA74" s="5" t="s">
        <v>2</v>
      </c>
      <c r="AB74" s="5" t="s">
        <v>1</v>
      </c>
      <c r="AC74" s="5" t="s">
        <v>0</v>
      </c>
      <c r="AD74" s="6" t="str">
        <f t="shared" si="26"/>
        <v>uart2_ahb_tx</v>
      </c>
      <c r="AE74" s="6"/>
      <c r="AF74" s="6" t="str">
        <f t="shared" si="26"/>
        <v>ssi1_txd</v>
      </c>
      <c r="AG74" s="6" t="str">
        <f>L74</f>
        <v>snand_cs_n</v>
      </c>
      <c r="AH74" s="6" t="str">
        <f t="shared" ref="AH74:AH137" si="27">M74</f>
        <v>norspi_en[0]</v>
      </c>
    </row>
    <row r="75" spans="2:34" ht="30" x14ac:dyDescent="0.25">
      <c r="B75" s="20"/>
      <c r="C75" s="9">
        <v>7</v>
      </c>
      <c r="D75" s="9">
        <v>71</v>
      </c>
      <c r="E75" s="8" t="s">
        <v>8</v>
      </c>
      <c r="F75" s="7" t="s">
        <v>2</v>
      </c>
      <c r="G75" s="7" t="s">
        <v>1</v>
      </c>
      <c r="H75" s="7" t="s">
        <v>0</v>
      </c>
      <c r="I75" s="6" t="s">
        <v>356</v>
      </c>
      <c r="J75" s="6"/>
      <c r="K75" s="6" t="s">
        <v>357</v>
      </c>
      <c r="L75" s="6" t="s">
        <v>336</v>
      </c>
      <c r="M75" s="6" t="s">
        <v>341</v>
      </c>
      <c r="N75" s="18">
        <v>71</v>
      </c>
      <c r="O75" s="11" t="str">
        <f>"                [0] = 0x"&amp;DEC2HEX(SUM(Q132:Q163),8)&amp;"U,                  /* GPIO pin [159:128]: GPIO(0) or Alternate functions */"</f>
        <v xml:space="preserve">                [0] = 0x00000007U,                  /* GPIO pin [159:128]: GPIO(0) or Alternate functions */</v>
      </c>
      <c r="Q75" s="3">
        <f>IF(E75=I75,2^C75,IF(E75=J75,0,IF(E75=K75,2^C75,IF(E75=L74,0,IF(E75=M75,2^C75,0)))))</f>
        <v>128</v>
      </c>
      <c r="R75" s="3">
        <f>IF(E75=I75,0,IF(E75=J75,2^C75,IF(E75=K75,2^C75,IF(E75=L74,0,IF(E75=M75,0,0)))))</f>
        <v>0</v>
      </c>
      <c r="S75" s="3">
        <f>IF(E75=I75,0,IF(E75=J75,0,IF(E75=K75,0,IF(E75=L74,2^C75,IF(E75=M75,2^C75,0)))))</f>
        <v>0</v>
      </c>
      <c r="T75" s="3">
        <f t="shared" si="21"/>
        <v>0</v>
      </c>
      <c r="U75" s="3">
        <f t="shared" si="22"/>
        <v>0</v>
      </c>
      <c r="AA75" s="5" t="s">
        <v>2</v>
      </c>
      <c r="AB75" s="5" t="s">
        <v>1</v>
      </c>
      <c r="AC75" s="5" t="s">
        <v>0</v>
      </c>
      <c r="AD75" s="6" t="str">
        <f t="shared" si="26"/>
        <v>uart2_ahb_cts_n</v>
      </c>
      <c r="AE75" s="6"/>
      <c r="AF75" s="6" t="str">
        <f t="shared" si="26"/>
        <v>ssi1_rxd</v>
      </c>
      <c r="AG75" s="6" t="str">
        <f>L75</f>
        <v>snand_si[0]</v>
      </c>
      <c r="AH75" s="6" t="str">
        <f t="shared" si="27"/>
        <v>norspi_dq[0]</v>
      </c>
    </row>
    <row r="76" spans="2:34" ht="30" x14ac:dyDescent="0.25">
      <c r="B76" s="20"/>
      <c r="C76" s="9">
        <v>8</v>
      </c>
      <c r="D76" s="9">
        <v>72</v>
      </c>
      <c r="E76" s="8" t="s">
        <v>7</v>
      </c>
      <c r="F76" s="7" t="s">
        <v>2</v>
      </c>
      <c r="G76" s="7" t="s">
        <v>1</v>
      </c>
      <c r="H76" s="7" t="s">
        <v>0</v>
      </c>
      <c r="I76" s="6" t="s">
        <v>355</v>
      </c>
      <c r="J76" s="6"/>
      <c r="K76" s="6" t="s">
        <v>358</v>
      </c>
      <c r="L76" s="6" t="s">
        <v>337</v>
      </c>
      <c r="M76" s="6" t="s">
        <v>342</v>
      </c>
      <c r="N76" s="18">
        <v>72</v>
      </c>
      <c r="O76" s="11" t="str">
        <f>"                [1] = 0x"&amp;DEC2HEX(SUM(R132:R163),8)&amp;"U,                  /* GPIO pin [159:128]: GPIO(0) or Alternate functions */"</f>
        <v xml:space="preserve">                [1] = 0x00000000U,                  /* GPIO pin [159:128]: GPIO(0) or Alternate functions */</v>
      </c>
      <c r="Q76" s="3">
        <f t="shared" si="23"/>
        <v>256</v>
      </c>
      <c r="R76" s="3">
        <f t="shared" si="24"/>
        <v>0</v>
      </c>
      <c r="S76" s="3">
        <f t="shared" si="25"/>
        <v>0</v>
      </c>
      <c r="T76" s="3">
        <f t="shared" si="21"/>
        <v>0</v>
      </c>
      <c r="U76" s="3">
        <f t="shared" si="22"/>
        <v>0</v>
      </c>
      <c r="AA76" s="5" t="s">
        <v>2</v>
      </c>
      <c r="AB76" s="5" t="s">
        <v>1</v>
      </c>
      <c r="AC76" s="5" t="s">
        <v>0</v>
      </c>
      <c r="AD76" s="6" t="str">
        <f t="shared" si="26"/>
        <v>uart2_ahb_rts_n</v>
      </c>
      <c r="AE76" s="6"/>
      <c r="AF76" s="6" t="str">
        <f t="shared" si="26"/>
        <v>ssi1_en0</v>
      </c>
      <c r="AG76" s="6" t="str">
        <f t="shared" si="26"/>
        <v>snand_si[1]</v>
      </c>
      <c r="AH76" s="6" t="str">
        <f t="shared" si="27"/>
        <v>norspi_dq[1]</v>
      </c>
    </row>
    <row r="77" spans="2:34" ht="30" x14ac:dyDescent="0.25">
      <c r="B77" s="20"/>
      <c r="C77" s="9">
        <v>9</v>
      </c>
      <c r="D77" s="9">
        <v>73</v>
      </c>
      <c r="E77" s="8" t="s">
        <v>6</v>
      </c>
      <c r="F77" s="7" t="s">
        <v>2</v>
      </c>
      <c r="G77" s="7" t="s">
        <v>1</v>
      </c>
      <c r="H77" s="7" t="s">
        <v>0</v>
      </c>
      <c r="I77" s="6" t="s">
        <v>359</v>
      </c>
      <c r="J77" s="6"/>
      <c r="K77" s="6" t="s">
        <v>363</v>
      </c>
      <c r="L77" s="6" t="s">
        <v>338</v>
      </c>
      <c r="M77" s="6" t="s">
        <v>343</v>
      </c>
      <c r="N77" s="18">
        <v>73</v>
      </c>
      <c r="O77" s="11" t="str">
        <f>"                [2] = 0x"&amp;DEC2HEX(SUM(S132:S163),8)&amp;"U,                  /* GPIO pin [159:128]: GPIO(0) or Alternate functions */"</f>
        <v xml:space="preserve">                [2] = 0x00000000U,                  /* GPIO pin [159:128]: GPIO(0) or Alternate functions */</v>
      </c>
      <c r="Q77" s="3">
        <f t="shared" si="23"/>
        <v>512</v>
      </c>
      <c r="R77" s="3">
        <f t="shared" si="24"/>
        <v>0</v>
      </c>
      <c r="S77" s="3">
        <f t="shared" si="25"/>
        <v>0</v>
      </c>
      <c r="T77" s="3">
        <f t="shared" si="21"/>
        <v>0</v>
      </c>
      <c r="U77" s="3">
        <f t="shared" si="22"/>
        <v>0</v>
      </c>
      <c r="AA77" s="5" t="s">
        <v>2</v>
      </c>
      <c r="AB77" s="5" t="s">
        <v>1</v>
      </c>
      <c r="AC77" s="5" t="s">
        <v>0</v>
      </c>
      <c r="AD77" s="6" t="str">
        <f t="shared" si="26"/>
        <v>uart3_ahb_rx</v>
      </c>
      <c r="AE77" s="6"/>
      <c r="AF77" s="6" t="str">
        <f t="shared" si="26"/>
        <v>ssi1_en1</v>
      </c>
      <c r="AG77" s="6" t="str">
        <f t="shared" si="26"/>
        <v>snand_si[2]</v>
      </c>
      <c r="AH77" s="6" t="str">
        <f t="shared" si="27"/>
        <v>norspi_dq[2]</v>
      </c>
    </row>
    <row r="78" spans="2:34" ht="30" x14ac:dyDescent="0.25">
      <c r="B78" s="20"/>
      <c r="C78" s="9">
        <v>10</v>
      </c>
      <c r="D78" s="9">
        <v>74</v>
      </c>
      <c r="E78" s="8" t="s">
        <v>5</v>
      </c>
      <c r="F78" s="7" t="s">
        <v>2</v>
      </c>
      <c r="G78" s="7" t="s">
        <v>1</v>
      </c>
      <c r="H78" s="7" t="s">
        <v>0</v>
      </c>
      <c r="I78" s="6" t="s">
        <v>360</v>
      </c>
      <c r="J78" s="6"/>
      <c r="K78" s="6" t="s">
        <v>364</v>
      </c>
      <c r="L78" s="6" t="s">
        <v>339</v>
      </c>
      <c r="M78" s="6" t="s">
        <v>344</v>
      </c>
      <c r="N78" s="18">
        <v>74</v>
      </c>
      <c r="O78" s="11" t="s">
        <v>63</v>
      </c>
      <c r="Q78" s="3">
        <f t="shared" si="23"/>
        <v>1024</v>
      </c>
      <c r="R78" s="3">
        <f t="shared" si="24"/>
        <v>0</v>
      </c>
      <c r="S78" s="3">
        <f t="shared" si="25"/>
        <v>0</v>
      </c>
      <c r="T78" s="3">
        <f t="shared" si="21"/>
        <v>0</v>
      </c>
      <c r="U78" s="3">
        <f t="shared" si="22"/>
        <v>0</v>
      </c>
      <c r="AA78" s="5" t="s">
        <v>2</v>
      </c>
      <c r="AB78" s="5" t="s">
        <v>1</v>
      </c>
      <c r="AC78" s="5" t="s">
        <v>0</v>
      </c>
      <c r="AD78" s="6" t="str">
        <f t="shared" si="26"/>
        <v>uart3_ahb_tx</v>
      </c>
      <c r="AE78" s="6"/>
      <c r="AF78" s="6" t="str">
        <f t="shared" si="26"/>
        <v>ssi1_en2</v>
      </c>
      <c r="AG78" s="6" t="str">
        <f t="shared" si="26"/>
        <v>snand_si[3]</v>
      </c>
      <c r="AH78" s="6" t="str">
        <f t="shared" si="27"/>
        <v>norspi_dq[3]</v>
      </c>
    </row>
    <row r="79" spans="2:34" ht="30" x14ac:dyDescent="0.25">
      <c r="B79" s="20"/>
      <c r="C79" s="9">
        <v>11</v>
      </c>
      <c r="D79" s="9">
        <v>75</v>
      </c>
      <c r="E79" s="8" t="s">
        <v>4</v>
      </c>
      <c r="F79" s="7" t="s">
        <v>2</v>
      </c>
      <c r="G79" s="7" t="s">
        <v>1</v>
      </c>
      <c r="H79" s="7" t="s">
        <v>0</v>
      </c>
      <c r="I79" s="6" t="s">
        <v>361</v>
      </c>
      <c r="J79" s="6"/>
      <c r="K79" s="6" t="s">
        <v>365</v>
      </c>
      <c r="L79" s="6"/>
      <c r="M79" s="6" t="s">
        <v>345</v>
      </c>
      <c r="N79" s="18">
        <v>75</v>
      </c>
      <c r="O79" s="11" t="str">
        <f>"            .PinIoTypeRegVal = 0x"&amp;DEC2HEX(SUM(T132:T163),8)&amp;"U,         /* GPIO pin [159:128]: Input(0) or Output(1) pin */"</f>
        <v xml:space="preserve">            .PinIoTypeRegVal = 0x00000000U,         /* GPIO pin [159:128]: Input(0) or Output(1) pin */</v>
      </c>
      <c r="Q79" s="3">
        <f t="shared" si="23"/>
        <v>2048</v>
      </c>
      <c r="R79" s="3">
        <f t="shared" si="24"/>
        <v>0</v>
      </c>
      <c r="S79" s="3">
        <f t="shared" si="25"/>
        <v>0</v>
      </c>
      <c r="T79" s="3">
        <f t="shared" si="21"/>
        <v>0</v>
      </c>
      <c r="U79" s="3">
        <f t="shared" si="22"/>
        <v>0</v>
      </c>
      <c r="AA79" s="5" t="s">
        <v>2</v>
      </c>
      <c r="AB79" s="5" t="s">
        <v>1</v>
      </c>
      <c r="AC79" s="5" t="s">
        <v>0</v>
      </c>
      <c r="AD79" s="6" t="str">
        <f t="shared" si="26"/>
        <v>uart3_ahb_cts_n</v>
      </c>
      <c r="AE79" s="6"/>
      <c r="AF79" s="6" t="str">
        <f t="shared" si="26"/>
        <v>ssi1_en3</v>
      </c>
      <c r="AG79" s="6"/>
      <c r="AH79" s="6" t="str">
        <f t="shared" si="27"/>
        <v>norspi_dq[4]</v>
      </c>
    </row>
    <row r="80" spans="2:34" ht="30" x14ac:dyDescent="0.25">
      <c r="B80" s="20"/>
      <c r="C80" s="9">
        <v>12</v>
      </c>
      <c r="D80" s="9">
        <v>76</v>
      </c>
      <c r="E80" s="8" t="s">
        <v>3</v>
      </c>
      <c r="F80" s="7" t="s">
        <v>2</v>
      </c>
      <c r="G80" s="7" t="s">
        <v>1</v>
      </c>
      <c r="H80" s="7" t="s">
        <v>0</v>
      </c>
      <c r="I80" s="6" t="s">
        <v>362</v>
      </c>
      <c r="J80" s="6"/>
      <c r="K80" s="6"/>
      <c r="L80" s="6" t="s">
        <v>366</v>
      </c>
      <c r="M80" s="6" t="s">
        <v>346</v>
      </c>
      <c r="N80" s="18">
        <v>76</v>
      </c>
      <c r="O80" s="11" t="s">
        <v>60</v>
      </c>
      <c r="Q80" s="3">
        <f t="shared" si="23"/>
        <v>4096</v>
      </c>
      <c r="R80" s="3">
        <f t="shared" si="24"/>
        <v>0</v>
      </c>
      <c r="S80" s="3">
        <f t="shared" si="25"/>
        <v>0</v>
      </c>
      <c r="T80" s="3">
        <f t="shared" si="21"/>
        <v>0</v>
      </c>
      <c r="U80" s="3">
        <f t="shared" si="22"/>
        <v>0</v>
      </c>
      <c r="AA80" s="5" t="s">
        <v>2</v>
      </c>
      <c r="AB80" s="5" t="s">
        <v>1</v>
      </c>
      <c r="AC80" s="5" t="s">
        <v>0</v>
      </c>
      <c r="AD80" s="6" t="str">
        <f t="shared" si="26"/>
        <v>uart3_ahb_rts_n</v>
      </c>
      <c r="AE80" s="6"/>
      <c r="AF80" s="6"/>
      <c r="AG80" s="6" t="str">
        <f t="shared" si="26"/>
        <v>idcsclk</v>
      </c>
      <c r="AH80" s="6" t="str">
        <f t="shared" si="27"/>
        <v>norspi_dq[5]</v>
      </c>
    </row>
    <row r="81" spans="2:34" ht="30" x14ac:dyDescent="0.25">
      <c r="B81" s="20"/>
      <c r="C81" s="9">
        <v>13</v>
      </c>
      <c r="D81" s="9">
        <v>77</v>
      </c>
      <c r="E81" s="8" t="s">
        <v>10</v>
      </c>
      <c r="F81" s="7" t="s">
        <v>2</v>
      </c>
      <c r="G81" s="7" t="s">
        <v>1</v>
      </c>
      <c r="H81" s="7" t="s">
        <v>0</v>
      </c>
      <c r="I81" s="6"/>
      <c r="J81" s="6"/>
      <c r="K81" s="6"/>
      <c r="L81" s="6" t="s">
        <v>367</v>
      </c>
      <c r="M81" s="6" t="s">
        <v>347</v>
      </c>
      <c r="N81" s="18">
        <v>77</v>
      </c>
      <c r="O81" s="11" t="str">
        <f>"            .PinStateRegVal = 0x"&amp;DEC2HEX(SUM(U132:U163),8)&amp;"U,          /* GPIO pin [159:128]: Low(0) or High(1) pin state */"</f>
        <v xml:space="preserve">            .PinStateRegVal = 0x00000000U,          /* GPIO pin [159:128]: Low(0) or High(1) pin state */</v>
      </c>
      <c r="Q81" s="3">
        <f t="shared" si="23"/>
        <v>0</v>
      </c>
      <c r="R81" s="3">
        <f t="shared" si="24"/>
        <v>0</v>
      </c>
      <c r="S81" s="3">
        <f t="shared" si="25"/>
        <v>0</v>
      </c>
      <c r="T81" s="3">
        <f t="shared" si="21"/>
        <v>0</v>
      </c>
      <c r="U81" s="3">
        <f t="shared" si="22"/>
        <v>0</v>
      </c>
      <c r="AA81" s="5" t="s">
        <v>2</v>
      </c>
      <c r="AB81" s="5" t="s">
        <v>1</v>
      </c>
      <c r="AC81" s="5" t="s">
        <v>0</v>
      </c>
      <c r="AD81" s="6"/>
      <c r="AE81" s="6"/>
      <c r="AF81" s="6"/>
      <c r="AG81" s="6" t="str">
        <f t="shared" si="26"/>
        <v>idcsdata</v>
      </c>
      <c r="AH81" s="6" t="str">
        <f t="shared" si="27"/>
        <v>norspi_dq[6]</v>
      </c>
    </row>
    <row r="82" spans="2:34" ht="30" x14ac:dyDescent="0.25">
      <c r="B82" s="20"/>
      <c r="C82" s="9">
        <v>14</v>
      </c>
      <c r="D82" s="9">
        <v>78</v>
      </c>
      <c r="E82" s="8" t="s">
        <v>10</v>
      </c>
      <c r="F82" s="7" t="s">
        <v>2</v>
      </c>
      <c r="G82" s="7" t="s">
        <v>1</v>
      </c>
      <c r="H82" s="7" t="s">
        <v>0</v>
      </c>
      <c r="I82" s="6"/>
      <c r="J82" s="6"/>
      <c r="K82" s="6" t="s">
        <v>350</v>
      </c>
      <c r="L82" s="6" t="s">
        <v>368</v>
      </c>
      <c r="M82" s="6" t="s">
        <v>348</v>
      </c>
      <c r="N82" s="18">
        <v>78</v>
      </c>
      <c r="O82" s="11" t="s">
        <v>58</v>
      </c>
      <c r="Q82" s="3">
        <f>IF(E82=I82,2^C82,IF(E82=J82,0,IF(E82=K82,2^C82,IF(E82=L82,0,IF(E82=M82,2^C82,0)))))</f>
        <v>0</v>
      </c>
      <c r="R82" s="3">
        <f>IF(E82=I82,0,IF(E82=J82,2^C82,IF(E82=K82,2^C82,IF(E82=L82,0,IF(E82=M82,0,0)))))</f>
        <v>0</v>
      </c>
      <c r="S82" s="3">
        <f>IF(E82=I82,0,IF(E82=J82,0,IF(E82=K82,0,IF(E82=L82,2^C82,IF(E82=M82,2^C82,0)))))</f>
        <v>0</v>
      </c>
      <c r="T82" s="3">
        <f t="shared" si="21"/>
        <v>0</v>
      </c>
      <c r="U82" s="3">
        <f t="shared" si="22"/>
        <v>0</v>
      </c>
      <c r="AA82" s="5" t="s">
        <v>2</v>
      </c>
      <c r="AB82" s="5" t="s">
        <v>1</v>
      </c>
      <c r="AC82" s="5" t="s">
        <v>0</v>
      </c>
      <c r="AD82" s="6"/>
      <c r="AE82" s="6"/>
      <c r="AF82" s="6" t="str">
        <f t="shared" si="26"/>
        <v>norspi_dqs</v>
      </c>
      <c r="AG82" s="6" t="str">
        <f t="shared" si="26"/>
        <v>ir_in</v>
      </c>
      <c r="AH82" s="6" t="str">
        <f t="shared" si="27"/>
        <v>norspi_dq[7]</v>
      </c>
    </row>
    <row r="83" spans="2:34" x14ac:dyDescent="0.25">
      <c r="B83" s="20"/>
      <c r="C83" s="9">
        <v>15</v>
      </c>
      <c r="D83" s="9">
        <v>79</v>
      </c>
      <c r="E83" s="8" t="s">
        <v>41</v>
      </c>
      <c r="F83" s="7" t="s">
        <v>2</v>
      </c>
      <c r="G83" s="7" t="s">
        <v>1</v>
      </c>
      <c r="H83" s="7" t="s">
        <v>0</v>
      </c>
      <c r="I83" s="6" t="s">
        <v>41</v>
      </c>
      <c r="J83" s="6" t="s">
        <v>370</v>
      </c>
      <c r="K83" s="6"/>
      <c r="L83" s="6"/>
      <c r="N83" s="18">
        <v>79</v>
      </c>
      <c r="O83" s="11" t="s">
        <v>57</v>
      </c>
      <c r="Q83" s="3">
        <f>IF(E83=I83,2^C83,IF(E83=J83,0,IF(E83=K83,2^C83,IF(E83=L83,0,IF(E83=M83,2^C83,0)))))</f>
        <v>32768</v>
      </c>
      <c r="R83" s="3">
        <f>IF(E83=I83,0,IF(E83=J83,2^C83,IF(E83=K83,2^C83,IF(E83=L83,0,IF(E83=M83,0,0)))))</f>
        <v>0</v>
      </c>
      <c r="S83" s="3">
        <f>IF(E83=I83,0,IF(E83=J83,0,IF(E83=K83,0,IF(E83=L83,2^C83,IF(E83=M83,2^C83,0)))))</f>
        <v>0</v>
      </c>
      <c r="T83" s="3">
        <f t="shared" si="21"/>
        <v>0</v>
      </c>
      <c r="U83" s="3">
        <f t="shared" si="22"/>
        <v>0</v>
      </c>
      <c r="AA83" s="5" t="s">
        <v>2</v>
      </c>
      <c r="AB83" s="5" t="s">
        <v>1</v>
      </c>
      <c r="AC83" s="5" t="s">
        <v>0</v>
      </c>
      <c r="AD83" s="6" t="str">
        <f t="shared" si="26"/>
        <v>sd_d[0]</v>
      </c>
      <c r="AE83" s="6" t="str">
        <f t="shared" si="26"/>
        <v>sdio1_d[0]</v>
      </c>
      <c r="AF83" s="6"/>
      <c r="AG83" s="6"/>
      <c r="AH83" s="6" t="str">
        <f>K82</f>
        <v>norspi_dqs</v>
      </c>
    </row>
    <row r="84" spans="2:34" x14ac:dyDescent="0.25">
      <c r="B84" s="20"/>
      <c r="C84" s="9">
        <v>16</v>
      </c>
      <c r="D84" s="9">
        <v>80</v>
      </c>
      <c r="E84" s="8" t="s">
        <v>40</v>
      </c>
      <c r="F84" s="7" t="s">
        <v>2</v>
      </c>
      <c r="G84" s="7" t="s">
        <v>1</v>
      </c>
      <c r="H84" s="7" t="s">
        <v>0</v>
      </c>
      <c r="I84" s="6" t="s">
        <v>40</v>
      </c>
      <c r="J84" s="6" t="s">
        <v>372</v>
      </c>
      <c r="K84" s="6"/>
      <c r="L84" s="6"/>
      <c r="M84" s="6"/>
      <c r="N84" s="18">
        <v>80</v>
      </c>
      <c r="O84" s="11" t="s">
        <v>56</v>
      </c>
      <c r="Q84" s="3">
        <f t="shared" si="23"/>
        <v>65536</v>
      </c>
      <c r="R84" s="3">
        <f t="shared" si="24"/>
        <v>0</v>
      </c>
      <c r="S84" s="3">
        <f t="shared" si="25"/>
        <v>0</v>
      </c>
      <c r="T84" s="3">
        <f t="shared" si="21"/>
        <v>0</v>
      </c>
      <c r="U84" s="3">
        <f t="shared" si="22"/>
        <v>0</v>
      </c>
      <c r="AA84" s="5" t="s">
        <v>2</v>
      </c>
      <c r="AB84" s="5" t="s">
        <v>1</v>
      </c>
      <c r="AC84" s="5" t="s">
        <v>0</v>
      </c>
      <c r="AD84" s="6" t="str">
        <f t="shared" si="26"/>
        <v>sd_d[1]</v>
      </c>
      <c r="AE84" s="6" t="str">
        <f t="shared" si="26"/>
        <v>sdio1_d[1]</v>
      </c>
      <c r="AF84" s="6"/>
      <c r="AG84" s="6"/>
      <c r="AH84" s="6"/>
    </row>
    <row r="85" spans="2:34" x14ac:dyDescent="0.25">
      <c r="B85" s="20"/>
      <c r="C85" s="9">
        <v>17</v>
      </c>
      <c r="D85" s="9">
        <v>81</v>
      </c>
      <c r="E85" s="8" t="s">
        <v>39</v>
      </c>
      <c r="F85" s="7" t="s">
        <v>2</v>
      </c>
      <c r="G85" s="7" t="s">
        <v>1</v>
      </c>
      <c r="H85" s="7" t="s">
        <v>0</v>
      </c>
      <c r="I85" s="6" t="s">
        <v>39</v>
      </c>
      <c r="J85" s="6" t="s">
        <v>374</v>
      </c>
      <c r="K85" s="6"/>
      <c r="L85" s="6"/>
      <c r="M85" s="6"/>
      <c r="N85" s="18">
        <v>81</v>
      </c>
      <c r="O85" s="11" t="s">
        <v>54</v>
      </c>
      <c r="Q85" s="3">
        <f t="shared" si="23"/>
        <v>131072</v>
      </c>
      <c r="R85" s="3">
        <f t="shared" si="24"/>
        <v>0</v>
      </c>
      <c r="S85" s="3">
        <f t="shared" si="25"/>
        <v>0</v>
      </c>
      <c r="T85" s="3">
        <f t="shared" si="21"/>
        <v>0</v>
      </c>
      <c r="U85" s="3">
        <f t="shared" si="22"/>
        <v>0</v>
      </c>
      <c r="AA85" s="5" t="s">
        <v>2</v>
      </c>
      <c r="AB85" s="5" t="s">
        <v>1</v>
      </c>
      <c r="AC85" s="5" t="s">
        <v>0</v>
      </c>
      <c r="AD85" s="6" t="str">
        <f t="shared" si="26"/>
        <v>sd_d[2]</v>
      </c>
      <c r="AE85" s="6" t="str">
        <f t="shared" si="26"/>
        <v>sdio1_d[2]</v>
      </c>
      <c r="AF85" s="6"/>
      <c r="AG85" s="6"/>
      <c r="AH85" s="6"/>
    </row>
    <row r="86" spans="2:34" x14ac:dyDescent="0.25">
      <c r="B86" s="20"/>
      <c r="C86" s="9">
        <v>18</v>
      </c>
      <c r="D86" s="9">
        <v>82</v>
      </c>
      <c r="E86" s="8" t="s">
        <v>38</v>
      </c>
      <c r="F86" s="7" t="s">
        <v>2</v>
      </c>
      <c r="G86" s="7" t="s">
        <v>1</v>
      </c>
      <c r="H86" s="7" t="s">
        <v>0</v>
      </c>
      <c r="I86" s="6" t="s">
        <v>38</v>
      </c>
      <c r="J86" s="6" t="s">
        <v>376</v>
      </c>
      <c r="K86" s="6"/>
      <c r="L86" s="6"/>
      <c r="M86" s="6"/>
      <c r="N86" s="18">
        <v>82</v>
      </c>
      <c r="O86" s="11" t="s">
        <v>52</v>
      </c>
      <c r="Q86" s="3">
        <f t="shared" si="23"/>
        <v>262144</v>
      </c>
      <c r="R86" s="3">
        <f t="shared" si="24"/>
        <v>0</v>
      </c>
      <c r="S86" s="3">
        <f t="shared" si="25"/>
        <v>0</v>
      </c>
      <c r="T86" s="3">
        <f t="shared" si="21"/>
        <v>0</v>
      </c>
      <c r="U86" s="3">
        <f t="shared" si="22"/>
        <v>0</v>
      </c>
      <c r="AA86" s="5" t="s">
        <v>2</v>
      </c>
      <c r="AB86" s="5" t="s">
        <v>1</v>
      </c>
      <c r="AC86" s="5" t="s">
        <v>0</v>
      </c>
      <c r="AD86" s="6" t="str">
        <f t="shared" si="26"/>
        <v>sd_d[3]</v>
      </c>
      <c r="AE86" s="6" t="str">
        <f t="shared" si="26"/>
        <v>sdio1_d[3]</v>
      </c>
      <c r="AF86" s="6"/>
      <c r="AG86" s="6"/>
      <c r="AH86" s="6"/>
    </row>
    <row r="87" spans="2:34" x14ac:dyDescent="0.25">
      <c r="B87" s="20"/>
      <c r="C87" s="9">
        <v>19</v>
      </c>
      <c r="D87" s="9">
        <v>83</v>
      </c>
      <c r="E87" s="8" t="s">
        <v>37</v>
      </c>
      <c r="F87" s="7" t="s">
        <v>2</v>
      </c>
      <c r="G87" s="7" t="s">
        <v>1</v>
      </c>
      <c r="H87" s="7" t="s">
        <v>0</v>
      </c>
      <c r="I87" s="6" t="s">
        <v>37</v>
      </c>
      <c r="J87" s="6" t="s">
        <v>377</v>
      </c>
      <c r="K87" s="6"/>
      <c r="L87" s="6"/>
      <c r="M87" s="6"/>
      <c r="N87" s="18">
        <v>83</v>
      </c>
      <c r="O87" s="11" t="s">
        <v>50</v>
      </c>
      <c r="Q87" s="3">
        <f t="shared" si="23"/>
        <v>524288</v>
      </c>
      <c r="R87" s="3">
        <f t="shared" si="24"/>
        <v>0</v>
      </c>
      <c r="S87" s="3">
        <f t="shared" si="25"/>
        <v>0</v>
      </c>
      <c r="T87" s="3">
        <f t="shared" si="21"/>
        <v>0</v>
      </c>
      <c r="U87" s="3">
        <f t="shared" si="22"/>
        <v>0</v>
      </c>
      <c r="AA87" s="5" t="s">
        <v>2</v>
      </c>
      <c r="AB87" s="5" t="s">
        <v>1</v>
      </c>
      <c r="AC87" s="5" t="s">
        <v>0</v>
      </c>
      <c r="AD87" s="6" t="str">
        <f t="shared" si="26"/>
        <v>sd_d[4]</v>
      </c>
      <c r="AE87" s="6" t="str">
        <f t="shared" si="26"/>
        <v>sdio1_d[4]</v>
      </c>
      <c r="AF87" s="6"/>
      <c r="AG87" s="6"/>
      <c r="AH87" s="6"/>
    </row>
    <row r="88" spans="2:34" x14ac:dyDescent="0.25">
      <c r="B88" s="20"/>
      <c r="C88" s="9">
        <v>20</v>
      </c>
      <c r="D88" s="9">
        <v>84</v>
      </c>
      <c r="E88" s="8" t="s">
        <v>35</v>
      </c>
      <c r="F88" s="7" t="s">
        <v>2</v>
      </c>
      <c r="G88" s="7" t="s">
        <v>1</v>
      </c>
      <c r="H88" s="7" t="s">
        <v>0</v>
      </c>
      <c r="I88" s="6" t="s">
        <v>35</v>
      </c>
      <c r="J88" s="6" t="s">
        <v>378</v>
      </c>
      <c r="K88" s="6"/>
      <c r="L88" s="6"/>
      <c r="M88" s="6"/>
      <c r="N88" s="18">
        <v>84</v>
      </c>
      <c r="O88" s="11" t="s">
        <v>48</v>
      </c>
      <c r="Q88" s="3">
        <f t="shared" si="23"/>
        <v>1048576</v>
      </c>
      <c r="R88" s="3">
        <f t="shared" si="24"/>
        <v>0</v>
      </c>
      <c r="S88" s="3">
        <f t="shared" si="25"/>
        <v>0</v>
      </c>
      <c r="T88" s="3">
        <f t="shared" si="21"/>
        <v>0</v>
      </c>
      <c r="U88" s="3">
        <f t="shared" si="22"/>
        <v>0</v>
      </c>
      <c r="AA88" s="5" t="s">
        <v>2</v>
      </c>
      <c r="AB88" s="5" t="s">
        <v>1</v>
      </c>
      <c r="AC88" s="5" t="s">
        <v>0</v>
      </c>
      <c r="AD88" s="6" t="str">
        <f t="shared" si="26"/>
        <v>sd_d[5]</v>
      </c>
      <c r="AE88" s="6" t="str">
        <f t="shared" si="26"/>
        <v>sdio1_d[5]</v>
      </c>
      <c r="AF88" s="6"/>
      <c r="AG88" s="6"/>
      <c r="AH88" s="6"/>
    </row>
    <row r="89" spans="2:34" x14ac:dyDescent="0.25">
      <c r="B89" s="20"/>
      <c r="C89" s="9">
        <v>21</v>
      </c>
      <c r="D89" s="9">
        <v>85</v>
      </c>
      <c r="E89" s="8" t="s">
        <v>33</v>
      </c>
      <c r="F89" s="7" t="s">
        <v>2</v>
      </c>
      <c r="G89" s="7" t="s">
        <v>1</v>
      </c>
      <c r="H89" s="7" t="s">
        <v>0</v>
      </c>
      <c r="I89" s="6" t="s">
        <v>33</v>
      </c>
      <c r="J89" s="6" t="s">
        <v>379</v>
      </c>
      <c r="K89" s="6"/>
      <c r="L89" s="6"/>
      <c r="M89" s="6"/>
      <c r="N89" s="18">
        <v>85</v>
      </c>
      <c r="O89" s="11" t="s">
        <v>46</v>
      </c>
      <c r="Q89" s="3">
        <f t="shared" si="23"/>
        <v>2097152</v>
      </c>
      <c r="R89" s="3">
        <f t="shared" si="24"/>
        <v>0</v>
      </c>
      <c r="S89" s="3">
        <f t="shared" si="25"/>
        <v>0</v>
      </c>
      <c r="T89" s="3">
        <f t="shared" si="21"/>
        <v>0</v>
      </c>
      <c r="U89" s="3">
        <f t="shared" si="22"/>
        <v>0</v>
      </c>
      <c r="AA89" s="5" t="s">
        <v>2</v>
      </c>
      <c r="AB89" s="5" t="s">
        <v>1</v>
      </c>
      <c r="AC89" s="5" t="s">
        <v>0</v>
      </c>
      <c r="AD89" s="6" t="str">
        <f t="shared" si="26"/>
        <v>sd_d[6]</v>
      </c>
      <c r="AE89" s="6" t="str">
        <f t="shared" si="26"/>
        <v>sdio1_d[6]</v>
      </c>
      <c r="AF89" s="6"/>
      <c r="AG89" s="6"/>
      <c r="AH89" s="6"/>
    </row>
    <row r="90" spans="2:34" x14ac:dyDescent="0.25">
      <c r="B90" s="20"/>
      <c r="C90" s="9">
        <v>22</v>
      </c>
      <c r="D90" s="9">
        <v>86</v>
      </c>
      <c r="E90" s="8" t="s">
        <v>30</v>
      </c>
      <c r="F90" s="7" t="s">
        <v>2</v>
      </c>
      <c r="G90" s="7" t="s">
        <v>1</v>
      </c>
      <c r="H90" s="7" t="s">
        <v>0</v>
      </c>
      <c r="I90" s="6" t="s">
        <v>30</v>
      </c>
      <c r="J90" s="6" t="s">
        <v>380</v>
      </c>
      <c r="K90" s="6"/>
      <c r="L90" s="6"/>
      <c r="M90" s="6"/>
      <c r="N90" s="18">
        <v>86</v>
      </c>
      <c r="O90" s="11" t="s">
        <v>44</v>
      </c>
      <c r="Q90" s="3">
        <f t="shared" si="23"/>
        <v>4194304</v>
      </c>
      <c r="R90" s="3">
        <f t="shared" si="24"/>
        <v>0</v>
      </c>
      <c r="S90" s="3">
        <f t="shared" si="25"/>
        <v>0</v>
      </c>
      <c r="T90" s="3">
        <f t="shared" si="21"/>
        <v>0</v>
      </c>
      <c r="U90" s="3">
        <f t="shared" si="22"/>
        <v>0</v>
      </c>
      <c r="AA90" s="5" t="s">
        <v>2</v>
      </c>
      <c r="AB90" s="5" t="s">
        <v>1</v>
      </c>
      <c r="AC90" s="5" t="s">
        <v>0</v>
      </c>
      <c r="AD90" s="6" t="str">
        <f t="shared" si="26"/>
        <v>sd_d[7]</v>
      </c>
      <c r="AE90" s="6" t="str">
        <f t="shared" si="26"/>
        <v>sdio1_d[7]</v>
      </c>
      <c r="AF90" s="6"/>
      <c r="AG90" s="6"/>
      <c r="AH90" s="6"/>
    </row>
    <row r="91" spans="2:34" x14ac:dyDescent="0.25">
      <c r="B91" s="20"/>
      <c r="C91" s="9">
        <v>23</v>
      </c>
      <c r="D91" s="9">
        <v>87</v>
      </c>
      <c r="E91" s="8" t="s">
        <v>64</v>
      </c>
      <c r="F91" s="7" t="s">
        <v>2</v>
      </c>
      <c r="G91" s="7" t="s">
        <v>1</v>
      </c>
      <c r="H91" s="7" t="s">
        <v>0</v>
      </c>
      <c r="I91" s="6" t="s">
        <v>381</v>
      </c>
      <c r="J91" s="6" t="s">
        <v>383</v>
      </c>
      <c r="K91" s="6"/>
      <c r="L91" s="6"/>
      <c r="M91" s="6"/>
      <c r="N91" s="18">
        <v>87</v>
      </c>
      <c r="Q91" s="3">
        <f t="shared" si="23"/>
        <v>8388608</v>
      </c>
      <c r="R91" s="3">
        <f t="shared" si="24"/>
        <v>0</v>
      </c>
      <c r="S91" s="3">
        <f t="shared" si="25"/>
        <v>0</v>
      </c>
      <c r="T91" s="3">
        <f t="shared" si="21"/>
        <v>0</v>
      </c>
      <c r="U91" s="3">
        <f t="shared" si="22"/>
        <v>0</v>
      </c>
      <c r="AA91" s="5" t="s">
        <v>2</v>
      </c>
      <c r="AB91" s="5" t="s">
        <v>1</v>
      </c>
      <c r="AC91" s="5" t="s">
        <v>0</v>
      </c>
      <c r="AD91" s="6" t="str">
        <f t="shared" si="26"/>
        <v>sd_clk</v>
      </c>
      <c r="AE91" s="6" t="str">
        <f t="shared" si="26"/>
        <v>sdio1_clk</v>
      </c>
      <c r="AF91" s="6"/>
      <c r="AG91" s="6"/>
      <c r="AH91" s="6"/>
    </row>
    <row r="92" spans="2:34" x14ac:dyDescent="0.25">
      <c r="B92" s="20"/>
      <c r="C92" s="9">
        <v>24</v>
      </c>
      <c r="D92" s="9">
        <v>88</v>
      </c>
      <c r="E92" s="8" t="s">
        <v>62</v>
      </c>
      <c r="F92" s="7" t="s">
        <v>2</v>
      </c>
      <c r="G92" s="7" t="s">
        <v>1</v>
      </c>
      <c r="H92" s="7" t="s">
        <v>0</v>
      </c>
      <c r="I92" s="6" t="s">
        <v>384</v>
      </c>
      <c r="J92" s="6" t="s">
        <v>386</v>
      </c>
      <c r="K92" s="6"/>
      <c r="L92" s="6"/>
      <c r="M92" s="6"/>
      <c r="N92" s="18">
        <v>88</v>
      </c>
      <c r="Q92" s="3">
        <f t="shared" si="23"/>
        <v>16777216</v>
      </c>
      <c r="R92" s="3">
        <f t="shared" si="24"/>
        <v>0</v>
      </c>
      <c r="S92" s="3">
        <f t="shared" si="25"/>
        <v>0</v>
      </c>
      <c r="T92" s="3">
        <f t="shared" si="21"/>
        <v>0</v>
      </c>
      <c r="U92" s="3">
        <f t="shared" si="22"/>
        <v>0</v>
      </c>
      <c r="AA92" s="5" t="s">
        <v>2</v>
      </c>
      <c r="AB92" s="5" t="s">
        <v>1</v>
      </c>
      <c r="AC92" s="5" t="s">
        <v>0</v>
      </c>
      <c r="AD92" s="6" t="str">
        <f t="shared" si="26"/>
        <v>sd_cmd</v>
      </c>
      <c r="AE92" s="6" t="str">
        <f t="shared" si="26"/>
        <v>sdio1_cmd</v>
      </c>
      <c r="AF92" s="6"/>
      <c r="AG92" s="6"/>
      <c r="AH92" s="6"/>
    </row>
    <row r="93" spans="2:34" x14ac:dyDescent="0.25">
      <c r="B93" s="20"/>
      <c r="C93" s="9">
        <v>25</v>
      </c>
      <c r="D93" s="9">
        <v>89</v>
      </c>
      <c r="E93" s="8" t="s">
        <v>61</v>
      </c>
      <c r="F93" s="7" t="s">
        <v>2</v>
      </c>
      <c r="G93" s="7" t="s">
        <v>1</v>
      </c>
      <c r="H93" s="7" t="s">
        <v>0</v>
      </c>
      <c r="I93" s="6" t="s">
        <v>387</v>
      </c>
      <c r="J93" s="6" t="s">
        <v>391</v>
      </c>
      <c r="K93" s="6"/>
      <c r="L93" s="6"/>
      <c r="M93" s="6"/>
      <c r="N93" s="18">
        <v>89</v>
      </c>
      <c r="Q93" s="3">
        <f t="shared" si="23"/>
        <v>33554432</v>
      </c>
      <c r="R93" s="3">
        <f t="shared" si="24"/>
        <v>0</v>
      </c>
      <c r="S93" s="3">
        <f t="shared" si="25"/>
        <v>0</v>
      </c>
      <c r="T93" s="3">
        <f t="shared" si="21"/>
        <v>0</v>
      </c>
      <c r="U93" s="3">
        <f t="shared" si="22"/>
        <v>0</v>
      </c>
      <c r="AA93" s="5" t="s">
        <v>2</v>
      </c>
      <c r="AB93" s="5" t="s">
        <v>1</v>
      </c>
      <c r="AC93" s="5" t="s">
        <v>0</v>
      </c>
      <c r="AD93" s="6" t="str">
        <f t="shared" si="26"/>
        <v>sd_cd</v>
      </c>
      <c r="AE93" s="6" t="str">
        <f t="shared" si="26"/>
        <v>sdio1_cd</v>
      </c>
      <c r="AF93" s="6"/>
      <c r="AG93" s="6"/>
      <c r="AH93" s="6"/>
    </row>
    <row r="94" spans="2:34" x14ac:dyDescent="0.25">
      <c r="B94" s="20"/>
      <c r="C94" s="9">
        <v>26</v>
      </c>
      <c r="D94" s="9">
        <v>90</v>
      </c>
      <c r="E94" s="8" t="s">
        <v>59</v>
      </c>
      <c r="F94" s="7" t="s">
        <v>2</v>
      </c>
      <c r="G94" s="7" t="s">
        <v>1</v>
      </c>
      <c r="H94" s="7" t="s">
        <v>0</v>
      </c>
      <c r="I94" s="6" t="s">
        <v>388</v>
      </c>
      <c r="J94" s="6" t="s">
        <v>393</v>
      </c>
      <c r="K94" s="6"/>
      <c r="L94" s="6"/>
      <c r="M94" s="6"/>
      <c r="N94" s="18">
        <v>90</v>
      </c>
      <c r="Q94" s="3">
        <f t="shared" si="23"/>
        <v>67108864</v>
      </c>
      <c r="R94" s="3">
        <f t="shared" si="24"/>
        <v>0</v>
      </c>
      <c r="S94" s="3">
        <f t="shared" si="25"/>
        <v>0</v>
      </c>
      <c r="T94" s="3">
        <f t="shared" si="21"/>
        <v>0</v>
      </c>
      <c r="U94" s="3">
        <f t="shared" si="22"/>
        <v>0</v>
      </c>
      <c r="AA94" s="5" t="s">
        <v>2</v>
      </c>
      <c r="AB94" s="5" t="s">
        <v>1</v>
      </c>
      <c r="AC94" s="5" t="s">
        <v>0</v>
      </c>
      <c r="AD94" s="6" t="str">
        <f t="shared" si="26"/>
        <v>sd_wp</v>
      </c>
      <c r="AE94" s="6" t="str">
        <f t="shared" si="26"/>
        <v>sdio1_wp</v>
      </c>
      <c r="AF94" s="6"/>
      <c r="AG94" s="6"/>
      <c r="AH94" s="6"/>
    </row>
    <row r="95" spans="2:34" x14ac:dyDescent="0.25">
      <c r="B95" s="20"/>
      <c r="C95" s="9">
        <v>27</v>
      </c>
      <c r="D95" s="9">
        <v>91</v>
      </c>
      <c r="E95" s="8" t="s">
        <v>28</v>
      </c>
      <c r="F95" s="7" t="s">
        <v>2</v>
      </c>
      <c r="G95" s="7" t="s">
        <v>1</v>
      </c>
      <c r="H95" s="7" t="s">
        <v>0</v>
      </c>
      <c r="I95" s="6" t="s">
        <v>389</v>
      </c>
      <c r="J95" s="6" t="s">
        <v>395</v>
      </c>
      <c r="K95" s="6"/>
      <c r="L95" s="6"/>
      <c r="M95" s="6"/>
      <c r="N95" s="18">
        <v>91</v>
      </c>
      <c r="Q95" s="3">
        <f t="shared" si="23"/>
        <v>134217728</v>
      </c>
      <c r="R95" s="3">
        <f t="shared" si="24"/>
        <v>0</v>
      </c>
      <c r="S95" s="3">
        <f t="shared" si="25"/>
        <v>0</v>
      </c>
      <c r="T95" s="3">
        <f t="shared" si="21"/>
        <v>0</v>
      </c>
      <c r="U95" s="3">
        <f t="shared" si="22"/>
        <v>0</v>
      </c>
      <c r="AA95" s="5" t="s">
        <v>2</v>
      </c>
      <c r="AB95" s="5" t="s">
        <v>1</v>
      </c>
      <c r="AC95" s="5" t="s">
        <v>0</v>
      </c>
      <c r="AD95" s="6" t="str">
        <f t="shared" si="26"/>
        <v>sd_reset</v>
      </c>
      <c r="AE95" s="6" t="str">
        <f t="shared" si="26"/>
        <v>sdio1_reset</v>
      </c>
      <c r="AF95" s="6"/>
      <c r="AG95" s="6"/>
      <c r="AH95" s="6"/>
    </row>
    <row r="96" spans="2:34" ht="30" x14ac:dyDescent="0.25">
      <c r="B96" s="20"/>
      <c r="C96" s="9">
        <v>28</v>
      </c>
      <c r="D96" s="9">
        <v>92</v>
      </c>
      <c r="E96" s="8" t="s">
        <v>396</v>
      </c>
      <c r="F96" s="7" t="s">
        <v>2</v>
      </c>
      <c r="G96" s="7" t="s">
        <v>1</v>
      </c>
      <c r="H96" s="7" t="s">
        <v>0</v>
      </c>
      <c r="I96" s="6" t="s">
        <v>397</v>
      </c>
      <c r="J96" s="6" t="s">
        <v>181</v>
      </c>
      <c r="K96" s="6" t="s">
        <v>405</v>
      </c>
      <c r="L96" s="6" t="s">
        <v>194</v>
      </c>
      <c r="M96" s="6" t="s">
        <v>242</v>
      </c>
      <c r="N96" s="18">
        <v>92</v>
      </c>
      <c r="Q96" s="3">
        <f t="shared" si="23"/>
        <v>268435456</v>
      </c>
      <c r="R96" s="3">
        <f t="shared" si="24"/>
        <v>0</v>
      </c>
      <c r="S96" s="3">
        <f t="shared" si="25"/>
        <v>0</v>
      </c>
      <c r="T96" s="3">
        <f t="shared" si="21"/>
        <v>0</v>
      </c>
      <c r="U96" s="3">
        <f t="shared" si="22"/>
        <v>0</v>
      </c>
      <c r="AA96" s="5" t="s">
        <v>2</v>
      </c>
      <c r="AB96" s="5" t="s">
        <v>1</v>
      </c>
      <c r="AC96" s="5" t="s">
        <v>0</v>
      </c>
      <c r="AD96" s="6" t="str">
        <f t="shared" si="26"/>
        <v>sdio0_d[0]</v>
      </c>
      <c r="AE96" s="6" t="str">
        <f t="shared" si="26"/>
        <v>vsdelay_vsync_out_0</v>
      </c>
      <c r="AF96" s="6" t="str">
        <f t="shared" si="26"/>
        <v>ssi4_sclk</v>
      </c>
      <c r="AG96" s="6" t="str">
        <f t="shared" si="26"/>
        <v>ssi2_sclk</v>
      </c>
      <c r="AH96" s="6" t="str">
        <f t="shared" si="27"/>
        <v>sd_hs_sel</v>
      </c>
    </row>
    <row r="97" spans="2:34" ht="30" x14ac:dyDescent="0.25">
      <c r="B97" s="20"/>
      <c r="C97" s="9">
        <v>29</v>
      </c>
      <c r="D97" s="9">
        <v>93</v>
      </c>
      <c r="E97" s="8" t="s">
        <v>398</v>
      </c>
      <c r="F97" s="7" t="s">
        <v>2</v>
      </c>
      <c r="G97" s="7" t="s">
        <v>1</v>
      </c>
      <c r="H97" s="7" t="s">
        <v>0</v>
      </c>
      <c r="I97" s="6" t="s">
        <v>399</v>
      </c>
      <c r="J97" s="6" t="s">
        <v>182</v>
      </c>
      <c r="K97" s="6" t="s">
        <v>260</v>
      </c>
      <c r="L97" s="6" t="s">
        <v>406</v>
      </c>
      <c r="M97" s="6" t="s">
        <v>407</v>
      </c>
      <c r="N97" s="18">
        <v>93</v>
      </c>
      <c r="Q97" s="3">
        <f t="shared" si="23"/>
        <v>536870912</v>
      </c>
      <c r="R97" s="3">
        <f t="shared" si="24"/>
        <v>0</v>
      </c>
      <c r="S97" s="3">
        <f t="shared" si="25"/>
        <v>0</v>
      </c>
      <c r="T97" s="3">
        <f t="shared" si="21"/>
        <v>0</v>
      </c>
      <c r="U97" s="3">
        <f t="shared" si="22"/>
        <v>0</v>
      </c>
      <c r="AA97" s="5" t="s">
        <v>2</v>
      </c>
      <c r="AB97" s="5" t="s">
        <v>1</v>
      </c>
      <c r="AC97" s="5" t="s">
        <v>0</v>
      </c>
      <c r="AD97" s="6" t="str">
        <f t="shared" si="26"/>
        <v>sdio0_d[1]</v>
      </c>
      <c r="AE97" s="6" t="str">
        <f t="shared" si="26"/>
        <v>vsdelay_vsync_out_1</v>
      </c>
      <c r="AF97" s="6" t="str">
        <f t="shared" si="26"/>
        <v>ssi4_txd</v>
      </c>
      <c r="AG97" s="6" t="str">
        <f t="shared" si="26"/>
        <v>ssi2_txd</v>
      </c>
      <c r="AH97" s="6" t="str">
        <f t="shared" si="27"/>
        <v>sdio0_hs_sel</v>
      </c>
    </row>
    <row r="98" spans="2:34" ht="30" x14ac:dyDescent="0.25">
      <c r="B98" s="20"/>
      <c r="C98" s="9">
        <v>30</v>
      </c>
      <c r="D98" s="9">
        <v>94</v>
      </c>
      <c r="E98" s="8" t="s">
        <v>400</v>
      </c>
      <c r="F98" s="7" t="s">
        <v>2</v>
      </c>
      <c r="G98" s="7" t="s">
        <v>1</v>
      </c>
      <c r="H98" s="7" t="s">
        <v>0</v>
      </c>
      <c r="I98" s="6" t="s">
        <v>401</v>
      </c>
      <c r="J98" s="6" t="s">
        <v>183</v>
      </c>
      <c r="K98" s="6" t="s">
        <v>264</v>
      </c>
      <c r="L98" s="6" t="s">
        <v>204</v>
      </c>
      <c r="M98" s="6" t="s">
        <v>213</v>
      </c>
      <c r="N98" s="18">
        <v>94</v>
      </c>
      <c r="Q98" s="3">
        <f t="shared" si="23"/>
        <v>1073741824</v>
      </c>
      <c r="R98" s="3">
        <f t="shared" si="24"/>
        <v>0</v>
      </c>
      <c r="S98" s="3">
        <f t="shared" si="25"/>
        <v>0</v>
      </c>
      <c r="T98" s="3">
        <f t="shared" si="21"/>
        <v>0</v>
      </c>
      <c r="U98" s="3">
        <f t="shared" si="22"/>
        <v>0</v>
      </c>
      <c r="AA98" s="5" t="s">
        <v>2</v>
      </c>
      <c r="AB98" s="5" t="s">
        <v>1</v>
      </c>
      <c r="AC98" s="5" t="s">
        <v>0</v>
      </c>
      <c r="AD98" s="6" t="str">
        <f t="shared" si="26"/>
        <v>sdio0_d[2]</v>
      </c>
      <c r="AE98" s="6" t="str">
        <f t="shared" si="26"/>
        <v>vsdelay_vsync_out_2</v>
      </c>
      <c r="AF98" s="6" t="str">
        <f t="shared" si="26"/>
        <v>ssi4_rxd</v>
      </c>
      <c r="AG98" s="6" t="str">
        <f t="shared" si="26"/>
        <v>ssi2_rxd</v>
      </c>
      <c r="AH98" s="6" t="str">
        <f t="shared" si="27"/>
        <v>uart_apb_rx</v>
      </c>
    </row>
    <row r="99" spans="2:34" ht="30" x14ac:dyDescent="0.25">
      <c r="B99" s="20"/>
      <c r="C99" s="9">
        <v>31</v>
      </c>
      <c r="D99" s="9">
        <v>95</v>
      </c>
      <c r="E99" s="8" t="s">
        <v>402</v>
      </c>
      <c r="F99" s="7" t="s">
        <v>2</v>
      </c>
      <c r="G99" s="7" t="s">
        <v>1</v>
      </c>
      <c r="H99" s="7" t="s">
        <v>0</v>
      </c>
      <c r="I99" s="6" t="s">
        <v>403</v>
      </c>
      <c r="J99" s="6" t="s">
        <v>188</v>
      </c>
      <c r="K99" s="6" t="s">
        <v>404</v>
      </c>
      <c r="L99" s="6" t="s">
        <v>209</v>
      </c>
      <c r="M99" s="6" t="s">
        <v>215</v>
      </c>
      <c r="N99" s="18">
        <v>95</v>
      </c>
      <c r="Q99" s="3">
        <f t="shared" si="23"/>
        <v>2147483648</v>
      </c>
      <c r="R99" s="3">
        <f t="shared" si="24"/>
        <v>0</v>
      </c>
      <c r="S99" s="3">
        <f t="shared" si="25"/>
        <v>0</v>
      </c>
      <c r="T99" s="3">
        <f t="shared" si="21"/>
        <v>0</v>
      </c>
      <c r="U99" s="3">
        <f t="shared" si="22"/>
        <v>0</v>
      </c>
      <c r="V99" t="str">
        <f>DEC2HEX(SUM(Q68:Q99),8)</f>
        <v>FFFF9FE0</v>
      </c>
      <c r="W99" t="str">
        <f>DEC2HEX(SUM(R68:R99),8)</f>
        <v>00000000</v>
      </c>
      <c r="X99" t="str">
        <f>DEC2HEX(SUM(S68:S99),8)</f>
        <v>00000000</v>
      </c>
      <c r="Y99" t="str">
        <f>DEC2HEX(SUM(T68:T99),8)</f>
        <v>00000000</v>
      </c>
      <c r="Z99" t="str">
        <f>DEC2HEX(SUM(U68:U99),8)</f>
        <v>00000000</v>
      </c>
      <c r="AA99" s="5" t="s">
        <v>2</v>
      </c>
      <c r="AB99" s="5" t="s">
        <v>1</v>
      </c>
      <c r="AC99" s="5" t="s">
        <v>0</v>
      </c>
      <c r="AD99" s="6" t="str">
        <f t="shared" si="26"/>
        <v>sdio0_d[3]</v>
      </c>
      <c r="AE99" s="6" t="str">
        <f t="shared" si="26"/>
        <v>vsdelay_vsync_out_3</v>
      </c>
      <c r="AF99" s="6" t="str">
        <f t="shared" si="26"/>
        <v>ssi4_en0</v>
      </c>
      <c r="AG99" s="6" t="str">
        <f t="shared" si="26"/>
        <v>ssi2_en0</v>
      </c>
      <c r="AH99" s="6" t="str">
        <f t="shared" si="27"/>
        <v>uart_apb_tx</v>
      </c>
    </row>
    <row r="100" spans="2:34" ht="30" x14ac:dyDescent="0.25">
      <c r="B100" s="22" t="s">
        <v>31</v>
      </c>
      <c r="C100" s="10">
        <v>0</v>
      </c>
      <c r="D100" s="10">
        <v>96</v>
      </c>
      <c r="E100" s="8" t="s">
        <v>408</v>
      </c>
      <c r="F100" s="7" t="s">
        <v>2</v>
      </c>
      <c r="G100" s="7" t="s">
        <v>1</v>
      </c>
      <c r="H100" s="7" t="s">
        <v>0</v>
      </c>
      <c r="I100" s="6" t="s">
        <v>409</v>
      </c>
      <c r="J100" s="6" t="s">
        <v>193</v>
      </c>
      <c r="K100" s="6" t="s">
        <v>311</v>
      </c>
      <c r="L100" s="6" t="s">
        <v>179</v>
      </c>
      <c r="M100" s="6" t="s">
        <v>331</v>
      </c>
      <c r="N100" s="19">
        <v>96</v>
      </c>
      <c r="Q100" s="3">
        <f t="shared" ref="Q100:Q131" si="28">IF(E100=I100,2^C100,IF(E100=J100,0,IF(E100=K100,2^C100,IF(E100=L100,0,IF(E100=M100,2^C100,0)))))</f>
        <v>1</v>
      </c>
      <c r="R100" s="3">
        <f t="shared" ref="R100:R131" si="29">IF(E100=I100,0,IF(E100=J100,2^C100,IF(E100=K100,2^C100,IF(E100=L100,0,IF(E100=M100,0,0)))))</f>
        <v>0</v>
      </c>
      <c r="S100" s="3">
        <f t="shared" ref="S100:S131" si="30">IF(E100=I100,0,IF(E100=J100,0,IF(E100=K100,0,IF(E100=L100,2^C100,IF(E100=M100,2^C100,0)))))</f>
        <v>0</v>
      </c>
      <c r="T100" s="3">
        <f t="shared" ref="T100:T131" si="31">IF(OR(E100=G100,E100=H100),2^C100,0)</f>
        <v>0</v>
      </c>
      <c r="U100" s="3">
        <f t="shared" ref="U100:U131" si="32">IF(E100=H100,2^C100,0)</f>
        <v>0</v>
      </c>
      <c r="AA100" s="5" t="s">
        <v>2</v>
      </c>
      <c r="AB100" s="5" t="s">
        <v>1</v>
      </c>
      <c r="AC100" s="5" t="s">
        <v>0</v>
      </c>
      <c r="AD100" s="6" t="str">
        <f t="shared" si="26"/>
        <v>sdio0_clk</v>
      </c>
      <c r="AE100" s="6" t="str">
        <f t="shared" si="26"/>
        <v>vsdelay_hsync_out_0</v>
      </c>
      <c r="AF100" s="6" t="str">
        <f t="shared" si="26"/>
        <v>ssi5_txd</v>
      </c>
      <c r="AG100" s="6" t="str">
        <f t="shared" si="26"/>
        <v>idc1clk</v>
      </c>
      <c r="AH100" s="6" t="str">
        <f t="shared" si="27"/>
        <v>idcsclk</v>
      </c>
    </row>
    <row r="101" spans="2:34" ht="30" x14ac:dyDescent="0.25">
      <c r="B101" s="22"/>
      <c r="C101" s="10">
        <v>1</v>
      </c>
      <c r="D101" s="10">
        <v>97</v>
      </c>
      <c r="E101" s="8" t="s">
        <v>410</v>
      </c>
      <c r="F101" s="7" t="s">
        <v>2</v>
      </c>
      <c r="G101" s="7" t="s">
        <v>1</v>
      </c>
      <c r="H101" s="7" t="s">
        <v>0</v>
      </c>
      <c r="I101" s="6" t="s">
        <v>411</v>
      </c>
      <c r="J101" s="6" t="s">
        <v>198</v>
      </c>
      <c r="K101" s="6" t="s">
        <v>312</v>
      </c>
      <c r="L101" s="6" t="s">
        <v>451</v>
      </c>
      <c r="M101" s="6" t="s">
        <v>332</v>
      </c>
      <c r="N101" s="19">
        <v>97</v>
      </c>
      <c r="Q101" s="3">
        <f t="shared" si="28"/>
        <v>2</v>
      </c>
      <c r="R101" s="3">
        <f t="shared" si="29"/>
        <v>0</v>
      </c>
      <c r="S101" s="3">
        <f t="shared" si="30"/>
        <v>0</v>
      </c>
      <c r="T101" s="3">
        <f t="shared" si="31"/>
        <v>0</v>
      </c>
      <c r="U101" s="3">
        <f t="shared" si="32"/>
        <v>0</v>
      </c>
      <c r="AA101" s="5" t="s">
        <v>2</v>
      </c>
      <c r="AB101" s="5" t="s">
        <v>1</v>
      </c>
      <c r="AC101" s="5" t="s">
        <v>0</v>
      </c>
      <c r="AD101" s="6" t="str">
        <f t="shared" si="26"/>
        <v>sdio0_cmd</v>
      </c>
      <c r="AE101" s="6" t="str">
        <f t="shared" si="26"/>
        <v>vsdelay_hsync_out_1</v>
      </c>
      <c r="AF101" s="6" t="str">
        <f t="shared" si="26"/>
        <v>ssi5_en0</v>
      </c>
      <c r="AG101" s="6" t="str">
        <f t="shared" si="26"/>
        <v>idc1data</v>
      </c>
      <c r="AH101" s="6" t="str">
        <f t="shared" si="27"/>
        <v>idcsdata</v>
      </c>
    </row>
    <row r="102" spans="2:34" ht="30" x14ac:dyDescent="0.25">
      <c r="B102" s="22"/>
      <c r="C102" s="10">
        <v>2</v>
      </c>
      <c r="D102" s="10">
        <v>98</v>
      </c>
      <c r="E102" s="8" t="s">
        <v>412</v>
      </c>
      <c r="F102" s="7" t="s">
        <v>2</v>
      </c>
      <c r="G102" s="7" t="s">
        <v>1</v>
      </c>
      <c r="H102" s="7" t="s">
        <v>0</v>
      </c>
      <c r="I102" s="6" t="s">
        <v>413</v>
      </c>
      <c r="J102" s="6" t="s">
        <v>203</v>
      </c>
      <c r="K102" s="6" t="s">
        <v>418</v>
      </c>
      <c r="L102" s="6" t="s">
        <v>419</v>
      </c>
      <c r="M102" s="6" t="s">
        <v>421</v>
      </c>
      <c r="N102" s="19">
        <v>98</v>
      </c>
      <c r="Q102" s="3">
        <f t="shared" si="28"/>
        <v>4</v>
      </c>
      <c r="R102" s="3">
        <f t="shared" si="29"/>
        <v>0</v>
      </c>
      <c r="S102" s="3">
        <f t="shared" si="30"/>
        <v>0</v>
      </c>
      <c r="T102" s="3">
        <f t="shared" si="31"/>
        <v>0</v>
      </c>
      <c r="U102" s="3">
        <f t="shared" si="32"/>
        <v>0</v>
      </c>
      <c r="AA102" s="5" t="s">
        <v>2</v>
      </c>
      <c r="AB102" s="5" t="s">
        <v>1</v>
      </c>
      <c r="AC102" s="5" t="s">
        <v>0</v>
      </c>
      <c r="AD102" s="6" t="str">
        <f t="shared" si="26"/>
        <v>sdio0_cd</v>
      </c>
      <c r="AE102" s="6" t="str">
        <f t="shared" si="26"/>
        <v>ext_hsync_src_input</v>
      </c>
      <c r="AF102" s="6" t="str">
        <f t="shared" si="26"/>
        <v>ssi5_sclk</v>
      </c>
      <c r="AG102" s="6" t="str">
        <f t="shared" si="26"/>
        <v>idc4clk</v>
      </c>
      <c r="AH102" s="6" t="str">
        <f t="shared" si="27"/>
        <v>dmic_dat_out</v>
      </c>
    </row>
    <row r="103" spans="2:34" ht="30" x14ac:dyDescent="0.25">
      <c r="B103" s="22"/>
      <c r="C103" s="10">
        <v>3</v>
      </c>
      <c r="D103" s="10">
        <v>99</v>
      </c>
      <c r="E103" s="8" t="s">
        <v>414</v>
      </c>
      <c r="F103" s="7" t="s">
        <v>2</v>
      </c>
      <c r="G103" s="7" t="s">
        <v>1</v>
      </c>
      <c r="H103" s="7" t="s">
        <v>0</v>
      </c>
      <c r="I103" s="6" t="s">
        <v>415</v>
      </c>
      <c r="J103" s="6" t="s">
        <v>208</v>
      </c>
      <c r="K103" s="6" t="s">
        <v>315</v>
      </c>
      <c r="L103" s="6" t="s">
        <v>420</v>
      </c>
      <c r="M103" s="6" t="s">
        <v>229</v>
      </c>
      <c r="N103" s="19">
        <v>99</v>
      </c>
      <c r="Q103" s="3">
        <f t="shared" si="28"/>
        <v>8</v>
      </c>
      <c r="R103" s="3">
        <f t="shared" si="29"/>
        <v>0</v>
      </c>
      <c r="S103" s="3">
        <f t="shared" si="30"/>
        <v>0</v>
      </c>
      <c r="T103" s="3">
        <f t="shared" si="31"/>
        <v>0</v>
      </c>
      <c r="U103" s="3">
        <f t="shared" si="32"/>
        <v>0</v>
      </c>
      <c r="AA103" s="5" t="s">
        <v>2</v>
      </c>
      <c r="AB103" s="5" t="s">
        <v>1</v>
      </c>
      <c r="AC103" s="5" t="s">
        <v>0</v>
      </c>
      <c r="AD103" s="6" t="str">
        <f t="shared" si="26"/>
        <v>sdio0_wp</v>
      </c>
      <c r="AE103" s="6" t="str">
        <f t="shared" si="26"/>
        <v>ext_vsync_src_input</v>
      </c>
      <c r="AF103" s="6" t="str">
        <f t="shared" si="26"/>
        <v>ssi5_rxd</v>
      </c>
      <c r="AG103" s="6" t="str">
        <f t="shared" si="26"/>
        <v>idc4data</v>
      </c>
      <c r="AH103" s="6" t="str">
        <f t="shared" si="27"/>
        <v>dmic_clk</v>
      </c>
    </row>
    <row r="104" spans="2:34" x14ac:dyDescent="0.25">
      <c r="B104" s="22"/>
      <c r="C104" s="10">
        <v>4</v>
      </c>
      <c r="D104" s="10">
        <v>100</v>
      </c>
      <c r="E104" s="8" t="s">
        <v>416</v>
      </c>
      <c r="F104" s="7" t="s">
        <v>2</v>
      </c>
      <c r="G104" s="7" t="s">
        <v>1</v>
      </c>
      <c r="H104" s="7" t="s">
        <v>0</v>
      </c>
      <c r="I104" s="6" t="s">
        <v>417</v>
      </c>
      <c r="J104" s="6"/>
      <c r="K104" s="6" t="s">
        <v>169</v>
      </c>
      <c r="L104" s="6"/>
      <c r="M104" s="6" t="s">
        <v>187</v>
      </c>
      <c r="N104" s="19">
        <v>100</v>
      </c>
      <c r="Q104" s="3">
        <f t="shared" si="28"/>
        <v>16</v>
      </c>
      <c r="R104" s="3">
        <f t="shared" si="29"/>
        <v>0</v>
      </c>
      <c r="S104" s="3">
        <f t="shared" si="30"/>
        <v>0</v>
      </c>
      <c r="T104" s="3">
        <f t="shared" si="31"/>
        <v>0</v>
      </c>
      <c r="U104" s="3">
        <f t="shared" si="32"/>
        <v>0</v>
      </c>
      <c r="AA104" s="5" t="s">
        <v>2</v>
      </c>
      <c r="AB104" s="5" t="s">
        <v>1</v>
      </c>
      <c r="AC104" s="5" t="s">
        <v>0</v>
      </c>
      <c r="AD104" s="6" t="str">
        <f t="shared" si="26"/>
        <v>sdio0_reset</v>
      </c>
      <c r="AE104" s="6"/>
      <c r="AF104" s="6" t="str">
        <f t="shared" si="26"/>
        <v>ir_in</v>
      </c>
      <c r="AG104" s="6"/>
      <c r="AH104" s="6" t="str">
        <f t="shared" si="27"/>
        <v>dmic_dat_in</v>
      </c>
    </row>
    <row r="105" spans="2:34" ht="30" x14ac:dyDescent="0.25">
      <c r="B105" s="22"/>
      <c r="C105" s="10">
        <v>5</v>
      </c>
      <c r="D105" s="10">
        <v>101</v>
      </c>
      <c r="E105" s="8" t="s">
        <v>369</v>
      </c>
      <c r="F105" s="7" t="s">
        <v>2</v>
      </c>
      <c r="G105" s="7" t="s">
        <v>1</v>
      </c>
      <c r="H105" s="7" t="s">
        <v>0</v>
      </c>
      <c r="I105" s="6" t="s">
        <v>370</v>
      </c>
      <c r="J105" s="6" t="s">
        <v>41</v>
      </c>
      <c r="K105" s="6" t="s">
        <v>173</v>
      </c>
      <c r="L105" s="6" t="s">
        <v>359</v>
      </c>
      <c r="M105" s="6" t="s">
        <v>218</v>
      </c>
      <c r="N105" s="19">
        <v>101</v>
      </c>
      <c r="Q105" s="3">
        <f t="shared" si="28"/>
        <v>32</v>
      </c>
      <c r="R105" s="3">
        <f t="shared" si="29"/>
        <v>0</v>
      </c>
      <c r="S105" s="3">
        <f t="shared" si="30"/>
        <v>0</v>
      </c>
      <c r="T105" s="3">
        <f t="shared" si="31"/>
        <v>0</v>
      </c>
      <c r="U105" s="3">
        <f t="shared" si="32"/>
        <v>0</v>
      </c>
      <c r="AA105" s="5" t="s">
        <v>2</v>
      </c>
      <c r="AB105" s="5" t="s">
        <v>1</v>
      </c>
      <c r="AC105" s="5" t="s">
        <v>0</v>
      </c>
      <c r="AD105" s="6" t="str">
        <f t="shared" si="26"/>
        <v>sdio1_d[0]</v>
      </c>
      <c r="AE105" s="6" t="str">
        <f t="shared" si="26"/>
        <v>sd_d[0]</v>
      </c>
      <c r="AF105" s="6" t="str">
        <f t="shared" si="26"/>
        <v>ssi3_rxd</v>
      </c>
      <c r="AG105" s="6" t="str">
        <f t="shared" si="26"/>
        <v>uart3_ahb_rx</v>
      </c>
      <c r="AH105" s="6" t="str">
        <f t="shared" si="27"/>
        <v>vin_strig0</v>
      </c>
    </row>
    <row r="106" spans="2:34" ht="30" x14ac:dyDescent="0.25">
      <c r="B106" s="22"/>
      <c r="C106" s="10">
        <v>6</v>
      </c>
      <c r="D106" s="10">
        <v>102</v>
      </c>
      <c r="E106" s="8" t="s">
        <v>371</v>
      </c>
      <c r="F106" s="7" t="s">
        <v>2</v>
      </c>
      <c r="G106" s="7" t="s">
        <v>1</v>
      </c>
      <c r="H106" s="7" t="s">
        <v>0</v>
      </c>
      <c r="I106" s="6" t="s">
        <v>372</v>
      </c>
      <c r="J106" s="6" t="s">
        <v>40</v>
      </c>
      <c r="K106" s="6" t="s">
        <v>227</v>
      </c>
      <c r="L106" s="6" t="s">
        <v>360</v>
      </c>
      <c r="M106" s="6" t="s">
        <v>222</v>
      </c>
      <c r="N106" s="19">
        <v>102</v>
      </c>
      <c r="Q106" s="3">
        <f t="shared" si="28"/>
        <v>64</v>
      </c>
      <c r="R106" s="3">
        <f t="shared" si="29"/>
        <v>0</v>
      </c>
      <c r="S106" s="3">
        <f t="shared" si="30"/>
        <v>0</v>
      </c>
      <c r="T106" s="3">
        <f t="shared" si="31"/>
        <v>0</v>
      </c>
      <c r="U106" s="3">
        <f t="shared" si="32"/>
        <v>0</v>
      </c>
      <c r="AA106" s="5" t="s">
        <v>2</v>
      </c>
      <c r="AB106" s="5" t="s">
        <v>1</v>
      </c>
      <c r="AC106" s="5" t="s">
        <v>0</v>
      </c>
      <c r="AD106" s="6" t="str">
        <f t="shared" si="26"/>
        <v>sdio1_d[1]</v>
      </c>
      <c r="AE106" s="6" t="str">
        <f t="shared" si="26"/>
        <v>sd_d[1]</v>
      </c>
      <c r="AF106" s="6" t="str">
        <f t="shared" si="26"/>
        <v>ssi3_txd</v>
      </c>
      <c r="AG106" s="6" t="str">
        <f t="shared" si="26"/>
        <v>uart3_ahb_tx</v>
      </c>
      <c r="AH106" s="6" t="str">
        <f t="shared" si="27"/>
        <v>vin_strig1</v>
      </c>
    </row>
    <row r="107" spans="2:34" ht="45" x14ac:dyDescent="0.25">
      <c r="B107" s="22"/>
      <c r="C107" s="10">
        <v>7</v>
      </c>
      <c r="D107" s="10">
        <v>103</v>
      </c>
      <c r="E107" s="8" t="s">
        <v>373</v>
      </c>
      <c r="F107" s="7" t="s">
        <v>2</v>
      </c>
      <c r="G107" s="7" t="s">
        <v>1</v>
      </c>
      <c r="H107" s="7" t="s">
        <v>0</v>
      </c>
      <c r="I107" s="6" t="s">
        <v>374</v>
      </c>
      <c r="J107" s="6" t="s">
        <v>39</v>
      </c>
      <c r="K107" s="6" t="s">
        <v>220</v>
      </c>
      <c r="L107" s="6" t="s">
        <v>361</v>
      </c>
      <c r="M107" s="6" t="s">
        <v>271</v>
      </c>
      <c r="N107" s="19">
        <v>103</v>
      </c>
      <c r="Q107" s="3">
        <f t="shared" si="28"/>
        <v>128</v>
      </c>
      <c r="R107" s="3">
        <f t="shared" si="29"/>
        <v>0</v>
      </c>
      <c r="S107" s="3">
        <f t="shared" si="30"/>
        <v>0</v>
      </c>
      <c r="T107" s="3">
        <f t="shared" si="31"/>
        <v>0</v>
      </c>
      <c r="U107" s="3">
        <f t="shared" si="32"/>
        <v>0</v>
      </c>
      <c r="AA107" s="5" t="s">
        <v>2</v>
      </c>
      <c r="AB107" s="5" t="s">
        <v>1</v>
      </c>
      <c r="AC107" s="5" t="s">
        <v>0</v>
      </c>
      <c r="AD107" s="6" t="str">
        <f t="shared" si="26"/>
        <v>sdio1_d[2]</v>
      </c>
      <c r="AE107" s="6" t="str">
        <f t="shared" si="26"/>
        <v>sd_d[2]</v>
      </c>
      <c r="AF107" s="6" t="str">
        <f t="shared" si="26"/>
        <v>ssi3_sclk</v>
      </c>
      <c r="AG107" s="6" t="str">
        <f t="shared" si="26"/>
        <v>uart3_ahb_cts_n</v>
      </c>
      <c r="AH107" s="6" t="str">
        <f t="shared" si="27"/>
        <v>vin5_iopad_master_hsync</v>
      </c>
    </row>
    <row r="108" spans="2:34" ht="45" x14ac:dyDescent="0.25">
      <c r="B108" s="22"/>
      <c r="C108" s="10">
        <v>8</v>
      </c>
      <c r="D108" s="10">
        <v>104</v>
      </c>
      <c r="E108" s="8" t="s">
        <v>375</v>
      </c>
      <c r="F108" s="7" t="s">
        <v>2</v>
      </c>
      <c r="G108" s="7" t="s">
        <v>1</v>
      </c>
      <c r="H108" s="7" t="s">
        <v>0</v>
      </c>
      <c r="I108" s="6" t="s">
        <v>376</v>
      </c>
      <c r="J108" s="6" t="s">
        <v>38</v>
      </c>
      <c r="K108" s="6" t="s">
        <v>224</v>
      </c>
      <c r="L108" s="6" t="s">
        <v>362</v>
      </c>
      <c r="M108" s="6" t="s">
        <v>272</v>
      </c>
      <c r="N108" s="19">
        <v>104</v>
      </c>
      <c r="Q108" s="3">
        <f t="shared" si="28"/>
        <v>256</v>
      </c>
      <c r="R108" s="3">
        <f t="shared" si="29"/>
        <v>0</v>
      </c>
      <c r="S108" s="3">
        <f t="shared" si="30"/>
        <v>0</v>
      </c>
      <c r="T108" s="3">
        <f t="shared" si="31"/>
        <v>0</v>
      </c>
      <c r="U108" s="3">
        <f t="shared" si="32"/>
        <v>0</v>
      </c>
      <c r="AA108" s="5" t="s">
        <v>2</v>
      </c>
      <c r="AB108" s="5" t="s">
        <v>1</v>
      </c>
      <c r="AC108" s="5" t="s">
        <v>0</v>
      </c>
      <c r="AD108" s="6" t="str">
        <f t="shared" si="26"/>
        <v>sdio1_d[3]</v>
      </c>
      <c r="AE108" s="6" t="str">
        <f t="shared" si="26"/>
        <v>sd_d[3]</v>
      </c>
      <c r="AF108" s="6" t="str">
        <f t="shared" si="26"/>
        <v>ssi3_en0</v>
      </c>
      <c r="AG108" s="6" t="str">
        <f t="shared" si="26"/>
        <v>uart3_ahb_rts_n</v>
      </c>
      <c r="AH108" s="6" t="str">
        <f t="shared" si="27"/>
        <v>vin5_iopad_master_vsync</v>
      </c>
    </row>
    <row r="109" spans="2:34" ht="30" x14ac:dyDescent="0.25">
      <c r="B109" s="22"/>
      <c r="C109" s="10">
        <v>9</v>
      </c>
      <c r="D109" s="10">
        <v>105</v>
      </c>
      <c r="E109" s="8" t="s">
        <v>382</v>
      </c>
      <c r="F109" s="7" t="s">
        <v>2</v>
      </c>
      <c r="G109" s="7" t="s">
        <v>1</v>
      </c>
      <c r="H109" s="7" t="s">
        <v>0</v>
      </c>
      <c r="I109" s="6" t="s">
        <v>383</v>
      </c>
      <c r="J109" s="6" t="s">
        <v>381</v>
      </c>
      <c r="K109" s="6" t="s">
        <v>197</v>
      </c>
      <c r="L109" s="6" t="s">
        <v>325</v>
      </c>
      <c r="M109" s="6" t="s">
        <v>235</v>
      </c>
      <c r="N109" s="19">
        <v>105</v>
      </c>
      <c r="Q109" s="3">
        <f t="shared" si="28"/>
        <v>512</v>
      </c>
      <c r="R109" s="3">
        <f t="shared" si="29"/>
        <v>0</v>
      </c>
      <c r="S109" s="3">
        <f t="shared" si="30"/>
        <v>0</v>
      </c>
      <c r="T109" s="3">
        <f t="shared" si="31"/>
        <v>0</v>
      </c>
      <c r="U109" s="3">
        <f t="shared" si="32"/>
        <v>0</v>
      </c>
      <c r="AA109" s="5" t="s">
        <v>2</v>
      </c>
      <c r="AB109" s="5" t="s">
        <v>1</v>
      </c>
      <c r="AC109" s="5" t="s">
        <v>0</v>
      </c>
      <c r="AD109" s="6" t="str">
        <f t="shared" si="26"/>
        <v>sdio1_clk</v>
      </c>
      <c r="AE109" s="6" t="str">
        <f t="shared" si="26"/>
        <v>sd_clk</v>
      </c>
      <c r="AF109" s="6" t="str">
        <f t="shared" si="26"/>
        <v>ssis_sclk</v>
      </c>
      <c r="AG109" s="6" t="str">
        <f t="shared" si="26"/>
        <v>i2s1_clk</v>
      </c>
      <c r="AH109" s="6" t="str">
        <f t="shared" si="27"/>
        <v>usb32c_overcurrent</v>
      </c>
    </row>
    <row r="110" spans="2:34" ht="30" x14ac:dyDescent="0.25">
      <c r="B110" s="22"/>
      <c r="C110" s="10">
        <v>10</v>
      </c>
      <c r="D110" s="10">
        <v>106</v>
      </c>
      <c r="E110" s="8" t="s">
        <v>385</v>
      </c>
      <c r="F110" s="7" t="s">
        <v>2</v>
      </c>
      <c r="G110" s="7" t="s">
        <v>1</v>
      </c>
      <c r="H110" s="7" t="s">
        <v>0</v>
      </c>
      <c r="I110" s="6" t="s">
        <v>386</v>
      </c>
      <c r="J110" s="6" t="s">
        <v>384</v>
      </c>
      <c r="K110" s="6" t="s">
        <v>422</v>
      </c>
      <c r="L110" s="6" t="s">
        <v>330</v>
      </c>
      <c r="M110" s="6" t="s">
        <v>239</v>
      </c>
      <c r="N110" s="19">
        <v>106</v>
      </c>
      <c r="Q110" s="3">
        <f t="shared" si="28"/>
        <v>1024</v>
      </c>
      <c r="R110" s="3">
        <f t="shared" si="29"/>
        <v>0</v>
      </c>
      <c r="S110" s="3">
        <f t="shared" si="30"/>
        <v>0</v>
      </c>
      <c r="T110" s="3">
        <f t="shared" si="31"/>
        <v>0</v>
      </c>
      <c r="U110" s="3">
        <f t="shared" si="32"/>
        <v>0</v>
      </c>
      <c r="AA110" s="5" t="s">
        <v>2</v>
      </c>
      <c r="AB110" s="5" t="s">
        <v>1</v>
      </c>
      <c r="AC110" s="5" t="s">
        <v>0</v>
      </c>
      <c r="AD110" s="6" t="str">
        <f t="shared" si="26"/>
        <v>sdio1_cmd</v>
      </c>
      <c r="AE110" s="6" t="str">
        <f t="shared" si="26"/>
        <v>sd_cmd</v>
      </c>
      <c r="AF110" s="6" t="str">
        <f t="shared" si="26"/>
        <v>ssis_txd</v>
      </c>
      <c r="AG110" s="6" t="str">
        <f t="shared" si="26"/>
        <v>i2s1_so_0</v>
      </c>
      <c r="AH110" s="6" t="str">
        <f t="shared" si="27"/>
        <v>usb32c_drive_vbus</v>
      </c>
    </row>
    <row r="111" spans="2:34" x14ac:dyDescent="0.25">
      <c r="B111" s="22"/>
      <c r="C111" s="10">
        <v>11</v>
      </c>
      <c r="D111" s="10">
        <v>107</v>
      </c>
      <c r="E111" s="8" t="s">
        <v>390</v>
      </c>
      <c r="F111" s="7" t="s">
        <v>2</v>
      </c>
      <c r="G111" s="7" t="s">
        <v>1</v>
      </c>
      <c r="H111" s="7" t="s">
        <v>0</v>
      </c>
      <c r="I111" s="6" t="s">
        <v>391</v>
      </c>
      <c r="J111" s="6" t="s">
        <v>387</v>
      </c>
      <c r="K111" s="6" t="s">
        <v>424</v>
      </c>
      <c r="L111" s="6" t="s">
        <v>425</v>
      </c>
      <c r="M111" s="6" t="s">
        <v>320</v>
      </c>
      <c r="N111" s="19">
        <v>107</v>
      </c>
      <c r="Q111" s="3">
        <f t="shared" si="28"/>
        <v>2048</v>
      </c>
      <c r="R111" s="3">
        <f t="shared" si="29"/>
        <v>0</v>
      </c>
      <c r="S111" s="3">
        <f t="shared" si="30"/>
        <v>0</v>
      </c>
      <c r="T111" s="3">
        <f t="shared" si="31"/>
        <v>0</v>
      </c>
      <c r="U111" s="3">
        <f t="shared" si="32"/>
        <v>0</v>
      </c>
      <c r="AA111" s="5" t="s">
        <v>2</v>
      </c>
      <c r="AB111" s="5" t="s">
        <v>1</v>
      </c>
      <c r="AC111" s="5" t="s">
        <v>0</v>
      </c>
      <c r="AD111" s="6" t="str">
        <f t="shared" si="26"/>
        <v>sdio1_cd</v>
      </c>
      <c r="AE111" s="6" t="str">
        <f t="shared" si="26"/>
        <v>sd_cd</v>
      </c>
      <c r="AF111" s="6" t="str">
        <f t="shared" si="26"/>
        <v>ssid_rxd</v>
      </c>
      <c r="AG111" s="6" t="str">
        <f t="shared" si="26"/>
        <v>i2s1_si_0</v>
      </c>
      <c r="AH111" s="6" t="str">
        <f t="shared" si="27"/>
        <v>idc5clk</v>
      </c>
    </row>
    <row r="112" spans="2:34" x14ac:dyDescent="0.25">
      <c r="B112" s="22"/>
      <c r="C112" s="10">
        <v>12</v>
      </c>
      <c r="D112" s="10">
        <v>108</v>
      </c>
      <c r="E112" s="8" t="s">
        <v>392</v>
      </c>
      <c r="F112" s="7" t="s">
        <v>2</v>
      </c>
      <c r="G112" s="7" t="s">
        <v>1</v>
      </c>
      <c r="H112" s="7" t="s">
        <v>0</v>
      </c>
      <c r="I112" s="6" t="s">
        <v>393</v>
      </c>
      <c r="J112" s="6" t="s">
        <v>388</v>
      </c>
      <c r="K112" s="6" t="s">
        <v>423</v>
      </c>
      <c r="L112" s="6" t="s">
        <v>426</v>
      </c>
      <c r="M112" s="6" t="s">
        <v>321</v>
      </c>
      <c r="N112" s="19">
        <v>108</v>
      </c>
      <c r="Q112" s="3">
        <f t="shared" si="28"/>
        <v>4096</v>
      </c>
      <c r="R112" s="3">
        <f t="shared" si="29"/>
        <v>0</v>
      </c>
      <c r="S112" s="3">
        <f t="shared" si="30"/>
        <v>0</v>
      </c>
      <c r="T112" s="3">
        <f t="shared" si="31"/>
        <v>0</v>
      </c>
      <c r="U112" s="3">
        <f t="shared" si="32"/>
        <v>0</v>
      </c>
      <c r="AA112" s="5" t="s">
        <v>2</v>
      </c>
      <c r="AB112" s="5" t="s">
        <v>1</v>
      </c>
      <c r="AC112" s="5" t="s">
        <v>0</v>
      </c>
      <c r="AD112" s="6" t="str">
        <f t="shared" si="26"/>
        <v>sdio1_wp</v>
      </c>
      <c r="AE112" s="6" t="str">
        <f t="shared" si="26"/>
        <v>sd_wp</v>
      </c>
      <c r="AF112" s="6" t="str">
        <f t="shared" si="26"/>
        <v>ssis_en</v>
      </c>
      <c r="AG112" s="6" t="str">
        <f t="shared" si="26"/>
        <v>i2s1_ws</v>
      </c>
      <c r="AH112" s="6" t="str">
        <f t="shared" si="27"/>
        <v>idc5data</v>
      </c>
    </row>
    <row r="113" spans="2:34" x14ac:dyDescent="0.25">
      <c r="B113" s="22"/>
      <c r="C113" s="10">
        <v>13</v>
      </c>
      <c r="D113" s="10">
        <v>109</v>
      </c>
      <c r="E113" s="8" t="s">
        <v>394</v>
      </c>
      <c r="F113" s="7" t="s">
        <v>2</v>
      </c>
      <c r="G113" s="7" t="s">
        <v>1</v>
      </c>
      <c r="H113" s="7" t="s">
        <v>0</v>
      </c>
      <c r="I113" s="6" t="s">
        <v>395</v>
      </c>
      <c r="J113" s="6" t="s">
        <v>389</v>
      </c>
      <c r="K113" s="6" t="s">
        <v>172</v>
      </c>
      <c r="L113" s="6"/>
      <c r="M113" s="6"/>
      <c r="N113" s="19">
        <v>109</v>
      </c>
      <c r="Q113" s="3">
        <f t="shared" si="28"/>
        <v>8192</v>
      </c>
      <c r="R113" s="3">
        <f t="shared" si="29"/>
        <v>0</v>
      </c>
      <c r="S113" s="3">
        <f t="shared" si="30"/>
        <v>0</v>
      </c>
      <c r="T113" s="3">
        <f t="shared" si="31"/>
        <v>0</v>
      </c>
      <c r="U113" s="3">
        <f t="shared" si="32"/>
        <v>0</v>
      </c>
      <c r="AA113" s="5" t="s">
        <v>2</v>
      </c>
      <c r="AB113" s="5" t="s">
        <v>1</v>
      </c>
      <c r="AC113" s="5" t="s">
        <v>0</v>
      </c>
      <c r="AD113" s="6" t="str">
        <f t="shared" si="26"/>
        <v>sdio1_reset</v>
      </c>
      <c r="AE113" s="6" t="str">
        <f t="shared" si="26"/>
        <v>sd_reset</v>
      </c>
      <c r="AF113" s="6" t="str">
        <f t="shared" si="26"/>
        <v>tm11_clk</v>
      </c>
      <c r="AG113" s="6"/>
      <c r="AH113" s="6"/>
    </row>
    <row r="114" spans="2:34" x14ac:dyDescent="0.25">
      <c r="B114" s="22"/>
      <c r="C114" s="10">
        <v>14</v>
      </c>
      <c r="D114" s="10">
        <v>110</v>
      </c>
      <c r="E114" s="8" t="s">
        <v>27</v>
      </c>
      <c r="F114" s="7" t="s">
        <v>2</v>
      </c>
      <c r="G114" s="7" t="s">
        <v>1</v>
      </c>
      <c r="H114" s="7" t="s">
        <v>0</v>
      </c>
      <c r="I114" s="6" t="s">
        <v>27</v>
      </c>
      <c r="J114" s="6"/>
      <c r="K114" s="6"/>
      <c r="L114" s="6"/>
      <c r="M114" s="6"/>
      <c r="N114" s="19">
        <v>110</v>
      </c>
      <c r="Q114" s="3">
        <f t="shared" si="28"/>
        <v>16384</v>
      </c>
      <c r="R114" s="3">
        <f t="shared" si="29"/>
        <v>0</v>
      </c>
      <c r="S114" s="3">
        <f t="shared" si="30"/>
        <v>0</v>
      </c>
      <c r="T114" s="3">
        <f t="shared" si="31"/>
        <v>0</v>
      </c>
      <c r="U114" s="3">
        <f t="shared" si="32"/>
        <v>0</v>
      </c>
      <c r="AA114" s="5" t="s">
        <v>2</v>
      </c>
      <c r="AB114" s="5" t="s">
        <v>1</v>
      </c>
      <c r="AC114" s="5" t="s">
        <v>0</v>
      </c>
      <c r="AD114" s="6" t="str">
        <f t="shared" si="26"/>
        <v>hdmitx_hpd</v>
      </c>
      <c r="AE114" s="6"/>
      <c r="AF114" s="6"/>
      <c r="AG114" s="6"/>
      <c r="AH114" s="6"/>
    </row>
    <row r="115" spans="2:34" x14ac:dyDescent="0.25">
      <c r="B115" s="22"/>
      <c r="C115" s="10">
        <v>15</v>
      </c>
      <c r="D115" s="10">
        <v>111</v>
      </c>
      <c r="E115" s="8" t="s">
        <v>26</v>
      </c>
      <c r="F115" s="7" t="s">
        <v>2</v>
      </c>
      <c r="G115" s="7" t="s">
        <v>1</v>
      </c>
      <c r="H115" s="7" t="s">
        <v>0</v>
      </c>
      <c r="I115" s="6" t="s">
        <v>26</v>
      </c>
      <c r="J115" s="6"/>
      <c r="K115" s="6"/>
      <c r="L115" s="6"/>
      <c r="M115" s="6"/>
      <c r="N115" s="19">
        <v>111</v>
      </c>
      <c r="Q115" s="3">
        <f t="shared" si="28"/>
        <v>32768</v>
      </c>
      <c r="R115" s="3">
        <f t="shared" si="29"/>
        <v>0</v>
      </c>
      <c r="S115" s="3">
        <f t="shared" si="30"/>
        <v>0</v>
      </c>
      <c r="T115" s="3">
        <f t="shared" si="31"/>
        <v>0</v>
      </c>
      <c r="U115" s="3">
        <f t="shared" si="32"/>
        <v>0</v>
      </c>
      <c r="AA115" s="5" t="s">
        <v>2</v>
      </c>
      <c r="AB115" s="5" t="s">
        <v>1</v>
      </c>
      <c r="AC115" s="5" t="s">
        <v>0</v>
      </c>
      <c r="AD115" s="6" t="str">
        <f t="shared" si="26"/>
        <v>hdmitx_cec</v>
      </c>
      <c r="AE115" s="6"/>
      <c r="AF115" s="6"/>
      <c r="AG115" s="6"/>
      <c r="AH115" s="6"/>
    </row>
    <row r="116" spans="2:34" x14ac:dyDescent="0.25">
      <c r="B116" s="22"/>
      <c r="C116" s="10">
        <v>16</v>
      </c>
      <c r="D116" s="10">
        <v>112</v>
      </c>
      <c r="E116" s="8" t="s">
        <v>146</v>
      </c>
      <c r="F116" s="7" t="s">
        <v>2</v>
      </c>
      <c r="G116" s="7" t="s">
        <v>1</v>
      </c>
      <c r="H116" s="7" t="s">
        <v>0</v>
      </c>
      <c r="I116" s="6" t="s">
        <v>427</v>
      </c>
      <c r="J116" s="6"/>
      <c r="K116" s="6"/>
      <c r="L116" s="6"/>
      <c r="M116" s="6"/>
      <c r="N116" s="19">
        <v>112</v>
      </c>
      <c r="Q116" s="3">
        <f t="shared" si="28"/>
        <v>65536</v>
      </c>
      <c r="R116" s="3">
        <f t="shared" si="29"/>
        <v>0</v>
      </c>
      <c r="S116" s="3">
        <f t="shared" si="30"/>
        <v>0</v>
      </c>
      <c r="T116" s="3">
        <f t="shared" si="31"/>
        <v>0</v>
      </c>
      <c r="U116" s="3">
        <f t="shared" si="32"/>
        <v>0</v>
      </c>
      <c r="AA116" s="5" t="s">
        <v>2</v>
      </c>
      <c r="AB116" s="5" t="s">
        <v>1</v>
      </c>
      <c r="AC116" s="5" t="s">
        <v>0</v>
      </c>
      <c r="AD116" s="6" t="str">
        <f t="shared" si="26"/>
        <v>idc2clk</v>
      </c>
      <c r="AE116" s="6"/>
      <c r="AF116" s="6"/>
      <c r="AG116" s="6"/>
      <c r="AH116" s="6"/>
    </row>
    <row r="117" spans="2:34" x14ac:dyDescent="0.25">
      <c r="B117" s="22"/>
      <c r="C117" s="10">
        <v>17</v>
      </c>
      <c r="D117" s="10">
        <v>113</v>
      </c>
      <c r="E117" s="8" t="s">
        <v>144</v>
      </c>
      <c r="F117" s="7" t="s">
        <v>2</v>
      </c>
      <c r="G117" s="7" t="s">
        <v>1</v>
      </c>
      <c r="H117" s="7" t="s">
        <v>0</v>
      </c>
      <c r="I117" s="6" t="s">
        <v>177</v>
      </c>
      <c r="J117" s="6"/>
      <c r="K117" s="6"/>
      <c r="L117" s="6"/>
      <c r="M117" s="6"/>
      <c r="N117" s="19">
        <v>113</v>
      </c>
      <c r="Q117" s="3">
        <f t="shared" si="28"/>
        <v>131072</v>
      </c>
      <c r="R117" s="3">
        <f t="shared" si="29"/>
        <v>0</v>
      </c>
      <c r="S117" s="3">
        <f t="shared" si="30"/>
        <v>0</v>
      </c>
      <c r="T117" s="3">
        <f t="shared" si="31"/>
        <v>0</v>
      </c>
      <c r="U117" s="3">
        <f t="shared" si="32"/>
        <v>0</v>
      </c>
      <c r="AA117" s="5" t="s">
        <v>2</v>
      </c>
      <c r="AB117" s="5" t="s">
        <v>1</v>
      </c>
      <c r="AC117" s="5" t="s">
        <v>0</v>
      </c>
      <c r="AD117" s="6" t="str">
        <f t="shared" si="26"/>
        <v>idc2data</v>
      </c>
      <c r="AE117" s="6"/>
      <c r="AF117" s="6"/>
      <c r="AG117" s="6"/>
      <c r="AH117" s="6"/>
    </row>
    <row r="118" spans="2:34" x14ac:dyDescent="0.25">
      <c r="B118" s="22"/>
      <c r="C118" s="10">
        <v>18</v>
      </c>
      <c r="D118" s="10">
        <v>114</v>
      </c>
      <c r="E118" s="8" t="s">
        <v>128</v>
      </c>
      <c r="F118" s="7" t="s">
        <v>2</v>
      </c>
      <c r="G118" s="7" t="s">
        <v>1</v>
      </c>
      <c r="H118" s="7" t="s">
        <v>0</v>
      </c>
      <c r="I118" s="6" t="s">
        <v>428</v>
      </c>
      <c r="J118" s="6"/>
      <c r="K118" s="6"/>
      <c r="L118" s="6"/>
      <c r="M118" s="6"/>
      <c r="N118" s="19">
        <v>114</v>
      </c>
      <c r="Q118" s="3">
        <f t="shared" si="28"/>
        <v>262144</v>
      </c>
      <c r="R118" s="3">
        <f t="shared" si="29"/>
        <v>0</v>
      </c>
      <c r="S118" s="3">
        <f t="shared" si="30"/>
        <v>0</v>
      </c>
      <c r="T118" s="3">
        <f t="shared" si="31"/>
        <v>0</v>
      </c>
      <c r="U118" s="3">
        <f t="shared" si="32"/>
        <v>0</v>
      </c>
      <c r="AA118" s="5" t="s">
        <v>2</v>
      </c>
      <c r="AB118" s="5" t="s">
        <v>1</v>
      </c>
      <c r="AC118" s="5" t="s">
        <v>0</v>
      </c>
      <c r="AD118" s="6" t="str">
        <f t="shared" si="26"/>
        <v>idc0clk</v>
      </c>
      <c r="AE118" s="6"/>
      <c r="AF118" s="6"/>
      <c r="AG118" s="6"/>
      <c r="AH118" s="6"/>
    </row>
    <row r="119" spans="2:34" x14ac:dyDescent="0.25">
      <c r="B119" s="22"/>
      <c r="C119" s="10">
        <v>19</v>
      </c>
      <c r="D119" s="10">
        <v>115</v>
      </c>
      <c r="E119" s="8" t="s">
        <v>127</v>
      </c>
      <c r="F119" s="7" t="s">
        <v>2</v>
      </c>
      <c r="G119" s="7" t="s">
        <v>1</v>
      </c>
      <c r="H119" s="7" t="s">
        <v>0</v>
      </c>
      <c r="I119" s="6" t="s">
        <v>429</v>
      </c>
      <c r="J119" s="6"/>
      <c r="K119" s="6"/>
      <c r="L119" s="6"/>
      <c r="M119" s="6"/>
      <c r="N119" s="19">
        <v>115</v>
      </c>
      <c r="Q119" s="3">
        <f t="shared" si="28"/>
        <v>524288</v>
      </c>
      <c r="R119" s="3">
        <f t="shared" si="29"/>
        <v>0</v>
      </c>
      <c r="S119" s="3">
        <f t="shared" si="30"/>
        <v>0</v>
      </c>
      <c r="T119" s="3">
        <f t="shared" si="31"/>
        <v>0</v>
      </c>
      <c r="U119" s="3">
        <f t="shared" si="32"/>
        <v>0</v>
      </c>
      <c r="AA119" s="5" t="s">
        <v>2</v>
      </c>
      <c r="AB119" s="5" t="s">
        <v>1</v>
      </c>
      <c r="AC119" s="5" t="s">
        <v>0</v>
      </c>
      <c r="AD119" s="6" t="str">
        <f t="shared" si="26"/>
        <v>idc0data</v>
      </c>
      <c r="AE119" s="6"/>
      <c r="AF119" s="6"/>
      <c r="AG119" s="6"/>
      <c r="AH119" s="6"/>
    </row>
    <row r="120" spans="2:34" x14ac:dyDescent="0.25">
      <c r="B120" s="22"/>
      <c r="C120" s="10">
        <v>20</v>
      </c>
      <c r="D120" s="10">
        <v>116</v>
      </c>
      <c r="E120" s="8" t="s">
        <v>10</v>
      </c>
      <c r="F120" s="7" t="s">
        <v>2</v>
      </c>
      <c r="G120" s="7" t="s">
        <v>1</v>
      </c>
      <c r="H120" s="7" t="s">
        <v>0</v>
      </c>
      <c r="I120" s="6"/>
      <c r="J120" s="6" t="s">
        <v>170</v>
      </c>
      <c r="K120" s="6"/>
      <c r="L120" s="6"/>
      <c r="M120" s="6"/>
      <c r="N120" s="19">
        <v>116</v>
      </c>
      <c r="Q120" s="3">
        <f t="shared" si="28"/>
        <v>0</v>
      </c>
      <c r="R120" s="3">
        <f t="shared" si="29"/>
        <v>0</v>
      </c>
      <c r="S120" s="3">
        <f t="shared" si="30"/>
        <v>0</v>
      </c>
      <c r="T120" s="3">
        <f t="shared" si="31"/>
        <v>0</v>
      </c>
      <c r="U120" s="3">
        <f t="shared" si="32"/>
        <v>0</v>
      </c>
      <c r="AA120" s="5" t="s">
        <v>2</v>
      </c>
      <c r="AB120" s="5" t="s">
        <v>1</v>
      </c>
      <c r="AC120" s="5" t="s">
        <v>0</v>
      </c>
      <c r="AD120" s="6"/>
      <c r="AE120" s="6" t="str">
        <f t="shared" si="26"/>
        <v>wdt_ext_rst_l</v>
      </c>
      <c r="AF120" s="6"/>
      <c r="AG120" s="6"/>
      <c r="AH120" s="6"/>
    </row>
    <row r="121" spans="2:34" ht="30" x14ac:dyDescent="0.25">
      <c r="B121" s="22"/>
      <c r="C121" s="10">
        <v>21</v>
      </c>
      <c r="D121" s="10">
        <v>117</v>
      </c>
      <c r="E121" s="8" t="s">
        <v>10</v>
      </c>
      <c r="F121" s="7" t="s">
        <v>2</v>
      </c>
      <c r="G121" s="7" t="s">
        <v>1</v>
      </c>
      <c r="H121" s="7" t="s">
        <v>0</v>
      </c>
      <c r="I121" s="6" t="s">
        <v>430</v>
      </c>
      <c r="J121" s="6" t="s">
        <v>271</v>
      </c>
      <c r="K121" s="6"/>
      <c r="L121" s="6"/>
      <c r="M121" s="6"/>
      <c r="N121" s="19">
        <v>117</v>
      </c>
      <c r="Q121" s="3">
        <f t="shared" si="28"/>
        <v>0</v>
      </c>
      <c r="R121" s="3">
        <f t="shared" si="29"/>
        <v>0</v>
      </c>
      <c r="S121" s="3">
        <f t="shared" si="30"/>
        <v>0</v>
      </c>
      <c r="T121" s="3">
        <f t="shared" si="31"/>
        <v>0</v>
      </c>
      <c r="U121" s="3">
        <f t="shared" si="32"/>
        <v>0</v>
      </c>
      <c r="AA121" s="5" t="s">
        <v>2</v>
      </c>
      <c r="AB121" s="5" t="s">
        <v>1</v>
      </c>
      <c r="AC121" s="5" t="s">
        <v>0</v>
      </c>
      <c r="AD121" s="6" t="str">
        <f t="shared" si="26"/>
        <v>vin1_iopad_master_hsync</v>
      </c>
      <c r="AE121" s="6" t="str">
        <f t="shared" si="26"/>
        <v>vin5_iopad_master_hsync</v>
      </c>
      <c r="AF121" s="6"/>
      <c r="AG121" s="6"/>
      <c r="AH121" s="6"/>
    </row>
    <row r="122" spans="2:34" ht="30" x14ac:dyDescent="0.25">
      <c r="B122" s="22"/>
      <c r="C122" s="10">
        <v>22</v>
      </c>
      <c r="D122" s="10">
        <v>118</v>
      </c>
      <c r="E122" s="8" t="s">
        <v>10</v>
      </c>
      <c r="F122" s="7" t="s">
        <v>2</v>
      </c>
      <c r="G122" s="7" t="s">
        <v>1</v>
      </c>
      <c r="H122" s="7" t="s">
        <v>0</v>
      </c>
      <c r="I122" s="6" t="s">
        <v>431</v>
      </c>
      <c r="J122" s="6" t="s">
        <v>272</v>
      </c>
      <c r="K122" s="6"/>
      <c r="L122" s="6"/>
      <c r="M122" s="6"/>
      <c r="N122" s="19">
        <v>118</v>
      </c>
      <c r="Q122" s="3">
        <f t="shared" si="28"/>
        <v>0</v>
      </c>
      <c r="R122" s="3">
        <f t="shared" si="29"/>
        <v>0</v>
      </c>
      <c r="S122" s="3">
        <f t="shared" si="30"/>
        <v>0</v>
      </c>
      <c r="T122" s="3">
        <f t="shared" si="31"/>
        <v>0</v>
      </c>
      <c r="U122" s="3">
        <f t="shared" si="32"/>
        <v>0</v>
      </c>
      <c r="AA122" s="5" t="s">
        <v>2</v>
      </c>
      <c r="AB122" s="5" t="s">
        <v>1</v>
      </c>
      <c r="AC122" s="5" t="s">
        <v>0</v>
      </c>
      <c r="AD122" s="6" t="str">
        <f t="shared" si="26"/>
        <v>vin1_iopad_master_vsync</v>
      </c>
      <c r="AE122" s="6" t="str">
        <f t="shared" si="26"/>
        <v>vin5_iopad_master_vsync</v>
      </c>
      <c r="AF122" s="6"/>
      <c r="AG122" s="6"/>
      <c r="AH122" s="6"/>
    </row>
    <row r="123" spans="2:34" ht="30" x14ac:dyDescent="0.25">
      <c r="B123" s="22"/>
      <c r="C123" s="10">
        <v>23</v>
      </c>
      <c r="D123" s="10">
        <v>119</v>
      </c>
      <c r="E123" s="8" t="s">
        <v>23</v>
      </c>
      <c r="F123" s="7" t="s">
        <v>2</v>
      </c>
      <c r="G123" s="7" t="s">
        <v>1</v>
      </c>
      <c r="H123" s="7" t="s">
        <v>0</v>
      </c>
      <c r="I123" s="6" t="s">
        <v>323</v>
      </c>
      <c r="J123" s="6" t="s">
        <v>22</v>
      </c>
      <c r="K123" s="6" t="s">
        <v>235</v>
      </c>
      <c r="L123" s="6" t="s">
        <v>170</v>
      </c>
      <c r="M123" s="6" t="s">
        <v>325</v>
      </c>
      <c r="N123" s="19">
        <v>119</v>
      </c>
      <c r="Q123" s="3">
        <f t="shared" si="28"/>
        <v>8388608</v>
      </c>
      <c r="R123" s="3">
        <f t="shared" si="29"/>
        <v>0</v>
      </c>
      <c r="S123" s="3">
        <f t="shared" si="30"/>
        <v>0</v>
      </c>
      <c r="T123" s="3">
        <f t="shared" si="31"/>
        <v>0</v>
      </c>
      <c r="U123" s="3">
        <f t="shared" si="32"/>
        <v>0</v>
      </c>
      <c r="AA123" s="5" t="s">
        <v>2</v>
      </c>
      <c r="AB123" s="5" t="s">
        <v>1</v>
      </c>
      <c r="AC123" s="5" t="s">
        <v>0</v>
      </c>
      <c r="AD123" s="6" t="str">
        <f t="shared" si="26"/>
        <v>uart0_ahb_rx</v>
      </c>
      <c r="AE123" s="6" t="str">
        <f t="shared" si="26"/>
        <v>ssi1_sclk</v>
      </c>
      <c r="AF123" s="6" t="str">
        <f t="shared" si="26"/>
        <v>usb32c_overcurrent</v>
      </c>
      <c r="AG123" s="6" t="str">
        <f t="shared" si="26"/>
        <v>wdt_ext_rst_l</v>
      </c>
      <c r="AH123" s="6" t="str">
        <f t="shared" si="27"/>
        <v>i2s1_clk</v>
      </c>
    </row>
    <row r="124" spans="2:34" ht="30" x14ac:dyDescent="0.25">
      <c r="B124" s="22"/>
      <c r="C124" s="10">
        <v>24</v>
      </c>
      <c r="D124" s="10">
        <v>120</v>
      </c>
      <c r="E124" s="8" t="s">
        <v>21</v>
      </c>
      <c r="F124" s="7" t="s">
        <v>2</v>
      </c>
      <c r="G124" s="7" t="s">
        <v>1</v>
      </c>
      <c r="H124" s="7" t="s">
        <v>0</v>
      </c>
      <c r="I124" s="6" t="s">
        <v>21</v>
      </c>
      <c r="J124" s="6" t="s">
        <v>20</v>
      </c>
      <c r="K124" s="6" t="s">
        <v>239</v>
      </c>
      <c r="L124" s="6"/>
      <c r="M124" s="6" t="s">
        <v>330</v>
      </c>
      <c r="N124" s="19">
        <v>120</v>
      </c>
      <c r="Q124" s="3">
        <f t="shared" si="28"/>
        <v>16777216</v>
      </c>
      <c r="R124" s="3">
        <f t="shared" si="29"/>
        <v>0</v>
      </c>
      <c r="S124" s="3">
        <f t="shared" si="30"/>
        <v>0</v>
      </c>
      <c r="T124" s="3">
        <f t="shared" si="31"/>
        <v>0</v>
      </c>
      <c r="U124" s="3">
        <f t="shared" si="32"/>
        <v>0</v>
      </c>
      <c r="AA124" s="5" t="s">
        <v>2</v>
      </c>
      <c r="AB124" s="5" t="s">
        <v>1</v>
      </c>
      <c r="AC124" s="5" t="s">
        <v>0</v>
      </c>
      <c r="AD124" s="6" t="str">
        <f t="shared" si="26"/>
        <v>uart0_ahb_tx</v>
      </c>
      <c r="AE124" s="6" t="str">
        <f t="shared" si="26"/>
        <v>ssi1_txd</v>
      </c>
      <c r="AF124" s="6" t="str">
        <f t="shared" si="26"/>
        <v>usb32c_drive_vbus</v>
      </c>
      <c r="AG124" s="6"/>
      <c r="AH124" s="6" t="str">
        <f t="shared" si="27"/>
        <v>i2s1_so_0</v>
      </c>
    </row>
    <row r="125" spans="2:34" x14ac:dyDescent="0.25">
      <c r="B125" s="22"/>
      <c r="C125" s="10">
        <v>25</v>
      </c>
      <c r="D125" s="10">
        <v>121</v>
      </c>
      <c r="E125" s="8" t="s">
        <v>19</v>
      </c>
      <c r="F125" s="7" t="s">
        <v>2</v>
      </c>
      <c r="G125" s="7" t="s">
        <v>1</v>
      </c>
      <c r="H125" s="7" t="s">
        <v>0</v>
      </c>
      <c r="I125" s="6" t="s">
        <v>19</v>
      </c>
      <c r="J125" s="6" t="s">
        <v>18</v>
      </c>
      <c r="K125" s="6" t="s">
        <v>238</v>
      </c>
      <c r="L125" s="6" t="s">
        <v>218</v>
      </c>
      <c r="M125" s="6" t="s">
        <v>425</v>
      </c>
      <c r="N125" s="19">
        <v>121</v>
      </c>
      <c r="Q125" s="3">
        <f t="shared" si="28"/>
        <v>33554432</v>
      </c>
      <c r="R125" s="3">
        <f t="shared" si="29"/>
        <v>0</v>
      </c>
      <c r="S125" s="3">
        <f t="shared" si="30"/>
        <v>0</v>
      </c>
      <c r="T125" s="3">
        <f t="shared" si="31"/>
        <v>0</v>
      </c>
      <c r="U125" s="3">
        <f t="shared" si="32"/>
        <v>0</v>
      </c>
      <c r="AA125" s="5" t="s">
        <v>2</v>
      </c>
      <c r="AB125" s="5" t="s">
        <v>1</v>
      </c>
      <c r="AC125" s="5" t="s">
        <v>0</v>
      </c>
      <c r="AD125" s="6" t="str">
        <f t="shared" si="26"/>
        <v>uart0_ahb_cts_n</v>
      </c>
      <c r="AE125" s="6" t="str">
        <f t="shared" si="26"/>
        <v>ssi1_rxd</v>
      </c>
      <c r="AF125" s="6" t="str">
        <f t="shared" si="26"/>
        <v>pwm10</v>
      </c>
      <c r="AG125" s="6" t="str">
        <f t="shared" si="26"/>
        <v>vin_strig0</v>
      </c>
      <c r="AH125" s="6" t="str">
        <f t="shared" si="27"/>
        <v>i2s1_si_0</v>
      </c>
    </row>
    <row r="126" spans="2:34" x14ac:dyDescent="0.25">
      <c r="B126" s="22"/>
      <c r="C126" s="10">
        <v>26</v>
      </c>
      <c r="D126" s="10">
        <v>122</v>
      </c>
      <c r="E126" s="8" t="s">
        <v>17</v>
      </c>
      <c r="F126" s="7" t="s">
        <v>2</v>
      </c>
      <c r="G126" s="7" t="s">
        <v>1</v>
      </c>
      <c r="H126" s="7" t="s">
        <v>0</v>
      </c>
      <c r="I126" s="6" t="s">
        <v>17</v>
      </c>
      <c r="J126" s="6" t="s">
        <v>16</v>
      </c>
      <c r="K126" s="6" t="s">
        <v>241</v>
      </c>
      <c r="L126" s="6" t="s">
        <v>222</v>
      </c>
      <c r="M126" s="6" t="s">
        <v>426</v>
      </c>
      <c r="N126" s="19">
        <v>122</v>
      </c>
      <c r="Q126" s="3">
        <f t="shared" si="28"/>
        <v>67108864</v>
      </c>
      <c r="R126" s="3">
        <f t="shared" si="29"/>
        <v>0</v>
      </c>
      <c r="S126" s="3">
        <f t="shared" si="30"/>
        <v>0</v>
      </c>
      <c r="T126" s="3">
        <f t="shared" si="31"/>
        <v>0</v>
      </c>
      <c r="U126" s="3">
        <f t="shared" si="32"/>
        <v>0</v>
      </c>
      <c r="AA126" s="5" t="s">
        <v>2</v>
      </c>
      <c r="AB126" s="5" t="s">
        <v>1</v>
      </c>
      <c r="AC126" s="5" t="s">
        <v>0</v>
      </c>
      <c r="AD126" s="6" t="str">
        <f t="shared" si="26"/>
        <v>uart0_ahb_rts_n</v>
      </c>
      <c r="AE126" s="6" t="str">
        <f t="shared" si="26"/>
        <v>ssi1_en0</v>
      </c>
      <c r="AF126" s="6" t="str">
        <f t="shared" si="26"/>
        <v>pwm11</v>
      </c>
      <c r="AG126" s="6" t="str">
        <f t="shared" si="26"/>
        <v>vin_strig1</v>
      </c>
      <c r="AH126" s="6" t="str">
        <f t="shared" si="27"/>
        <v>i2s1_ws</v>
      </c>
    </row>
    <row r="127" spans="2:34" ht="30" x14ac:dyDescent="0.25">
      <c r="B127" s="22"/>
      <c r="C127" s="10">
        <v>27</v>
      </c>
      <c r="D127" s="10">
        <v>123</v>
      </c>
      <c r="E127" s="8" t="s">
        <v>15</v>
      </c>
      <c r="F127" s="7" t="s">
        <v>2</v>
      </c>
      <c r="G127" s="7" t="s">
        <v>1</v>
      </c>
      <c r="H127" s="7" t="s">
        <v>0</v>
      </c>
      <c r="I127" s="6" t="s">
        <v>15</v>
      </c>
      <c r="J127" s="6" t="s">
        <v>271</v>
      </c>
      <c r="K127" s="6"/>
      <c r="L127" s="6" t="s">
        <v>172</v>
      </c>
      <c r="M127" s="6" t="s">
        <v>432</v>
      </c>
      <c r="N127" s="19">
        <v>123</v>
      </c>
      <c r="Q127" s="3">
        <f t="shared" si="28"/>
        <v>134217728</v>
      </c>
      <c r="R127" s="3">
        <f t="shared" si="29"/>
        <v>0</v>
      </c>
      <c r="S127" s="3">
        <f t="shared" si="30"/>
        <v>0</v>
      </c>
      <c r="T127" s="3">
        <f t="shared" si="31"/>
        <v>0</v>
      </c>
      <c r="U127" s="3">
        <f t="shared" si="32"/>
        <v>0</v>
      </c>
      <c r="AA127" s="5" t="s">
        <v>2</v>
      </c>
      <c r="AB127" s="5" t="s">
        <v>1</v>
      </c>
      <c r="AC127" s="5" t="s">
        <v>0</v>
      </c>
      <c r="AD127" s="6" t="str">
        <f t="shared" si="26"/>
        <v>uart1_ahb_rx</v>
      </c>
      <c r="AE127" s="6" t="str">
        <f t="shared" si="26"/>
        <v>vin5_iopad_master_hsync</v>
      </c>
      <c r="AF127" s="6"/>
      <c r="AG127" s="6" t="str">
        <f t="shared" si="26"/>
        <v>tm11_clk</v>
      </c>
      <c r="AH127" s="6" t="str">
        <f t="shared" si="27"/>
        <v>pwm7</v>
      </c>
    </row>
    <row r="128" spans="2:34" ht="30" x14ac:dyDescent="0.25">
      <c r="B128" s="22"/>
      <c r="C128" s="10">
        <v>28</v>
      </c>
      <c r="D128" s="10">
        <v>124</v>
      </c>
      <c r="E128" s="8" t="s">
        <v>14</v>
      </c>
      <c r="F128" s="7" t="s">
        <v>2</v>
      </c>
      <c r="G128" s="7" t="s">
        <v>1</v>
      </c>
      <c r="H128" s="7" t="s">
        <v>0</v>
      </c>
      <c r="I128" s="6" t="s">
        <v>14</v>
      </c>
      <c r="J128" s="6" t="s">
        <v>272</v>
      </c>
      <c r="K128" s="6"/>
      <c r="L128" s="6" t="s">
        <v>421</v>
      </c>
      <c r="M128" s="6" t="s">
        <v>258</v>
      </c>
      <c r="N128" s="19">
        <v>124</v>
      </c>
      <c r="Q128" s="3">
        <f t="shared" si="28"/>
        <v>268435456</v>
      </c>
      <c r="R128" s="3">
        <f t="shared" si="29"/>
        <v>0</v>
      </c>
      <c r="S128" s="3">
        <f t="shared" si="30"/>
        <v>0</v>
      </c>
      <c r="T128" s="3">
        <f t="shared" si="31"/>
        <v>0</v>
      </c>
      <c r="U128" s="3">
        <f t="shared" si="32"/>
        <v>0</v>
      </c>
      <c r="AA128" s="5" t="s">
        <v>2</v>
      </c>
      <c r="AB128" s="5" t="s">
        <v>1</v>
      </c>
      <c r="AC128" s="5" t="s">
        <v>0</v>
      </c>
      <c r="AD128" s="6" t="str">
        <f t="shared" si="26"/>
        <v>uart1_ahb_tx</v>
      </c>
      <c r="AE128" s="6" t="str">
        <f t="shared" si="26"/>
        <v>vin5_iopad_master_vsync</v>
      </c>
      <c r="AF128" s="6"/>
      <c r="AG128" s="6" t="str">
        <f t="shared" si="26"/>
        <v>dmic_dat_out</v>
      </c>
      <c r="AH128" s="6" t="str">
        <f t="shared" si="27"/>
        <v>pwm8</v>
      </c>
    </row>
    <row r="129" spans="2:34" x14ac:dyDescent="0.25">
      <c r="B129" s="22"/>
      <c r="C129" s="10">
        <v>29</v>
      </c>
      <c r="D129" s="10">
        <v>125</v>
      </c>
      <c r="E129" s="8" t="s">
        <v>13</v>
      </c>
      <c r="F129" s="7" t="s">
        <v>2</v>
      </c>
      <c r="G129" s="7" t="s">
        <v>1</v>
      </c>
      <c r="H129" s="7" t="s">
        <v>0</v>
      </c>
      <c r="I129" s="6" t="s">
        <v>13</v>
      </c>
      <c r="J129" s="6" t="s">
        <v>205</v>
      </c>
      <c r="K129" s="6" t="s">
        <v>320</v>
      </c>
      <c r="L129" s="6" t="s">
        <v>229</v>
      </c>
      <c r="M129" s="6" t="s">
        <v>171</v>
      </c>
      <c r="N129" s="19">
        <v>125</v>
      </c>
      <c r="Q129" s="3">
        <f t="shared" si="28"/>
        <v>536870912</v>
      </c>
      <c r="R129" s="3">
        <f t="shared" si="29"/>
        <v>0</v>
      </c>
      <c r="S129" s="3">
        <f t="shared" si="30"/>
        <v>0</v>
      </c>
      <c r="T129" s="3">
        <f t="shared" si="31"/>
        <v>0</v>
      </c>
      <c r="U129" s="3">
        <f t="shared" si="32"/>
        <v>0</v>
      </c>
      <c r="AA129" s="5" t="s">
        <v>2</v>
      </c>
      <c r="AB129" s="5" t="s">
        <v>1</v>
      </c>
      <c r="AC129" s="5" t="s">
        <v>0</v>
      </c>
      <c r="AD129" s="6" t="str">
        <f t="shared" si="26"/>
        <v>uart1_ahb_cts_n</v>
      </c>
      <c r="AE129" s="6" t="str">
        <f t="shared" si="26"/>
        <v>idc3clk</v>
      </c>
      <c r="AF129" s="6" t="str">
        <f t="shared" si="26"/>
        <v>idc5clk</v>
      </c>
      <c r="AG129" s="6" t="str">
        <f t="shared" si="26"/>
        <v>dmic_clk</v>
      </c>
      <c r="AH129" s="6" t="str">
        <f t="shared" si="27"/>
        <v>pwm3</v>
      </c>
    </row>
    <row r="130" spans="2:34" x14ac:dyDescent="0.25">
      <c r="B130" s="22"/>
      <c r="C130" s="10">
        <v>30</v>
      </c>
      <c r="D130" s="10">
        <v>126</v>
      </c>
      <c r="E130" s="8" t="s">
        <v>12</v>
      </c>
      <c r="F130" s="7" t="s">
        <v>2</v>
      </c>
      <c r="G130" s="7" t="s">
        <v>1</v>
      </c>
      <c r="H130" s="7" t="s">
        <v>0</v>
      </c>
      <c r="I130" s="6" t="s">
        <v>12</v>
      </c>
      <c r="J130" s="6" t="s">
        <v>434</v>
      </c>
      <c r="K130" s="6" t="s">
        <v>321</v>
      </c>
      <c r="L130" s="6" t="s">
        <v>187</v>
      </c>
      <c r="M130" s="6" t="s">
        <v>433</v>
      </c>
      <c r="N130" s="19">
        <v>126</v>
      </c>
      <c r="Q130" s="3">
        <f t="shared" si="28"/>
        <v>1073741824</v>
      </c>
      <c r="R130" s="3">
        <f t="shared" si="29"/>
        <v>0</v>
      </c>
      <c r="S130" s="3">
        <f t="shared" si="30"/>
        <v>0</v>
      </c>
      <c r="T130" s="3">
        <f t="shared" si="31"/>
        <v>0</v>
      </c>
      <c r="U130" s="3">
        <f t="shared" si="32"/>
        <v>0</v>
      </c>
      <c r="AA130" s="5" t="s">
        <v>2</v>
      </c>
      <c r="AB130" s="5" t="s">
        <v>1</v>
      </c>
      <c r="AC130" s="5" t="s">
        <v>0</v>
      </c>
      <c r="AD130" s="6" t="str">
        <f t="shared" si="26"/>
        <v>uart1_ahb_rts_n</v>
      </c>
      <c r="AE130" s="6" t="str">
        <f t="shared" si="26"/>
        <v>idc3data</v>
      </c>
      <c r="AF130" s="6" t="str">
        <f t="shared" si="26"/>
        <v>idc5data</v>
      </c>
      <c r="AG130" s="6" t="str">
        <f t="shared" si="26"/>
        <v>dmic_dat_in</v>
      </c>
      <c r="AH130" s="6" t="str">
        <f t="shared" si="27"/>
        <v>pwm4</v>
      </c>
    </row>
    <row r="131" spans="2:34" ht="30" x14ac:dyDescent="0.25">
      <c r="B131" s="22"/>
      <c r="C131" s="10">
        <v>31</v>
      </c>
      <c r="D131" s="10">
        <v>127</v>
      </c>
      <c r="E131" s="8" t="s">
        <v>435</v>
      </c>
      <c r="F131" s="7" t="s">
        <v>2</v>
      </c>
      <c r="G131" s="7" t="s">
        <v>1</v>
      </c>
      <c r="H131" s="7" t="s">
        <v>0</v>
      </c>
      <c r="I131" s="6" t="s">
        <v>436</v>
      </c>
      <c r="J131" s="6" t="s">
        <v>235</v>
      </c>
      <c r="K131" s="6" t="s">
        <v>15</v>
      </c>
      <c r="L131" s="6" t="s">
        <v>311</v>
      </c>
      <c r="M131" s="6" t="s">
        <v>443</v>
      </c>
      <c r="N131" s="19">
        <v>127</v>
      </c>
      <c r="Q131" s="3">
        <f t="shared" si="28"/>
        <v>2147483648</v>
      </c>
      <c r="R131" s="3">
        <f t="shared" si="29"/>
        <v>0</v>
      </c>
      <c r="S131" s="3">
        <f t="shared" si="30"/>
        <v>0</v>
      </c>
      <c r="T131" s="3">
        <f t="shared" si="31"/>
        <v>0</v>
      </c>
      <c r="U131" s="3">
        <f t="shared" si="32"/>
        <v>0</v>
      </c>
      <c r="V131" t="str">
        <f>DEC2HEX(SUM(Q100:Q131),8)</f>
        <v>FF8FFFFF</v>
      </c>
      <c r="W131" t="str">
        <f>DEC2HEX(SUM(R100:R131),8)</f>
        <v>00000000</v>
      </c>
      <c r="X131" t="str">
        <f>DEC2HEX(SUM(S100:S131),8)</f>
        <v>00000000</v>
      </c>
      <c r="Y131" t="str">
        <f>DEC2HEX(SUM(T100:T131),8)</f>
        <v>00000000</v>
      </c>
      <c r="Z131" t="str">
        <f>DEC2HEX(SUM(U100:U131),8)</f>
        <v>00000000</v>
      </c>
      <c r="AA131" s="5" t="s">
        <v>2</v>
      </c>
      <c r="AB131" s="5" t="s">
        <v>1</v>
      </c>
      <c r="AC131" s="5" t="s">
        <v>0</v>
      </c>
      <c r="AD131" s="6" t="str">
        <f t="shared" si="26"/>
        <v>can0_rx</v>
      </c>
      <c r="AE131" s="6" t="str">
        <f t="shared" si="26"/>
        <v>usb32c_overcurrent</v>
      </c>
      <c r="AF131" s="6" t="str">
        <f t="shared" si="26"/>
        <v>uart1_ahb_rx</v>
      </c>
      <c r="AG131" s="6" t="str">
        <f t="shared" si="26"/>
        <v>ssi5_txd</v>
      </c>
      <c r="AH131" s="6" t="str">
        <f t="shared" si="27"/>
        <v>idc3clk</v>
      </c>
    </row>
    <row r="132" spans="2:34" ht="30" x14ac:dyDescent="0.25">
      <c r="B132" s="20" t="s">
        <v>25</v>
      </c>
      <c r="C132" s="9">
        <v>0</v>
      </c>
      <c r="D132" s="9">
        <v>128</v>
      </c>
      <c r="E132" s="8" t="s">
        <v>437</v>
      </c>
      <c r="F132" s="7" t="s">
        <v>2</v>
      </c>
      <c r="G132" s="7" t="s">
        <v>1</v>
      </c>
      <c r="H132" s="7" t="s">
        <v>0</v>
      </c>
      <c r="I132" s="6" t="s">
        <v>438</v>
      </c>
      <c r="J132" s="6" t="s">
        <v>239</v>
      </c>
      <c r="K132" s="6" t="s">
        <v>14</v>
      </c>
      <c r="L132" s="6" t="s">
        <v>312</v>
      </c>
      <c r="M132" s="6" t="s">
        <v>210</v>
      </c>
      <c r="N132" s="18">
        <v>128</v>
      </c>
      <c r="Q132" s="3">
        <f t="shared" ref="Q132:Q163" si="33">IF(E132=I132,2^C132,IF(E132=J132,0,IF(E132=K132,2^C132,IF(E132=L132,0,IF(E132=M132,2^C132,0)))))</f>
        <v>1</v>
      </c>
      <c r="R132" s="3">
        <f t="shared" ref="R132:R163" si="34">IF(E132=I132,0,IF(E132=J132,2^C132,IF(E132=K132,2^C132,IF(E132=L132,0,IF(E132=M132,0,0)))))</f>
        <v>0</v>
      </c>
      <c r="S132" s="3">
        <f t="shared" ref="S132:S163" si="35">IF(E132=I132,0,IF(E132=J132,0,IF(E132=K132,0,IF(E132=L132,2^C132,IF(E132=M132,2^C132,0)))))</f>
        <v>0</v>
      </c>
      <c r="T132" s="3">
        <f t="shared" ref="T132:T163" si="36">IF(OR(E132=G132,E132=H132),2^C132,0)</f>
        <v>0</v>
      </c>
      <c r="U132" s="3">
        <f t="shared" ref="U132:U163" si="37">IF(E132=H132,2^C132,0)</f>
        <v>0</v>
      </c>
      <c r="AA132" s="5" t="s">
        <v>2</v>
      </c>
      <c r="AB132" s="5" t="s">
        <v>1</v>
      </c>
      <c r="AC132" s="5" t="s">
        <v>0</v>
      </c>
      <c r="AD132" s="6" t="str">
        <f t="shared" si="26"/>
        <v>can0_tx</v>
      </c>
      <c r="AE132" s="6" t="str">
        <f t="shared" si="26"/>
        <v>usb32c_drive_vbus</v>
      </c>
      <c r="AF132" s="6" t="str">
        <f t="shared" si="26"/>
        <v>uart1_ahb_tx</v>
      </c>
      <c r="AG132" s="6" t="str">
        <f t="shared" si="26"/>
        <v>ssi5_en0</v>
      </c>
      <c r="AH132" s="6" t="str">
        <f t="shared" si="27"/>
        <v>idc3data</v>
      </c>
    </row>
    <row r="133" spans="2:34" x14ac:dyDescent="0.25">
      <c r="B133" s="20"/>
      <c r="C133" s="9">
        <v>1</v>
      </c>
      <c r="D133" s="9">
        <v>129</v>
      </c>
      <c r="E133" s="8" t="s">
        <v>439</v>
      </c>
      <c r="F133" s="7" t="s">
        <v>2</v>
      </c>
      <c r="G133" s="7" t="s">
        <v>1</v>
      </c>
      <c r="H133" s="7" t="s">
        <v>0</v>
      </c>
      <c r="I133" s="6" t="s">
        <v>440</v>
      </c>
      <c r="J133" s="6" t="s">
        <v>242</v>
      </c>
      <c r="K133" s="6" t="s">
        <v>13</v>
      </c>
      <c r="L133" s="6" t="s">
        <v>418</v>
      </c>
      <c r="M133" s="6" t="s">
        <v>444</v>
      </c>
      <c r="N133" s="18">
        <v>129</v>
      </c>
      <c r="Q133" s="3">
        <f t="shared" si="33"/>
        <v>2</v>
      </c>
      <c r="R133" s="3">
        <f t="shared" si="34"/>
        <v>0</v>
      </c>
      <c r="S133" s="3">
        <f t="shared" si="35"/>
        <v>0</v>
      </c>
      <c r="T133" s="3">
        <f t="shared" si="36"/>
        <v>0</v>
      </c>
      <c r="U133" s="3">
        <f t="shared" si="37"/>
        <v>0</v>
      </c>
      <c r="AA133" s="5" t="s">
        <v>2</v>
      </c>
      <c r="AB133" s="5" t="s">
        <v>1</v>
      </c>
      <c r="AC133" s="5" t="s">
        <v>0</v>
      </c>
      <c r="AD133" s="6" t="str">
        <f t="shared" ref="AD133:AG142" si="38">I133</f>
        <v>can1_rx</v>
      </c>
      <c r="AE133" s="6" t="str">
        <f t="shared" si="38"/>
        <v>sd_hs_sel</v>
      </c>
      <c r="AF133" s="6" t="str">
        <f t="shared" si="38"/>
        <v>uart1_ahb_cts_n</v>
      </c>
      <c r="AG133" s="6" t="str">
        <f t="shared" si="38"/>
        <v>ssi5_sclk</v>
      </c>
      <c r="AH133" s="6" t="str">
        <f t="shared" si="27"/>
        <v>idc5clk</v>
      </c>
    </row>
    <row r="134" spans="2:34" x14ac:dyDescent="0.25">
      <c r="B134" s="20"/>
      <c r="C134" s="9">
        <v>2</v>
      </c>
      <c r="D134" s="9">
        <v>130</v>
      </c>
      <c r="E134" s="8" t="s">
        <v>441</v>
      </c>
      <c r="F134" s="7" t="s">
        <v>2</v>
      </c>
      <c r="G134" s="7" t="s">
        <v>1</v>
      </c>
      <c r="H134" s="7" t="s">
        <v>0</v>
      </c>
      <c r="I134" s="6" t="s">
        <v>442</v>
      </c>
      <c r="J134" s="6" t="s">
        <v>407</v>
      </c>
      <c r="K134" s="6" t="s">
        <v>12</v>
      </c>
      <c r="L134" s="6" t="s">
        <v>315</v>
      </c>
      <c r="M134" s="6" t="s">
        <v>445</v>
      </c>
      <c r="N134" s="18">
        <v>130</v>
      </c>
      <c r="Q134" s="3">
        <f t="shared" si="33"/>
        <v>4</v>
      </c>
      <c r="R134" s="3">
        <f t="shared" si="34"/>
        <v>0</v>
      </c>
      <c r="S134" s="3">
        <f t="shared" si="35"/>
        <v>0</v>
      </c>
      <c r="T134" s="3">
        <f t="shared" si="36"/>
        <v>0</v>
      </c>
      <c r="U134" s="3">
        <f t="shared" si="37"/>
        <v>0</v>
      </c>
      <c r="AA134" s="5" t="s">
        <v>2</v>
      </c>
      <c r="AB134" s="5" t="s">
        <v>1</v>
      </c>
      <c r="AC134" s="5" t="s">
        <v>0</v>
      </c>
      <c r="AD134" s="6" t="str">
        <f t="shared" si="38"/>
        <v>can1_tx</v>
      </c>
      <c r="AE134" s="6" t="str">
        <f t="shared" si="38"/>
        <v>sdio0_hs_sel</v>
      </c>
      <c r="AF134" s="6" t="str">
        <f t="shared" si="38"/>
        <v>uart1_ahb_rts_n</v>
      </c>
      <c r="AG134" s="6" t="str">
        <f t="shared" si="38"/>
        <v>ssi5_rxd</v>
      </c>
      <c r="AH134" s="6" t="str">
        <f t="shared" si="27"/>
        <v>idc5data</v>
      </c>
    </row>
    <row r="135" spans="2:34" x14ac:dyDescent="0.25">
      <c r="B135" s="20"/>
      <c r="C135" s="9">
        <v>3</v>
      </c>
      <c r="D135" s="9">
        <v>131</v>
      </c>
      <c r="E135" s="8" t="s">
        <v>10</v>
      </c>
      <c r="F135" s="7" t="s">
        <v>2</v>
      </c>
      <c r="G135" s="7" t="s">
        <v>1</v>
      </c>
      <c r="H135" s="7" t="s">
        <v>0</v>
      </c>
      <c r="I135" s="6" t="s">
        <v>446</v>
      </c>
      <c r="J135" s="6"/>
      <c r="K135" s="6"/>
      <c r="L135" s="6"/>
      <c r="M135" s="6"/>
      <c r="N135" s="18">
        <v>131</v>
      </c>
      <c r="Q135" s="3">
        <f t="shared" si="33"/>
        <v>0</v>
      </c>
      <c r="R135" s="3">
        <f t="shared" si="34"/>
        <v>0</v>
      </c>
      <c r="S135" s="3">
        <f t="shared" si="35"/>
        <v>0</v>
      </c>
      <c r="T135" s="3">
        <f t="shared" si="36"/>
        <v>0</v>
      </c>
      <c r="U135" s="3">
        <f t="shared" si="37"/>
        <v>0</v>
      </c>
      <c r="AA135" s="5" t="s">
        <v>2</v>
      </c>
      <c r="AB135" s="5" t="s">
        <v>1</v>
      </c>
      <c r="AC135" s="5" t="s">
        <v>0</v>
      </c>
      <c r="AD135" s="6" t="str">
        <f t="shared" si="38"/>
        <v>vpp_en</v>
      </c>
      <c r="AE135" s="6"/>
      <c r="AF135" s="6"/>
      <c r="AG135" s="6"/>
      <c r="AH135" s="6"/>
    </row>
    <row r="136" spans="2:34" x14ac:dyDescent="0.25">
      <c r="B136" s="20"/>
      <c r="C136" s="9">
        <v>4</v>
      </c>
      <c r="D136" s="9">
        <v>132</v>
      </c>
      <c r="E136" s="8" t="s">
        <v>10</v>
      </c>
      <c r="F136" s="7" t="s">
        <v>2</v>
      </c>
      <c r="G136" s="7" t="s">
        <v>1</v>
      </c>
      <c r="H136" s="7" t="s">
        <v>0</v>
      </c>
      <c r="I136" s="6" t="s">
        <v>447</v>
      </c>
      <c r="J136" s="6"/>
      <c r="K136" s="6"/>
      <c r="L136" s="6"/>
      <c r="M136" s="6"/>
      <c r="N136" s="18">
        <v>132</v>
      </c>
      <c r="Q136" s="3">
        <f t="shared" si="33"/>
        <v>0</v>
      </c>
      <c r="R136" s="3">
        <f t="shared" si="34"/>
        <v>0</v>
      </c>
      <c r="S136" s="3">
        <f t="shared" si="35"/>
        <v>0</v>
      </c>
      <c r="T136" s="3">
        <f t="shared" si="36"/>
        <v>0</v>
      </c>
      <c r="U136" s="3">
        <f t="shared" si="37"/>
        <v>0</v>
      </c>
      <c r="AA136" s="5" t="s">
        <v>2</v>
      </c>
      <c r="AB136" s="5" t="s">
        <v>1</v>
      </c>
      <c r="AC136" s="5" t="s">
        <v>0</v>
      </c>
      <c r="AD136" s="6" t="str">
        <f t="shared" si="38"/>
        <v>sdio1_hs_sel</v>
      </c>
      <c r="AE136" s="6"/>
      <c r="AF136" s="6"/>
      <c r="AG136" s="6"/>
      <c r="AH136" s="6"/>
    </row>
    <row r="137" spans="2:34" x14ac:dyDescent="0.25">
      <c r="B137" s="20"/>
      <c r="C137" s="9">
        <v>5</v>
      </c>
      <c r="D137" s="9">
        <v>133</v>
      </c>
      <c r="E137" s="8" t="s">
        <v>10</v>
      </c>
      <c r="F137" s="7" t="s">
        <v>2</v>
      </c>
      <c r="G137" s="7" t="s">
        <v>1</v>
      </c>
      <c r="H137" s="7" t="s">
        <v>0</v>
      </c>
      <c r="I137" s="6" t="s">
        <v>325</v>
      </c>
      <c r="J137" s="6" t="s">
        <v>353</v>
      </c>
      <c r="K137" s="6" t="s">
        <v>359</v>
      </c>
      <c r="L137" s="6" t="s">
        <v>450</v>
      </c>
      <c r="M137" s="6" t="s">
        <v>259</v>
      </c>
      <c r="N137" s="18">
        <v>133</v>
      </c>
      <c r="Q137" s="3">
        <f t="shared" si="33"/>
        <v>0</v>
      </c>
      <c r="R137" s="3">
        <f t="shared" si="34"/>
        <v>0</v>
      </c>
      <c r="S137" s="3">
        <f t="shared" si="35"/>
        <v>0</v>
      </c>
      <c r="T137" s="3">
        <f t="shared" si="36"/>
        <v>0</v>
      </c>
      <c r="U137" s="3">
        <f t="shared" si="37"/>
        <v>0</v>
      </c>
      <c r="AA137" s="5" t="s">
        <v>2</v>
      </c>
      <c r="AB137" s="5" t="s">
        <v>1</v>
      </c>
      <c r="AC137" s="5" t="s">
        <v>0</v>
      </c>
      <c r="AD137" s="6" t="str">
        <f t="shared" si="38"/>
        <v>i2s1_clk</v>
      </c>
      <c r="AE137" s="6" t="str">
        <f t="shared" si="38"/>
        <v>uart2_ahb_rx</v>
      </c>
      <c r="AF137" s="6" t="str">
        <f t="shared" si="38"/>
        <v>uart3_ahb_rx</v>
      </c>
      <c r="AG137" s="6" t="str">
        <f t="shared" si="38"/>
        <v>idc1clk</v>
      </c>
      <c r="AH137" s="6" t="str">
        <f t="shared" si="27"/>
        <v>ssi4_sclk</v>
      </c>
    </row>
    <row r="138" spans="2:34" x14ac:dyDescent="0.25">
      <c r="B138" s="20"/>
      <c r="C138" s="9">
        <v>6</v>
      </c>
      <c r="D138" s="9">
        <v>134</v>
      </c>
      <c r="E138" s="8" t="s">
        <v>10</v>
      </c>
      <c r="F138" s="7" t="s">
        <v>2</v>
      </c>
      <c r="G138" s="7" t="s">
        <v>1</v>
      </c>
      <c r="H138" s="7" t="s">
        <v>0</v>
      </c>
      <c r="I138" s="6" t="s">
        <v>425</v>
      </c>
      <c r="J138" s="6" t="s">
        <v>354</v>
      </c>
      <c r="K138" s="6" t="s">
        <v>360</v>
      </c>
      <c r="L138" s="6" t="s">
        <v>185</v>
      </c>
      <c r="M138" s="6" t="s">
        <v>452</v>
      </c>
      <c r="N138" s="18">
        <v>134</v>
      </c>
      <c r="Q138" s="3">
        <f t="shared" si="33"/>
        <v>0</v>
      </c>
      <c r="R138" s="3">
        <f t="shared" si="34"/>
        <v>0</v>
      </c>
      <c r="S138" s="3">
        <f t="shared" si="35"/>
        <v>0</v>
      </c>
      <c r="T138" s="3">
        <f t="shared" si="36"/>
        <v>0</v>
      </c>
      <c r="U138" s="3">
        <f t="shared" si="37"/>
        <v>0</v>
      </c>
      <c r="AA138" s="5" t="s">
        <v>2</v>
      </c>
      <c r="AB138" s="5" t="s">
        <v>1</v>
      </c>
      <c r="AC138" s="5" t="s">
        <v>0</v>
      </c>
      <c r="AD138" s="6" t="str">
        <f t="shared" si="38"/>
        <v>i2s1_si_0</v>
      </c>
      <c r="AE138" s="6" t="str">
        <f t="shared" si="38"/>
        <v>uart2_ahb_tx</v>
      </c>
      <c r="AF138" s="6" t="str">
        <f t="shared" si="38"/>
        <v>uart3_ahb_tx</v>
      </c>
      <c r="AG138" s="6" t="str">
        <f t="shared" si="38"/>
        <v>idc1data</v>
      </c>
      <c r="AH138" s="6" t="str">
        <f t="shared" ref="AH138:AH141" si="39">M138</f>
        <v>ssi4_txd</v>
      </c>
    </row>
    <row r="139" spans="2:34" x14ac:dyDescent="0.25">
      <c r="B139" s="20"/>
      <c r="C139" s="9">
        <v>7</v>
      </c>
      <c r="D139" s="9">
        <v>135</v>
      </c>
      <c r="E139" s="8" t="s">
        <v>10</v>
      </c>
      <c r="F139" s="7" t="s">
        <v>2</v>
      </c>
      <c r="G139" s="7" t="s">
        <v>1</v>
      </c>
      <c r="H139" s="7" t="s">
        <v>0</v>
      </c>
      <c r="I139" s="6" t="s">
        <v>448</v>
      </c>
      <c r="J139" s="6" t="s">
        <v>356</v>
      </c>
      <c r="K139" s="6" t="s">
        <v>361</v>
      </c>
      <c r="L139" s="6" t="s">
        <v>175</v>
      </c>
      <c r="M139" s="6" t="s">
        <v>264</v>
      </c>
      <c r="N139" s="18">
        <v>135</v>
      </c>
      <c r="Q139" s="3">
        <f t="shared" si="33"/>
        <v>0</v>
      </c>
      <c r="R139" s="3">
        <f t="shared" si="34"/>
        <v>0</v>
      </c>
      <c r="S139" s="3">
        <f t="shared" si="35"/>
        <v>0</v>
      </c>
      <c r="T139" s="3">
        <f t="shared" si="36"/>
        <v>0</v>
      </c>
      <c r="U139" s="3">
        <f t="shared" si="37"/>
        <v>0</v>
      </c>
      <c r="AA139" s="5" t="s">
        <v>2</v>
      </c>
      <c r="AB139" s="5" t="s">
        <v>1</v>
      </c>
      <c r="AC139" s="5" t="s">
        <v>0</v>
      </c>
      <c r="AD139" s="6" t="str">
        <f t="shared" si="38"/>
        <v>i2s1_so_0</v>
      </c>
      <c r="AE139" s="6" t="str">
        <f t="shared" si="38"/>
        <v>uart2_ahb_cts_n</v>
      </c>
      <c r="AF139" s="6" t="str">
        <f t="shared" si="38"/>
        <v>uart3_ahb_cts_n</v>
      </c>
      <c r="AG139" s="6" t="str">
        <f t="shared" si="38"/>
        <v>idc2clk</v>
      </c>
      <c r="AH139" s="6" t="str">
        <f t="shared" si="39"/>
        <v>ssi4_rxd</v>
      </c>
    </row>
    <row r="140" spans="2:34" x14ac:dyDescent="0.25">
      <c r="B140" s="20"/>
      <c r="C140" s="9">
        <v>8</v>
      </c>
      <c r="D140" s="9">
        <v>136</v>
      </c>
      <c r="E140" s="8" t="s">
        <v>10</v>
      </c>
      <c r="F140" s="7" t="s">
        <v>2</v>
      </c>
      <c r="G140" s="7" t="s">
        <v>1</v>
      </c>
      <c r="H140" s="7" t="s">
        <v>0</v>
      </c>
      <c r="I140" s="6" t="s">
        <v>449</v>
      </c>
      <c r="J140" s="6" t="s">
        <v>355</v>
      </c>
      <c r="K140" s="6" t="s">
        <v>362</v>
      </c>
      <c r="L140" s="6" t="s">
        <v>177</v>
      </c>
      <c r="M140" s="6" t="s">
        <v>453</v>
      </c>
      <c r="N140" s="18">
        <v>136</v>
      </c>
      <c r="Q140" s="3">
        <f t="shared" si="33"/>
        <v>0</v>
      </c>
      <c r="R140" s="3">
        <f t="shared" si="34"/>
        <v>0</v>
      </c>
      <c r="S140" s="3">
        <f t="shared" si="35"/>
        <v>0</v>
      </c>
      <c r="T140" s="3">
        <f t="shared" si="36"/>
        <v>0</v>
      </c>
      <c r="U140" s="3">
        <f t="shared" si="37"/>
        <v>0</v>
      </c>
      <c r="AA140" s="5" t="s">
        <v>2</v>
      </c>
      <c r="AB140" s="5" t="s">
        <v>1</v>
      </c>
      <c r="AC140" s="5" t="s">
        <v>0</v>
      </c>
      <c r="AD140" s="6" t="str">
        <f t="shared" si="38"/>
        <v>i2s1_ws</v>
      </c>
      <c r="AE140" s="6" t="str">
        <f t="shared" si="38"/>
        <v>uart2_ahb_rts_n</v>
      </c>
      <c r="AF140" s="6" t="str">
        <f t="shared" si="38"/>
        <v>uart3_ahb_rts_n</v>
      </c>
      <c r="AG140" s="6" t="str">
        <f t="shared" si="38"/>
        <v>idc2data</v>
      </c>
      <c r="AH140" s="6" t="str">
        <f t="shared" si="39"/>
        <v>ssi4_en0</v>
      </c>
    </row>
    <row r="141" spans="2:34" x14ac:dyDescent="0.25">
      <c r="B141" s="20"/>
      <c r="C141" s="9">
        <v>9</v>
      </c>
      <c r="D141" s="9">
        <v>137</v>
      </c>
      <c r="E141" s="8" t="s">
        <v>10</v>
      </c>
      <c r="F141" s="7" t="s">
        <v>2</v>
      </c>
      <c r="G141" s="7" t="s">
        <v>1</v>
      </c>
      <c r="H141" s="7" t="s">
        <v>0</v>
      </c>
      <c r="I141" s="6" t="s">
        <v>454</v>
      </c>
      <c r="J141" s="6" t="s">
        <v>455</v>
      </c>
      <c r="K141" s="6" t="s">
        <v>238</v>
      </c>
      <c r="L141" s="6" t="s">
        <v>172</v>
      </c>
      <c r="M141" s="6" t="s">
        <v>456</v>
      </c>
      <c r="N141" s="18">
        <v>137</v>
      </c>
      <c r="Q141" s="3">
        <f t="shared" si="33"/>
        <v>0</v>
      </c>
      <c r="R141" s="3">
        <f t="shared" si="34"/>
        <v>0</v>
      </c>
      <c r="S141" s="3">
        <f t="shared" si="35"/>
        <v>0</v>
      </c>
      <c r="T141" s="3">
        <f t="shared" si="36"/>
        <v>0</v>
      </c>
      <c r="U141" s="3">
        <f t="shared" si="37"/>
        <v>0</v>
      </c>
      <c r="AA141" s="5" t="s">
        <v>2</v>
      </c>
      <c r="AB141" s="5" t="s">
        <v>1</v>
      </c>
      <c r="AC141" s="5" t="s">
        <v>0</v>
      </c>
      <c r="AD141" s="6" t="str">
        <f t="shared" si="38"/>
        <v>idcsclk</v>
      </c>
      <c r="AE141" s="6" t="str">
        <f t="shared" si="38"/>
        <v>sd_hs_sel</v>
      </c>
      <c r="AF141" s="6" t="str">
        <f t="shared" si="38"/>
        <v>pwm10</v>
      </c>
      <c r="AG141" s="6" t="str">
        <f t="shared" si="38"/>
        <v>tm11_clk</v>
      </c>
      <c r="AH141" s="6" t="str">
        <f t="shared" si="39"/>
        <v>pwm9</v>
      </c>
    </row>
    <row r="142" spans="2:34" ht="30" x14ac:dyDescent="0.25">
      <c r="B142" s="20"/>
      <c r="C142" s="9">
        <v>10</v>
      </c>
      <c r="D142" s="9">
        <v>138</v>
      </c>
      <c r="E142" s="8" t="s">
        <v>10</v>
      </c>
      <c r="F142" s="7" t="s">
        <v>2</v>
      </c>
      <c r="G142" s="7" t="s">
        <v>1</v>
      </c>
      <c r="H142" s="7" t="s">
        <v>0</v>
      </c>
      <c r="I142" s="6" t="s">
        <v>332</v>
      </c>
      <c r="J142" s="6" t="s">
        <v>316</v>
      </c>
      <c r="K142" s="6" t="s">
        <v>241</v>
      </c>
      <c r="L142" s="6" t="s">
        <v>190</v>
      </c>
      <c r="M142" s="6"/>
      <c r="N142" s="18">
        <v>138</v>
      </c>
      <c r="Q142" s="3">
        <f t="shared" si="33"/>
        <v>0</v>
      </c>
      <c r="R142" s="3">
        <f t="shared" si="34"/>
        <v>0</v>
      </c>
      <c r="S142" s="3">
        <f t="shared" si="35"/>
        <v>0</v>
      </c>
      <c r="T142" s="3">
        <f t="shared" si="36"/>
        <v>0</v>
      </c>
      <c r="U142" s="3">
        <f t="shared" si="37"/>
        <v>0</v>
      </c>
      <c r="AA142" s="5" t="s">
        <v>2</v>
      </c>
      <c r="AB142" s="5" t="s">
        <v>1</v>
      </c>
      <c r="AC142" s="5" t="s">
        <v>0</v>
      </c>
      <c r="AD142" s="6" t="str">
        <f t="shared" si="38"/>
        <v>idcsdata</v>
      </c>
      <c r="AE142" s="6" t="str">
        <f t="shared" si="38"/>
        <v>sdio0_hs_sel</v>
      </c>
      <c r="AF142" s="6" t="str">
        <f t="shared" si="38"/>
        <v>pwm11</v>
      </c>
      <c r="AG142" s="6" t="str">
        <f t="shared" si="38"/>
        <v>wdt_ext_rst_l</v>
      </c>
      <c r="AH142" s="6"/>
    </row>
    <row r="143" spans="2:34" x14ac:dyDescent="0.25">
      <c r="B143" s="20"/>
      <c r="C143" s="9">
        <v>11</v>
      </c>
      <c r="D143" s="9">
        <v>139</v>
      </c>
      <c r="E143" s="8" t="s">
        <v>10</v>
      </c>
      <c r="F143" s="7" t="s">
        <v>2</v>
      </c>
      <c r="G143" s="7" t="s">
        <v>1</v>
      </c>
      <c r="H143" s="7" t="s">
        <v>0</v>
      </c>
      <c r="I143" s="6"/>
      <c r="J143" s="6"/>
      <c r="K143" s="6"/>
      <c r="L143" s="6"/>
      <c r="M143" s="6"/>
      <c r="N143" s="18">
        <v>139</v>
      </c>
      <c r="Q143" s="3">
        <f t="shared" si="33"/>
        <v>0</v>
      </c>
      <c r="R143" s="3">
        <f t="shared" si="34"/>
        <v>0</v>
      </c>
      <c r="S143" s="3">
        <f t="shared" si="35"/>
        <v>0</v>
      </c>
      <c r="T143" s="3">
        <f t="shared" si="36"/>
        <v>0</v>
      </c>
      <c r="U143" s="3">
        <f t="shared" si="37"/>
        <v>0</v>
      </c>
      <c r="AA143" s="5" t="s">
        <v>2</v>
      </c>
      <c r="AB143" s="5" t="s">
        <v>1</v>
      </c>
      <c r="AC143" s="5" t="s">
        <v>0</v>
      </c>
      <c r="AD143" s="6"/>
      <c r="AE143" s="6"/>
      <c r="AF143" s="6"/>
      <c r="AG143" s="6"/>
      <c r="AH143" s="6"/>
    </row>
    <row r="144" spans="2:34" x14ac:dyDescent="0.25">
      <c r="B144" s="20"/>
      <c r="C144" s="9">
        <v>12</v>
      </c>
      <c r="D144" s="9">
        <v>140</v>
      </c>
      <c r="E144" s="8" t="s">
        <v>10</v>
      </c>
      <c r="F144" s="7" t="s">
        <v>2</v>
      </c>
      <c r="G144" s="7" t="s">
        <v>1</v>
      </c>
      <c r="H144" s="7" t="s">
        <v>0</v>
      </c>
      <c r="I144" s="6"/>
      <c r="J144" s="6"/>
      <c r="K144" s="6"/>
      <c r="L144" s="6"/>
      <c r="M144" s="6"/>
      <c r="N144" s="18">
        <v>140</v>
      </c>
      <c r="Q144" s="3">
        <f t="shared" si="33"/>
        <v>0</v>
      </c>
      <c r="R144" s="3">
        <f t="shared" si="34"/>
        <v>0</v>
      </c>
      <c r="S144" s="3">
        <f t="shared" si="35"/>
        <v>0</v>
      </c>
      <c r="T144" s="3">
        <f t="shared" si="36"/>
        <v>0</v>
      </c>
      <c r="U144" s="3">
        <f t="shared" si="37"/>
        <v>0</v>
      </c>
      <c r="AA144" s="5" t="s">
        <v>2</v>
      </c>
      <c r="AB144" s="5" t="s">
        <v>1</v>
      </c>
      <c r="AC144" s="5" t="s">
        <v>0</v>
      </c>
      <c r="AD144" s="6"/>
      <c r="AE144" s="6"/>
      <c r="AF144" s="6"/>
      <c r="AG144" s="6"/>
      <c r="AH144" s="6"/>
    </row>
    <row r="145" spans="2:34" x14ac:dyDescent="0.25">
      <c r="B145" s="20"/>
      <c r="C145" s="9">
        <v>13</v>
      </c>
      <c r="D145" s="9">
        <v>141</v>
      </c>
      <c r="E145" s="8" t="s">
        <v>10</v>
      </c>
      <c r="F145" s="7" t="s">
        <v>2</v>
      </c>
      <c r="G145" s="7" t="s">
        <v>1</v>
      </c>
      <c r="H145" s="7" t="s">
        <v>0</v>
      </c>
      <c r="I145" s="6"/>
      <c r="J145" s="6"/>
      <c r="K145" s="6"/>
      <c r="L145" s="6"/>
      <c r="M145" s="6"/>
      <c r="N145" s="18">
        <v>141</v>
      </c>
      <c r="Q145" s="3">
        <f t="shared" si="33"/>
        <v>0</v>
      </c>
      <c r="R145" s="3">
        <f t="shared" si="34"/>
        <v>0</v>
      </c>
      <c r="S145" s="3">
        <f t="shared" si="35"/>
        <v>0</v>
      </c>
      <c r="T145" s="3">
        <f t="shared" si="36"/>
        <v>0</v>
      </c>
      <c r="U145" s="3">
        <f t="shared" si="37"/>
        <v>0</v>
      </c>
      <c r="AA145" s="5" t="s">
        <v>2</v>
      </c>
      <c r="AB145" s="5" t="s">
        <v>1</v>
      </c>
      <c r="AC145" s="5" t="s">
        <v>0</v>
      </c>
      <c r="AD145" s="6"/>
      <c r="AE145" s="6"/>
      <c r="AF145" s="6"/>
      <c r="AG145" s="6"/>
      <c r="AH145" s="6"/>
    </row>
    <row r="146" spans="2:34" x14ac:dyDescent="0.25">
      <c r="B146" s="20"/>
      <c r="C146" s="9">
        <v>14</v>
      </c>
      <c r="D146" s="9">
        <v>142</v>
      </c>
      <c r="E146" s="8" t="s">
        <v>10</v>
      </c>
      <c r="F146" s="7" t="s">
        <v>2</v>
      </c>
      <c r="G146" s="7" t="s">
        <v>1</v>
      </c>
      <c r="H146" s="7" t="s">
        <v>0</v>
      </c>
      <c r="I146" s="6"/>
      <c r="J146" s="6"/>
      <c r="K146" s="6"/>
      <c r="L146" s="6"/>
      <c r="M146" s="6"/>
      <c r="N146" s="18">
        <v>142</v>
      </c>
      <c r="Q146" s="3">
        <f t="shared" si="33"/>
        <v>0</v>
      </c>
      <c r="R146" s="3">
        <f t="shared" si="34"/>
        <v>0</v>
      </c>
      <c r="S146" s="3">
        <f t="shared" si="35"/>
        <v>0</v>
      </c>
      <c r="T146" s="3">
        <f t="shared" si="36"/>
        <v>0</v>
      </c>
      <c r="U146" s="3">
        <f t="shared" si="37"/>
        <v>0</v>
      </c>
      <c r="AA146" s="5" t="s">
        <v>2</v>
      </c>
      <c r="AB146" s="5" t="s">
        <v>1</v>
      </c>
      <c r="AC146" s="5" t="s">
        <v>0</v>
      </c>
      <c r="AD146" s="6"/>
      <c r="AE146" s="6"/>
      <c r="AF146" s="6"/>
      <c r="AG146" s="6"/>
      <c r="AH146" s="6"/>
    </row>
    <row r="147" spans="2:34" x14ac:dyDescent="0.25">
      <c r="B147" s="20"/>
      <c r="C147" s="9">
        <v>15</v>
      </c>
      <c r="D147" s="9">
        <v>143</v>
      </c>
      <c r="E147" s="8" t="s">
        <v>10</v>
      </c>
      <c r="F147" s="7" t="s">
        <v>2</v>
      </c>
      <c r="G147" s="7" t="s">
        <v>1</v>
      </c>
      <c r="H147" s="7" t="s">
        <v>0</v>
      </c>
      <c r="I147" s="6"/>
      <c r="J147" s="6"/>
      <c r="K147" s="6"/>
      <c r="L147" s="6"/>
      <c r="M147" s="6"/>
      <c r="N147" s="18">
        <v>143</v>
      </c>
      <c r="Q147" s="3">
        <f t="shared" si="33"/>
        <v>0</v>
      </c>
      <c r="R147" s="3">
        <f t="shared" si="34"/>
        <v>0</v>
      </c>
      <c r="S147" s="3">
        <f t="shared" si="35"/>
        <v>0</v>
      </c>
      <c r="T147" s="3">
        <f t="shared" si="36"/>
        <v>0</v>
      </c>
      <c r="U147" s="3">
        <f t="shared" si="37"/>
        <v>0</v>
      </c>
      <c r="AA147" s="5" t="s">
        <v>2</v>
      </c>
      <c r="AB147" s="5" t="s">
        <v>1</v>
      </c>
      <c r="AC147" s="5" t="s">
        <v>0</v>
      </c>
      <c r="AD147" s="6"/>
      <c r="AE147" s="6"/>
      <c r="AF147" s="6"/>
      <c r="AG147" s="6"/>
      <c r="AH147" s="6"/>
    </row>
    <row r="148" spans="2:34" x14ac:dyDescent="0.25">
      <c r="B148" s="20"/>
      <c r="C148" s="9">
        <v>16</v>
      </c>
      <c r="D148" s="9">
        <v>144</v>
      </c>
      <c r="E148" s="8" t="s">
        <v>10</v>
      </c>
      <c r="F148" s="7" t="s">
        <v>2</v>
      </c>
      <c r="G148" s="7" t="s">
        <v>1</v>
      </c>
      <c r="H148" s="7" t="s">
        <v>0</v>
      </c>
      <c r="I148" s="6"/>
      <c r="J148" s="6"/>
      <c r="K148" s="6"/>
      <c r="L148" s="6"/>
      <c r="M148" s="6"/>
      <c r="N148" s="18">
        <v>144</v>
      </c>
      <c r="Q148" s="3">
        <f t="shared" si="33"/>
        <v>0</v>
      </c>
      <c r="R148" s="3">
        <f t="shared" si="34"/>
        <v>0</v>
      </c>
      <c r="S148" s="3">
        <f t="shared" si="35"/>
        <v>0</v>
      </c>
      <c r="T148" s="3">
        <f t="shared" si="36"/>
        <v>0</v>
      </c>
      <c r="U148" s="3">
        <f t="shared" si="37"/>
        <v>0</v>
      </c>
      <c r="AA148" s="5" t="s">
        <v>2</v>
      </c>
      <c r="AB148" s="5" t="s">
        <v>1</v>
      </c>
      <c r="AC148" s="5" t="s">
        <v>0</v>
      </c>
      <c r="AD148" s="6"/>
      <c r="AE148" s="6"/>
      <c r="AF148" s="6"/>
      <c r="AG148" s="6"/>
      <c r="AH148" s="6"/>
    </row>
    <row r="149" spans="2:34" x14ac:dyDescent="0.25">
      <c r="B149" s="20"/>
      <c r="C149" s="9">
        <v>17</v>
      </c>
      <c r="D149" s="9">
        <v>145</v>
      </c>
      <c r="E149" s="8" t="s">
        <v>10</v>
      </c>
      <c r="F149" s="7" t="s">
        <v>2</v>
      </c>
      <c r="G149" s="7" t="s">
        <v>1</v>
      </c>
      <c r="H149" s="7" t="s">
        <v>0</v>
      </c>
      <c r="I149" s="6"/>
      <c r="J149" s="6"/>
      <c r="K149" s="6"/>
      <c r="L149" s="6"/>
      <c r="M149" s="6"/>
      <c r="N149" s="18">
        <v>145</v>
      </c>
      <c r="Q149" s="3">
        <f t="shared" si="33"/>
        <v>0</v>
      </c>
      <c r="R149" s="3">
        <f t="shared" si="34"/>
        <v>0</v>
      </c>
      <c r="S149" s="3">
        <f t="shared" si="35"/>
        <v>0</v>
      </c>
      <c r="T149" s="3">
        <f t="shared" si="36"/>
        <v>0</v>
      </c>
      <c r="U149" s="3">
        <f t="shared" si="37"/>
        <v>0</v>
      </c>
      <c r="AA149" s="5" t="s">
        <v>2</v>
      </c>
      <c r="AB149" s="5" t="s">
        <v>1</v>
      </c>
      <c r="AC149" s="5" t="s">
        <v>0</v>
      </c>
      <c r="AD149" s="6"/>
      <c r="AE149" s="6"/>
      <c r="AF149" s="6"/>
      <c r="AG149" s="6"/>
      <c r="AH149" s="6"/>
    </row>
    <row r="150" spans="2:34" x14ac:dyDescent="0.25">
      <c r="B150" s="20"/>
      <c r="C150" s="9">
        <v>18</v>
      </c>
      <c r="D150" s="9">
        <v>146</v>
      </c>
      <c r="E150" s="8" t="s">
        <v>10</v>
      </c>
      <c r="F150" s="7" t="s">
        <v>2</v>
      </c>
      <c r="G150" s="7" t="s">
        <v>1</v>
      </c>
      <c r="H150" s="7" t="s">
        <v>0</v>
      </c>
      <c r="I150" s="6"/>
      <c r="J150" s="6"/>
      <c r="K150" s="6"/>
      <c r="L150" s="6"/>
      <c r="M150" s="6"/>
      <c r="N150" s="18">
        <v>146</v>
      </c>
      <c r="Q150" s="3">
        <f t="shared" si="33"/>
        <v>0</v>
      </c>
      <c r="R150" s="3">
        <f t="shared" si="34"/>
        <v>0</v>
      </c>
      <c r="S150" s="3">
        <f t="shared" si="35"/>
        <v>0</v>
      </c>
      <c r="T150" s="3">
        <f t="shared" si="36"/>
        <v>0</v>
      </c>
      <c r="U150" s="3">
        <f t="shared" si="37"/>
        <v>0</v>
      </c>
      <c r="AA150" s="5" t="s">
        <v>2</v>
      </c>
      <c r="AB150" s="5" t="s">
        <v>1</v>
      </c>
      <c r="AC150" s="5" t="s">
        <v>0</v>
      </c>
      <c r="AD150" s="6"/>
      <c r="AE150" s="6"/>
      <c r="AF150" s="6"/>
      <c r="AG150" s="6"/>
      <c r="AH150" s="6"/>
    </row>
    <row r="151" spans="2:34" x14ac:dyDescent="0.25">
      <c r="B151" s="20"/>
      <c r="C151" s="9">
        <v>19</v>
      </c>
      <c r="D151" s="9">
        <v>147</v>
      </c>
      <c r="E151" s="8" t="s">
        <v>10</v>
      </c>
      <c r="F151" s="7" t="s">
        <v>2</v>
      </c>
      <c r="G151" s="7" t="s">
        <v>1</v>
      </c>
      <c r="H151" s="7" t="s">
        <v>0</v>
      </c>
      <c r="I151" s="6"/>
      <c r="J151" s="6"/>
      <c r="K151" s="6"/>
      <c r="L151" s="6"/>
      <c r="M151" s="6"/>
      <c r="N151" s="18">
        <v>147</v>
      </c>
      <c r="Q151" s="3">
        <f t="shared" si="33"/>
        <v>0</v>
      </c>
      <c r="R151" s="3">
        <f t="shared" si="34"/>
        <v>0</v>
      </c>
      <c r="S151" s="3">
        <f t="shared" si="35"/>
        <v>0</v>
      </c>
      <c r="T151" s="3">
        <f t="shared" si="36"/>
        <v>0</v>
      </c>
      <c r="U151" s="3">
        <f t="shared" si="37"/>
        <v>0</v>
      </c>
      <c r="AA151" s="5" t="s">
        <v>2</v>
      </c>
      <c r="AB151" s="5" t="s">
        <v>1</v>
      </c>
      <c r="AC151" s="5" t="s">
        <v>0</v>
      </c>
      <c r="AD151" s="6"/>
      <c r="AE151" s="6"/>
      <c r="AF151" s="6"/>
      <c r="AG151" s="6"/>
      <c r="AH151" s="6"/>
    </row>
    <row r="152" spans="2:34" x14ac:dyDescent="0.25">
      <c r="B152" s="20"/>
      <c r="C152" s="9">
        <v>20</v>
      </c>
      <c r="D152" s="9">
        <v>148</v>
      </c>
      <c r="E152" s="8" t="s">
        <v>10</v>
      </c>
      <c r="F152" s="7" t="s">
        <v>2</v>
      </c>
      <c r="G152" s="7" t="s">
        <v>1</v>
      </c>
      <c r="H152" s="7" t="s">
        <v>0</v>
      </c>
      <c r="I152" s="6"/>
      <c r="J152" s="6"/>
      <c r="K152" s="6"/>
      <c r="L152" s="6"/>
      <c r="M152" s="6"/>
      <c r="N152" s="18">
        <v>148</v>
      </c>
      <c r="Q152" s="3">
        <f t="shared" si="33"/>
        <v>0</v>
      </c>
      <c r="R152" s="3">
        <f t="shared" si="34"/>
        <v>0</v>
      </c>
      <c r="S152" s="3">
        <f t="shared" si="35"/>
        <v>0</v>
      </c>
      <c r="T152" s="3">
        <f t="shared" si="36"/>
        <v>0</v>
      </c>
      <c r="U152" s="3">
        <f t="shared" si="37"/>
        <v>0</v>
      </c>
      <c r="AA152" s="5" t="s">
        <v>2</v>
      </c>
      <c r="AB152" s="5" t="s">
        <v>1</v>
      </c>
      <c r="AC152" s="5" t="s">
        <v>0</v>
      </c>
      <c r="AD152" s="6"/>
      <c r="AE152" s="6"/>
      <c r="AF152" s="6"/>
      <c r="AG152" s="6"/>
      <c r="AH152" s="6"/>
    </row>
    <row r="153" spans="2:34" x14ac:dyDescent="0.25">
      <c r="B153" s="20"/>
      <c r="C153" s="9">
        <v>21</v>
      </c>
      <c r="D153" s="9">
        <v>149</v>
      </c>
      <c r="E153" s="8" t="s">
        <v>10</v>
      </c>
      <c r="F153" s="7" t="s">
        <v>2</v>
      </c>
      <c r="G153" s="7" t="s">
        <v>1</v>
      </c>
      <c r="H153" s="7" t="s">
        <v>0</v>
      </c>
      <c r="I153" s="6"/>
      <c r="J153" s="6"/>
      <c r="K153" s="6"/>
      <c r="L153" s="6"/>
      <c r="M153" s="6"/>
      <c r="N153" s="18">
        <v>149</v>
      </c>
      <c r="Q153" s="3">
        <f t="shared" si="33"/>
        <v>0</v>
      </c>
      <c r="R153" s="3">
        <f t="shared" si="34"/>
        <v>0</v>
      </c>
      <c r="S153" s="3">
        <f t="shared" si="35"/>
        <v>0</v>
      </c>
      <c r="T153" s="3">
        <f t="shared" si="36"/>
        <v>0</v>
      </c>
      <c r="U153" s="3">
        <f t="shared" si="37"/>
        <v>0</v>
      </c>
      <c r="AA153" s="5" t="s">
        <v>2</v>
      </c>
      <c r="AB153" s="5" t="s">
        <v>1</v>
      </c>
      <c r="AC153" s="5" t="s">
        <v>0</v>
      </c>
      <c r="AD153" s="6"/>
      <c r="AE153" s="6"/>
      <c r="AF153" s="6"/>
      <c r="AG153" s="6"/>
      <c r="AH153" s="6"/>
    </row>
    <row r="154" spans="2:34" x14ac:dyDescent="0.25">
      <c r="B154" s="20"/>
      <c r="C154" s="9">
        <v>22</v>
      </c>
      <c r="D154" s="9">
        <v>150</v>
      </c>
      <c r="E154" s="8" t="s">
        <v>10</v>
      </c>
      <c r="F154" s="7" t="s">
        <v>2</v>
      </c>
      <c r="G154" s="7" t="s">
        <v>1</v>
      </c>
      <c r="H154" s="7" t="s">
        <v>0</v>
      </c>
      <c r="I154" s="6"/>
      <c r="J154" s="6"/>
      <c r="K154" s="6"/>
      <c r="L154" s="6"/>
      <c r="M154" s="6"/>
      <c r="N154" s="18">
        <v>150</v>
      </c>
      <c r="Q154" s="3">
        <f t="shared" si="33"/>
        <v>0</v>
      </c>
      <c r="R154" s="3">
        <f t="shared" si="34"/>
        <v>0</v>
      </c>
      <c r="S154" s="3">
        <f t="shared" si="35"/>
        <v>0</v>
      </c>
      <c r="T154" s="3">
        <f t="shared" si="36"/>
        <v>0</v>
      </c>
      <c r="U154" s="3">
        <f t="shared" si="37"/>
        <v>0</v>
      </c>
      <c r="AA154" s="5" t="s">
        <v>2</v>
      </c>
      <c r="AB154" s="5" t="s">
        <v>1</v>
      </c>
      <c r="AC154" s="5" t="s">
        <v>0</v>
      </c>
      <c r="AD154" s="6"/>
      <c r="AE154" s="6"/>
      <c r="AF154" s="6"/>
      <c r="AG154" s="6"/>
      <c r="AH154" s="6"/>
    </row>
    <row r="155" spans="2:34" x14ac:dyDescent="0.25">
      <c r="B155" s="20"/>
      <c r="C155" s="9">
        <v>23</v>
      </c>
      <c r="D155" s="9">
        <v>151</v>
      </c>
      <c r="E155" s="8" t="s">
        <v>10</v>
      </c>
      <c r="F155" s="7" t="s">
        <v>2</v>
      </c>
      <c r="G155" s="7" t="s">
        <v>1</v>
      </c>
      <c r="H155" s="7" t="s">
        <v>0</v>
      </c>
      <c r="I155" s="6"/>
      <c r="J155" s="6"/>
      <c r="K155" s="6"/>
      <c r="L155" s="6"/>
      <c r="M155" s="6"/>
      <c r="N155" s="18">
        <v>151</v>
      </c>
      <c r="Q155" s="3">
        <f t="shared" si="33"/>
        <v>0</v>
      </c>
      <c r="R155" s="3">
        <f t="shared" si="34"/>
        <v>0</v>
      </c>
      <c r="S155" s="3">
        <f t="shared" si="35"/>
        <v>0</v>
      </c>
      <c r="T155" s="3">
        <f t="shared" si="36"/>
        <v>0</v>
      </c>
      <c r="U155" s="3">
        <f t="shared" si="37"/>
        <v>0</v>
      </c>
      <c r="AA155" s="5" t="s">
        <v>2</v>
      </c>
      <c r="AB155" s="5" t="s">
        <v>1</v>
      </c>
      <c r="AC155" s="5" t="s">
        <v>0</v>
      </c>
      <c r="AD155" s="6"/>
      <c r="AE155" s="6"/>
      <c r="AF155" s="6"/>
      <c r="AG155" s="6"/>
      <c r="AH155" s="6"/>
    </row>
    <row r="156" spans="2:34" x14ac:dyDescent="0.25">
      <c r="B156" s="20"/>
      <c r="C156" s="9">
        <v>24</v>
      </c>
      <c r="D156" s="9">
        <v>152</v>
      </c>
      <c r="E156" s="8" t="s">
        <v>10</v>
      </c>
      <c r="F156" s="7" t="s">
        <v>2</v>
      </c>
      <c r="G156" s="7" t="s">
        <v>1</v>
      </c>
      <c r="H156" s="7" t="s">
        <v>0</v>
      </c>
      <c r="I156" s="6"/>
      <c r="J156" s="6"/>
      <c r="K156" s="6"/>
      <c r="L156" s="6"/>
      <c r="M156" s="6"/>
      <c r="N156" s="18">
        <v>152</v>
      </c>
      <c r="Q156" s="3">
        <f t="shared" si="33"/>
        <v>0</v>
      </c>
      <c r="R156" s="3">
        <f t="shared" si="34"/>
        <v>0</v>
      </c>
      <c r="S156" s="3">
        <f t="shared" si="35"/>
        <v>0</v>
      </c>
      <c r="T156" s="3">
        <f t="shared" si="36"/>
        <v>0</v>
      </c>
      <c r="U156" s="3">
        <f t="shared" si="37"/>
        <v>0</v>
      </c>
      <c r="AA156" s="5" t="s">
        <v>2</v>
      </c>
      <c r="AB156" s="5" t="s">
        <v>1</v>
      </c>
      <c r="AC156" s="5" t="s">
        <v>0</v>
      </c>
      <c r="AD156" s="6"/>
      <c r="AE156" s="6"/>
      <c r="AF156" s="6"/>
      <c r="AG156" s="6"/>
      <c r="AH156" s="6"/>
    </row>
    <row r="157" spans="2:34" x14ac:dyDescent="0.25">
      <c r="B157" s="20"/>
      <c r="C157" s="9">
        <v>25</v>
      </c>
      <c r="D157" s="9">
        <v>153</v>
      </c>
      <c r="E157" s="8" t="s">
        <v>10</v>
      </c>
      <c r="F157" s="7" t="s">
        <v>2</v>
      </c>
      <c r="G157" s="7" t="s">
        <v>1</v>
      </c>
      <c r="H157" s="7" t="s">
        <v>0</v>
      </c>
      <c r="I157" s="6"/>
      <c r="J157" s="6"/>
      <c r="K157" s="6"/>
      <c r="L157" s="6"/>
      <c r="M157" s="6"/>
      <c r="N157" s="18">
        <v>153</v>
      </c>
      <c r="Q157" s="3">
        <f t="shared" si="33"/>
        <v>0</v>
      </c>
      <c r="R157" s="3">
        <f t="shared" si="34"/>
        <v>0</v>
      </c>
      <c r="S157" s="3">
        <f t="shared" si="35"/>
        <v>0</v>
      </c>
      <c r="T157" s="3">
        <f t="shared" si="36"/>
        <v>0</v>
      </c>
      <c r="U157" s="3">
        <f t="shared" si="37"/>
        <v>0</v>
      </c>
      <c r="AA157" s="5" t="s">
        <v>2</v>
      </c>
      <c r="AB157" s="5" t="s">
        <v>1</v>
      </c>
      <c r="AC157" s="5" t="s">
        <v>0</v>
      </c>
      <c r="AD157" s="6"/>
      <c r="AE157" s="6"/>
      <c r="AF157" s="6"/>
      <c r="AG157" s="6"/>
      <c r="AH157" s="6"/>
    </row>
    <row r="158" spans="2:34" x14ac:dyDescent="0.25">
      <c r="B158" s="20"/>
      <c r="C158" s="9">
        <v>26</v>
      </c>
      <c r="D158" s="9">
        <v>154</v>
      </c>
      <c r="E158" s="8" t="s">
        <v>10</v>
      </c>
      <c r="F158" s="7" t="s">
        <v>2</v>
      </c>
      <c r="G158" s="7" t="s">
        <v>1</v>
      </c>
      <c r="H158" s="7" t="s">
        <v>0</v>
      </c>
      <c r="I158" s="6"/>
      <c r="J158" s="6"/>
      <c r="K158" s="6"/>
      <c r="L158" s="6"/>
      <c r="M158" s="6"/>
      <c r="N158" s="18">
        <v>154</v>
      </c>
      <c r="Q158" s="3">
        <f t="shared" si="33"/>
        <v>0</v>
      </c>
      <c r="R158" s="3">
        <f t="shared" si="34"/>
        <v>0</v>
      </c>
      <c r="S158" s="3">
        <f t="shared" si="35"/>
        <v>0</v>
      </c>
      <c r="T158" s="3">
        <f t="shared" si="36"/>
        <v>0</v>
      </c>
      <c r="U158" s="3">
        <f t="shared" si="37"/>
        <v>0</v>
      </c>
      <c r="AA158" s="5" t="s">
        <v>2</v>
      </c>
      <c r="AB158" s="5" t="s">
        <v>1</v>
      </c>
      <c r="AC158" s="5" t="s">
        <v>0</v>
      </c>
      <c r="AD158" s="6"/>
      <c r="AE158" s="6"/>
      <c r="AF158" s="6"/>
      <c r="AG158" s="6"/>
      <c r="AH158" s="6"/>
    </row>
    <row r="159" spans="2:34" x14ac:dyDescent="0.25">
      <c r="B159" s="20"/>
      <c r="C159" s="9">
        <v>27</v>
      </c>
      <c r="D159" s="9">
        <v>155</v>
      </c>
      <c r="E159" s="8" t="s">
        <v>10</v>
      </c>
      <c r="F159" s="7" t="s">
        <v>2</v>
      </c>
      <c r="G159" s="7" t="s">
        <v>1</v>
      </c>
      <c r="H159" s="7" t="s">
        <v>0</v>
      </c>
      <c r="I159" s="6"/>
      <c r="J159" s="6"/>
      <c r="K159" s="6"/>
      <c r="L159" s="6"/>
      <c r="M159" s="6"/>
      <c r="N159" s="18">
        <v>155</v>
      </c>
      <c r="Q159" s="3">
        <f t="shared" si="33"/>
        <v>0</v>
      </c>
      <c r="R159" s="3">
        <f t="shared" si="34"/>
        <v>0</v>
      </c>
      <c r="S159" s="3">
        <f t="shared" si="35"/>
        <v>0</v>
      </c>
      <c r="T159" s="3">
        <f t="shared" si="36"/>
        <v>0</v>
      </c>
      <c r="U159" s="3">
        <f t="shared" si="37"/>
        <v>0</v>
      </c>
      <c r="AA159" s="5" t="s">
        <v>2</v>
      </c>
      <c r="AB159" s="5" t="s">
        <v>1</v>
      </c>
      <c r="AC159" s="5" t="s">
        <v>0</v>
      </c>
      <c r="AD159" s="6"/>
      <c r="AE159" s="6"/>
      <c r="AF159" s="6"/>
      <c r="AG159" s="6"/>
      <c r="AH159" s="6"/>
    </row>
    <row r="160" spans="2:34" x14ac:dyDescent="0.25">
      <c r="B160" s="20"/>
      <c r="C160" s="9">
        <v>28</v>
      </c>
      <c r="D160" s="9">
        <v>156</v>
      </c>
      <c r="E160" s="8" t="s">
        <v>10</v>
      </c>
      <c r="F160" s="7" t="s">
        <v>2</v>
      </c>
      <c r="G160" s="7" t="s">
        <v>1</v>
      </c>
      <c r="H160" s="7" t="s">
        <v>0</v>
      </c>
      <c r="I160" s="6"/>
      <c r="J160" s="6"/>
      <c r="K160" s="6"/>
      <c r="L160" s="6"/>
      <c r="M160" s="6"/>
      <c r="N160" s="18">
        <v>156</v>
      </c>
      <c r="Q160" s="3">
        <f t="shared" si="33"/>
        <v>0</v>
      </c>
      <c r="R160" s="3">
        <f t="shared" si="34"/>
        <v>0</v>
      </c>
      <c r="S160" s="3">
        <f t="shared" si="35"/>
        <v>0</v>
      </c>
      <c r="T160" s="3">
        <f t="shared" si="36"/>
        <v>0</v>
      </c>
      <c r="U160" s="3">
        <f t="shared" si="37"/>
        <v>0</v>
      </c>
      <c r="AA160" s="5" t="s">
        <v>2</v>
      </c>
      <c r="AB160" s="5" t="s">
        <v>1</v>
      </c>
      <c r="AC160" s="5" t="s">
        <v>0</v>
      </c>
      <c r="AD160" s="6"/>
      <c r="AE160" s="6"/>
      <c r="AF160" s="6"/>
      <c r="AG160" s="6"/>
      <c r="AH160" s="6"/>
    </row>
    <row r="161" spans="2:34" x14ac:dyDescent="0.25">
      <c r="B161" s="20"/>
      <c r="C161" s="9">
        <v>29</v>
      </c>
      <c r="D161" s="9">
        <v>157</v>
      </c>
      <c r="E161" s="8" t="s">
        <v>10</v>
      </c>
      <c r="F161" s="7" t="s">
        <v>2</v>
      </c>
      <c r="G161" s="7" t="s">
        <v>1</v>
      </c>
      <c r="H161" s="7" t="s">
        <v>0</v>
      </c>
      <c r="I161" s="6"/>
      <c r="J161" s="6"/>
      <c r="K161" s="6"/>
      <c r="L161" s="6"/>
      <c r="M161" s="6"/>
      <c r="N161" s="18">
        <v>157</v>
      </c>
      <c r="Q161" s="3">
        <f t="shared" si="33"/>
        <v>0</v>
      </c>
      <c r="R161" s="3">
        <f t="shared" si="34"/>
        <v>0</v>
      </c>
      <c r="S161" s="3">
        <f t="shared" si="35"/>
        <v>0</v>
      </c>
      <c r="T161" s="3">
        <f t="shared" si="36"/>
        <v>0</v>
      </c>
      <c r="U161" s="3">
        <f t="shared" si="37"/>
        <v>0</v>
      </c>
      <c r="AA161" s="5" t="s">
        <v>2</v>
      </c>
      <c r="AB161" s="5" t="s">
        <v>1</v>
      </c>
      <c r="AC161" s="5" t="s">
        <v>0</v>
      </c>
      <c r="AD161" s="6"/>
      <c r="AE161" s="6"/>
      <c r="AF161" s="6"/>
      <c r="AG161" s="6"/>
      <c r="AH161" s="6"/>
    </row>
    <row r="162" spans="2:34" x14ac:dyDescent="0.25">
      <c r="B162" s="20"/>
      <c r="C162" s="9">
        <v>30</v>
      </c>
      <c r="D162" s="9">
        <v>158</v>
      </c>
      <c r="E162" s="8" t="s">
        <v>10</v>
      </c>
      <c r="F162" s="7" t="s">
        <v>2</v>
      </c>
      <c r="G162" s="7" t="s">
        <v>1</v>
      </c>
      <c r="H162" s="7" t="s">
        <v>0</v>
      </c>
      <c r="I162" s="6"/>
      <c r="J162" s="6"/>
      <c r="K162" s="6"/>
      <c r="L162" s="6"/>
      <c r="M162" s="6"/>
      <c r="N162" s="18">
        <v>158</v>
      </c>
      <c r="Q162" s="3">
        <f t="shared" si="33"/>
        <v>0</v>
      </c>
      <c r="R162" s="3">
        <f t="shared" si="34"/>
        <v>0</v>
      </c>
      <c r="S162" s="3">
        <f t="shared" si="35"/>
        <v>0</v>
      </c>
      <c r="T162" s="3">
        <f t="shared" si="36"/>
        <v>0</v>
      </c>
      <c r="U162" s="3">
        <f t="shared" si="37"/>
        <v>0</v>
      </c>
      <c r="AA162" s="5" t="s">
        <v>2</v>
      </c>
      <c r="AB162" s="5" t="s">
        <v>1</v>
      </c>
      <c r="AC162" s="5" t="s">
        <v>0</v>
      </c>
      <c r="AD162" s="6"/>
      <c r="AE162" s="6"/>
      <c r="AF162" s="6"/>
      <c r="AG162" s="6"/>
      <c r="AH162" s="6"/>
    </row>
    <row r="163" spans="2:34" x14ac:dyDescent="0.25">
      <c r="B163" s="20"/>
      <c r="C163" s="9">
        <v>31</v>
      </c>
      <c r="D163" s="9">
        <v>159</v>
      </c>
      <c r="E163" s="8" t="s">
        <v>10</v>
      </c>
      <c r="F163" s="7" t="s">
        <v>2</v>
      </c>
      <c r="G163" s="7" t="s">
        <v>1</v>
      </c>
      <c r="H163" s="7" t="s">
        <v>0</v>
      </c>
      <c r="I163" s="6"/>
      <c r="J163" s="6"/>
      <c r="K163" s="6"/>
      <c r="L163" s="6"/>
      <c r="M163" s="6"/>
      <c r="N163" s="18">
        <v>159</v>
      </c>
      <c r="Q163" s="3">
        <f t="shared" si="33"/>
        <v>0</v>
      </c>
      <c r="R163" s="3">
        <f t="shared" si="34"/>
        <v>0</v>
      </c>
      <c r="S163" s="3">
        <f t="shared" si="35"/>
        <v>0</v>
      </c>
      <c r="T163" s="3">
        <f t="shared" si="36"/>
        <v>0</v>
      </c>
      <c r="U163" s="3">
        <f t="shared" si="37"/>
        <v>0</v>
      </c>
      <c r="V163" t="str">
        <f>DEC2HEX(SUM(Q132:Q163),8)</f>
        <v>00000007</v>
      </c>
      <c r="W163" t="str">
        <f>DEC2HEX(SUM(R132:R163),8)</f>
        <v>00000000</v>
      </c>
      <c r="X163" t="str">
        <f>DEC2HEX(SUM(S132:S163),8)</f>
        <v>00000000</v>
      </c>
      <c r="Y163" t="str">
        <f>DEC2HEX(SUM(T132:T163),8)</f>
        <v>00000000</v>
      </c>
      <c r="Z163" t="str">
        <f>DEC2HEX(SUM(U132:U163),8)</f>
        <v>00000000</v>
      </c>
      <c r="AA163" s="5" t="s">
        <v>2</v>
      </c>
      <c r="AB163" s="5" t="s">
        <v>1</v>
      </c>
      <c r="AC163" s="5" t="s">
        <v>0</v>
      </c>
      <c r="AD163" s="6"/>
      <c r="AE163" s="6"/>
      <c r="AF163" s="6"/>
      <c r="AG163" s="6"/>
      <c r="AH163" s="6"/>
    </row>
  </sheetData>
  <dataConsolidate function="var"/>
  <mergeCells count="6">
    <mergeCell ref="B132:B163"/>
    <mergeCell ref="F3:H3"/>
    <mergeCell ref="B4:B35"/>
    <mergeCell ref="B36:B67"/>
    <mergeCell ref="B68:B99"/>
    <mergeCell ref="B100:B131"/>
  </mergeCells>
  <phoneticPr fontId="1" type="noConversion"/>
  <dataValidations count="2">
    <dataValidation type="list" allowBlank="1" showInputMessage="1" showErrorMessage="1" sqref="E4">
      <formula1>$AA$4:$AH$4</formula1>
    </dataValidation>
    <dataValidation type="list" allowBlank="1" showInputMessage="1" showErrorMessage="1" sqref="E5:E163">
      <formula1>$AA5:$AH5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CV5 BUB</vt:lpstr>
      <vt:lpstr>'CV5 BUB'!In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(Yueh-Ju) Tai</dc:creator>
  <cp:lastModifiedBy>Perry (Pei-Hung) Liu</cp:lastModifiedBy>
  <dcterms:created xsi:type="dcterms:W3CDTF">2019-10-21T06:18:46Z</dcterms:created>
  <dcterms:modified xsi:type="dcterms:W3CDTF">2022-05-27T10:16:25Z</dcterms:modified>
</cp:coreProperties>
</file>