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lfredoOsuna/Desktop/Semestre_i/Sistemas Inteligentes/Sistemas_Inteligentes_2020/Clases/"/>
    </mc:Choice>
  </mc:AlternateContent>
  <xr:revisionPtr revIDLastSave="0" documentId="13_ncr:1_{3F2BF23E-8129-834E-95D8-D9ABC15CE6B8}" xr6:coauthVersionLast="45" xr6:coauthVersionMax="45" xr10:uidLastSave="{00000000-0000-0000-0000-000000000000}"/>
  <bookViews>
    <workbookView xWindow="0" yWindow="460" windowWidth="25600" windowHeight="14640" xr2:uid="{00000000-000D-0000-FFFF-FFFF00000000}"/>
  </bookViews>
  <sheets>
    <sheet name="N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  <c r="G57" i="1" s="1"/>
  <c r="G66" i="1"/>
  <c r="G67" i="1"/>
  <c r="G70" i="1"/>
  <c r="G69" i="1"/>
  <c r="G59" i="1"/>
  <c r="C70" i="1"/>
  <c r="C69" i="1"/>
  <c r="C59" i="1"/>
  <c r="C60" i="1"/>
  <c r="C67" i="1"/>
  <c r="C68" i="1" s="1"/>
  <c r="C56" i="1"/>
  <c r="C66" i="1"/>
  <c r="D67" i="1" s="1"/>
  <c r="G60" i="1"/>
  <c r="D57" i="1"/>
  <c r="C57" i="1"/>
  <c r="C58" i="1" s="1"/>
  <c r="C61" i="1" s="1"/>
  <c r="C62" i="1" s="1"/>
  <c r="C24" i="1"/>
  <c r="E24" i="1" s="1"/>
  <c r="E23" i="1"/>
  <c r="C25" i="1" s="1"/>
  <c r="E25" i="1" s="1"/>
  <c r="C23" i="1"/>
  <c r="H67" i="1" l="1"/>
  <c r="G68" i="1"/>
  <c r="G71" i="1" s="1"/>
  <c r="G72" i="1" s="1"/>
  <c r="C71" i="1"/>
  <c r="C72" i="1" s="1"/>
  <c r="H57" i="1"/>
  <c r="G58" i="1" s="1"/>
  <c r="G61" i="1" s="1"/>
  <c r="G62" i="1" s="1"/>
  <c r="C36" i="1"/>
  <c r="C45" i="1"/>
  <c r="C37" i="1"/>
  <c r="C28" i="1"/>
  <c r="C44" i="1"/>
  <c r="F46" i="1"/>
  <c r="C46" i="1"/>
  <c r="C38" i="1"/>
  <c r="C39" i="1" s="1"/>
  <c r="C40" i="1" s="1"/>
  <c r="F38" i="1"/>
  <c r="C26" i="1"/>
  <c r="E26" i="1" s="1"/>
  <c r="C47" i="1" l="1"/>
  <c r="C48" i="1" s="1"/>
  <c r="F45" i="1"/>
  <c r="F37" i="1"/>
  <c r="C29" i="1"/>
  <c r="C31" i="1" s="1"/>
  <c r="F36" i="1"/>
  <c r="F44" i="1"/>
  <c r="F47" i="1" s="1"/>
  <c r="F48" i="1" s="1"/>
  <c r="F39" i="1" l="1"/>
  <c r="F40" i="1" s="1"/>
</calcChain>
</file>

<file path=xl/sharedStrings.xml><?xml version="1.0" encoding="utf-8"?>
<sst xmlns="http://schemas.openxmlformats.org/spreadsheetml/2006/main" count="77" uniqueCount="42">
  <si>
    <t>Learning rate</t>
  </si>
  <si>
    <t>η =</t>
  </si>
  <si>
    <t>Feed Forward</t>
  </si>
  <si>
    <t>InputH1</t>
  </si>
  <si>
    <t>OutputH1</t>
  </si>
  <si>
    <t>InputH2</t>
  </si>
  <si>
    <t>InputOut1</t>
  </si>
  <si>
    <t>OutputH2</t>
  </si>
  <si>
    <t>OutputOut1</t>
  </si>
  <si>
    <t>InputOut2</t>
  </si>
  <si>
    <t>OutputOut2</t>
  </si>
  <si>
    <t>ETotalH1</t>
  </si>
  <si>
    <t>ETotalH2</t>
  </si>
  <si>
    <t>Etotal</t>
  </si>
  <si>
    <t>Back Propagation</t>
  </si>
  <si>
    <t>Etotal/OutputOut1</t>
  </si>
  <si>
    <t>Etotal/OutputOut2</t>
  </si>
  <si>
    <t>OutputOut1/InputOut1</t>
  </si>
  <si>
    <t>InputOut1/W5</t>
  </si>
  <si>
    <t>Etotal/W5</t>
  </si>
  <si>
    <t>W5</t>
  </si>
  <si>
    <t>W6</t>
  </si>
  <si>
    <t>OutputOut2/InputOut2</t>
  </si>
  <si>
    <t>Etotal/W6</t>
  </si>
  <si>
    <t>InputOut1/W6</t>
  </si>
  <si>
    <t>W7</t>
  </si>
  <si>
    <t>Etotal/W7</t>
  </si>
  <si>
    <t>Etotal/W8</t>
  </si>
  <si>
    <t>W8</t>
  </si>
  <si>
    <t>InputOut2/W8</t>
  </si>
  <si>
    <t>InputOut2/W7</t>
  </si>
  <si>
    <t>W1</t>
  </si>
  <si>
    <t>W2</t>
  </si>
  <si>
    <t>A</t>
  </si>
  <si>
    <t>B1-B2</t>
  </si>
  <si>
    <t>C</t>
  </si>
  <si>
    <t>D</t>
  </si>
  <si>
    <t>F</t>
  </si>
  <si>
    <t>E</t>
  </si>
  <si>
    <t>W3</t>
  </si>
  <si>
    <t>W4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</si>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</sst>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name val="Arial"/>
    </font>
    <font>
      <sz val="8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/>
    <xf numFmtId="0" fontId="6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8" fillId="0" borderId="1" xfId="0" applyFont="1" applyBorder="1" applyAlignment="1"/>
    <xf numFmtId="0" fontId="5" fillId="0" borderId="1" xfId="0" applyFont="1" applyBorder="1" applyAlignment="1"/>
    <xf numFmtId="0" fontId="9" fillId="0" borderId="0" xfId="0" applyFont="1" applyAlignment="1"/>
    <xf numFmtId="0" fontId="10" fillId="0" borderId="0" xfId="0" applyFont="1" applyAlignme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923925</xdr:colOff>
      <xdr:row>0</xdr:row>
      <xdr:rowOff>171450</xdr:rowOff>
    </xdr:from>
    <xdr:ext cx="7248525" cy="32480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899239</xdr:colOff>
      <xdr:row>30</xdr:row>
      <xdr:rowOff>162104</xdr:rowOff>
    </xdr:from>
    <xdr:ext cx="3667125" cy="18192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201739" y="5790513"/>
          <a:ext cx="3667125" cy="18192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6</xdr:col>
      <xdr:colOff>809554</xdr:colOff>
      <xdr:row>41</xdr:row>
      <xdr:rowOff>106480</xdr:rowOff>
    </xdr:from>
    <xdr:to>
      <xdr:col>10</xdr:col>
      <xdr:colOff>365577</xdr:colOff>
      <xdr:row>51</xdr:row>
      <xdr:rowOff>49313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B0F63C-3AFC-804C-A9BB-C87F8ED10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2054" y="7798639"/>
          <a:ext cx="4001023" cy="18189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188190</xdr:colOff>
      <xdr:row>41</xdr:row>
      <xdr:rowOff>171718</xdr:rowOff>
    </xdr:from>
    <xdr:to>
      <xdr:col>14</xdr:col>
      <xdr:colOff>849970</xdr:colOff>
      <xdr:row>51</xdr:row>
      <xdr:rowOff>80827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BAAF70-8FAA-ED4A-A5CE-B949ADCBD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6940" y="7863877"/>
          <a:ext cx="3995530" cy="1785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129885</xdr:colOff>
      <xdr:row>52</xdr:row>
      <xdr:rowOff>4470</xdr:rowOff>
    </xdr:from>
    <xdr:to>
      <xdr:col>12</xdr:col>
      <xdr:colOff>1015721</xdr:colOff>
      <xdr:row>76</xdr:row>
      <xdr:rowOff>118997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E0415E7-5CA9-ED43-AC30-23C6F4368B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151"/>
        <a:stretch/>
      </xdr:blipFill>
      <xdr:spPr bwMode="auto">
        <a:xfrm>
          <a:off x="11877385" y="9760379"/>
          <a:ext cx="3108336" cy="46172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72"/>
  <sheetViews>
    <sheetView showGridLines="0" tabSelected="1" topLeftCell="A6" zoomScale="88" workbookViewId="0">
      <selection activeCell="I17" sqref="I17"/>
    </sheetView>
  </sheetViews>
  <sheetFormatPr baseColWidth="10" defaultColWidth="14.5" defaultRowHeight="15.75" customHeight="1" x14ac:dyDescent="0.15"/>
  <cols>
    <col min="2" max="2" width="18.83203125" bestFit="1" customWidth="1"/>
    <col min="5" max="5" width="18.83203125" bestFit="1" customWidth="1"/>
  </cols>
  <sheetData>
    <row r="1" spans="1:2" x14ac:dyDescent="0.2">
      <c r="A1" s="1"/>
    </row>
    <row r="2" spans="1:2" x14ac:dyDescent="0.2">
      <c r="A2" s="2"/>
      <c r="B2" s="2"/>
    </row>
    <row r="3" spans="1:2" x14ac:dyDescent="0.2">
      <c r="B3" s="2"/>
    </row>
    <row r="6" spans="1:2" x14ac:dyDescent="0.2">
      <c r="A6" s="2"/>
    </row>
    <row r="19" spans="1:5" ht="15.75" customHeight="1" x14ac:dyDescent="0.15">
      <c r="B19" s="6" t="s">
        <v>0</v>
      </c>
      <c r="C19" s="7" t="s">
        <v>1</v>
      </c>
      <c r="D19" s="6">
        <v>0.5</v>
      </c>
    </row>
    <row r="21" spans="1:5" ht="15.75" customHeight="1" x14ac:dyDescent="0.2">
      <c r="A21" s="12">
        <v>1</v>
      </c>
      <c r="B21" s="12" t="s">
        <v>2</v>
      </c>
    </row>
    <row r="23" spans="1:5" ht="15.75" customHeight="1" x14ac:dyDescent="0.15">
      <c r="B23" s="3" t="s">
        <v>3</v>
      </c>
      <c r="C23" s="4">
        <f>0.15*0.05+0.25*0.1+0.35*1</f>
        <v>0.38249999999999995</v>
      </c>
      <c r="D23" s="5" t="s">
        <v>4</v>
      </c>
      <c r="E23" s="5">
        <f>1/(1+EXP(-C23))</f>
        <v>0.59447593074824012</v>
      </c>
    </row>
    <row r="24" spans="1:5" ht="15.75" customHeight="1" x14ac:dyDescent="0.15">
      <c r="B24" s="5" t="s">
        <v>5</v>
      </c>
      <c r="C24" s="4">
        <f>0.2*0.05+0.3*0.1+0.35*1</f>
        <v>0.38999999999999996</v>
      </c>
      <c r="D24" s="5" t="s">
        <v>7</v>
      </c>
      <c r="E24" s="5">
        <f>1/(1+EXP(-C24))</f>
        <v>0.59628269929678779</v>
      </c>
    </row>
    <row r="25" spans="1:5" ht="15.75" customHeight="1" x14ac:dyDescent="0.15">
      <c r="B25" s="3" t="s">
        <v>6</v>
      </c>
      <c r="C25" s="5">
        <f>0.4*E23+0.5*E24+0.6*1</f>
        <v>1.1359317219476899</v>
      </c>
      <c r="D25" s="5" t="s">
        <v>8</v>
      </c>
      <c r="E25" s="5">
        <f>1/(1+EXP(-C25))</f>
        <v>0.75693191543993854</v>
      </c>
    </row>
    <row r="26" spans="1:5" ht="15.75" customHeight="1" x14ac:dyDescent="0.15">
      <c r="B26" s="3" t="s">
        <v>9</v>
      </c>
      <c r="C26" s="5">
        <f>0.45*E23+0.55*E24+0.6*1</f>
        <v>1.1954696534499414</v>
      </c>
      <c r="D26" s="5" t="s">
        <v>10</v>
      </c>
      <c r="E26" s="5">
        <f>1/(1+EXP(-C26))</f>
        <v>0.76771787980696127</v>
      </c>
    </row>
    <row r="28" spans="1:5" ht="15.75" customHeight="1" x14ac:dyDescent="0.15">
      <c r="B28" s="3" t="s">
        <v>11</v>
      </c>
      <c r="C28" s="5">
        <f>((1/2)*POWER(0.01-E25,2))</f>
        <v>0.27895364315138776</v>
      </c>
    </row>
    <row r="29" spans="1:5" ht="15.75" customHeight="1" x14ac:dyDescent="0.15">
      <c r="B29" s="3" t="s">
        <v>12</v>
      </c>
      <c r="C29" s="5">
        <f>((1/2)*POWER(0.99-E26,2))</f>
        <v>2.4704670478756258E-2</v>
      </c>
    </row>
    <row r="31" spans="1:5" ht="15.75" customHeight="1" x14ac:dyDescent="0.15">
      <c r="B31" s="3" t="s">
        <v>13</v>
      </c>
      <c r="C31" s="5">
        <f>SUM(C28:C29)</f>
        <v>0.30365831363014401</v>
      </c>
    </row>
    <row r="33" spans="1:6" ht="15.75" customHeight="1" x14ac:dyDescent="0.2">
      <c r="A33" s="11">
        <v>2</v>
      </c>
      <c r="B33" s="11" t="s">
        <v>14</v>
      </c>
    </row>
    <row r="35" spans="1:6" ht="15.75" customHeight="1" x14ac:dyDescent="0.15">
      <c r="B35" s="14" t="s">
        <v>20</v>
      </c>
      <c r="C35" s="15"/>
      <c r="E35" s="14" t="s">
        <v>21</v>
      </c>
      <c r="F35" s="15"/>
    </row>
    <row r="36" spans="1:6" ht="15.75" customHeight="1" x14ac:dyDescent="0.15">
      <c r="B36" s="9" t="s">
        <v>15</v>
      </c>
      <c r="C36" s="5">
        <f>-(0.01-$E25)</f>
        <v>0.74693191543993853</v>
      </c>
      <c r="E36" s="9" t="s">
        <v>16</v>
      </c>
      <c r="F36" s="5">
        <f>-(0.99-$E26)</f>
        <v>-0.22228212019303872</v>
      </c>
    </row>
    <row r="37" spans="1:6" ht="15.75" customHeight="1" x14ac:dyDescent="0.15">
      <c r="B37" s="9" t="s">
        <v>17</v>
      </c>
      <c r="C37" s="5">
        <f>$E25*(1-$E25)</f>
        <v>0.18398599082836428</v>
      </c>
      <c r="E37" s="9" t="s">
        <v>22</v>
      </c>
      <c r="F37" s="5">
        <f>$E26*(1-$E26)</f>
        <v>0.17832713683166543</v>
      </c>
    </row>
    <row r="38" spans="1:6" ht="15.75" customHeight="1" x14ac:dyDescent="0.15">
      <c r="B38" s="9" t="s">
        <v>18</v>
      </c>
      <c r="C38" s="5">
        <f>1*$E23*POWER(0.4,1-1)</f>
        <v>0.59447593074824012</v>
      </c>
      <c r="E38" s="9" t="s">
        <v>24</v>
      </c>
      <c r="F38" s="5">
        <f>1*$E23*POWER(0.45,1-1)</f>
        <v>0.59447593074824012</v>
      </c>
    </row>
    <row r="39" spans="1:6" ht="15.75" customHeight="1" x14ac:dyDescent="0.15">
      <c r="B39" s="9" t="s">
        <v>19</v>
      </c>
      <c r="C39" s="5">
        <f>C36*C37*C38</f>
        <v>8.1695859862008821E-2</v>
      </c>
      <c r="E39" s="9" t="s">
        <v>23</v>
      </c>
      <c r="F39" s="5">
        <f>F36*F37*F38</f>
        <v>-2.3564392220908646E-2</v>
      </c>
    </row>
    <row r="40" spans="1:6" ht="15.75" customHeight="1" x14ac:dyDescent="0.15">
      <c r="B40" s="10" t="s">
        <v>20</v>
      </c>
      <c r="C40" s="10">
        <f>ABS(0.4-(D19*C39))</f>
        <v>0.35915207006899563</v>
      </c>
      <c r="E40" s="10" t="s">
        <v>21</v>
      </c>
      <c r="F40" s="10">
        <f>ABS(0.45-($D$19*F39))</f>
        <v>0.46178219611045435</v>
      </c>
    </row>
    <row r="43" spans="1:6" ht="15.75" customHeight="1" x14ac:dyDescent="0.15">
      <c r="B43" s="14" t="s">
        <v>25</v>
      </c>
      <c r="C43" s="15"/>
      <c r="E43" s="14" t="s">
        <v>28</v>
      </c>
      <c r="F43" s="15"/>
    </row>
    <row r="44" spans="1:6" ht="15.75" customHeight="1" x14ac:dyDescent="0.15">
      <c r="B44" s="9" t="s">
        <v>16</v>
      </c>
      <c r="C44" s="5">
        <f>-(0.01-$E25)</f>
        <v>0.74693191543993853</v>
      </c>
      <c r="E44" s="9" t="s">
        <v>16</v>
      </c>
      <c r="F44" s="5">
        <f>-(0.99-$E26)</f>
        <v>-0.22228212019303872</v>
      </c>
    </row>
    <row r="45" spans="1:6" ht="15.75" customHeight="1" x14ac:dyDescent="0.15">
      <c r="B45" s="9" t="s">
        <v>22</v>
      </c>
      <c r="C45" s="5">
        <f>$E$25*(1-$E$25)</f>
        <v>0.18398599082836428</v>
      </c>
      <c r="E45" s="9" t="s">
        <v>22</v>
      </c>
      <c r="F45" s="5">
        <f>$E$26*(1-$E$26)</f>
        <v>0.17832713683166543</v>
      </c>
    </row>
    <row r="46" spans="1:6" ht="15.75" customHeight="1" x14ac:dyDescent="0.15">
      <c r="B46" s="9" t="s">
        <v>30</v>
      </c>
      <c r="C46" s="5">
        <f>1*$E$24*POWER(0.5,1-1)</f>
        <v>0.59628269929678779</v>
      </c>
      <c r="E46" s="9" t="s">
        <v>29</v>
      </c>
      <c r="F46" s="5">
        <f>1*$E$24*POWER(0.5,1-1)</f>
        <v>0.59628269929678779</v>
      </c>
    </row>
    <row r="47" spans="1:6" ht="15.75" customHeight="1" x14ac:dyDescent="0.15">
      <c r="B47" s="9" t="s">
        <v>26</v>
      </c>
      <c r="C47" s="5">
        <f>C44*C45*C46</f>
        <v>8.1944155045229186E-2</v>
      </c>
      <c r="E47" s="9" t="s">
        <v>27</v>
      </c>
      <c r="F47" s="5">
        <f>F44*F45*F46</f>
        <v>-2.3636010600271443E-2</v>
      </c>
    </row>
    <row r="48" spans="1:6" ht="15.75" customHeight="1" x14ac:dyDescent="0.15">
      <c r="B48" s="10" t="s">
        <v>25</v>
      </c>
      <c r="C48" s="10">
        <f>ABS(0.5-($D$19*C47))</f>
        <v>0.45902792247738539</v>
      </c>
      <c r="E48" s="10" t="s">
        <v>28</v>
      </c>
      <c r="F48" s="10">
        <f>ABS(0.55-($D$19*F47))</f>
        <v>0.56181800530013581</v>
      </c>
    </row>
    <row r="55" spans="2:10" ht="15.75" customHeight="1" x14ac:dyDescent="0.15">
      <c r="B55" s="13" t="s">
        <v>31</v>
      </c>
      <c r="C55" s="13"/>
      <c r="D55" s="13"/>
      <c r="F55" s="13" t="s">
        <v>32</v>
      </c>
      <c r="G55" s="13"/>
      <c r="H55" s="13"/>
      <c r="J55" s="8" t="s">
        <v>33</v>
      </c>
    </row>
    <row r="56" spans="2:10" ht="15.75" customHeight="1" x14ac:dyDescent="0.15">
      <c r="B56" s="9" t="s">
        <v>33</v>
      </c>
      <c r="C56" s="20">
        <f>C36*C37</f>
        <v>0.13742500854354509</v>
      </c>
      <c r="D56" s="20"/>
      <c r="F56" s="9" t="s">
        <v>33</v>
      </c>
      <c r="G56" s="20">
        <f>F44*F45</f>
        <v>-3.9638934062896716E-2</v>
      </c>
      <c r="H56" s="20"/>
    </row>
    <row r="57" spans="2:10" ht="15.75" customHeight="1" x14ac:dyDescent="0.15">
      <c r="B57" s="9" t="s">
        <v>34</v>
      </c>
      <c r="C57" s="5">
        <f>C56*0.4</f>
        <v>5.4970003417418034E-2</v>
      </c>
      <c r="D57" s="5">
        <f>C56*0.45</f>
        <v>6.1841253844595288E-2</v>
      </c>
      <c r="F57" s="9" t="s">
        <v>34</v>
      </c>
      <c r="G57" s="5">
        <f>G56*0.5</f>
        <v>-1.9819467031448358E-2</v>
      </c>
      <c r="H57" s="5">
        <f>G56*0.55</f>
        <v>-2.1801413734593197E-2</v>
      </c>
    </row>
    <row r="58" spans="2:10" ht="15.75" customHeight="1" x14ac:dyDescent="0.15">
      <c r="B58" s="9" t="s">
        <v>35</v>
      </c>
      <c r="C58" s="21">
        <f>C57+D57</f>
        <v>0.11681125726201333</v>
      </c>
      <c r="D58" s="22"/>
      <c r="F58" s="9" t="s">
        <v>35</v>
      </c>
      <c r="G58" s="21">
        <f>G57+H57</f>
        <v>-4.1620880766041556E-2</v>
      </c>
      <c r="H58" s="22"/>
    </row>
    <row r="59" spans="2:10" ht="15.75" customHeight="1" x14ac:dyDescent="0.15">
      <c r="B59" s="9" t="s">
        <v>36</v>
      </c>
      <c r="C59" s="21">
        <f>E23*(1-E23)</f>
        <v>0.24107429850925374</v>
      </c>
      <c r="D59" s="22"/>
      <c r="F59" s="9" t="s">
        <v>36</v>
      </c>
      <c r="G59" s="21">
        <f>E24*(1-E24)</f>
        <v>0.24072964181612433</v>
      </c>
      <c r="H59" s="22"/>
      <c r="J59" s="8" t="s">
        <v>41</v>
      </c>
    </row>
    <row r="60" spans="2:10" ht="15.75" customHeight="1" x14ac:dyDescent="0.15">
      <c r="B60" s="9" t="s">
        <v>38</v>
      </c>
      <c r="C60" s="21">
        <f>0.05</f>
        <v>0.05</v>
      </c>
      <c r="D60" s="22"/>
      <c r="F60" s="9" t="s">
        <v>38</v>
      </c>
      <c r="G60" s="21">
        <f>0.05</f>
        <v>0.05</v>
      </c>
      <c r="H60" s="22"/>
    </row>
    <row r="61" spans="2:10" ht="15.75" customHeight="1" x14ac:dyDescent="0.15">
      <c r="B61" s="9" t="s">
        <v>37</v>
      </c>
      <c r="C61" s="21">
        <f>C58*C59*C60</f>
        <v>1.4080095951211919E-3</v>
      </c>
      <c r="D61" s="22"/>
      <c r="F61" s="9" t="s">
        <v>37</v>
      </c>
      <c r="G61" s="21">
        <f>G58*G59*G60</f>
        <v>-5.0096898594404013E-4</v>
      </c>
      <c r="H61" s="22"/>
    </row>
    <row r="62" spans="2:10" ht="15.75" customHeight="1" x14ac:dyDescent="0.15">
      <c r="B62" s="10" t="s">
        <v>31</v>
      </c>
      <c r="C62" s="23">
        <f>ABS(0.15-(D19*$C$61))</f>
        <v>0.14929599520243939</v>
      </c>
      <c r="D62" s="24"/>
      <c r="F62" s="10" t="s">
        <v>32</v>
      </c>
      <c r="G62" s="23">
        <f>ABS(0.2-($D$19*$G$61))</f>
        <v>0.20025048449297203</v>
      </c>
      <c r="H62" s="24"/>
      <c r="J62" s="8" t="s">
        <v>35</v>
      </c>
    </row>
    <row r="65" spans="2:10" ht="15.75" customHeight="1" x14ac:dyDescent="0.15">
      <c r="B65" s="14" t="s">
        <v>39</v>
      </c>
      <c r="C65" s="19"/>
      <c r="D65" s="15"/>
      <c r="F65" s="14" t="s">
        <v>40</v>
      </c>
      <c r="G65" s="19"/>
      <c r="H65" s="15"/>
      <c r="J65" s="8" t="s">
        <v>36</v>
      </c>
    </row>
    <row r="66" spans="2:10" ht="15.75" customHeight="1" x14ac:dyDescent="0.15">
      <c r="B66" s="9" t="s">
        <v>33</v>
      </c>
      <c r="C66" s="25">
        <f>C36*C37</f>
        <v>0.13742500854354509</v>
      </c>
      <c r="D66" s="26"/>
      <c r="F66" s="9" t="s">
        <v>33</v>
      </c>
      <c r="G66" s="25">
        <f>F44*F45</f>
        <v>-3.9638934062896716E-2</v>
      </c>
      <c r="H66" s="26"/>
    </row>
    <row r="67" spans="2:10" ht="15.75" customHeight="1" x14ac:dyDescent="0.15">
      <c r="B67" s="9" t="s">
        <v>34</v>
      </c>
      <c r="C67" s="16">
        <f>C66*0.4</f>
        <v>5.4970003417418034E-2</v>
      </c>
      <c r="D67" s="16">
        <f>C66*0.45</f>
        <v>6.1841253844595288E-2</v>
      </c>
      <c r="F67" s="9" t="s">
        <v>34</v>
      </c>
      <c r="G67" s="16">
        <f>G66*0.5</f>
        <v>-1.9819467031448358E-2</v>
      </c>
      <c r="H67" s="16">
        <f>G66*0.55</f>
        <v>-2.1801413734593197E-2</v>
      </c>
      <c r="J67" s="8" t="s">
        <v>38</v>
      </c>
    </row>
    <row r="68" spans="2:10" ht="15.75" customHeight="1" x14ac:dyDescent="0.15">
      <c r="B68" s="9" t="s">
        <v>35</v>
      </c>
      <c r="C68" s="25">
        <f>C67+D67</f>
        <v>0.11681125726201333</v>
      </c>
      <c r="D68" s="26"/>
      <c r="F68" s="9" t="s">
        <v>35</v>
      </c>
      <c r="G68" s="25">
        <f>G67+H67</f>
        <v>-4.1620880766041556E-2</v>
      </c>
      <c r="H68" s="26"/>
    </row>
    <row r="69" spans="2:10" ht="15.75" customHeight="1" x14ac:dyDescent="0.15">
      <c r="B69" s="9" t="s">
        <v>36</v>
      </c>
      <c r="C69" s="25">
        <f>E23*(1-E23)</f>
        <v>0.24107429850925374</v>
      </c>
      <c r="D69" s="26"/>
      <c r="F69" s="9" t="s">
        <v>36</v>
      </c>
      <c r="G69" s="25">
        <f>E24*(1-E24)</f>
        <v>0.24072964181612433</v>
      </c>
      <c r="H69" s="26"/>
    </row>
    <row r="70" spans="2:10" ht="15.75" customHeight="1" x14ac:dyDescent="0.15">
      <c r="B70" s="9" t="s">
        <v>38</v>
      </c>
      <c r="C70" s="25">
        <f>0.1</f>
        <v>0.1</v>
      </c>
      <c r="D70" s="26"/>
      <c r="F70" s="9" t="s">
        <v>38</v>
      </c>
      <c r="G70" s="25">
        <f>0.1</f>
        <v>0.1</v>
      </c>
      <c r="H70" s="26"/>
    </row>
    <row r="71" spans="2:10" ht="15.75" customHeight="1" x14ac:dyDescent="0.15">
      <c r="B71" s="9" t="s">
        <v>37</v>
      </c>
      <c r="C71" s="25">
        <f>C68*C69*C70</f>
        <v>2.8160191902423838E-3</v>
      </c>
      <c r="D71" s="26"/>
      <c r="F71" s="9" t="s">
        <v>37</v>
      </c>
      <c r="G71" s="25">
        <f>G68*G69*G70</f>
        <v>-1.0019379718880803E-3</v>
      </c>
      <c r="H71" s="26"/>
    </row>
    <row r="72" spans="2:10" ht="15.75" customHeight="1" x14ac:dyDescent="0.15">
      <c r="B72" s="10" t="s">
        <v>39</v>
      </c>
      <c r="C72" s="17">
        <f>ABS(0.25-($D$19*C71))</f>
        <v>0.24859199040487881</v>
      </c>
      <c r="D72" s="18"/>
      <c r="F72" s="10" t="s">
        <v>40</v>
      </c>
      <c r="G72" s="17">
        <f>ABS(0.3-($D$19*G71))</f>
        <v>0.30050096898594403</v>
      </c>
      <c r="H72" s="18"/>
      <c r="J72" s="8" t="s">
        <v>37</v>
      </c>
    </row>
  </sheetData>
  <mergeCells count="32">
    <mergeCell ref="C71:D71"/>
    <mergeCell ref="C61:D61"/>
    <mergeCell ref="G61:H61"/>
    <mergeCell ref="G71:H71"/>
    <mergeCell ref="G72:H72"/>
    <mergeCell ref="C72:D72"/>
    <mergeCell ref="C62:D62"/>
    <mergeCell ref="G62:H62"/>
    <mergeCell ref="C70:D70"/>
    <mergeCell ref="G66:H66"/>
    <mergeCell ref="G68:H68"/>
    <mergeCell ref="G69:H69"/>
    <mergeCell ref="G70:H70"/>
    <mergeCell ref="F65:H65"/>
    <mergeCell ref="B65:D65"/>
    <mergeCell ref="C66:D66"/>
    <mergeCell ref="C68:D68"/>
    <mergeCell ref="C69:D69"/>
    <mergeCell ref="C60:D60"/>
    <mergeCell ref="F55:H55"/>
    <mergeCell ref="G56:H56"/>
    <mergeCell ref="G58:H58"/>
    <mergeCell ref="G59:H59"/>
    <mergeCell ref="G60:H60"/>
    <mergeCell ref="C56:D56"/>
    <mergeCell ref="C58:D58"/>
    <mergeCell ref="C59:D59"/>
    <mergeCell ref="B55:D55"/>
    <mergeCell ref="B35:C35"/>
    <mergeCell ref="E35:F35"/>
    <mergeCell ref="E43:F43"/>
    <mergeCell ref="B43:C43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2020-03-09T20:15:29Z</dcterms:modified>
</cp:coreProperties>
</file>