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L:\word_docs\NLP\AES 2020\"/>
    </mc:Choice>
  </mc:AlternateContent>
  <xr:revisionPtr revIDLastSave="0" documentId="13_ncr:1_{9CEC1562-B06D-4559-A5C0-1DF86552BC6D}" xr6:coauthVersionLast="45" xr6:coauthVersionMax="45" xr10:uidLastSave="{00000000-0000-0000-0000-000000000000}"/>
  <bookViews>
    <workbookView xWindow="28890" yWindow="1635" windowWidth="27645" windowHeight="11760" activeTab="2" xr2:uid="{00000000-000D-0000-FFFF-FFFF00000000}"/>
  </bookViews>
  <sheets>
    <sheet name="individual ESF_T" sheetId="5" r:id="rId1"/>
    <sheet name="ESF_ET" sheetId="6" r:id="rId2"/>
    <sheet name="scores lateralisation" sheetId="1" r:id="rId3"/>
    <sheet name="scores localisation" sheetId="2"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9" i="2" l="1"/>
  <c r="C8" i="2"/>
  <c r="C7" i="2"/>
  <c r="C6" i="2"/>
  <c r="C5" i="2"/>
  <c r="C4" i="2"/>
  <c r="G8" i="2"/>
  <c r="G7" i="2"/>
  <c r="G9" i="2"/>
  <c r="G6" i="2"/>
  <c r="G5" i="2"/>
  <c r="G4" i="2"/>
  <c r="C9" i="1"/>
  <c r="C8" i="1"/>
  <c r="C7" i="1"/>
  <c r="C6" i="1"/>
  <c r="C5" i="1"/>
  <c r="C4" i="1"/>
  <c r="G8" i="1"/>
  <c r="G7" i="1"/>
  <c r="G9" i="1"/>
  <c r="G6" i="1"/>
  <c r="G5" i="1"/>
  <c r="G4" i="1"/>
  <c r="F9" i="2"/>
  <c r="F8" i="2"/>
  <c r="F6" i="2"/>
  <c r="B9" i="2"/>
  <c r="B6" i="2"/>
  <c r="F5" i="2"/>
  <c r="F4" i="2"/>
  <c r="B5" i="2"/>
  <c r="B4" i="2"/>
  <c r="F7" i="2"/>
  <c r="B8" i="2"/>
  <c r="B7" i="2"/>
  <c r="F9" i="1"/>
  <c r="F6" i="1"/>
  <c r="F5" i="1"/>
  <c r="F4" i="1"/>
  <c r="B4" i="1"/>
  <c r="B5" i="1"/>
  <c r="B6" i="1"/>
  <c r="B9" i="1"/>
  <c r="F8" i="1"/>
  <c r="F7" i="1"/>
  <c r="B7" i="1"/>
  <c r="B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Ali Marvasti</author>
  </authors>
  <commentList>
    <comment ref="A6" authorId="0" shapeId="0" xr:uid="{B228FE05-C16B-4DCF-AE64-5AC918736E55}">
      <text>
        <r>
          <rPr>
            <b/>
            <sz val="9"/>
            <color indexed="81"/>
            <rFont val="Tahoma"/>
            <family val="2"/>
          </rPr>
          <t>Ali Marvasti:</t>
        </r>
        <r>
          <rPr>
            <sz val="9"/>
            <color indexed="81"/>
            <rFont val="Tahoma"/>
            <family val="2"/>
          </rPr>
          <t xml:space="preserve">
L insular lesion</t>
        </r>
      </text>
    </comment>
    <comment ref="A7" authorId="0" shapeId="0" xr:uid="{22A0C599-204F-42B7-A50A-325538A7FD5A}">
      <text>
        <r>
          <rPr>
            <b/>
            <sz val="9"/>
            <color indexed="81"/>
            <rFont val="Tahoma"/>
            <family val="2"/>
          </rPr>
          <t>Ali Marvasti:</t>
        </r>
        <r>
          <rPr>
            <sz val="9"/>
            <color indexed="81"/>
            <rFont val="Tahoma"/>
            <family val="2"/>
          </rPr>
          <t xml:space="preserve">
PET shows left frontal hypometabolism
Left temporal lobe cortical dysplasia.
L F Lx</t>
        </r>
      </text>
    </comment>
    <comment ref="A8" authorId="0" shapeId="0" xr:uid="{E73F230E-DB77-433C-841D-DFFEDD566603}">
      <text>
        <r>
          <rPr>
            <b/>
            <sz val="9"/>
            <color indexed="81"/>
            <rFont val="Tahoma"/>
            <family val="2"/>
          </rPr>
          <t>Ali Marvasti:</t>
        </r>
        <r>
          <rPr>
            <sz val="9"/>
            <color indexed="81"/>
            <rFont val="Tahoma"/>
            <family val="2"/>
          </rPr>
          <t xml:space="preserve">
R F Lx
Languare fMRI: left sided language dominance
Conclusion: For intracranial EEG recording with grid and strips</t>
        </r>
      </text>
    </comment>
    <comment ref="A9" authorId="0" shapeId="0" xr:uid="{0646A23E-DCF9-4C7B-9954-C99F5BD1591B}">
      <text>
        <r>
          <rPr>
            <b/>
            <sz val="9"/>
            <color indexed="81"/>
            <rFont val="Tahoma"/>
            <family val="2"/>
          </rPr>
          <t>Ali Marvasti:</t>
        </r>
        <r>
          <rPr>
            <sz val="9"/>
            <color indexed="81"/>
            <rFont val="Tahoma"/>
            <family val="2"/>
          </rPr>
          <t xml:space="preserve">
MRI – Chalfont 3T (23/1/09)
Mass lesion within L frontal lobe involving cortex adjacent to the upper part of the circular sulcus. Some involvement of insular.  A component also involving the inf frontal gyrus close to the primary motor speech area. 
L F Lesx</t>
        </r>
      </text>
    </comment>
  </commentList>
</comments>
</file>

<file path=xl/sharedStrings.xml><?xml version="1.0" encoding="utf-8"?>
<sst xmlns="http://schemas.openxmlformats.org/spreadsheetml/2006/main" count="302" uniqueCount="115">
  <si>
    <t>Set of Semiology (SVT Non-Softmax Combination)</t>
  </si>
  <si>
    <t>Initial Semiology</t>
  </si>
  <si>
    <t>Seizure-Free Patients</t>
  </si>
  <si>
    <t>Not Seizure-Free Patients</t>
  </si>
  <si>
    <t>SVT options</t>
  </si>
  <si>
    <t>SoS_ESF_T</t>
  </si>
  <si>
    <t>SoS_ESF_ET</t>
  </si>
  <si>
    <t>SoS_NSF_T</t>
  </si>
  <si>
    <t>SoS_NSF_ET</t>
  </si>
  <si>
    <t>initial_ESF_T</t>
  </si>
  <si>
    <t>initial_ESF_ET</t>
  </si>
  <si>
    <t>initial_NSF_T</t>
  </si>
  <si>
    <t>initial_NSF_ET</t>
  </si>
  <si>
    <t>all_inclusions</t>
  </si>
  <si>
    <t>GTpostopEZ_Priorall</t>
  </si>
  <si>
    <t>GTpostopEZ_PriorET</t>
  </si>
  <si>
    <t>GTpostopEZ_PriorCES</t>
  </si>
  <si>
    <t>GTpostopEZ_PriorSS</t>
  </si>
  <si>
    <t>Lateralisation</t>
  </si>
  <si>
    <t>GTall_SS</t>
  </si>
  <si>
    <t>Localisation</t>
  </si>
  <si>
    <t>ESF_T</t>
  </si>
  <si>
    <t>ESF_ET</t>
  </si>
  <si>
    <t>initial semio</t>
  </si>
  <si>
    <t>sing song tune (auditory)</t>
  </si>
  <si>
    <t>groan, tonic bilat, side to side rocking, ictal speech grammatically correct out of context, R hand automatisms</t>
  </si>
  <si>
    <t>mesial temporal</t>
  </si>
  <si>
    <t>posterior insula</t>
  </si>
  <si>
    <t>medial frontal</t>
  </si>
  <si>
    <t>initial semiology</t>
  </si>
  <si>
    <t>SoS</t>
  </si>
  <si>
    <t>R hippocampus</t>
  </si>
  <si>
    <t>read these in conjuction with SVT AES on jupyter</t>
  </si>
  <si>
    <t>R SMC</t>
  </si>
  <si>
    <t>NA</t>
  </si>
  <si>
    <t>SMC</t>
  </si>
  <si>
    <t>butterflies, panicky, Myoclonic L arm</t>
  </si>
  <si>
    <t xml:space="preserve">lip smacking, UL+LL jerking, unaware, </t>
  </si>
  <si>
    <t>R hippocampus/amygdala</t>
  </si>
  <si>
    <t>R hippocampus (2 R SMC, 3 R amygdala)</t>
  </si>
  <si>
    <t>R temporal pole</t>
  </si>
  <si>
    <t>R SMC/frontal pole</t>
  </si>
  <si>
    <t>Hippocampus</t>
  </si>
  <si>
    <t xml:space="preserve">LOA, lip smakcing, R asymmetric tonic, aphasia, </t>
  </si>
  <si>
    <t>epigastric, out of body</t>
  </si>
  <si>
    <t>hippocampus</t>
  </si>
  <si>
    <t>hippo amygdala</t>
  </si>
  <si>
    <t>temporal pole</t>
  </si>
  <si>
    <t>Amygdala (Hippo temporal pole)</t>
  </si>
  <si>
    <t>L hippo</t>
  </si>
  <si>
    <t>L hippo temporal pole</t>
  </si>
  <si>
    <t>L SMC</t>
  </si>
  <si>
    <t>+ full SoS</t>
  </si>
  <si>
    <t>autonomic aura (palpitations) psychic aura</t>
  </si>
  <si>
    <t>hippo</t>
  </si>
  <si>
    <t>R temoral pole</t>
  </si>
  <si>
    <t>butterflies altered awareness</t>
  </si>
  <si>
    <t>blank spells, behavioural and speech arrest, psychic aura, both hands automotor, L head version, L arm clonic</t>
  </si>
  <si>
    <t>bilat limb automatisms, dribbling (=drool), scared as if to cry, L facial grimacing</t>
  </si>
  <si>
    <t>*remove drool:
hippo</t>
  </si>
  <si>
    <t>blank</t>
  </si>
  <si>
    <t>fiddles, chews, wanders</t>
  </si>
  <si>
    <t xml:space="preserve">dyspraxic, blank lose awareness, </t>
  </si>
  <si>
    <t>rising sensation, euphoria(=none)</t>
  </si>
  <si>
    <t>correct = 1</t>
  </si>
  <si>
    <t>incorrect = -1</t>
  </si>
  <si>
    <t>no lat = 0</t>
  </si>
  <si>
    <t>-0.1 means N/A in Query - remove from total count</t>
  </si>
  <si>
    <t>vacant, loses awareness</t>
  </si>
  <si>
    <t>tonic-clonic</t>
  </si>
  <si>
    <t>R head version</t>
  </si>
  <si>
    <t>L mesial temporal</t>
  </si>
  <si>
    <t>L SMC (2 L FRP)</t>
  </si>
  <si>
    <t>L FRP and L SMC</t>
  </si>
  <si>
    <t>R head version, body turn R(=0), eye version ,speech arrest, L leg tonic, L arm raised, nocturnal seizures(=0)</t>
  </si>
  <si>
    <t>L SMC (2 RSMC)</t>
  </si>
  <si>
    <t>0 for incorrect</t>
  </si>
  <si>
    <t xml:space="preserve">epigastric, non specific warning, </t>
  </si>
  <si>
    <t>staring blankly, R arm elevating, speech arrest, postictal R hemiparesis (=behavioural and immobility), Head turn to L, L automatisms</t>
  </si>
  <si>
    <t>L TMP</t>
  </si>
  <si>
    <t>for ESF:</t>
  </si>
  <si>
    <t>SoS &gt; iS</t>
  </si>
  <si>
    <t>for temporal</t>
  </si>
  <si>
    <t>allinclusions &gt; GTpostopEZ_PriorSS</t>
  </si>
  <si>
    <t>for ET</t>
  </si>
  <si>
    <t>SoS = iS</t>
  </si>
  <si>
    <t>allinclusions = GTall_SS</t>
  </si>
  <si>
    <t xml:space="preserve">strange metallic taste, de ja vu. </t>
  </si>
  <si>
    <t>TMP</t>
  </si>
  <si>
    <t>inf temp gyrus</t>
  </si>
  <si>
    <t>loss of awareness, head slumped forward, arm posturing, fall if standing, salivation</t>
  </si>
  <si>
    <t>absences blank</t>
  </si>
  <si>
    <t>R arm elevates, R head turn, falls to ground, R jerking</t>
  </si>
  <si>
    <t>L SMC (2 R F Pole)</t>
  </si>
  <si>
    <t>R arm poke, blink</t>
  </si>
  <si>
    <t>TTG, TMP, Hippo</t>
  </si>
  <si>
    <t>hippo, TMP</t>
  </si>
  <si>
    <t>TMP = temporal pole</t>
  </si>
  <si>
    <t>L hippo (2 R Hippo)</t>
  </si>
  <si>
    <t>R arm poke nocturnal, hug, inappropriate sexual speech, swallowing, staring, head turn L, hiccup, R arm lift, lifting both knees(=hypermotor) leg movement,  face grimacing, fidgeting of arms, scratch with R arm after seizure(=none yet), L Head Version</t>
  </si>
  <si>
    <t>R SMC (2 L SMC)</t>
  </si>
  <si>
    <t>R SMC (L Hippo)</t>
  </si>
  <si>
    <t>de ja vu, metallic taste</t>
  </si>
  <si>
    <t>R arm motor, aphasia, motor arrest no LOC(=behav arrest), R head version</t>
  </si>
  <si>
    <t>L TMP (2 L hippo)</t>
  </si>
  <si>
    <t>L SMC (R SMC)</t>
  </si>
  <si>
    <t>in english</t>
  </si>
  <si>
    <t xml:space="preserve">set of semiology is better than just initial semiology. All options is better because of publication bias towards TLE. </t>
  </si>
  <si>
    <t>combinations of GTEZ or PriorSS are best</t>
  </si>
  <si>
    <t>set of semiology is again better. Now as expected, excluding the prior topological studies improves results as we are querying patients and comparing to predict seizure freedom (EZ) from semiology (SS).</t>
  </si>
  <si>
    <t xml:space="preserve">whereas for lateralisation SoS was best, for loc they are equivalent. </t>
  </si>
  <si>
    <t>SoS&gt; iS</t>
  </si>
  <si>
    <t>EZ+SS option is best</t>
  </si>
  <si>
    <t xml:space="preserve">SS mitigates TLE publication bias, </t>
  </si>
  <si>
    <t>as expeted, the EZ +SS option is best as helps exclude TLE publication bias, giving more balanced scores for T and ET resections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</si>
</sst>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B050"/>
      <name val="Calibri"/>
      <family val="2"/>
      <scheme val="minor"/>
    </font>
    <font>
      <b/>
      <sz val="9"/>
      <color rgb="FF00B050"/>
      <name val="Arial"/>
      <family val="2"/>
    </font>
    <font>
      <b/>
      <sz val="11"/>
      <color rgb="FFFF0000"/>
      <name val="Calibri"/>
      <family val="2"/>
      <scheme val="minor"/>
    </font>
    <font>
      <b/>
      <sz val="9"/>
      <color rgb="FFFF0000"/>
      <name val="Arial"/>
      <family val="2"/>
    </font>
    <font>
      <b/>
      <sz val="11"/>
      <name val="Calibri"/>
      <family val="2"/>
      <scheme val="minor"/>
    </font>
    <font>
      <sz val="9"/>
      <color indexed="81"/>
      <name val="Tahoma"/>
      <family val="2"/>
    </font>
    <font>
      <b/>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0" fontId="16" fillId="0" borderId="0" xfId="0" applyFont="1"/>
    <xf numFmtId="0" fontId="0" fillId="0" borderId="0" xfId="0" applyAlignment="1">
      <alignment horizontal="center"/>
    </xf>
    <xf numFmtId="0" fontId="16" fillId="0" borderId="0" xfId="0" applyFont="1" applyAlignment="1">
      <alignment horizontal="center"/>
    </xf>
    <xf numFmtId="0" fontId="0" fillId="0" borderId="0" xfId="0" applyAlignment="1">
      <alignment wrapText="1"/>
    </xf>
    <xf numFmtId="0" fontId="0" fillId="0" borderId="0" xfId="0" applyAlignment="1"/>
    <xf numFmtId="0" fontId="18" fillId="0" borderId="0" xfId="0" applyFont="1" applyAlignment="1">
      <alignment horizontal="center"/>
    </xf>
    <xf numFmtId="0" fontId="19" fillId="0" borderId="0" xfId="0" applyFont="1"/>
    <xf numFmtId="0" fontId="20" fillId="0" borderId="0" xfId="0" applyFont="1" applyAlignment="1">
      <alignment horizontal="center"/>
    </xf>
    <xf numFmtId="0" fontId="21" fillId="0" borderId="0" xfId="0" applyFont="1"/>
    <xf numFmtId="0" fontId="14" fillId="0" borderId="0" xfId="0" applyFont="1"/>
    <xf numFmtId="0" fontId="20" fillId="0" borderId="0" xfId="0" applyFont="1"/>
    <xf numFmtId="0" fontId="20" fillId="0" borderId="0" xfId="0" quotePrefix="1" applyFont="1"/>
    <xf numFmtId="0" fontId="18" fillId="0" borderId="0" xfId="0" applyFont="1"/>
    <xf numFmtId="1" fontId="0" fillId="0" borderId="0" xfId="0" applyNumberFormat="1"/>
    <xf numFmtId="0" fontId="0" fillId="0" borderId="0" xfId="0" quotePrefix="1"/>
    <xf numFmtId="0" fontId="22" fillId="0" borderId="0" xfId="0" applyFont="1"/>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21EC9-53F9-42F1-8E5B-A5D858F62E31}">
  <dimension ref="A1:Q15"/>
  <sheetViews>
    <sheetView workbookViewId="0">
      <selection activeCell="D8" sqref="D8:I8"/>
    </sheetView>
  </sheetViews>
  <sheetFormatPr defaultRowHeight="15" x14ac:dyDescent="0.25"/>
  <cols>
    <col min="2" max="2" width="23.42578125" bestFit="1" customWidth="1"/>
    <col min="4" max="4" width="24.140625" bestFit="1" customWidth="1"/>
    <col min="5" max="5" width="15.5703125" bestFit="1" customWidth="1"/>
    <col min="6" max="6" width="17.85546875" bestFit="1" customWidth="1"/>
    <col min="7" max="7" width="18" bestFit="1" customWidth="1"/>
    <col min="8" max="8" width="19.28515625" bestFit="1" customWidth="1"/>
    <col min="9" max="9" width="18.28515625" bestFit="1" customWidth="1"/>
    <col min="11" max="12" width="14.5703125" bestFit="1" customWidth="1"/>
    <col min="13" max="13" width="17.85546875" bestFit="1" customWidth="1"/>
    <col min="14" max="14" width="18" bestFit="1" customWidth="1"/>
    <col min="15" max="15" width="19.28515625" bestFit="1" customWidth="1"/>
    <col min="16" max="16" width="18.28515625" bestFit="1" customWidth="1"/>
  </cols>
  <sheetData>
    <row r="1" spans="1:17" x14ac:dyDescent="0.25">
      <c r="D1" s="6" t="s">
        <v>29</v>
      </c>
      <c r="E1" s="6"/>
      <c r="F1" s="6"/>
      <c r="G1" s="6"/>
      <c r="H1" s="6"/>
      <c r="I1" s="6"/>
      <c r="K1" s="8" t="s">
        <v>30</v>
      </c>
      <c r="L1" s="8"/>
      <c r="M1" s="8"/>
      <c r="N1" s="8"/>
      <c r="O1" s="8"/>
      <c r="P1" s="8"/>
      <c r="Q1" s="8"/>
    </row>
    <row r="2" spans="1:17" x14ac:dyDescent="0.25">
      <c r="A2" t="s">
        <v>21</v>
      </c>
      <c r="B2" s="7" t="s">
        <v>23</v>
      </c>
      <c r="C2" s="12" t="s">
        <v>52</v>
      </c>
      <c r="D2" s="7" t="s">
        <v>13</v>
      </c>
      <c r="E2" s="7" t="s">
        <v>19</v>
      </c>
      <c r="F2" s="7" t="s">
        <v>14</v>
      </c>
      <c r="G2" s="7" t="s">
        <v>15</v>
      </c>
      <c r="H2" s="7" t="s">
        <v>16</v>
      </c>
      <c r="I2" s="7" t="s">
        <v>17</v>
      </c>
      <c r="K2" s="9" t="s">
        <v>13</v>
      </c>
      <c r="L2" s="9" t="s">
        <v>19</v>
      </c>
      <c r="M2" s="9" t="s">
        <v>14</v>
      </c>
      <c r="N2" s="9" t="s">
        <v>15</v>
      </c>
      <c r="O2" s="9" t="s">
        <v>16</v>
      </c>
      <c r="P2" s="9" t="s">
        <v>17</v>
      </c>
      <c r="Q2" s="10"/>
    </row>
    <row r="3" spans="1:17" x14ac:dyDescent="0.25">
      <c r="A3" s="1">
        <v>468</v>
      </c>
      <c r="B3" t="s">
        <v>36</v>
      </c>
      <c r="C3" s="5" t="s">
        <v>37</v>
      </c>
      <c r="D3" t="s">
        <v>38</v>
      </c>
      <c r="E3" t="s">
        <v>39</v>
      </c>
      <c r="F3" t="s">
        <v>40</v>
      </c>
      <c r="G3" t="s">
        <v>34</v>
      </c>
      <c r="H3" t="s">
        <v>34</v>
      </c>
      <c r="I3" t="s">
        <v>41</v>
      </c>
      <c r="K3" t="s">
        <v>42</v>
      </c>
      <c r="L3" t="s">
        <v>42</v>
      </c>
      <c r="M3" t="s">
        <v>42</v>
      </c>
      <c r="N3" t="s">
        <v>34</v>
      </c>
      <c r="O3" t="s">
        <v>34</v>
      </c>
      <c r="P3" t="s">
        <v>42</v>
      </c>
    </row>
    <row r="4" spans="1:17" x14ac:dyDescent="0.25">
      <c r="A4" s="1">
        <v>701</v>
      </c>
      <c r="B4" t="s">
        <v>24</v>
      </c>
      <c r="C4" s="5" t="s">
        <v>25</v>
      </c>
      <c r="D4" t="s">
        <v>26</v>
      </c>
      <c r="E4" t="s">
        <v>26</v>
      </c>
      <c r="F4" t="s">
        <v>27</v>
      </c>
      <c r="G4" t="s">
        <v>34</v>
      </c>
      <c r="H4" t="s">
        <v>27</v>
      </c>
      <c r="I4" t="s">
        <v>28</v>
      </c>
      <c r="K4" t="s">
        <v>31</v>
      </c>
      <c r="L4" t="s">
        <v>31</v>
      </c>
      <c r="M4" t="s">
        <v>33</v>
      </c>
      <c r="N4" t="s">
        <v>34</v>
      </c>
      <c r="O4" t="s">
        <v>34</v>
      </c>
      <c r="P4" t="s">
        <v>35</v>
      </c>
    </row>
    <row r="5" spans="1:17" x14ac:dyDescent="0.25">
      <c r="A5" s="1">
        <v>947</v>
      </c>
      <c r="B5" t="s">
        <v>44</v>
      </c>
      <c r="C5" s="5" t="s">
        <v>43</v>
      </c>
      <c r="D5" t="s">
        <v>45</v>
      </c>
      <c r="E5" t="s">
        <v>46</v>
      </c>
      <c r="F5" t="s">
        <v>47</v>
      </c>
      <c r="G5" t="s">
        <v>34</v>
      </c>
      <c r="H5" t="s">
        <v>34</v>
      </c>
      <c r="I5" t="s">
        <v>48</v>
      </c>
      <c r="K5" t="s">
        <v>49</v>
      </c>
      <c r="L5" t="s">
        <v>49</v>
      </c>
      <c r="M5" t="s">
        <v>50</v>
      </c>
      <c r="N5" t="s">
        <v>34</v>
      </c>
      <c r="O5" t="s">
        <v>34</v>
      </c>
      <c r="P5" t="s">
        <v>51</v>
      </c>
    </row>
    <row r="6" spans="1:17" x14ac:dyDescent="0.25">
      <c r="A6" s="1">
        <v>812</v>
      </c>
      <c r="B6" t="s">
        <v>53</v>
      </c>
      <c r="C6" s="5" t="s">
        <v>57</v>
      </c>
      <c r="D6" t="s">
        <v>47</v>
      </c>
      <c r="E6" t="s">
        <v>45</v>
      </c>
      <c r="F6" t="s">
        <v>47</v>
      </c>
      <c r="G6" t="s">
        <v>34</v>
      </c>
      <c r="H6" t="s">
        <v>34</v>
      </c>
      <c r="I6" t="s">
        <v>45</v>
      </c>
      <c r="K6" t="s">
        <v>31</v>
      </c>
      <c r="L6" t="s">
        <v>31</v>
      </c>
      <c r="M6" t="s">
        <v>55</v>
      </c>
      <c r="N6" t="s">
        <v>34</v>
      </c>
      <c r="O6" t="s">
        <v>34</v>
      </c>
      <c r="P6" t="s">
        <v>33</v>
      </c>
    </row>
    <row r="7" spans="1:17" ht="30" x14ac:dyDescent="0.25">
      <c r="A7" s="1">
        <v>792</v>
      </c>
      <c r="B7" t="s">
        <v>56</v>
      </c>
      <c r="C7" s="5" t="s">
        <v>58</v>
      </c>
      <c r="D7" t="s">
        <v>45</v>
      </c>
      <c r="E7" t="s">
        <v>45</v>
      </c>
      <c r="F7" t="s">
        <v>45</v>
      </c>
      <c r="G7" t="s">
        <v>34</v>
      </c>
      <c r="H7" t="s">
        <v>34</v>
      </c>
      <c r="I7" t="s">
        <v>45</v>
      </c>
      <c r="K7" t="s">
        <v>42</v>
      </c>
      <c r="L7" t="s">
        <v>42</v>
      </c>
      <c r="M7" t="s">
        <v>42</v>
      </c>
      <c r="N7" t="s">
        <v>34</v>
      </c>
      <c r="O7" t="s">
        <v>34</v>
      </c>
      <c r="P7" s="4" t="s">
        <v>59</v>
      </c>
    </row>
    <row r="8" spans="1:17" x14ac:dyDescent="0.25">
      <c r="A8" s="1">
        <v>445</v>
      </c>
      <c r="B8" t="s">
        <v>60</v>
      </c>
      <c r="C8" s="5" t="s">
        <v>61</v>
      </c>
      <c r="D8" t="s">
        <v>45</v>
      </c>
      <c r="E8" t="s">
        <v>45</v>
      </c>
      <c r="F8" t="s">
        <v>45</v>
      </c>
      <c r="G8" t="s">
        <v>34</v>
      </c>
      <c r="H8" t="s">
        <v>34</v>
      </c>
      <c r="I8" t="s">
        <v>45</v>
      </c>
      <c r="K8" t="s">
        <v>42</v>
      </c>
      <c r="L8" t="s">
        <v>42</v>
      </c>
      <c r="M8" t="s">
        <v>42</v>
      </c>
      <c r="N8" t="s">
        <v>34</v>
      </c>
      <c r="O8" t="s">
        <v>34</v>
      </c>
      <c r="P8" t="s">
        <v>42</v>
      </c>
    </row>
    <row r="9" spans="1:17" x14ac:dyDescent="0.25">
      <c r="A9" s="1">
        <v>528</v>
      </c>
      <c r="B9" t="s">
        <v>63</v>
      </c>
      <c r="C9" s="5" t="s">
        <v>62</v>
      </c>
      <c r="D9" t="s">
        <v>45</v>
      </c>
      <c r="E9" t="s">
        <v>46</v>
      </c>
      <c r="F9" t="s">
        <v>47</v>
      </c>
      <c r="G9" t="s">
        <v>34</v>
      </c>
      <c r="H9" t="s">
        <v>34</v>
      </c>
      <c r="I9" t="s">
        <v>48</v>
      </c>
      <c r="K9" t="s">
        <v>42</v>
      </c>
      <c r="L9" t="s">
        <v>42</v>
      </c>
      <c r="M9" t="s">
        <v>42</v>
      </c>
      <c r="N9" t="s">
        <v>34</v>
      </c>
      <c r="O9" t="s">
        <v>34</v>
      </c>
      <c r="P9" t="s">
        <v>42</v>
      </c>
    </row>
    <row r="15" spans="1:17" x14ac:dyDescent="0.25">
      <c r="B15" t="s">
        <v>32</v>
      </c>
    </row>
  </sheetData>
  <mergeCells count="2">
    <mergeCell ref="D1:I1"/>
    <mergeCell ref="K1:Q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B2B4E-0DEF-407C-B01A-86EF76451618}">
  <dimension ref="A1:R14"/>
  <sheetViews>
    <sheetView workbookViewId="0">
      <selection activeCell="N9" sqref="N9"/>
    </sheetView>
  </sheetViews>
  <sheetFormatPr defaultRowHeight="15" x14ac:dyDescent="0.25"/>
  <cols>
    <col min="1" max="1" width="12.7109375" style="2" customWidth="1"/>
    <col min="2" max="3" width="12.7109375" customWidth="1"/>
    <col min="4" max="4" width="4.28515625" customWidth="1"/>
    <col min="5" max="6" width="12.7109375" customWidth="1"/>
    <col min="7" max="7" width="17.85546875" bestFit="1" customWidth="1"/>
    <col min="8" max="8" width="18" bestFit="1" customWidth="1"/>
    <col min="9" max="9" width="19.28515625" bestFit="1" customWidth="1"/>
    <col min="10" max="10" width="18.28515625" bestFit="1" customWidth="1"/>
    <col min="11" max="11" width="12.7109375" customWidth="1"/>
    <col min="12" max="12" width="14.5703125" bestFit="1" customWidth="1"/>
    <col min="13" max="13" width="12.7109375" customWidth="1"/>
    <col min="14" max="14" width="17.85546875" bestFit="1" customWidth="1"/>
    <col min="15" max="15" width="18" bestFit="1" customWidth="1"/>
    <col min="16" max="16" width="19.28515625" bestFit="1" customWidth="1"/>
    <col min="17" max="17" width="18.28515625" bestFit="1" customWidth="1"/>
    <col min="18" max="18" width="12.7109375" customWidth="1"/>
  </cols>
  <sheetData>
    <row r="1" spans="1:18" x14ac:dyDescent="0.25">
      <c r="E1" s="6" t="s">
        <v>29</v>
      </c>
      <c r="F1" s="6"/>
      <c r="G1" s="6"/>
      <c r="H1" s="6"/>
      <c r="I1" s="6"/>
      <c r="J1" s="6"/>
      <c r="L1" s="8" t="s">
        <v>30</v>
      </c>
      <c r="M1" s="8"/>
      <c r="N1" s="8"/>
      <c r="O1" s="8"/>
      <c r="P1" s="8"/>
      <c r="Q1" s="8"/>
      <c r="R1" s="8"/>
    </row>
    <row r="2" spans="1:18" x14ac:dyDescent="0.25">
      <c r="A2" s="2" t="s">
        <v>22</v>
      </c>
      <c r="B2" s="7" t="s">
        <v>23</v>
      </c>
      <c r="C2" s="12" t="s">
        <v>52</v>
      </c>
      <c r="D2" s="12"/>
      <c r="E2" s="7" t="s">
        <v>13</v>
      </c>
      <c r="F2" s="7" t="s">
        <v>19</v>
      </c>
      <c r="G2" s="7" t="s">
        <v>14</v>
      </c>
      <c r="H2" s="7" t="s">
        <v>15</v>
      </c>
      <c r="I2" s="7" t="s">
        <v>16</v>
      </c>
      <c r="J2" s="7" t="s">
        <v>17</v>
      </c>
      <c r="L2" s="9" t="s">
        <v>13</v>
      </c>
      <c r="M2" s="9" t="s">
        <v>19</v>
      </c>
      <c r="N2" s="9" t="s">
        <v>14</v>
      </c>
      <c r="O2" s="9" t="s">
        <v>15</v>
      </c>
      <c r="P2" s="9" t="s">
        <v>16</v>
      </c>
      <c r="Q2" s="9" t="s">
        <v>17</v>
      </c>
      <c r="R2" s="10"/>
    </row>
    <row r="3" spans="1:18" x14ac:dyDescent="0.25">
      <c r="A3" s="2">
        <v>502</v>
      </c>
      <c r="B3" t="s">
        <v>68</v>
      </c>
      <c r="C3" t="s">
        <v>69</v>
      </c>
      <c r="E3" t="s">
        <v>45</v>
      </c>
      <c r="F3" t="s">
        <v>45</v>
      </c>
      <c r="G3" t="s">
        <v>45</v>
      </c>
      <c r="H3" t="s">
        <v>34</v>
      </c>
      <c r="I3" t="s">
        <v>34</v>
      </c>
      <c r="J3" t="s">
        <v>45</v>
      </c>
      <c r="L3" t="s">
        <v>54</v>
      </c>
      <c r="M3" t="s">
        <v>54</v>
      </c>
      <c r="N3" t="s">
        <v>54</v>
      </c>
      <c r="O3" t="s">
        <v>34</v>
      </c>
      <c r="P3" t="s">
        <v>34</v>
      </c>
      <c r="Q3" t="s">
        <v>35</v>
      </c>
    </row>
    <row r="4" spans="1:18" x14ac:dyDescent="0.25">
      <c r="A4" s="2">
        <v>771</v>
      </c>
      <c r="B4" t="s">
        <v>70</v>
      </c>
      <c r="C4" s="5" t="s">
        <v>74</v>
      </c>
      <c r="D4" s="5"/>
      <c r="E4" t="s">
        <v>71</v>
      </c>
      <c r="F4" t="s">
        <v>72</v>
      </c>
      <c r="G4" t="s">
        <v>73</v>
      </c>
      <c r="H4" t="s">
        <v>34</v>
      </c>
      <c r="I4" t="s">
        <v>34</v>
      </c>
      <c r="J4" t="s">
        <v>72</v>
      </c>
      <c r="L4" t="s">
        <v>75</v>
      </c>
      <c r="M4" t="s">
        <v>49</v>
      </c>
      <c r="N4" t="s">
        <v>49</v>
      </c>
      <c r="O4" t="s">
        <v>49</v>
      </c>
      <c r="P4" t="s">
        <v>49</v>
      </c>
      <c r="Q4" t="s">
        <v>49</v>
      </c>
    </row>
    <row r="5" spans="1:18" x14ac:dyDescent="0.25">
      <c r="A5" s="2">
        <v>473</v>
      </c>
      <c r="B5" t="s">
        <v>77</v>
      </c>
      <c r="C5" t="s">
        <v>78</v>
      </c>
      <c r="E5" t="s">
        <v>26</v>
      </c>
      <c r="F5" t="s">
        <v>26</v>
      </c>
      <c r="G5" t="s">
        <v>26</v>
      </c>
      <c r="H5" t="s">
        <v>34</v>
      </c>
      <c r="I5" t="s">
        <v>34</v>
      </c>
      <c r="J5" t="s">
        <v>35</v>
      </c>
      <c r="L5" t="s">
        <v>49</v>
      </c>
      <c r="M5" t="s">
        <v>51</v>
      </c>
      <c r="N5" t="s">
        <v>79</v>
      </c>
      <c r="O5" t="s">
        <v>34</v>
      </c>
      <c r="P5" t="s">
        <v>34</v>
      </c>
      <c r="Q5" t="s">
        <v>51</v>
      </c>
    </row>
    <row r="6" spans="1:18" x14ac:dyDescent="0.25">
      <c r="A6" s="2">
        <v>637</v>
      </c>
      <c r="B6" t="s">
        <v>87</v>
      </c>
      <c r="C6" t="s">
        <v>90</v>
      </c>
      <c r="E6" t="s">
        <v>88</v>
      </c>
      <c r="F6" t="s">
        <v>26</v>
      </c>
      <c r="G6" t="s">
        <v>88</v>
      </c>
      <c r="H6" t="s">
        <v>34</v>
      </c>
      <c r="I6" t="s">
        <v>34</v>
      </c>
      <c r="J6" t="s">
        <v>88</v>
      </c>
      <c r="L6" t="s">
        <v>54</v>
      </c>
      <c r="M6" t="s">
        <v>54</v>
      </c>
      <c r="N6" t="s">
        <v>54</v>
      </c>
      <c r="O6" t="s">
        <v>34</v>
      </c>
      <c r="P6" t="s">
        <v>34</v>
      </c>
      <c r="Q6" t="s">
        <v>89</v>
      </c>
    </row>
    <row r="7" spans="1:18" x14ac:dyDescent="0.25">
      <c r="A7" s="2">
        <v>783</v>
      </c>
      <c r="B7" t="s">
        <v>91</v>
      </c>
      <c r="C7" t="s">
        <v>92</v>
      </c>
      <c r="E7" t="s">
        <v>45</v>
      </c>
      <c r="F7" t="s">
        <v>45</v>
      </c>
      <c r="G7" t="s">
        <v>45</v>
      </c>
      <c r="H7" t="s">
        <v>34</v>
      </c>
      <c r="I7" t="s">
        <v>34</v>
      </c>
      <c r="J7" t="s">
        <v>45</v>
      </c>
      <c r="L7" t="s">
        <v>75</v>
      </c>
      <c r="M7" t="s">
        <v>93</v>
      </c>
      <c r="N7" t="s">
        <v>75</v>
      </c>
      <c r="O7" t="s">
        <v>34</v>
      </c>
      <c r="P7" t="s">
        <v>34</v>
      </c>
      <c r="Q7" t="s">
        <v>75</v>
      </c>
    </row>
    <row r="8" spans="1:18" x14ac:dyDescent="0.25">
      <c r="A8" s="2">
        <v>741</v>
      </c>
      <c r="B8" t="s">
        <v>94</v>
      </c>
      <c r="C8" t="s">
        <v>99</v>
      </c>
      <c r="E8" t="s">
        <v>45</v>
      </c>
      <c r="F8" t="s">
        <v>45</v>
      </c>
      <c r="G8" t="s">
        <v>95</v>
      </c>
      <c r="H8" t="s">
        <v>34</v>
      </c>
      <c r="I8" t="s">
        <v>34</v>
      </c>
      <c r="J8" t="s">
        <v>96</v>
      </c>
      <c r="L8" t="s">
        <v>98</v>
      </c>
      <c r="M8" t="s">
        <v>100</v>
      </c>
      <c r="N8" t="s">
        <v>101</v>
      </c>
      <c r="O8" t="s">
        <v>34</v>
      </c>
      <c r="P8" t="s">
        <v>34</v>
      </c>
      <c r="Q8" t="s">
        <v>100</v>
      </c>
    </row>
    <row r="9" spans="1:18" x14ac:dyDescent="0.25">
      <c r="A9" s="2">
        <v>759</v>
      </c>
      <c r="B9" t="s">
        <v>102</v>
      </c>
      <c r="C9" t="s">
        <v>103</v>
      </c>
      <c r="E9" t="s">
        <v>88</v>
      </c>
      <c r="F9" t="s">
        <v>26</v>
      </c>
      <c r="G9" t="s">
        <v>88</v>
      </c>
      <c r="H9" t="s">
        <v>34</v>
      </c>
      <c r="I9" t="s">
        <v>34</v>
      </c>
      <c r="J9" t="s">
        <v>88</v>
      </c>
      <c r="L9" t="s">
        <v>104</v>
      </c>
      <c r="M9" t="s">
        <v>105</v>
      </c>
      <c r="N9" t="s">
        <v>79</v>
      </c>
      <c r="O9" t="s">
        <v>34</v>
      </c>
      <c r="P9" t="s">
        <v>34</v>
      </c>
      <c r="Q9" t="s">
        <v>105</v>
      </c>
    </row>
    <row r="14" spans="1:18" x14ac:dyDescent="0.25">
      <c r="B14" t="s">
        <v>97</v>
      </c>
    </row>
  </sheetData>
  <mergeCells count="2">
    <mergeCell ref="E1:J1"/>
    <mergeCell ref="L1:R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tabSelected="1" workbookViewId="0">
      <selection activeCell="B4" sqref="B4"/>
    </sheetView>
  </sheetViews>
  <sheetFormatPr defaultRowHeight="15" x14ac:dyDescent="0.25"/>
  <cols>
    <col min="1" max="10" width="20.7109375" customWidth="1"/>
  </cols>
  <sheetData>
    <row r="1" spans="1:9" x14ac:dyDescent="0.25">
      <c r="A1" s="17" t="s">
        <v>18</v>
      </c>
      <c r="B1" s="8" t="s">
        <v>0</v>
      </c>
      <c r="C1" s="8"/>
      <c r="D1" s="8"/>
      <c r="E1" s="8"/>
      <c r="F1" s="6" t="s">
        <v>1</v>
      </c>
      <c r="G1" s="6"/>
      <c r="H1" s="6"/>
      <c r="I1" s="6"/>
    </row>
    <row r="2" spans="1:9" x14ac:dyDescent="0.25">
      <c r="B2" s="3" t="s">
        <v>2</v>
      </c>
      <c r="C2" s="3"/>
      <c r="D2" s="3" t="s">
        <v>3</v>
      </c>
      <c r="E2" s="3"/>
      <c r="F2" s="3" t="s">
        <v>2</v>
      </c>
      <c r="G2" s="3"/>
      <c r="H2" s="3" t="s">
        <v>3</v>
      </c>
      <c r="I2" s="3"/>
    </row>
    <row r="3" spans="1:9" x14ac:dyDescent="0.25">
      <c r="A3" t="s">
        <v>4</v>
      </c>
      <c r="B3" s="16" t="s">
        <v>5</v>
      </c>
      <c r="C3" s="11" t="s">
        <v>6</v>
      </c>
      <c r="D3" s="1" t="s">
        <v>7</v>
      </c>
      <c r="E3" s="1" t="s">
        <v>8</v>
      </c>
      <c r="F3" s="16" t="s">
        <v>9</v>
      </c>
      <c r="G3" s="13" t="s">
        <v>10</v>
      </c>
      <c r="H3" s="1" t="s">
        <v>11</v>
      </c>
      <c r="I3" s="1" t="s">
        <v>12</v>
      </c>
    </row>
    <row r="4" spans="1:9" x14ac:dyDescent="0.25">
      <c r="A4" s="1" t="s">
        <v>13</v>
      </c>
      <c r="B4" s="14">
        <f>0+1+1+1+0+0+0</f>
        <v>3</v>
      </c>
      <c r="C4" s="14">
        <f>0+1+1+0+1-1+1</f>
        <v>3</v>
      </c>
      <c r="D4" s="14"/>
      <c r="E4" s="14"/>
      <c r="F4" s="14">
        <f>-1+0+0+0+0+0+0</f>
        <v>-1</v>
      </c>
      <c r="G4" s="14">
        <f>0+1+0+0+0+0+0</f>
        <v>1</v>
      </c>
      <c r="H4" s="14"/>
      <c r="I4" s="14"/>
    </row>
    <row r="5" spans="1:9" x14ac:dyDescent="0.25">
      <c r="A5" s="17" t="s">
        <v>19</v>
      </c>
      <c r="B5" s="14">
        <f>0+1+1+1+0+0+0</f>
        <v>3</v>
      </c>
      <c r="C5" s="14">
        <f>0+1+1+0+1+1+1</f>
        <v>5</v>
      </c>
      <c r="D5" s="14"/>
      <c r="E5" s="14"/>
      <c r="F5" s="14">
        <f>-1+0+0+0+0+0+0</f>
        <v>-1</v>
      </c>
      <c r="G5" s="14">
        <f>0+1+0+0+0+0+0</f>
        <v>1</v>
      </c>
      <c r="H5" s="14"/>
      <c r="I5" s="14"/>
    </row>
    <row r="6" spans="1:9" x14ac:dyDescent="0.25">
      <c r="A6" s="17" t="s">
        <v>14</v>
      </c>
      <c r="B6" s="14">
        <f>0+1+1+1+0+0+0</f>
        <v>3</v>
      </c>
      <c r="C6" s="14">
        <f>0+1+1+0+1+1+1</f>
        <v>5</v>
      </c>
      <c r="D6" s="14"/>
      <c r="E6" s="14"/>
      <c r="F6" s="14">
        <f>-1+0+0+0+0+0+0</f>
        <v>-1</v>
      </c>
      <c r="G6" s="14">
        <f>0+1+0+0+0+0+0</f>
        <v>1</v>
      </c>
      <c r="H6" s="14"/>
      <c r="I6" s="14"/>
    </row>
    <row r="7" spans="1:9" x14ac:dyDescent="0.25">
      <c r="A7" s="1" t="s">
        <v>15</v>
      </c>
      <c r="B7" s="14">
        <f>-0.1-0.1-0.1-0.1-0.1-0.1-0.1</f>
        <v>-0.7</v>
      </c>
      <c r="C7" s="14">
        <f>-0.1+1-0.1-0.1-0.1-0.1-0.1</f>
        <v>0.40000000000000013</v>
      </c>
      <c r="D7" s="14"/>
      <c r="E7" s="14"/>
      <c r="F7" s="14">
        <f>-0.1+-0.1-0.1-0.1-0.1-0.1-0.1</f>
        <v>-0.7</v>
      </c>
      <c r="G7" s="14">
        <f>-0.1-0.1-0.1-0.1-0.1-0.1-0.1</f>
        <v>-0.7</v>
      </c>
      <c r="H7" s="14"/>
      <c r="I7" s="14"/>
    </row>
    <row r="8" spans="1:9" x14ac:dyDescent="0.25">
      <c r="A8" s="1" t="s">
        <v>16</v>
      </c>
      <c r="B8" s="14">
        <f>-0.1-0.1-0.1-0.1-0.1-0.1-0.1</f>
        <v>-0.7</v>
      </c>
      <c r="C8" s="14">
        <f>-0.1+1-0.1-0.1-0.1-0.1-0.1</f>
        <v>0.40000000000000013</v>
      </c>
      <c r="D8" s="14"/>
      <c r="E8" s="14"/>
      <c r="F8" s="14">
        <f>-0.1+0-0.1-0.1-0.1-0.1-0.1</f>
        <v>-0.6</v>
      </c>
      <c r="G8" s="14">
        <f>-0.1-0.1-0.1-0.1-0.1-0.1-0.1</f>
        <v>-0.7</v>
      </c>
      <c r="H8" s="14"/>
      <c r="I8" s="14"/>
    </row>
    <row r="9" spans="1:9" x14ac:dyDescent="0.25">
      <c r="A9" s="1" t="s">
        <v>17</v>
      </c>
      <c r="B9" s="14">
        <f>0+0+1+1+0+0+0</f>
        <v>2</v>
      </c>
      <c r="C9" s="14">
        <f>0+1+1+0+1+1+1</f>
        <v>5</v>
      </c>
      <c r="D9" s="14"/>
      <c r="E9" s="14"/>
      <c r="F9" s="14">
        <f>-1+0+0+0+0+0+0</f>
        <v>-1</v>
      </c>
      <c r="G9" s="14">
        <f>0+1+0+0+0+0+0</f>
        <v>1</v>
      </c>
      <c r="H9" s="14"/>
      <c r="I9" s="14"/>
    </row>
    <row r="10" spans="1:9" x14ac:dyDescent="0.25">
      <c r="B10" s="14"/>
      <c r="C10" s="14"/>
      <c r="D10" s="14"/>
      <c r="E10" s="14"/>
      <c r="F10" s="14"/>
      <c r="G10" s="14"/>
      <c r="H10" s="14"/>
      <c r="I10" s="14"/>
    </row>
    <row r="12" spans="1:9" x14ac:dyDescent="0.25">
      <c r="B12" t="s">
        <v>64</v>
      </c>
    </row>
    <row r="13" spans="1:9" x14ac:dyDescent="0.25">
      <c r="B13" t="s">
        <v>65</v>
      </c>
    </row>
    <row r="14" spans="1:9" x14ac:dyDescent="0.25">
      <c r="B14" s="15" t="s">
        <v>67</v>
      </c>
    </row>
    <row r="15" spans="1:9" x14ac:dyDescent="0.25">
      <c r="B15" t="s">
        <v>66</v>
      </c>
    </row>
    <row r="19" spans="2:7" x14ac:dyDescent="0.25">
      <c r="B19" s="1" t="s">
        <v>80</v>
      </c>
      <c r="F19" s="1" t="s">
        <v>106</v>
      </c>
    </row>
    <row r="20" spans="2:7" x14ac:dyDescent="0.25">
      <c r="B20" s="1" t="s">
        <v>82</v>
      </c>
      <c r="C20" t="s">
        <v>81</v>
      </c>
      <c r="D20" t="s">
        <v>83</v>
      </c>
      <c r="F20" t="s">
        <v>107</v>
      </c>
    </row>
    <row r="21" spans="2:7" x14ac:dyDescent="0.25">
      <c r="B21" s="1" t="s">
        <v>84</v>
      </c>
      <c r="C21" t="s">
        <v>81</v>
      </c>
      <c r="D21" t="s">
        <v>108</v>
      </c>
      <c r="F21" t="s">
        <v>109</v>
      </c>
    </row>
    <row r="22" spans="2:7" x14ac:dyDescent="0.25">
      <c r="G22" t="s">
        <v>113</v>
      </c>
    </row>
  </sheetData>
  <mergeCells count="6">
    <mergeCell ref="B1:E1"/>
    <mergeCell ref="F1:I1"/>
    <mergeCell ref="B2:C2"/>
    <mergeCell ref="D2:E2"/>
    <mergeCell ref="F2:G2"/>
    <mergeCell ref="H2:I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workbookViewId="0">
      <selection activeCell="A5" sqref="A5"/>
    </sheetView>
  </sheetViews>
  <sheetFormatPr defaultRowHeight="15" x14ac:dyDescent="0.25"/>
  <cols>
    <col min="1" max="10" width="20.7109375" customWidth="1"/>
  </cols>
  <sheetData>
    <row r="1" spans="1:9" x14ac:dyDescent="0.25">
      <c r="A1" s="1" t="s">
        <v>20</v>
      </c>
      <c r="B1" s="3" t="s">
        <v>0</v>
      </c>
      <c r="C1" s="3"/>
      <c r="D1" s="3"/>
      <c r="E1" s="3"/>
      <c r="F1" s="3" t="s">
        <v>1</v>
      </c>
      <c r="G1" s="3"/>
      <c r="H1" s="3"/>
      <c r="I1" s="3"/>
    </row>
    <row r="2" spans="1:9" x14ac:dyDescent="0.25">
      <c r="B2" s="3" t="s">
        <v>2</v>
      </c>
      <c r="C2" s="3"/>
      <c r="D2" s="3" t="s">
        <v>3</v>
      </c>
      <c r="E2" s="3"/>
      <c r="F2" s="3" t="s">
        <v>2</v>
      </c>
      <c r="G2" s="3"/>
      <c r="H2" s="3" t="s">
        <v>3</v>
      </c>
      <c r="I2" s="3"/>
    </row>
    <row r="3" spans="1:9" x14ac:dyDescent="0.25">
      <c r="A3" t="s">
        <v>4</v>
      </c>
      <c r="B3" s="16" t="s">
        <v>5</v>
      </c>
      <c r="C3" s="11" t="s">
        <v>6</v>
      </c>
      <c r="D3" s="1" t="s">
        <v>7</v>
      </c>
      <c r="E3" s="1" t="s">
        <v>8</v>
      </c>
      <c r="F3" s="16" t="s">
        <v>9</v>
      </c>
      <c r="G3" s="13" t="s">
        <v>10</v>
      </c>
      <c r="H3" s="1" t="s">
        <v>11</v>
      </c>
      <c r="I3" s="1" t="s">
        <v>12</v>
      </c>
    </row>
    <row r="4" spans="1:9" x14ac:dyDescent="0.25">
      <c r="A4" s="1" t="s">
        <v>13</v>
      </c>
      <c r="B4" s="14">
        <f>1+1+1+1+1+1+1</f>
        <v>7</v>
      </c>
      <c r="C4" s="14">
        <f>0+1+0+0+1+0+0</f>
        <v>2</v>
      </c>
      <c r="D4" s="14"/>
      <c r="E4" s="14"/>
      <c r="F4" s="14">
        <f>1+1+1+1+1+1+1</f>
        <v>7</v>
      </c>
      <c r="G4" s="14">
        <f>0+0+0+0+0+0+0</f>
        <v>0</v>
      </c>
      <c r="H4" s="14"/>
      <c r="I4" s="14"/>
    </row>
    <row r="5" spans="1:9" x14ac:dyDescent="0.25">
      <c r="A5" s="17" t="s">
        <v>19</v>
      </c>
      <c r="B5" s="14">
        <f>1+1+1+1+1+1+1</f>
        <v>7</v>
      </c>
      <c r="C5" s="14">
        <f>0+0+0+0+1+1+1</f>
        <v>3</v>
      </c>
      <c r="D5" s="14"/>
      <c r="E5" s="14"/>
      <c r="F5" s="14">
        <f>1+1+1+1+1+1+1</f>
        <v>7</v>
      </c>
      <c r="G5" s="14">
        <f>0+1+0+0+0+0+0</f>
        <v>1</v>
      </c>
      <c r="H5" s="14"/>
      <c r="I5" s="14"/>
    </row>
    <row r="6" spans="1:9" x14ac:dyDescent="0.25">
      <c r="A6" s="1" t="s">
        <v>14</v>
      </c>
      <c r="B6" s="14">
        <f>1-0+1+1+1+1+1</f>
        <v>6</v>
      </c>
      <c r="C6" s="14">
        <f>0+0+0+0+1+1+0</f>
        <v>2</v>
      </c>
      <c r="D6" s="14"/>
      <c r="E6" s="14"/>
      <c r="F6" s="14">
        <f>1-0+1+1+1+1+1</f>
        <v>6</v>
      </c>
      <c r="G6" s="14">
        <f>0+1+0+0+0+0+0</f>
        <v>1</v>
      </c>
      <c r="H6" s="14"/>
      <c r="I6" s="14"/>
    </row>
    <row r="7" spans="1:9" x14ac:dyDescent="0.25">
      <c r="A7" s="1" t="s">
        <v>15</v>
      </c>
      <c r="B7" s="14">
        <f>-0.1-0.1-0.1-0.1-0.1-0.1-0.1</f>
        <v>-0.7</v>
      </c>
      <c r="C7" s="14">
        <f>-0.1+0-0.1-0.1-0.1-0.1-0.1</f>
        <v>-0.6</v>
      </c>
      <c r="D7" s="14"/>
      <c r="E7" s="14"/>
      <c r="F7" s="14">
        <f>-0.1-0.1-0.1-0.1-0.1-0.1-0.1</f>
        <v>-0.7</v>
      </c>
      <c r="G7" s="14">
        <f>-0.1-0.1-0.1-0.1-0.1-0.1-0.1</f>
        <v>-0.7</v>
      </c>
      <c r="H7" s="14"/>
      <c r="I7" s="14"/>
    </row>
    <row r="8" spans="1:9" x14ac:dyDescent="0.25">
      <c r="A8" s="1" t="s">
        <v>16</v>
      </c>
      <c r="B8" s="14">
        <f>-0.1-0.1-0.1-0.1-0.1-0.1-0.1</f>
        <v>-0.7</v>
      </c>
      <c r="C8" s="14">
        <f>-0.1+0-0.1-0.1-0.1-0.1-0.1</f>
        <v>-0.6</v>
      </c>
      <c r="D8" s="14"/>
      <c r="E8" s="14"/>
      <c r="F8" s="14">
        <f>-0.1-0-0.1-0.1-0.1-0.1-0.1</f>
        <v>-0.6</v>
      </c>
      <c r="G8" s="14">
        <f>-0.1-0.1-0.1-0.1-0.1-0.1-0.1</f>
        <v>-0.7</v>
      </c>
      <c r="H8" s="14"/>
      <c r="I8" s="14"/>
    </row>
    <row r="9" spans="1:9" x14ac:dyDescent="0.25">
      <c r="A9" s="17" t="s">
        <v>17</v>
      </c>
      <c r="B9" s="14">
        <f>1-0-0-0+1+1+1</f>
        <v>4</v>
      </c>
      <c r="C9" s="14">
        <f>1+0+0+0+1+1+1</f>
        <v>4</v>
      </c>
      <c r="D9" s="14"/>
      <c r="E9" s="14"/>
      <c r="F9" s="14">
        <f>-1-0+1+1+1+1+1</f>
        <v>4</v>
      </c>
      <c r="G9" s="14">
        <f>0+1+0+0+0+0+0</f>
        <v>1</v>
      </c>
      <c r="H9" s="14"/>
      <c r="I9" s="14"/>
    </row>
    <row r="10" spans="1:9" x14ac:dyDescent="0.25">
      <c r="B10" s="14"/>
      <c r="C10" s="14"/>
      <c r="D10" s="14"/>
      <c r="E10" s="14"/>
      <c r="F10" s="14"/>
      <c r="G10" s="14"/>
      <c r="H10" s="14"/>
      <c r="I10" s="14"/>
    </row>
    <row r="12" spans="1:9" x14ac:dyDescent="0.25">
      <c r="B12" s="15" t="s">
        <v>76</v>
      </c>
    </row>
    <row r="17" spans="2:5" x14ac:dyDescent="0.25">
      <c r="B17" s="1" t="s">
        <v>80</v>
      </c>
      <c r="E17" s="1" t="s">
        <v>106</v>
      </c>
    </row>
    <row r="18" spans="2:5" x14ac:dyDescent="0.25">
      <c r="B18" s="1" t="s">
        <v>82</v>
      </c>
      <c r="C18" t="s">
        <v>85</v>
      </c>
      <c r="D18" t="s">
        <v>86</v>
      </c>
      <c r="E18" t="s">
        <v>110</v>
      </c>
    </row>
    <row r="19" spans="2:5" x14ac:dyDescent="0.25">
      <c r="B19" s="1" t="s">
        <v>84</v>
      </c>
      <c r="C19" t="s">
        <v>111</v>
      </c>
      <c r="D19" t="s">
        <v>112</v>
      </c>
      <c r="E19" t="s">
        <v>114</v>
      </c>
    </row>
  </sheetData>
  <mergeCells count="6">
    <mergeCell ref="B1:E1"/>
    <mergeCell ref="F1:I1"/>
    <mergeCell ref="B2:C2"/>
    <mergeCell ref="D2:E2"/>
    <mergeCell ref="F2:G2"/>
    <mergeCell ref="H2:I2"/>
  </mergeCell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individual ESF_T</vt:lpstr>
      <vt:lpstr>ESF_ET</vt:lpstr>
      <vt:lpstr>scores lateralisation</vt:lpstr>
      <vt:lpstr>scores localisation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Marvasti</dc:creator>
  <cp:lastModifiedBy>Ali Marvasti</cp:lastModifiedBy>
  <dcterms:created xsi:type="dcterms:W3CDTF">2020-06-28T14:55:46Z</dcterms:created>
  <dcterms:modified xsi:type="dcterms:W3CDTF">2020-06-28T23:24:31Z</dcterms:modified>
</cp:coreProperties>
</file>