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te X2 G4\andrew DA\"/>
    </mc:Choice>
  </mc:AlternateContent>
  <xr:revisionPtr revIDLastSave="271" documentId="8_{052A38BC-5D74-46F8-AAC1-DF0BC0A15252}" xr6:coauthVersionLast="47" xr6:coauthVersionMax="47" xr10:uidLastSave="{BE2EB423-1032-4738-A800-30F250211CE1}"/>
  <bookViews>
    <workbookView xWindow="-108" yWindow="-108" windowWidth="23256" windowHeight="14856" firstSheet="9" activeTab="1" xr2:uid="{B61BD353-FFBB-4066-BF81-0811766B8B21}"/>
  </bookViews>
  <sheets>
    <sheet name="Dashboard" sheetId="10" r:id="rId1"/>
    <sheet name="meters" sheetId="11" r:id="rId2"/>
    <sheet name="inputform" sheetId="13" r:id="rId3"/>
    <sheet name="Rongai_water" sheetId="12" r:id="rId4"/>
    <sheet name="lakira" sheetId="9" r:id="rId5"/>
    <sheet name="A1" sheetId="1" r:id="rId6"/>
    <sheet name="A2" sheetId="2" r:id="rId7"/>
    <sheet name="A3" sheetId="7" r:id="rId8"/>
    <sheet name="A4" sheetId="4" r:id="rId9"/>
    <sheet name="B1" sheetId="5" r:id="rId10"/>
    <sheet name="B2" sheetId="6" r:id="rId11"/>
    <sheet name="B3" sheetId="3" r:id="rId12"/>
    <sheet name="B4" sheetId="8" r:id="rId13"/>
  </sheets>
  <definedNames>
    <definedName name="_xlcn.WorksheetConnection_sisuli_water_mgmt.xlsxTable101" hidden="1">Table10[]</definedName>
    <definedName name="_xlcn.WorksheetConnection_sisuli_water_mgmt.xlsxTable11" hidden="1">ground1[]</definedName>
    <definedName name="_xlcn.WorksheetConnection_sisuli_water_mgmt.xlsxTable131" hidden="1">ground2[]</definedName>
    <definedName name="_xlcn.WorksheetConnection_sisuli_water_mgmt.xlsxTable141" hidden="1">ground3[]</definedName>
    <definedName name="_xlcn.WorksheetConnection_sisuli_water_mgmt.xlsxTable14101" hidden="1">lakira[]</definedName>
    <definedName name="_xlcn.WorksheetConnection_sisuli_water_mgmt.xlsxTable1451" hidden="1">ground4[]</definedName>
    <definedName name="_xlcn.WorksheetConnection_sisuli_water_mgmt.xlsxTable1461" hidden="1">floorb1[]</definedName>
    <definedName name="_xlcn.WorksheetConnection_sisuli_water_mgmt.xlsxTable1471" hidden="1">floorb2[]</definedName>
    <definedName name="_xlcn.WorksheetConnection_sisuli_water_mgmt.xlsxTable1481" hidden="1">floorb3[]</definedName>
    <definedName name="_xlcn.WorksheetConnection_sisuli_water_mgmt.xlsxTable1491" hidden="1">floorb4[]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0" name="meters" connection="WorksheetConnection_sisuli_water_mgmt.xlsx!Table10"/>
          <x15:modelTable id="Table1410" name="m1" connection="WorksheetConnection_sisuli_water_mgmt.xlsx!Table1410"/>
          <x15:modelTable id="Table1" name="A1" connection="WorksheetConnection_sisuli_water_mgmt.xlsx!Table1"/>
          <x15:modelTable id="Table13" name="A2" connection="WorksheetConnection_sisuli_water_mgmt.xlsx!Table13"/>
          <x15:modelTable id="Table14" name="A3" connection="WorksheetConnection_sisuli_water_mgmt.xlsx!Table14"/>
          <x15:modelTable id="Table145" name="A4" connection="WorksheetConnection_sisuli_water_mgmt.xlsx!Table145"/>
          <x15:modelTable id="Table146" name="B1" connection="WorksheetConnection_sisuli_water_mgmt.xlsx!Table146"/>
          <x15:modelTable id="Table147" name="B2" connection="WorksheetConnection_sisuli_water_mgmt.xlsx!Table147"/>
          <x15:modelTable id="Table148" name="B3" connection="WorksheetConnection_sisuli_water_mgmt.xlsx!Table148"/>
          <x15:modelTable id="Table149" name="B4" connection="WorksheetConnection_sisuli_water_mgmt.xlsx!Table149"/>
        </x15:modelTables>
        <x15:modelRelationships>
          <x15:modelRelationship fromTable="A1" fromColumn="house no" toTable="meters" toColumn="house_no"/>
          <x15:modelRelationship fromTable="A2" fromColumn="house no" toTable="meters" toColumn="house_no"/>
          <x15:modelRelationship fromTable="A3" fromColumn="house no" toTable="meters" toColumn="house_no"/>
          <x15:modelRelationship fromTable="B1" fromColumn="house no" toTable="meters" toColumn="house_no"/>
          <x15:modelRelationship fromTable="B2" fromColumn="house no" toTable="meters" toColumn="house_no"/>
          <x15:modelRelationship fromTable="B3" fromColumn="house no" toTable="meters" toColumn="house_n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4" l="1"/>
  <c r="E4" i="4"/>
  <c r="G4" i="4"/>
  <c r="C4" i="3"/>
  <c r="E4" i="3"/>
  <c r="G4" i="3"/>
  <c r="C4" i="2"/>
  <c r="C3" i="2"/>
  <c r="E4" i="2"/>
  <c r="G4" i="2"/>
  <c r="C4" i="1"/>
  <c r="E4" i="1"/>
  <c r="G4" i="1"/>
  <c r="C3" i="12"/>
  <c r="E3" i="12"/>
  <c r="G3" i="12"/>
  <c r="C3" i="1"/>
  <c r="E3" i="1"/>
  <c r="G3" i="1"/>
  <c r="C3" i="4"/>
  <c r="E3" i="4"/>
  <c r="G3" i="4"/>
  <c r="C3" i="3"/>
  <c r="E3" i="3"/>
  <c r="G3" i="3"/>
  <c r="E3" i="2"/>
  <c r="G3" i="2"/>
  <c r="E2" i="8"/>
  <c r="H2" i="8"/>
  <c r="E2" i="7"/>
  <c r="H2" i="7"/>
  <c r="E2" i="6"/>
  <c r="E2" i="5"/>
  <c r="G2" i="5"/>
  <c r="E2" i="4"/>
  <c r="G2" i="4"/>
  <c r="E2" i="2"/>
  <c r="G2" i="2" s="1"/>
  <c r="E2" i="1"/>
  <c r="G2" i="1" s="1"/>
  <c r="E2" i="9"/>
  <c r="G2" i="9" s="1"/>
  <c r="E2" i="12"/>
  <c r="G2" i="12" s="1"/>
  <c r="E2" i="3"/>
  <c r="G2" i="3" l="1"/>
  <c r="H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C8A6D5-7FF0-41A7-8F6F-3E49A0FB48D1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872C3BA-EAFB-46B2-8E8F-6A19EDA94C41}" name="WorksheetConnection_sisuli_water_mgmt.xlsx!Table1" type="102" refreshedVersion="6" minRefreshableVersion="5">
    <extLst>
      <ext xmlns:x15="http://schemas.microsoft.com/office/spreadsheetml/2010/11/main" uri="{DE250136-89BD-433C-8126-D09CA5730AF9}">
        <x15:connection id="Table1">
          <x15:rangePr sourceName="_xlcn.WorksheetConnection_sisuli_water_mgmt.xlsxTable11"/>
        </x15:connection>
      </ext>
    </extLst>
  </connection>
  <connection id="3" xr16:uid="{DA68AE1D-5EC9-4129-A8C9-1AB75FF2A08A}" name="WorksheetConnection_sisuli_water_mgmt.xlsx!Table10" type="102" refreshedVersion="6" minRefreshableVersion="5">
    <extLst>
      <ext xmlns:x15="http://schemas.microsoft.com/office/spreadsheetml/2010/11/main" uri="{DE250136-89BD-433C-8126-D09CA5730AF9}">
        <x15:connection id="Table10">
          <x15:rangePr sourceName="_xlcn.WorksheetConnection_sisuli_water_mgmt.xlsxTable101"/>
        </x15:connection>
      </ext>
    </extLst>
  </connection>
  <connection id="4" xr16:uid="{A9F654C0-D666-4805-8FE6-647C1C8D2A23}" name="WorksheetConnection_sisuli_water_mgmt.xlsx!Table13" type="102" refreshedVersion="6" minRefreshableVersion="5">
    <extLst>
      <ext xmlns:x15="http://schemas.microsoft.com/office/spreadsheetml/2010/11/main" uri="{DE250136-89BD-433C-8126-D09CA5730AF9}">
        <x15:connection id="Table13">
          <x15:rangePr sourceName="_xlcn.WorksheetConnection_sisuli_water_mgmt.xlsxTable131"/>
        </x15:connection>
      </ext>
    </extLst>
  </connection>
  <connection id="5" xr16:uid="{652EF768-8F95-4B18-85F3-76151E831473}" name="WorksheetConnection_sisuli_water_mgmt.xlsx!Table14" type="102" refreshedVersion="6" minRefreshableVersion="5">
    <extLst>
      <ext xmlns:x15="http://schemas.microsoft.com/office/spreadsheetml/2010/11/main" uri="{DE250136-89BD-433C-8126-D09CA5730AF9}">
        <x15:connection id="Table14">
          <x15:rangePr sourceName="_xlcn.WorksheetConnection_sisuli_water_mgmt.xlsxTable141"/>
        </x15:connection>
      </ext>
    </extLst>
  </connection>
  <connection id="6" xr16:uid="{1FAD2EFB-C7AE-4214-A9D3-A619A10D8A01}" name="WorksheetConnection_sisuli_water_mgmt.xlsx!Table1410" type="102" refreshedVersion="6" minRefreshableVersion="5">
    <extLst>
      <ext xmlns:x15="http://schemas.microsoft.com/office/spreadsheetml/2010/11/main" uri="{DE250136-89BD-433C-8126-D09CA5730AF9}">
        <x15:connection id="Table1410">
          <x15:rangePr sourceName="_xlcn.WorksheetConnection_sisuli_water_mgmt.xlsxTable14101"/>
        </x15:connection>
      </ext>
    </extLst>
  </connection>
  <connection id="7" xr16:uid="{69FD42A8-1D48-430C-A8A6-711856AC835B}" name="WorksheetConnection_sisuli_water_mgmt.xlsx!Table145" type="102" refreshedVersion="6" minRefreshableVersion="5">
    <extLst>
      <ext xmlns:x15="http://schemas.microsoft.com/office/spreadsheetml/2010/11/main" uri="{DE250136-89BD-433C-8126-D09CA5730AF9}">
        <x15:connection id="Table145">
          <x15:rangePr sourceName="_xlcn.WorksheetConnection_sisuli_water_mgmt.xlsxTable1451"/>
        </x15:connection>
      </ext>
    </extLst>
  </connection>
  <connection id="8" xr16:uid="{C171B6C8-E3CC-48D6-A008-76ED6099F723}" name="WorksheetConnection_sisuli_water_mgmt.xlsx!Table146" type="102" refreshedVersion="6" minRefreshableVersion="5">
    <extLst>
      <ext xmlns:x15="http://schemas.microsoft.com/office/spreadsheetml/2010/11/main" uri="{DE250136-89BD-433C-8126-D09CA5730AF9}">
        <x15:connection id="Table146">
          <x15:rangePr sourceName="_xlcn.WorksheetConnection_sisuli_water_mgmt.xlsxTable1461"/>
        </x15:connection>
      </ext>
    </extLst>
  </connection>
  <connection id="9" xr16:uid="{259A2F48-4CB8-4108-9BA7-F64AE58DB3BE}" name="WorksheetConnection_sisuli_water_mgmt.xlsx!Table147" type="102" refreshedVersion="6" minRefreshableVersion="5">
    <extLst>
      <ext xmlns:x15="http://schemas.microsoft.com/office/spreadsheetml/2010/11/main" uri="{DE250136-89BD-433C-8126-D09CA5730AF9}">
        <x15:connection id="Table147">
          <x15:rangePr sourceName="_xlcn.WorksheetConnection_sisuli_water_mgmt.xlsxTable1471"/>
        </x15:connection>
      </ext>
    </extLst>
  </connection>
  <connection id="10" xr16:uid="{E226CC23-0390-4FD2-897A-7988CDD5DD78}" name="WorksheetConnection_sisuli_water_mgmt.xlsx!Table148" type="102" refreshedVersion="6" minRefreshableVersion="5">
    <extLst>
      <ext xmlns:x15="http://schemas.microsoft.com/office/spreadsheetml/2010/11/main" uri="{DE250136-89BD-433C-8126-D09CA5730AF9}">
        <x15:connection id="Table148">
          <x15:rangePr sourceName="_xlcn.WorksheetConnection_sisuli_water_mgmt.xlsxTable1481"/>
        </x15:connection>
      </ext>
    </extLst>
  </connection>
  <connection id="11" xr16:uid="{BF65748C-966B-42C6-97C9-039A908CCC83}" name="WorksheetConnection_sisuli_water_mgmt.xlsx!Table149" type="102" refreshedVersion="6" minRefreshableVersion="5">
    <extLst>
      <ext xmlns:x15="http://schemas.microsoft.com/office/spreadsheetml/2010/11/main" uri="{DE250136-89BD-433C-8126-D09CA5730AF9}">
        <x15:connection id="Table149">
          <x15:rangePr sourceName="_xlcn.WorksheetConnection_sisuli_water_mgmt.xlsxTable1491"/>
        </x15:connection>
      </ext>
    </extLst>
  </connection>
</connections>
</file>

<file path=xl/sharedStrings.xml><?xml version="1.0" encoding="utf-8"?>
<sst xmlns="http://schemas.openxmlformats.org/spreadsheetml/2006/main" count="151" uniqueCount="68">
  <si>
    <t>das</t>
  </si>
  <si>
    <t>meter_no</t>
  </si>
  <si>
    <t>house_no</t>
  </si>
  <si>
    <t>billing_start_date</t>
  </si>
  <si>
    <t>description</t>
  </si>
  <si>
    <t>attributes</t>
  </si>
  <si>
    <t>A1</t>
  </si>
  <si>
    <t>ground 1 bedroom</t>
  </si>
  <si>
    <t>supply</t>
  </si>
  <si>
    <t>A2</t>
  </si>
  <si>
    <t>ground 2  bedroom corner</t>
  </si>
  <si>
    <t>A3</t>
  </si>
  <si>
    <t>ground 2 bedroom roadside</t>
  </si>
  <si>
    <t>A4</t>
  </si>
  <si>
    <t>ground 3 bedroom</t>
  </si>
  <si>
    <t>B1</t>
  </si>
  <si>
    <t>1st floor 1 bedroom</t>
  </si>
  <si>
    <t>B2</t>
  </si>
  <si>
    <t>1st floor 2  bedroom corner</t>
  </si>
  <si>
    <t>B3</t>
  </si>
  <si>
    <t>1st floor 2 bedroom roadside</t>
  </si>
  <si>
    <t>B4</t>
  </si>
  <si>
    <t>1st floor 3 bedroom</t>
  </si>
  <si>
    <t>M1</t>
  </si>
  <si>
    <t>lakira meter</t>
  </si>
  <si>
    <t>source</t>
  </si>
  <si>
    <t>2024-01-00839</t>
  </si>
  <si>
    <t>M2</t>
  </si>
  <si>
    <t>city council meter</t>
  </si>
  <si>
    <t>House No</t>
  </si>
  <si>
    <t>Current Date</t>
  </si>
  <si>
    <t>18/5/2025</t>
  </si>
  <si>
    <t>Current Reading</t>
  </si>
  <si>
    <t>ivoice no</t>
  </si>
  <si>
    <t>current date</t>
  </si>
  <si>
    <t>previous  reading</t>
  </si>
  <si>
    <t>current reading</t>
  </si>
  <si>
    <t>consumption</t>
  </si>
  <si>
    <t>unit price</t>
  </si>
  <si>
    <t>amount due</t>
  </si>
  <si>
    <t>m2001</t>
  </si>
  <si>
    <t>M2002</t>
  </si>
  <si>
    <t>m1001</t>
  </si>
  <si>
    <t>15/05/2025</t>
  </si>
  <si>
    <t>invoice no</t>
  </si>
  <si>
    <t>a1001</t>
  </si>
  <si>
    <t>A1002</t>
  </si>
  <si>
    <t>A1003</t>
  </si>
  <si>
    <t xml:space="preserve"> </t>
  </si>
  <si>
    <t>a2001</t>
  </si>
  <si>
    <t>a2002</t>
  </si>
  <si>
    <t>A2003</t>
  </si>
  <si>
    <t>duration</t>
  </si>
  <si>
    <t>house no</t>
  </si>
  <si>
    <t>b3001</t>
  </si>
  <si>
    <t>b3</t>
  </si>
  <si>
    <t>a4001</t>
  </si>
  <si>
    <t>A4002</t>
  </si>
  <si>
    <t>27/05/2025</t>
  </si>
  <si>
    <t>A4003</t>
  </si>
  <si>
    <t>b1001</t>
  </si>
  <si>
    <t>b2001</t>
  </si>
  <si>
    <t>b2</t>
  </si>
  <si>
    <t>a3001</t>
  </si>
  <si>
    <t>A3002</t>
  </si>
  <si>
    <t>A3003</t>
  </si>
  <si>
    <t>b4001</t>
  </si>
  <si>
    <t>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</si>
</sst>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[$Ksh-441]\ #,##0.00"/>
    <numFmt numFmtId="166" formatCode="dd/mm/yyyy;@"/>
    <numFmt numFmtId="167" formatCode="_-[$Ksh-441]\ * #,##0.00_-;\-[$Ksh-441]\ * #,##0.00_-;_-[$Ksh-441]\ * &quot;-&quot;??_-;_-@_-"/>
  </numFmts>
  <fonts count="3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/>
    <xf numFmtId="14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14" fontId="1" fillId="2" borderId="0" xfId="0" applyNumberFormat="1" applyFont="1" applyFill="1" applyAlignment="1">
      <alignment horizontal="right"/>
    </xf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1" fillId="2" borderId="0" xfId="0" applyNumberFormat="1" applyFont="1" applyFill="1" applyAlignment="1">
      <alignment horizontal="right"/>
    </xf>
    <xf numFmtId="166" fontId="0" fillId="0" borderId="0" xfId="0" applyNumberFormat="1"/>
    <xf numFmtId="164" fontId="1" fillId="2" borderId="0" xfId="0" applyNumberFormat="1" applyFont="1" applyFill="1"/>
    <xf numFmtId="167" fontId="1" fillId="2" borderId="0" xfId="0" applyNumberFormat="1" applyFont="1" applyFill="1"/>
    <xf numFmtId="167" fontId="0" fillId="0" borderId="0" xfId="0" applyNumberFormat="1"/>
    <xf numFmtId="0" fontId="2" fillId="0" borderId="0" xfId="1"/>
    <xf numFmtId="0" fontId="2" fillId="0" borderId="0" xfId="1" applyAlignment="1">
      <alignment horizontal="right"/>
    </xf>
  </cellXfs>
  <cellStyles count="2">
    <cellStyle name="Hyperlink" xfId="1" builtinId="8"/>
    <cellStyle name="Normal" xfId="0" builtinId="0"/>
  </cellStyles>
  <dxfs count="2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rgb="FF5B9BD5"/>
          <bgColor rgb="FF5B9B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rgb="FF5B9BD5"/>
          <bgColor rgb="FF5B9B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rgb="FF5B9BD5"/>
          <bgColor rgb="FF5B9B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rgb="FF5B9BD5"/>
          <bgColor rgb="FF5B9BD5"/>
        </patternFill>
      </fill>
    </dxf>
    <dxf>
      <numFmt numFmtId="167" formatCode="_-[$Ksh-441]\ * #,##0.00_-;\-[$Ksh-441]\ * #,##0.00_-;_-[$Ksh-441]\ * &quot;-&quot;??_-;_-@_-"/>
    </dxf>
    <dxf>
      <numFmt numFmtId="164" formatCode="0.0000"/>
    </dxf>
    <dxf>
      <numFmt numFmtId="164" formatCode="0.0000"/>
    </dxf>
    <dxf>
      <numFmt numFmtId="166" formatCode="dd/mm/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rgb="FF5B9BD5"/>
          <bgColor rgb="FF5B9B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rgb="FF5B9BD5"/>
          <bgColor rgb="FF5B9BD5"/>
        </patternFill>
      </fill>
    </dxf>
    <dxf>
      <numFmt numFmtId="165" formatCode="[$Ksh-441]\ #,##0.00"/>
    </dxf>
    <dxf>
      <numFmt numFmtId="1" formatCode="0"/>
    </dxf>
    <dxf>
      <numFmt numFmtId="164" formatCode="0.0000"/>
    </dxf>
    <dxf>
      <numFmt numFmtId="164" formatCode="0.0000"/>
    </dxf>
    <dxf>
      <numFmt numFmtId="168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rgb="FF5B9BD5"/>
          <bgColor rgb="FF5B9BD5"/>
        </patternFill>
      </fill>
    </dxf>
    <dxf>
      <numFmt numFmtId="165" formatCode="[$Ksh-441]\ #,##0.00"/>
    </dxf>
    <dxf>
      <numFmt numFmtId="166" formatCode="dd/mm/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rgb="FF5B9BD5"/>
          <bgColor rgb="FF5B9B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rgb="FF5B9BD5"/>
          <bgColor rgb="FF5B9B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rgb="FF5B9BD5"/>
          <bgColor rgb="FF5B9BD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5</xdr:row>
          <xdr:rowOff>7620</xdr:rowOff>
        </xdr:from>
        <xdr:to>
          <xdr:col>1</xdr:col>
          <xdr:colOff>1173480</xdr:colOff>
          <xdr:row>5</xdr:row>
          <xdr:rowOff>160020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59409D66-ACC4-4521-A8AF-D9026989A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7EEC6E-BF1A-40D5-92FD-74D67A047976}" name="Table10" displayName="Table10" ref="A1:E11" totalsRowShown="0">
  <autoFilter ref="A1:E11" xr:uid="{2C167F7C-C7E0-4E31-8206-3C2D263164E2}"/>
  <tableColumns count="5">
    <tableColumn id="1" xr3:uid="{58F8F044-CDB8-42D1-961F-99C9898722E8}" name="meter_no"/>
    <tableColumn id="2" xr3:uid="{12A7F280-FBA2-4CDE-AB0E-FFBDD5BCCE11}" name="house_no"/>
    <tableColumn id="3" xr3:uid="{1BFE15B0-FD23-4879-8BD9-C7DE6216F125}" name="billing_start_date"/>
    <tableColumn id="4" xr3:uid="{E403A08F-EC61-44C0-B29C-BC5DBC59F936}" name="description"/>
    <tableColumn id="5" xr3:uid="{3D7F930B-24A2-4BAE-A6A5-E8488B77F259}" name="attribu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C6664B-3DA4-4EC3-9F06-C8291800B75A}" name="lakira12" displayName="lakira12" ref="A1:G3" totalsRowShown="0" headerRowDxfId="20">
  <autoFilter ref="A1:G3" xr:uid="{1953A419-9287-452F-A1C6-32131FE88E48}"/>
  <tableColumns count="7">
    <tableColumn id="1" xr3:uid="{18C53563-51B3-475A-84A5-80BE7934626E}" name="ivoice no"/>
    <tableColumn id="2" xr3:uid="{61686D03-50B0-49F6-BF83-823453AB76A7}" name="current date"/>
    <tableColumn id="3" xr3:uid="{1478FEB3-E2CF-48A9-A7F8-D6A82A18582F}" name="previous  reading"/>
    <tableColumn id="4" xr3:uid="{9C1A3BB7-31FD-444C-B1E1-2A59CDBA5060}" name="current reading"/>
    <tableColumn id="5" xr3:uid="{D3B9B0BE-C82C-4148-AFDB-F94213AF3399}" name="consumption">
      <calculatedColumnFormula>lakira12[[#This Row],[current reading]]-lakira12[[#This Row],[previous  reading]]</calculatedColumnFormula>
    </tableColumn>
    <tableColumn id="7" xr3:uid="{E12CB47C-4BF5-472E-B735-D7D75A0A98B1}" name="unit price"/>
    <tableColumn id="8" xr3:uid="{2F62A0CB-A8D1-4900-9224-C37DB6A421C5}" name="amount due">
      <calculatedColumnFormula>lakira12[[#This Row],[consumption]]*lakira12[[#This Row],[unit price]]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C81AB8-2A28-47C5-8B9F-EFAE60CE489E}" name="lakira" displayName="lakira" ref="A1:G2" totalsRowShown="0" headerRowDxfId="19">
  <autoFilter ref="A1:G2" xr:uid="{1953A419-9287-452F-A1C6-32131FE88E48}"/>
  <tableColumns count="7">
    <tableColumn id="1" xr3:uid="{7103F864-DB23-4F91-8CE7-29EA2056A59B}" name="ivoice no"/>
    <tableColumn id="2" xr3:uid="{5D2E7B72-6D6F-4595-A0E2-94D631E644DF}" name="current date"/>
    <tableColumn id="3" xr3:uid="{5CF90938-0211-40CF-88DD-65624DE6842F}" name="previous  reading"/>
    <tableColumn id="4" xr3:uid="{2209DA85-AB43-4B9D-A53F-925F2DDCFC90}" name="current reading"/>
    <tableColumn id="5" xr3:uid="{E05FA381-CD8C-4A0C-8318-CAA2BBC2CC28}" name="consumption">
      <calculatedColumnFormula>lakira[[#This Row],[current reading]]-lakira[[#This Row],[previous  reading]]</calculatedColumnFormula>
    </tableColumn>
    <tableColumn id="7" xr3:uid="{BBFCB6B4-7297-440B-8DD5-F065484C8318}" name="unit price"/>
    <tableColumn id="8" xr3:uid="{BAF63192-F19F-4633-9207-DE8BF0E5EF63}" name="amount due">
      <calculatedColumnFormula>lakira[[#This Row],[consumption]]*lakira[[#This Row],[unit price]]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AC0042-DF94-4FD8-83E8-422592C32EBC}" name="ground1" displayName="ground1" ref="A1:G4" totalsRowShown="0" headerRowDxfId="18">
  <autoFilter ref="A1:G4" xr:uid="{C05E9B40-B700-44BF-BD18-AACF1DFA33C9}"/>
  <tableColumns count="7">
    <tableColumn id="1" xr3:uid="{A8C5A5B3-5C13-4D6A-9BD1-B7BF9077E890}" name="invoice no"/>
    <tableColumn id="2" xr3:uid="{7977FB04-A817-42AC-AD9A-AE1AA08A7AD0}" name="current date" dataDxfId="17"/>
    <tableColumn id="3" xr3:uid="{1926D450-4D69-4EDE-93D9-AFDEA4CD80BD}" name="previous  reading"/>
    <tableColumn id="4" xr3:uid="{D82C8DE3-96C4-4608-8365-1DFF0AE16F41}" name="current reading"/>
    <tableColumn id="5" xr3:uid="{1D6EAD55-DC36-4706-BE0F-52BC4196D78E}" name="consumption">
      <calculatedColumnFormula>ground1[[#This Row],[current reading]]-ground1[[#This Row],[previous  reading]]</calculatedColumnFormula>
    </tableColumn>
    <tableColumn id="7" xr3:uid="{4041C5CF-22EF-491D-8FC0-E702ABB47229}" name="unit price"/>
    <tableColumn id="8" xr3:uid="{C613539E-545D-4E13-BAAC-22A6BAEE85F7}" name="amount due" dataDxfId="16">
      <calculatedColumnFormula>ground1[[#This Row],[consumption]]*ground1[[#This Row],[unit price]]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16E581-AA38-453F-8F9A-BA2186215F76}" name="ground2" displayName="ground2" ref="A1:G4" totalsRowShown="0" headerRowDxfId="15">
  <autoFilter ref="A1:G4" xr:uid="{D8AF357D-F161-4963-81B1-0592E47AD70E}"/>
  <tableColumns count="7">
    <tableColumn id="1" xr3:uid="{FEB9ACEA-7C74-49BD-86A5-5BC23F333325}" name="invoice no"/>
    <tableColumn id="2" xr3:uid="{0150FBCB-EC87-4053-AC25-1D3EE09E73D8}" name="current date" dataDxfId="14"/>
    <tableColumn id="3" xr3:uid="{745DFEEA-1FBE-4AC9-A19A-D77DBE19D3CA}" name="previous  reading"/>
    <tableColumn id="4" xr3:uid="{8D19A233-BBFB-40FD-ACEB-1AC35EE65C91}" name="current reading" dataDxfId="13"/>
    <tableColumn id="5" xr3:uid="{73E7862E-DD10-4D35-AD3E-9BD58269C1DE}" name="consumption" dataDxfId="12">
      <calculatedColumnFormula>ground2[[#This Row],[current reading]]-ground2[[#This Row],[previous  reading]]</calculatedColumnFormula>
    </tableColumn>
    <tableColumn id="7" xr3:uid="{BB97308C-25BF-4303-B879-186346A7B002}" name="unit price" dataDxfId="11"/>
    <tableColumn id="8" xr3:uid="{9FF7F795-C73F-4ECE-98DD-D2B90E131660}" name="amount due" dataDxfId="10">
      <calculatedColumnFormula>ground2[[#This Row],[consumption]]*ground2[[#This Row],[unit price]]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141AE2F-8D88-4C86-BE0B-6569FBCA83ED}" name="floorb3" displayName="floorb3" ref="A1:I2" totalsRowShown="0" headerRowDxfId="9">
  <autoFilter ref="A1:I2" xr:uid="{B7EEF2DD-449C-411C-BAA1-D37F019BA25F}"/>
  <tableColumns count="9">
    <tableColumn id="1" xr3:uid="{93B019C0-921A-4FF6-9B94-96F3042DB1B0}" name="invoice no"/>
    <tableColumn id="2" xr3:uid="{E7C32DC4-0C8B-47B3-8BE3-C1C588D68960}" name="current date"/>
    <tableColumn id="3" xr3:uid="{691393BF-5130-4457-9DC2-38116E2F8ACD}" name="previous  reading"/>
    <tableColumn id="4" xr3:uid="{16ED5B06-DEDC-4957-9CDB-153B6A3FEB07}" name="current reading"/>
    <tableColumn id="5" xr3:uid="{1F86C04E-D63C-4013-81C7-FA0743015B78}" name="consumption">
      <calculatedColumnFormula>floorb3[[#This Row],[current reading]]-floorb3[[#This Row],[previous  reading]]</calculatedColumnFormula>
    </tableColumn>
    <tableColumn id="6" xr3:uid="{2D459333-BEF9-4788-9D55-24926719C8B6}" name="duration"/>
    <tableColumn id="7" xr3:uid="{B0525890-7116-40EE-86E3-9CC666D9A5C0}" name="unit price"/>
    <tableColumn id="8" xr3:uid="{CBAA4ADA-F652-40DD-AA96-5F6AC20B2279}" name="amount due">
      <calculatedColumnFormula>floorb3[[#This Row],[consumption]]*floorb3[[#This Row],[unit price]]</calculatedColumnFormula>
    </tableColumn>
    <tableColumn id="9" xr3:uid="{6810FCD0-ED96-4281-8362-B94A63D752F2}" name="house n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97759E-61D2-4B89-BCA9-480CF5B8E594}" name="ground4" displayName="ground4" ref="A1:G4" totalsRowShown="0" headerRowDxfId="8">
  <autoFilter ref="A1:G4" xr:uid="{F7F05D64-2C6B-478A-9B02-BA219BC3F46B}"/>
  <tableColumns count="7">
    <tableColumn id="1" xr3:uid="{7A9813AF-63A4-40A9-A7CB-98A738F3E3CC}" name="invoice no"/>
    <tableColumn id="2" xr3:uid="{743B3C37-461B-458E-B5CE-14B3ECDE6350}" name="current date" dataDxfId="7"/>
    <tableColumn id="3" xr3:uid="{74ADB058-E86A-4A15-A615-4D9C10954110}" name="previous  reading"/>
    <tableColumn id="4" xr3:uid="{2A7B4EDA-4588-4B87-9F77-733C8C84EEE9}" name="current reading" dataDxfId="6"/>
    <tableColumn id="5" xr3:uid="{11765DFB-C8FB-4F08-87F3-B6D85CA71989}" name="consumption" dataDxfId="5">
      <calculatedColumnFormula>ground4[[#This Row],[current reading]]-ground4[[#This Row],[previous  reading]]</calculatedColumnFormula>
    </tableColumn>
    <tableColumn id="7" xr3:uid="{D3B8D286-40C2-4B72-866A-C5A515C853C9}" name="unit price"/>
    <tableColumn id="8" xr3:uid="{5C58137F-5061-44E6-8802-93BC618AE5CF}" name="amount due" dataDxfId="4">
      <calculatedColumnFormula>ground4[[#This Row],[consumption]]*ground4[[#This Row],[unit price]]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50810D8-843A-4927-B948-4252920C5B04}" name="floorb1" displayName="floorb1" ref="A1:G2" totalsRowShown="0" headerRowDxfId="3">
  <autoFilter ref="A1:G2" xr:uid="{914C1727-8E80-471C-B6F8-1326FED995EB}"/>
  <tableColumns count="7">
    <tableColumn id="1" xr3:uid="{EC80C537-07BA-4E06-B0B0-804FCCBA9DE2}" name="invoice no"/>
    <tableColumn id="2" xr3:uid="{B198D2AC-0240-4D1D-82F5-E15CF51938B6}" name="current date"/>
    <tableColumn id="3" xr3:uid="{CFD8CD27-B10D-4AE0-8F33-F8ECEC0A866D}" name="previous  reading"/>
    <tableColumn id="4" xr3:uid="{92D53DAD-8F2B-4D6C-8AAC-2A4902F84D53}" name="current reading"/>
    <tableColumn id="5" xr3:uid="{D832C748-D1F9-4E00-BD88-78652C0D3932}" name="consumption">
      <calculatedColumnFormula>floorb1[[#This Row],[current reading]]-floorb1[[#This Row],[previous  reading]]</calculatedColumnFormula>
    </tableColumn>
    <tableColumn id="7" xr3:uid="{B398CC1B-EDCF-4B9E-ABDA-58DE87E25BDF}" name="unit price"/>
    <tableColumn id="8" xr3:uid="{8563ADB9-193A-436D-805D-B3138D099EF3}" name="amount due">
      <calculatedColumnFormula>floorb1[[#This Row],[consumption]]*floorb1[[#This Row],[unit price]]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35F0EA-26B0-4CA9-8373-BE2D93B991DD}" name="floorb2" displayName="floorb2" ref="A1:I2" totalsRowShown="0" headerRowDxfId="2">
  <autoFilter ref="A1:I2" xr:uid="{F3DCF51A-48D8-4BB9-A200-D56DAC26859A}"/>
  <tableColumns count="9">
    <tableColumn id="1" xr3:uid="{93D86A72-A497-4C16-9032-671A9314F100}" name="invoice no"/>
    <tableColumn id="2" xr3:uid="{A2575BB9-58AF-4C51-8040-66A825E340CD}" name="current date"/>
    <tableColumn id="3" xr3:uid="{85AB1B3D-98EB-4FBD-8EBA-B76931AE6500}" name="previous  reading"/>
    <tableColumn id="4" xr3:uid="{F918ECF1-2477-46F1-A304-7D5B4949C418}" name="current reading"/>
    <tableColumn id="5" xr3:uid="{85E87BD5-FB00-4ABE-BB4B-ECE613849853}" name="consumption">
      <calculatedColumnFormula>floorb2[[#This Row],[current reading]]-floorb2[[#This Row],[previous  reading]]</calculatedColumnFormula>
    </tableColumn>
    <tableColumn id="6" xr3:uid="{0E0A610B-5217-483B-B43B-6D4514D08BA9}" name="duration"/>
    <tableColumn id="7" xr3:uid="{FC61A3E0-F7C0-41FD-84FB-5C4F43242926}" name="unit price"/>
    <tableColumn id="8" xr3:uid="{4716A301-7A8C-45CC-A3D6-9185C54FD825}" name="amount due">
      <calculatedColumnFormula>ground3[[#This Row],[consumption]]*ground3[[#This Row],[unit price]]</calculatedColumnFormula>
    </tableColumn>
    <tableColumn id="9" xr3:uid="{4FD20350-540E-4085-B4F5-93F663EDC162}" name="house no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EB20D8-E824-40CE-984F-DFB4F0D71FCB}" name="ground3" displayName="ground3" ref="A1:G4" totalsRowShown="0" headerRowDxfId="1">
  <autoFilter ref="A1:G4" xr:uid="{73129E8D-2636-4CE5-9A4B-990E86459B46}"/>
  <tableColumns count="7">
    <tableColumn id="1" xr3:uid="{303E1EEC-B0E1-4011-AB1D-829388EEAAAA}" name="invoice no"/>
    <tableColumn id="2" xr3:uid="{AFB16192-3100-489B-958F-E51C52FF497A}" name="current date"/>
    <tableColumn id="3" xr3:uid="{485BAAB9-6508-4B6C-B357-57F232797EB5}" name="previous  reading"/>
    <tableColumn id="4" xr3:uid="{88ADFE14-A144-4362-8FB8-A656F27ED084}" name="current reading"/>
    <tableColumn id="5" xr3:uid="{E02C8813-1DCE-4255-B67F-6F3E4D34196C}" name="consumption">
      <calculatedColumnFormula>ground3[[#This Row],[current reading]]-ground3[[#This Row],[previous  reading]]</calculatedColumnFormula>
    </tableColumn>
    <tableColumn id="7" xr3:uid="{F4B914CF-A0CC-4CE6-86EA-1F6572F4413A}" name="unit price"/>
    <tableColumn id="8" xr3:uid="{F5A46DE1-A948-406B-8B26-AAF4FF2D033F}" name="amount due">
      <calculatedColumnFormula>ground3[[#This Row],[consumption]]*ground3[[#This Row],[unit price]]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C51713-38E4-4371-92EB-A7DCA7E92D59}" name="floorb4" displayName="floorb4" ref="A1:I2" totalsRowShown="0" headerRowDxfId="0">
  <autoFilter ref="A1:I2" xr:uid="{F5456577-635F-4660-A3A7-5CBFD0165CEA}"/>
  <tableColumns count="9">
    <tableColumn id="1" xr3:uid="{63C62EB1-B314-4F49-9E9F-F11D0673CD18}" name="invoice no"/>
    <tableColumn id="2" xr3:uid="{B5262F98-791B-4B0B-BB1A-8EA1A47C23FA}" name="current date"/>
    <tableColumn id="3" xr3:uid="{9AF910B2-AD33-4140-B4C7-B7131E5E863E}" name="previous  reading"/>
    <tableColumn id="4" xr3:uid="{F913E506-FBDA-4C58-AA08-A10FAF8D7020}" name="current reading"/>
    <tableColumn id="5" xr3:uid="{8ED036A6-D879-4264-8BD2-4027B0E0D37F}" name="consumption">
      <calculatedColumnFormula>floorb4[[#This Row],[current reading]]-floorb4[[#This Row],[previous  reading]]</calculatedColumnFormula>
    </tableColumn>
    <tableColumn id="6" xr3:uid="{A56A7D28-A333-4913-88F9-5D9F2EE2B080}" name="duration"/>
    <tableColumn id="7" xr3:uid="{D9CCE27F-D374-4CED-B592-35371D312A9B}" name="unit price"/>
    <tableColumn id="8" xr3:uid="{BD8927A4-7930-45A1-8C5C-91659A8B264D}" name="amount due">
      <calculatedColumnFormula>floorb4[[#This Row],[consumption]]*floorb4[[#This Row],[unit price]]</calculatedColumnFormula>
    </tableColumn>
    <tableColumn id="9" xr3:uid="{6E06C94F-6CFA-425B-A4E0-24AC29ECCD3D}" name="house 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61CF3-B296-47B2-AD52-C6BA7DEE038C}">
  <sheetPr codeName="Sheet1"/>
  <dimension ref="A1"/>
  <sheetViews>
    <sheetView workbookViewId="0">
      <selection activeCell="B37" sqref="B37"/>
    </sheetView>
  </sheetViews>
  <sheetFormatPr defaultRowHeight="14.45"/>
  <sheetData>
    <row r="1" spans="1:1">
      <c r="A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668B2-695A-440D-9A9F-98FFD936F103}">
  <sheetPr codeName="Sheet2"/>
  <dimension ref="A1:E11"/>
  <sheetViews>
    <sheetView tabSelected="1" workbookViewId="0">
      <selection activeCell="A11" sqref="A11"/>
    </sheetView>
  </sheetViews>
  <sheetFormatPr defaultRowHeight="14.45"/>
  <cols>
    <col min="1" max="1" width="18.140625" customWidth="1"/>
    <col min="2" max="2" width="11.85546875" bestFit="1" customWidth="1"/>
    <col min="3" max="3" width="17.42578125" customWidth="1"/>
    <col min="4" max="4" width="26.28515625" bestFit="1" customWidth="1"/>
    <col min="5" max="5" width="12" bestFit="1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 ht="15">
      <c r="A2" s="17">
        <v>24112256</v>
      </c>
      <c r="B2" t="s">
        <v>6</v>
      </c>
      <c r="C2" s="8">
        <v>45763</v>
      </c>
      <c r="D2" t="s">
        <v>7</v>
      </c>
      <c r="E2" t="s">
        <v>8</v>
      </c>
    </row>
    <row r="3" spans="1:5" ht="15">
      <c r="A3" s="17">
        <v>2404213</v>
      </c>
      <c r="B3" t="s">
        <v>9</v>
      </c>
      <c r="C3" s="8">
        <v>45845</v>
      </c>
      <c r="D3" t="s">
        <v>10</v>
      </c>
      <c r="E3" t="s">
        <v>8</v>
      </c>
    </row>
    <row r="4" spans="1:5" ht="15">
      <c r="B4" t="s">
        <v>11</v>
      </c>
      <c r="C4" s="8">
        <v>45763</v>
      </c>
      <c r="D4" t="s">
        <v>12</v>
      </c>
      <c r="E4" t="s">
        <v>8</v>
      </c>
    </row>
    <row r="5" spans="1:5" ht="15">
      <c r="A5" s="17">
        <v>24097719</v>
      </c>
      <c r="B5" t="s">
        <v>13</v>
      </c>
      <c r="D5" t="s">
        <v>14</v>
      </c>
      <c r="E5" t="s">
        <v>8</v>
      </c>
    </row>
    <row r="6" spans="1:5">
      <c r="B6" t="s">
        <v>15</v>
      </c>
      <c r="D6" t="s">
        <v>16</v>
      </c>
      <c r="E6" t="s">
        <v>8</v>
      </c>
    </row>
    <row r="7" spans="1:5">
      <c r="B7" t="s">
        <v>17</v>
      </c>
      <c r="D7" t="s">
        <v>18</v>
      </c>
      <c r="E7" t="s">
        <v>8</v>
      </c>
    </row>
    <row r="8" spans="1:5" ht="15">
      <c r="A8" s="17">
        <v>24125703</v>
      </c>
      <c r="B8" t="s">
        <v>19</v>
      </c>
      <c r="D8" t="s">
        <v>20</v>
      </c>
      <c r="E8" t="s">
        <v>8</v>
      </c>
    </row>
    <row r="9" spans="1:5">
      <c r="B9" t="s">
        <v>21</v>
      </c>
      <c r="D9" t="s">
        <v>22</v>
      </c>
      <c r="E9" t="s">
        <v>8</v>
      </c>
    </row>
    <row r="10" spans="1:5">
      <c r="B10" t="s">
        <v>23</v>
      </c>
      <c r="D10" t="s">
        <v>24</v>
      </c>
      <c r="E10" t="s">
        <v>25</v>
      </c>
    </row>
    <row r="11" spans="1:5" ht="15">
      <c r="A11" s="18" t="s">
        <v>26</v>
      </c>
      <c r="B11" t="s">
        <v>27</v>
      </c>
      <c r="D11" t="s">
        <v>28</v>
      </c>
      <c r="E11" t="s">
        <v>25</v>
      </c>
    </row>
  </sheetData>
  <hyperlinks>
    <hyperlink ref="A2" location="'A1'!A1" display="24112256" xr:uid="{BF0CF732-B1D4-4AF2-AE31-716A5A39B430}"/>
    <hyperlink ref="A3" location="'A2'!A2" display="2404213" xr:uid="{CBFE5DCB-061B-40B3-9D75-BD73E718727A}"/>
    <hyperlink ref="A8" location="'B3'!B3" display="24125703" xr:uid="{7B587CD4-0144-45AD-86EB-18A6DA7CCAA1}"/>
    <hyperlink ref="A5" location="'A4'!A4" display="24097719" xr:uid="{5B36AB77-F070-40E1-8D8F-460136E0475D}"/>
    <hyperlink ref="A11" location="'Rongai_water'!A1" display="2024-01-00839" xr:uid="{C90F36A3-D6C7-40F1-A8DF-00B078212B8F}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5C44A-0D6A-4B37-8C06-4743B7E77EDF}">
  <sheetPr codeName="Sheet6"/>
  <dimension ref="A1:B6"/>
  <sheetViews>
    <sheetView workbookViewId="0">
      <selection activeCell="B7" sqref="B7"/>
    </sheetView>
  </sheetViews>
  <sheetFormatPr defaultRowHeight="14.45"/>
  <cols>
    <col min="1" max="1" width="14.85546875" style="4" bestFit="1" customWidth="1"/>
    <col min="2" max="2" width="17.28515625" style="4" bestFit="1" customWidth="1"/>
  </cols>
  <sheetData>
    <row r="1" spans="1:2">
      <c r="A1" s="4" t="s">
        <v>29</v>
      </c>
      <c r="B1" s="4" t="s">
        <v>6</v>
      </c>
    </row>
    <row r="2" spans="1:2">
      <c r="A2" s="3" t="s">
        <v>30</v>
      </c>
      <c r="B2" s="5" t="s">
        <v>31</v>
      </c>
    </row>
    <row r="3" spans="1:2">
      <c r="A3" s="3" t="s">
        <v>32</v>
      </c>
      <c r="B3" s="6">
        <v>25.456199999999999</v>
      </c>
    </row>
    <row r="4" spans="1:2">
      <c r="A4" s="3"/>
      <c r="B4" s="3"/>
    </row>
    <row r="6" spans="1:2" ht="51.75" customHeigh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ubmitwaterreading">
                <anchor moveWithCells="1" sizeWithCells="1">
                  <from>
                    <xdr:col>1</xdr:col>
                    <xdr:colOff>15240</xdr:colOff>
                    <xdr:row>5</xdr:row>
                    <xdr:rowOff>7620</xdr:rowOff>
                  </from>
                  <to>
                    <xdr:col>1</xdr:col>
                    <xdr:colOff>1173480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E95840-4C55-4129-AFB5-15382246DD6F}">
          <x14:formula1>
            <xm:f>meters!$B$2:$B$11</xm:f>
          </x14:formula1>
          <xm:sqref>B1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F658F-2F41-4C16-AC15-130F5DED929C}">
  <sheetPr codeName="Sheet3"/>
  <dimension ref="A1:G3"/>
  <sheetViews>
    <sheetView workbookViewId="0"/>
  </sheetViews>
  <sheetFormatPr defaultRowHeight="14.45"/>
  <cols>
    <col min="1" max="1" width="11.140625" bestFit="1" customWidth="1"/>
    <col min="2" max="2" width="12.85546875" customWidth="1"/>
    <col min="7" max="7" width="10.85546875" customWidth="1"/>
  </cols>
  <sheetData>
    <row r="1" spans="1:7">
      <c r="A1" s="1" t="s">
        <v>33</v>
      </c>
      <c r="B1" s="2" t="s">
        <v>34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  <row r="2" spans="1:7">
      <c r="A2" t="s">
        <v>40</v>
      </c>
      <c r="B2" s="8">
        <v>45804</v>
      </c>
      <c r="C2">
        <v>0</v>
      </c>
      <c r="D2">
        <v>175.03139999999999</v>
      </c>
      <c r="E2">
        <f>lakira12[[#This Row],[current reading]]-lakira12[[#This Row],[previous  reading]]</f>
        <v>175.03139999999999</v>
      </c>
      <c r="F2">
        <v>200</v>
      </c>
      <c r="G2">
        <f>lakira12[[#This Row],[consumption]]*lakira12[[#This Row],[unit price]]</f>
        <v>35006.28</v>
      </c>
    </row>
    <row r="3" spans="1:7">
      <c r="A3" t="s">
        <v>41</v>
      </c>
      <c r="B3" s="8">
        <v>45838</v>
      </c>
      <c r="C3">
        <f>D2</f>
        <v>175.03139999999999</v>
      </c>
      <c r="D3">
        <v>177.40270000000001</v>
      </c>
      <c r="E3">
        <f>lakira12[[#This Row],[current reading]]-lakira12[[#This Row],[previous  reading]]</f>
        <v>2.3713000000000193</v>
      </c>
      <c r="F3">
        <v>200</v>
      </c>
      <c r="G3">
        <f>lakira12[[#This Row],[consumption]]*lakira12[[#This Row],[unit price]]</f>
        <v>474.26000000000386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F1E48-0699-428A-AA41-0A1CBCBB61F7}">
  <sheetPr codeName="Sheet4"/>
  <dimension ref="A1:G2"/>
  <sheetViews>
    <sheetView workbookViewId="0">
      <selection activeCell="H1" sqref="H1"/>
    </sheetView>
  </sheetViews>
  <sheetFormatPr defaultRowHeight="14.45"/>
  <cols>
    <col min="2" max="2" width="14.140625" bestFit="1" customWidth="1"/>
  </cols>
  <sheetData>
    <row r="1" spans="1:7">
      <c r="A1" s="1" t="s">
        <v>33</v>
      </c>
      <c r="B1" s="2" t="s">
        <v>34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  <row r="2" spans="1:7">
      <c r="A2" t="s">
        <v>42</v>
      </c>
      <c r="B2" t="s">
        <v>43</v>
      </c>
      <c r="C2">
        <v>0</v>
      </c>
      <c r="D2">
        <v>0</v>
      </c>
      <c r="E2">
        <f>lakira[[#This Row],[current reading]]-lakira[[#This Row],[previous  reading]]</f>
        <v>0</v>
      </c>
      <c r="F2">
        <v>200</v>
      </c>
      <c r="G2">
        <f>lakira[[#This Row],[consumption]]*lakira[[#This Row],[unit price]]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946A7-2B6E-447F-B649-BEC08CA37BE3}">
  <sheetPr codeName="Sheet5"/>
  <dimension ref="A1:G11"/>
  <sheetViews>
    <sheetView workbookViewId="0"/>
  </sheetViews>
  <sheetFormatPr defaultRowHeight="14.45"/>
  <cols>
    <col min="1" max="1" width="16.42578125" customWidth="1"/>
    <col min="2" max="2" width="17.7109375" style="13" customWidth="1"/>
    <col min="3" max="3" width="17.28515625" customWidth="1"/>
    <col min="4" max="4" width="15.7109375" customWidth="1"/>
    <col min="5" max="5" width="14" customWidth="1"/>
    <col min="6" max="6" width="10.7109375" customWidth="1"/>
    <col min="7" max="7" width="13.28515625" customWidth="1"/>
  </cols>
  <sheetData>
    <row r="1" spans="1:7">
      <c r="A1" s="1" t="s">
        <v>44</v>
      </c>
      <c r="B1" s="12" t="s">
        <v>34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  <row r="2" spans="1:7">
      <c r="A2" t="s">
        <v>45</v>
      </c>
      <c r="B2" s="13" t="s">
        <v>43</v>
      </c>
      <c r="C2">
        <v>0</v>
      </c>
      <c r="D2">
        <v>0</v>
      </c>
      <c r="E2">
        <f>ground1[[#This Row],[current reading]]-ground1[[#This Row],[previous  reading]]</f>
        <v>0</v>
      </c>
      <c r="F2">
        <v>200</v>
      </c>
      <c r="G2" s="11">
        <f>ground1[[#This Row],[consumption]]*ground1[[#This Row],[unit price]]</f>
        <v>0</v>
      </c>
    </row>
    <row r="3" spans="1:7">
      <c r="A3" t="s">
        <v>46</v>
      </c>
      <c r="B3" s="13">
        <v>45804</v>
      </c>
      <c r="C3">
        <f>D2</f>
        <v>0</v>
      </c>
      <c r="D3">
        <v>0.1862</v>
      </c>
      <c r="E3">
        <f>ground1[[#This Row],[current reading]]-ground1[[#This Row],[previous  reading]]</f>
        <v>0.1862</v>
      </c>
      <c r="F3">
        <v>200</v>
      </c>
      <c r="G3" s="11">
        <f>ground1[[#This Row],[consumption]]*ground1[[#This Row],[unit price]]</f>
        <v>37.24</v>
      </c>
    </row>
    <row r="4" spans="1:7">
      <c r="A4" t="s">
        <v>47</v>
      </c>
      <c r="B4" s="13">
        <v>45838</v>
      </c>
      <c r="C4">
        <f>D3</f>
        <v>0.1862</v>
      </c>
      <c r="D4">
        <v>0.33210000000000001</v>
      </c>
      <c r="E4">
        <f>ground1[[#This Row],[current reading]]-ground1[[#This Row],[previous  reading]]</f>
        <v>0.1459</v>
      </c>
      <c r="F4">
        <v>200</v>
      </c>
      <c r="G4" s="11">
        <f>ground1[[#This Row],[consumption]]*ground1[[#This Row],[unit price]]</f>
        <v>29.18</v>
      </c>
    </row>
    <row r="11" spans="1:7">
      <c r="A11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BC1CE-7AF5-4200-BDAE-2D7595A1FA25}">
  <sheetPr codeName="Sheet7"/>
  <dimension ref="A1:G4"/>
  <sheetViews>
    <sheetView workbookViewId="0">
      <selection activeCell="A2" sqref="A2"/>
    </sheetView>
  </sheetViews>
  <sheetFormatPr defaultRowHeight="14.45"/>
  <cols>
    <col min="2" max="2" width="11.140625" style="8" bestFit="1" customWidth="1"/>
    <col min="7" max="7" width="15.7109375" customWidth="1"/>
  </cols>
  <sheetData>
    <row r="1" spans="1:7">
      <c r="A1" s="1" t="s">
        <v>44</v>
      </c>
      <c r="B1" s="7" t="s">
        <v>34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  <row r="2" spans="1:7">
      <c r="A2" t="s">
        <v>49</v>
      </c>
      <c r="B2" s="8">
        <v>45792</v>
      </c>
      <c r="C2">
        <v>0</v>
      </c>
      <c r="D2" s="10">
        <v>0</v>
      </c>
      <c r="E2" s="10">
        <f>ground2[[#This Row],[current reading]]-ground2[[#This Row],[previous  reading]]</f>
        <v>0</v>
      </c>
      <c r="F2" s="9">
        <v>200</v>
      </c>
      <c r="G2" s="11">
        <f>ground2[[#This Row],[consumption]]*ground2[[#This Row],[unit price]]</f>
        <v>0</v>
      </c>
    </row>
    <row r="3" spans="1:7">
      <c r="A3" t="s">
        <v>50</v>
      </c>
      <c r="B3" s="8">
        <v>45804</v>
      </c>
      <c r="C3" s="10">
        <f>D2</f>
        <v>0</v>
      </c>
      <c r="D3" s="10">
        <v>1.004</v>
      </c>
      <c r="E3" s="10">
        <f>ground2[[#This Row],[current reading]]-ground2[[#This Row],[previous  reading]]</f>
        <v>1.004</v>
      </c>
      <c r="F3" s="9">
        <v>200</v>
      </c>
      <c r="G3" s="11">
        <f>ground2[[#This Row],[consumption]]*ground2[[#This Row],[unit price]]</f>
        <v>200.8</v>
      </c>
    </row>
    <row r="4" spans="1:7">
      <c r="A4" t="s">
        <v>51</v>
      </c>
      <c r="B4" s="8">
        <v>45838</v>
      </c>
      <c r="C4" s="10">
        <f>D3</f>
        <v>1.004</v>
      </c>
      <c r="D4" s="10">
        <v>1.5590999999999999</v>
      </c>
      <c r="E4" s="10">
        <f>ground2[[#This Row],[current reading]]-ground2[[#This Row],[previous  reading]]</f>
        <v>0.55509999999999993</v>
      </c>
      <c r="F4" s="9">
        <v>200</v>
      </c>
      <c r="G4" s="11">
        <f>ground2[[#This Row],[consumption]]*ground2[[#This Row],[unit price]]</f>
        <v>111.01999999999998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BEFA5-27BD-40D5-9EC7-310B19692C19}">
  <sheetPr codeName="Sheet12"/>
  <dimension ref="A1:I2"/>
  <sheetViews>
    <sheetView workbookViewId="0">
      <selection activeCell="E2" sqref="E2"/>
    </sheetView>
  </sheetViews>
  <sheetFormatPr defaultRowHeight="14.45"/>
  <sheetData>
    <row r="1" spans="1:9">
      <c r="A1" s="1" t="s">
        <v>44</v>
      </c>
      <c r="B1" s="2" t="s">
        <v>34</v>
      </c>
      <c r="C1" s="1" t="s">
        <v>35</v>
      </c>
      <c r="D1" s="1" t="s">
        <v>36</v>
      </c>
      <c r="E1" s="1" t="s">
        <v>37</v>
      </c>
      <c r="F1" s="1" t="s">
        <v>52</v>
      </c>
      <c r="G1" s="1" t="s">
        <v>38</v>
      </c>
      <c r="H1" s="1" t="s">
        <v>39</v>
      </c>
      <c r="I1" s="1" t="s">
        <v>53</v>
      </c>
    </row>
    <row r="2" spans="1:9">
      <c r="A2" t="s">
        <v>54</v>
      </c>
      <c r="B2" t="s">
        <v>43</v>
      </c>
      <c r="C2">
        <v>0</v>
      </c>
      <c r="D2">
        <v>0</v>
      </c>
      <c r="E2">
        <f>floorb3[[#This Row],[current reading]]-floorb3[[#This Row],[previous  reading]]</f>
        <v>0</v>
      </c>
      <c r="G2">
        <v>200</v>
      </c>
      <c r="H2">
        <f>floorb3[[#This Row],[consumption]]*floorb3[[#This Row],[unit price]]</f>
        <v>0</v>
      </c>
      <c r="I2" t="s">
        <v>55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2AB2-DB86-44CE-8ABB-AD1FA384521A}">
  <sheetPr codeName="Sheet9"/>
  <dimension ref="A1:G4"/>
  <sheetViews>
    <sheetView workbookViewId="0">
      <selection activeCell="A4" sqref="A4"/>
    </sheetView>
  </sheetViews>
  <sheetFormatPr defaultRowHeight="14.45"/>
  <cols>
    <col min="2" max="2" width="14.140625" style="13" bestFit="1" customWidth="1"/>
    <col min="4" max="5" width="9.140625" style="10"/>
    <col min="7" max="7" width="16.5703125" style="16" customWidth="1"/>
  </cols>
  <sheetData>
    <row r="1" spans="1:7">
      <c r="A1" s="1" t="s">
        <v>44</v>
      </c>
      <c r="B1" s="12" t="s">
        <v>34</v>
      </c>
      <c r="C1" s="1" t="s">
        <v>35</v>
      </c>
      <c r="D1" s="14" t="s">
        <v>36</v>
      </c>
      <c r="E1" s="14" t="s">
        <v>37</v>
      </c>
      <c r="F1" s="1" t="s">
        <v>38</v>
      </c>
      <c r="G1" s="15" t="s">
        <v>39</v>
      </c>
    </row>
    <row r="2" spans="1:7">
      <c r="A2" t="s">
        <v>56</v>
      </c>
      <c r="B2" s="13" t="s">
        <v>43</v>
      </c>
      <c r="C2">
        <v>0</v>
      </c>
      <c r="D2" s="10">
        <v>0</v>
      </c>
      <c r="E2" s="10">
        <f>ground4[[#This Row],[current reading]]-ground4[[#This Row],[previous  reading]]</f>
        <v>0</v>
      </c>
      <c r="F2">
        <v>200</v>
      </c>
      <c r="G2" s="16">
        <f>ground4[[#This Row],[consumption]]*ground4[[#This Row],[unit price]]</f>
        <v>0</v>
      </c>
    </row>
    <row r="3" spans="1:7">
      <c r="A3" t="s">
        <v>57</v>
      </c>
      <c r="B3" s="13" t="s">
        <v>58</v>
      </c>
      <c r="C3">
        <f>D2</f>
        <v>0</v>
      </c>
      <c r="D3" s="10">
        <v>0.42599999999999999</v>
      </c>
      <c r="E3" s="10">
        <f>ground4[[#This Row],[current reading]]-ground4[[#This Row],[previous  reading]]</f>
        <v>0.42599999999999999</v>
      </c>
      <c r="F3">
        <v>200</v>
      </c>
      <c r="G3" s="16">
        <f>ground4[[#This Row],[consumption]]*ground4[[#This Row],[unit price]]</f>
        <v>85.2</v>
      </c>
    </row>
    <row r="4" spans="1:7">
      <c r="A4" t="s">
        <v>59</v>
      </c>
      <c r="B4" s="13">
        <v>45838</v>
      </c>
      <c r="C4">
        <f>D3</f>
        <v>0.42599999999999999</v>
      </c>
      <c r="D4" s="10">
        <v>0.4355</v>
      </c>
      <c r="E4" s="10">
        <f>ground4[[#This Row],[current reading]]-ground4[[#This Row],[previous  reading]]</f>
        <v>9.5000000000000084E-3</v>
      </c>
      <c r="F4">
        <v>200</v>
      </c>
      <c r="G4" s="16">
        <f>ground4[[#This Row],[consumption]]*ground4[[#This Row],[unit price]]</f>
        <v>1.9000000000000017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BFB7F-11BE-44C1-988B-E9A12F91B624}">
  <sheetPr codeName="Sheet10"/>
  <dimension ref="A1:G2"/>
  <sheetViews>
    <sheetView workbookViewId="0">
      <selection activeCell="H1" sqref="H1:H1048576"/>
    </sheetView>
  </sheetViews>
  <sheetFormatPr defaultRowHeight="14.45"/>
  <sheetData>
    <row r="1" spans="1:7">
      <c r="A1" s="1" t="s">
        <v>44</v>
      </c>
      <c r="B1" s="2" t="s">
        <v>34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  <row r="2" spans="1:7">
      <c r="A2" t="s">
        <v>60</v>
      </c>
      <c r="B2" t="s">
        <v>43</v>
      </c>
      <c r="C2">
        <v>0</v>
      </c>
      <c r="D2">
        <v>0</v>
      </c>
      <c r="E2">
        <f>floorb1[[#This Row],[current reading]]-floorb1[[#This Row],[previous  reading]]</f>
        <v>0</v>
      </c>
      <c r="F2">
        <v>200</v>
      </c>
      <c r="G2">
        <f>floorb1[[#This Row],[consumption]]*floorb1[[#This Row],[unit price]]</f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87F20-3138-4673-BFFC-625872D55482}">
  <sheetPr codeName="Sheet11"/>
  <dimension ref="A1:I2"/>
  <sheetViews>
    <sheetView workbookViewId="0">
      <selection activeCell="E2" sqref="E2"/>
    </sheetView>
  </sheetViews>
  <sheetFormatPr defaultRowHeight="14.45"/>
  <sheetData>
    <row r="1" spans="1:9">
      <c r="A1" s="1" t="s">
        <v>44</v>
      </c>
      <c r="B1" s="2" t="s">
        <v>34</v>
      </c>
      <c r="C1" s="1" t="s">
        <v>35</v>
      </c>
      <c r="D1" s="1" t="s">
        <v>36</v>
      </c>
      <c r="E1" s="1" t="s">
        <v>37</v>
      </c>
      <c r="F1" s="1" t="s">
        <v>52</v>
      </c>
      <c r="G1" s="1" t="s">
        <v>38</v>
      </c>
      <c r="H1" s="1" t="s">
        <v>39</v>
      </c>
      <c r="I1" s="1" t="s">
        <v>53</v>
      </c>
    </row>
    <row r="2" spans="1:9">
      <c r="A2" t="s">
        <v>61</v>
      </c>
      <c r="B2" t="s">
        <v>43</v>
      </c>
      <c r="C2">
        <v>0</v>
      </c>
      <c r="D2">
        <v>0</v>
      </c>
      <c r="E2">
        <f>floorb2[[#This Row],[current reading]]-floorb2[[#This Row],[previous  reading]]</f>
        <v>0</v>
      </c>
      <c r="G2">
        <v>200</v>
      </c>
      <c r="H2">
        <f>ground3[[#This Row],[consumption]]*ground3[[#This Row],[unit price]]</f>
        <v>0</v>
      </c>
      <c r="I2" t="s">
        <v>62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4354C-A9FB-4A84-AEF9-8FAF5232DB2F}">
  <sheetPr codeName="Sheet8"/>
  <dimension ref="A1:G4"/>
  <sheetViews>
    <sheetView workbookViewId="0">
      <selection activeCell="B3" sqref="B3"/>
    </sheetView>
  </sheetViews>
  <sheetFormatPr defaultRowHeight="14.45"/>
  <cols>
    <col min="1" max="1" width="12.28515625" bestFit="1" customWidth="1"/>
    <col min="2" max="2" width="14.140625" bestFit="1" customWidth="1"/>
    <col min="4" max="4" width="16.85546875" bestFit="1" customWidth="1"/>
  </cols>
  <sheetData>
    <row r="1" spans="1:7">
      <c r="A1" s="1" t="s">
        <v>44</v>
      </c>
      <c r="B1" s="2" t="s">
        <v>34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</row>
    <row r="2" spans="1:7">
      <c r="A2" t="s">
        <v>63</v>
      </c>
      <c r="B2" t="s">
        <v>43</v>
      </c>
      <c r="C2">
        <v>0</v>
      </c>
      <c r="D2">
        <v>0</v>
      </c>
      <c r="E2">
        <f>ground3[[#This Row],[current reading]]-ground3[[#This Row],[previous  reading]]</f>
        <v>0</v>
      </c>
      <c r="F2">
        <v>200</v>
      </c>
      <c r="G2">
        <f>ground3[[#This Row],[consumption]]*ground3[[#This Row],[unit price]]</f>
        <v>0</v>
      </c>
    </row>
    <row r="3" spans="1:7">
      <c r="A3" t="s">
        <v>64</v>
      </c>
      <c r="B3" t="s">
        <v>58</v>
      </c>
      <c r="C3">
        <f>D2</f>
        <v>0</v>
      </c>
      <c r="D3">
        <v>2.8077000000000001</v>
      </c>
      <c r="E3">
        <f>ground3[[#This Row],[current reading]]-ground3[[#This Row],[previous  reading]]</f>
        <v>2.8077000000000001</v>
      </c>
      <c r="F3">
        <v>200</v>
      </c>
      <c r="G3">
        <f>ground3[[#This Row],[consumption]]*ground3[[#This Row],[unit price]]</f>
        <v>561.54</v>
      </c>
    </row>
    <row r="4" spans="1:7">
      <c r="A4" t="s">
        <v>65</v>
      </c>
      <c r="B4" s="8">
        <v>45838</v>
      </c>
      <c r="C4">
        <f>D3</f>
        <v>2.8077000000000001</v>
      </c>
      <c r="D4">
        <v>5.0542999999999996</v>
      </c>
      <c r="E4">
        <f>ground3[[#This Row],[current reading]]-ground3[[#This Row],[previous  reading]]</f>
        <v>2.2465999999999995</v>
      </c>
      <c r="F4">
        <v>200</v>
      </c>
      <c r="G4">
        <f>ground3[[#This Row],[consumption]]*ground3[[#This Row],[unit price]]</f>
        <v>449.31999999999988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5588C-11BB-44AC-86F5-870B65ABA42E}">
  <sheetPr codeName="Sheet13"/>
  <dimension ref="A1:I2"/>
  <sheetViews>
    <sheetView workbookViewId="0">
      <selection activeCell="B2" sqref="B2"/>
    </sheetView>
  </sheetViews>
  <sheetFormatPr defaultRowHeight="14.45"/>
  <sheetData>
    <row r="1" spans="1:9">
      <c r="A1" s="1" t="s">
        <v>44</v>
      </c>
      <c r="B1" s="2" t="s">
        <v>34</v>
      </c>
      <c r="C1" s="1" t="s">
        <v>35</v>
      </c>
      <c r="D1" s="1" t="s">
        <v>36</v>
      </c>
      <c r="E1" s="1" t="s">
        <v>37</v>
      </c>
      <c r="F1" s="1" t="s">
        <v>52</v>
      </c>
      <c r="G1" s="1" t="s">
        <v>38</v>
      </c>
      <c r="H1" s="1" t="s">
        <v>39</v>
      </c>
      <c r="I1" s="1" t="s">
        <v>53</v>
      </c>
    </row>
    <row r="2" spans="1:9">
      <c r="A2" t="s">
        <v>66</v>
      </c>
      <c r="B2" t="s">
        <v>43</v>
      </c>
      <c r="C2">
        <v>0</v>
      </c>
      <c r="D2">
        <v>0</v>
      </c>
      <c r="E2">
        <f>floorb4[[#This Row],[current reading]]-floorb4[[#This Row],[previous  reading]]</f>
        <v>0</v>
      </c>
      <c r="G2">
        <v>200</v>
      </c>
      <c r="H2">
        <f>floorb4[[#This Row],[consumption]]*floorb4[[#This Row],[unit price]]</f>
        <v>0</v>
      </c>
      <c r="I2" t="s">
        <v>67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C95A006F-3B9E-4083-8CE8-1C829FBC28EF}"/>
</file>

<file path=customXml/itemProps2.xml><?xml version="1.0" encoding="utf-8"?>
<ds:datastoreItem xmlns:ds="http://schemas.openxmlformats.org/officeDocument/2006/customXml" ds:itemID="{10440448-1714-4D2C-8D02-2E4329D1294E}"/>
</file>

<file path=customXml/itemProps3.xml><?xml version="1.0" encoding="utf-8"?>
<ds:datastoreItem xmlns:ds="http://schemas.openxmlformats.org/officeDocument/2006/customXml" ds:itemID="{F1D85C8C-959B-472E-9685-29E02E703BAE}"/>
</file>

<file path=customXml/itemProps4.xml><?xml version="1.0" encoding="utf-8"?>
<ds:datastoreItem xmlns:ds="http://schemas.openxmlformats.org/officeDocument/2006/customXml" ds:itemID="{3E6C65EB-79D4-4326-9FCA-BDDC86F05DC4}"/>
</file>

<file path=customXml/itemProps5.xml><?xml version="1.0" encoding="utf-8"?>
<ds:datastoreItem xmlns:ds="http://schemas.openxmlformats.org/officeDocument/2006/customXml" ds:itemID="{8DD0111E-FA28-4A1F-B23A-FC24AD94A8B5}"/>
</file>

<file path=customXml/itemProps6.xml><?xml version="1.0" encoding="utf-8"?>
<ds:datastoreItem xmlns:ds="http://schemas.openxmlformats.org/officeDocument/2006/customXml" ds:itemID="{21309EC3-53A9-4734-97F2-0FD8B1E600B8}"/>
</file>

<file path=customXml/itemProps7.xml><?xml version="1.0" encoding="utf-8"?>
<ds:datastoreItem xmlns:ds="http://schemas.openxmlformats.org/officeDocument/2006/customXml" ds:itemID="{4982F049-762B-4539-9E4B-6F765E23035A}"/>
</file>

<file path=customXml/itemProps8.xml><?xml version="1.0" encoding="utf-8"?>
<ds:datastoreItem xmlns:ds="http://schemas.openxmlformats.org/officeDocument/2006/customXml" ds:itemID="{E5BC0256-4433-49A4-86B3-5FB3D6147086}"/>
</file>

<file path=customXml/itemProps9.xml><?xml version="1.0" encoding="utf-8"?>
<ds:datastoreItem xmlns:ds="http://schemas.openxmlformats.org/officeDocument/2006/customXml" ds:itemID="{54AAAF8B-37D1-47D5-990D-82917B972964}"/>
</file>

<file path=customXml/itemProps10.xml><?xml version="1.0" encoding="utf-8"?>
<ds:datastoreItem xmlns:ds="http://schemas.openxmlformats.org/officeDocument/2006/customXml" ds:itemID="{DF996EA5-1F4C-4B23-83F3-AE7C340E459C}"/>
</file>

<file path=customXml/itemProps11.xml><?xml version="1.0" encoding="utf-8"?>
<ds:datastoreItem xmlns:ds="http://schemas.openxmlformats.org/officeDocument/2006/customXml" ds:itemID="{C378EE3C-A0D3-4A34-AFEA-06FB0982CF23}"/>
</file>

<file path=customXml/itemProps12.xml><?xml version="1.0" encoding="utf-8"?>
<ds:datastoreItem xmlns:ds="http://schemas.openxmlformats.org/officeDocument/2006/customXml" ds:itemID="{B134C289-1B17-4725-A36E-8EF2547DA599}"/>
</file>

<file path=customXml/itemProps13.xml><?xml version="1.0" encoding="utf-8"?>
<ds:datastoreItem xmlns:ds="http://schemas.openxmlformats.org/officeDocument/2006/customXml" ds:itemID="{388683F4-CD04-431A-9E42-46BA7DDC7393}"/>
</file>

<file path=customXml/itemProps14.xml><?xml version="1.0" encoding="utf-8"?>
<ds:datastoreItem xmlns:ds="http://schemas.openxmlformats.org/officeDocument/2006/customXml" ds:itemID="{4667149C-0912-4A20-A6AF-E2214F789BE6}"/>
</file>

<file path=customXml/itemProps15.xml><?xml version="1.0" encoding="utf-8"?>
<ds:datastoreItem xmlns:ds="http://schemas.openxmlformats.org/officeDocument/2006/customXml" ds:itemID="{F8521161-CD7D-4C74-984A-95CCFAA6BCA5}"/>
</file>

<file path=customXml/itemProps16.xml><?xml version="1.0" encoding="utf-8"?>
<ds:datastoreItem xmlns:ds="http://schemas.openxmlformats.org/officeDocument/2006/customXml" ds:itemID="{9C745115-9010-4B21-8EC9-31C571184D36}"/>
</file>

<file path=customXml/itemProps17.xml><?xml version="1.0" encoding="utf-8"?>
<ds:datastoreItem xmlns:ds="http://schemas.openxmlformats.org/officeDocument/2006/customXml" ds:itemID="{3C874322-AAC2-4DDA-9580-784302E95561}"/>
</file>

<file path=customXml/itemProps18.xml><?xml version="1.0" encoding="utf-8"?>
<ds:datastoreItem xmlns:ds="http://schemas.openxmlformats.org/officeDocument/2006/customXml" ds:itemID="{389D8F36-5055-4F1D-BE9F-8115D4293473}"/>
</file>

<file path=customXml/itemProps19.xml><?xml version="1.0" encoding="utf-8"?>
<ds:datastoreItem xmlns:ds="http://schemas.openxmlformats.org/officeDocument/2006/customXml" ds:itemID="{6C2BDA27-3F4C-4EA9-9C4D-E73DC716A2BB}"/>
</file>

<file path=customXml/itemProps20.xml><?xml version="1.0" encoding="utf-8"?>
<ds:datastoreItem xmlns:ds="http://schemas.openxmlformats.org/officeDocument/2006/customXml" ds:itemID="{12D8BAD9-44D5-4D28-8BFC-D88904D75D7F}"/>
</file>

<file path=customXml/itemProps21.xml><?xml version="1.0" encoding="utf-8"?>
<ds:datastoreItem xmlns:ds="http://schemas.openxmlformats.org/officeDocument/2006/customXml" ds:itemID="{6350B6CD-7A89-4220-AC31-05514452CB63}"/>
</file>

<file path=customXml/itemProps22.xml><?xml version="1.0" encoding="utf-8"?>
<ds:datastoreItem xmlns:ds="http://schemas.openxmlformats.org/officeDocument/2006/customXml" ds:itemID="{7828EF11-0D9B-4205-A6B5-403A6A496B14}"/>
</file>

<file path=customXml/itemProps23.xml><?xml version="1.0" encoding="utf-8"?>
<ds:datastoreItem xmlns:ds="http://schemas.openxmlformats.org/officeDocument/2006/customXml" ds:itemID="{BF215C47-117A-4D75-BC2C-08AD6983FE79}"/>
</file>

<file path=customXml/itemProps24.xml><?xml version="1.0" encoding="utf-8"?>
<ds:datastoreItem xmlns:ds="http://schemas.openxmlformats.org/officeDocument/2006/customXml" ds:itemID="{D9E71D76-FA11-4FC6-A7BB-4BCEF50E56D7}"/>
</file>

<file path=customXml/itemProps25.xml><?xml version="1.0" encoding="utf-8"?>
<ds:datastoreItem xmlns:ds="http://schemas.openxmlformats.org/officeDocument/2006/customXml" ds:itemID="{4CF921CB-67D7-4C00-99B4-1800715FD7D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Elite X2 G4</dc:creator>
  <cp:keywords/>
  <dc:description/>
  <cp:lastModifiedBy>andrew owondo</cp:lastModifiedBy>
  <cp:revision/>
  <dcterms:created xsi:type="dcterms:W3CDTF">2025-05-18T11:20:43Z</dcterms:created>
  <dcterms:modified xsi:type="dcterms:W3CDTF">2025-07-07T11:13:08Z</dcterms:modified>
  <cp:category/>
  <cp:contentStatus/>
</cp:coreProperties>
</file>