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IFERROR(__xludf.DUMMYFUNCTION("IMPORTHTML(""https://www.iplt20.com/stats/2020/most-runs"" , ""table"" , 1)"),"POS")</f>
        <v>POS</v>
      </c>
      <c r="B1" s="1" t="str">
        <f>IFERROR(__xludf.DUMMYFUNCTION("""COMPUTED_VALUE"""),"PLAYER")</f>
        <v>PLAYER</v>
      </c>
      <c r="C1" s="1" t="str">
        <f>IFERROR(__xludf.DUMMYFUNCTION("""COMPUTED_VALUE"""),"Mat")</f>
        <v>Mat</v>
      </c>
      <c r="D1" s="1" t="str">
        <f>IFERROR(__xludf.DUMMYFUNCTION("""COMPUTED_VALUE"""),"Inns")</f>
        <v>Inns</v>
      </c>
      <c r="E1" s="1" t="str">
        <f>IFERROR(__xludf.DUMMYFUNCTION("""COMPUTED_VALUE"""),"NO")</f>
        <v>NO</v>
      </c>
      <c r="F1" s="1" t="str">
        <f>IFERROR(__xludf.DUMMYFUNCTION("""COMPUTED_VALUE"""),"Runs")</f>
        <v>Runs</v>
      </c>
      <c r="G1" s="1" t="str">
        <f>IFERROR(__xludf.DUMMYFUNCTION("""COMPUTED_VALUE"""),"HS")</f>
        <v>HS</v>
      </c>
      <c r="H1" s="1" t="str">
        <f>IFERROR(__xludf.DUMMYFUNCTION("""COMPUTED_VALUE"""),"Avg")</f>
        <v>Avg</v>
      </c>
      <c r="I1" s="1" t="str">
        <f>IFERROR(__xludf.DUMMYFUNCTION("""COMPUTED_VALUE"""),"BF")</f>
        <v>BF</v>
      </c>
      <c r="J1" s="1" t="str">
        <f>IFERROR(__xludf.DUMMYFUNCTION("""COMPUTED_VALUE"""),"SR")</f>
        <v>SR</v>
      </c>
      <c r="K1" s="1">
        <f>IFERROR(__xludf.DUMMYFUNCTION("""COMPUTED_VALUE"""),100.0)</f>
        <v>100</v>
      </c>
      <c r="L1" s="1">
        <f>IFERROR(__xludf.DUMMYFUNCTION("""COMPUTED_VALUE"""),50.0)</f>
        <v>50</v>
      </c>
      <c r="M1" s="1" t="str">
        <f>IFERROR(__xludf.DUMMYFUNCTION("""COMPUTED_VALUE"""),"4s")</f>
        <v>4s</v>
      </c>
      <c r="N1" s="1" t="str">
        <f>IFERROR(__xludf.DUMMYFUNCTION("""COMPUTED_VALUE"""),"6s")</f>
        <v>6s</v>
      </c>
    </row>
    <row r="2">
      <c r="A2" s="1">
        <f>IFERROR(__xludf.DUMMYFUNCTION("""COMPUTED_VALUE"""),1.0)</f>
        <v>1</v>
      </c>
      <c r="B2" s="1" t="str">
        <f>IFERROR(__xludf.DUMMYFUNCTION("""COMPUTED_VALUE"""),"KL Rahul")</f>
        <v>KL Rahul</v>
      </c>
      <c r="C2" s="1">
        <f>IFERROR(__xludf.DUMMYFUNCTION("""COMPUTED_VALUE"""),14.0)</f>
        <v>14</v>
      </c>
      <c r="D2" s="1">
        <f>IFERROR(__xludf.DUMMYFUNCTION("""COMPUTED_VALUE"""),14.0)</f>
        <v>14</v>
      </c>
      <c r="E2" s="1">
        <f>IFERROR(__xludf.DUMMYFUNCTION("""COMPUTED_VALUE"""),2.0)</f>
        <v>2</v>
      </c>
      <c r="F2" s="1">
        <f>IFERROR(__xludf.DUMMYFUNCTION("""COMPUTED_VALUE"""),670.0)</f>
        <v>670</v>
      </c>
      <c r="G2" s="1" t="str">
        <f>IFERROR(__xludf.DUMMYFUNCTION("""COMPUTED_VALUE"""),"132*")</f>
        <v>132*</v>
      </c>
      <c r="H2" s="1">
        <f>IFERROR(__xludf.DUMMYFUNCTION("""COMPUTED_VALUE"""),55.83)</f>
        <v>55.83</v>
      </c>
      <c r="I2" s="1">
        <f>IFERROR(__xludf.DUMMYFUNCTION("""COMPUTED_VALUE"""),518.0)</f>
        <v>518</v>
      </c>
      <c r="J2" s="1">
        <f>IFERROR(__xludf.DUMMYFUNCTION("""COMPUTED_VALUE"""),129.34)</f>
        <v>129.34</v>
      </c>
      <c r="K2" s="1">
        <f>IFERROR(__xludf.DUMMYFUNCTION("""COMPUTED_VALUE"""),1.0)</f>
        <v>1</v>
      </c>
      <c r="L2" s="1">
        <f>IFERROR(__xludf.DUMMYFUNCTION("""COMPUTED_VALUE"""),5.0)</f>
        <v>5</v>
      </c>
      <c r="M2" s="1">
        <f>IFERROR(__xludf.DUMMYFUNCTION("""COMPUTED_VALUE"""),58.0)</f>
        <v>58</v>
      </c>
      <c r="N2" s="1">
        <f>IFERROR(__xludf.DUMMYFUNCTION("""COMPUTED_VALUE"""),23.0)</f>
        <v>23</v>
      </c>
    </row>
    <row r="3">
      <c r="A3" s="1">
        <f>IFERROR(__xludf.DUMMYFUNCTION("""COMPUTED_VALUE"""),2.0)</f>
        <v>2</v>
      </c>
      <c r="B3" s="1" t="str">
        <f>IFERROR(__xludf.DUMMYFUNCTION("""COMPUTED_VALUE"""),"Shikhar Dhawan")</f>
        <v>Shikhar Dhawan</v>
      </c>
      <c r="C3" s="1">
        <f>IFERROR(__xludf.DUMMYFUNCTION("""COMPUTED_VALUE"""),17.0)</f>
        <v>17</v>
      </c>
      <c r="D3" s="1">
        <f>IFERROR(__xludf.DUMMYFUNCTION("""COMPUTED_VALUE"""),17.0)</f>
        <v>17</v>
      </c>
      <c r="E3" s="1">
        <f>IFERROR(__xludf.DUMMYFUNCTION("""COMPUTED_VALUE"""),3.0)</f>
        <v>3</v>
      </c>
      <c r="F3" s="1">
        <f>IFERROR(__xludf.DUMMYFUNCTION("""COMPUTED_VALUE"""),618.0)</f>
        <v>618</v>
      </c>
      <c r="G3" s="1" t="str">
        <f>IFERROR(__xludf.DUMMYFUNCTION("""COMPUTED_VALUE"""),"106*")</f>
        <v>106*</v>
      </c>
      <c r="H3" s="1">
        <f>IFERROR(__xludf.DUMMYFUNCTION("""COMPUTED_VALUE"""),44.14)</f>
        <v>44.14</v>
      </c>
      <c r="I3" s="1">
        <f>IFERROR(__xludf.DUMMYFUNCTION("""COMPUTED_VALUE"""),427.0)</f>
        <v>427</v>
      </c>
      <c r="J3" s="1">
        <f>IFERROR(__xludf.DUMMYFUNCTION("""COMPUTED_VALUE"""),144.73)</f>
        <v>144.73</v>
      </c>
      <c r="K3" s="1">
        <f>IFERROR(__xludf.DUMMYFUNCTION("""COMPUTED_VALUE"""),2.0)</f>
        <v>2</v>
      </c>
      <c r="L3" s="1">
        <f>IFERROR(__xludf.DUMMYFUNCTION("""COMPUTED_VALUE"""),4.0)</f>
        <v>4</v>
      </c>
      <c r="M3" s="1">
        <f>IFERROR(__xludf.DUMMYFUNCTION("""COMPUTED_VALUE"""),67.0)</f>
        <v>67</v>
      </c>
      <c r="N3" s="1">
        <f>IFERROR(__xludf.DUMMYFUNCTION("""COMPUTED_VALUE"""),12.0)</f>
        <v>12</v>
      </c>
    </row>
    <row r="4">
      <c r="A4" s="1">
        <f>IFERROR(__xludf.DUMMYFUNCTION("""COMPUTED_VALUE"""),3.0)</f>
        <v>3</v>
      </c>
      <c r="B4" s="1" t="str">
        <f>IFERROR(__xludf.DUMMYFUNCTION("""COMPUTED_VALUE"""),"David Warner")</f>
        <v>David Warner</v>
      </c>
      <c r="C4" s="1">
        <f>IFERROR(__xludf.DUMMYFUNCTION("""COMPUTED_VALUE"""),16.0)</f>
        <v>16</v>
      </c>
      <c r="D4" s="1">
        <f>IFERROR(__xludf.DUMMYFUNCTION("""COMPUTED_VALUE"""),16.0)</f>
        <v>16</v>
      </c>
      <c r="E4" s="1">
        <f>IFERROR(__xludf.DUMMYFUNCTION("""COMPUTED_VALUE"""),2.0)</f>
        <v>2</v>
      </c>
      <c r="F4" s="1">
        <f>IFERROR(__xludf.DUMMYFUNCTION("""COMPUTED_VALUE"""),548.0)</f>
        <v>548</v>
      </c>
      <c r="G4" s="1" t="str">
        <f>IFERROR(__xludf.DUMMYFUNCTION("""COMPUTED_VALUE"""),"85*")</f>
        <v>85*</v>
      </c>
      <c r="H4" s="1">
        <f>IFERROR(__xludf.DUMMYFUNCTION("""COMPUTED_VALUE"""),39.14)</f>
        <v>39.14</v>
      </c>
      <c r="I4" s="1">
        <f>IFERROR(__xludf.DUMMYFUNCTION("""COMPUTED_VALUE"""),407.0)</f>
        <v>407</v>
      </c>
      <c r="J4" s="1">
        <f>IFERROR(__xludf.DUMMYFUNCTION("""COMPUTED_VALUE"""),134.64)</f>
        <v>134.64</v>
      </c>
      <c r="K4" s="1">
        <f>IFERROR(__xludf.DUMMYFUNCTION("""COMPUTED_VALUE"""),0.0)</f>
        <v>0</v>
      </c>
      <c r="L4" s="1">
        <f>IFERROR(__xludf.DUMMYFUNCTION("""COMPUTED_VALUE"""),4.0)</f>
        <v>4</v>
      </c>
      <c r="M4" s="1">
        <f>IFERROR(__xludf.DUMMYFUNCTION("""COMPUTED_VALUE"""),52.0)</f>
        <v>52</v>
      </c>
      <c r="N4" s="1">
        <f>IFERROR(__xludf.DUMMYFUNCTION("""COMPUTED_VALUE"""),14.0)</f>
        <v>14</v>
      </c>
    </row>
    <row r="5">
      <c r="A5" s="1">
        <f>IFERROR(__xludf.DUMMYFUNCTION("""COMPUTED_VALUE"""),4.0)</f>
        <v>4</v>
      </c>
      <c r="B5" s="1" t="str">
        <f>IFERROR(__xludf.DUMMYFUNCTION("""COMPUTED_VALUE"""),"Shreyas Iyer")</f>
        <v>Shreyas Iyer</v>
      </c>
      <c r="C5" s="1">
        <f>IFERROR(__xludf.DUMMYFUNCTION("""COMPUTED_VALUE"""),17.0)</f>
        <v>17</v>
      </c>
      <c r="D5" s="1">
        <f>IFERROR(__xludf.DUMMYFUNCTION("""COMPUTED_VALUE"""),17.0)</f>
        <v>17</v>
      </c>
      <c r="E5" s="1">
        <f>IFERROR(__xludf.DUMMYFUNCTION("""COMPUTED_VALUE"""),2.0)</f>
        <v>2</v>
      </c>
      <c r="F5" s="1">
        <f>IFERROR(__xludf.DUMMYFUNCTION("""COMPUTED_VALUE"""),519.0)</f>
        <v>519</v>
      </c>
      <c r="G5" s="1" t="str">
        <f>IFERROR(__xludf.DUMMYFUNCTION("""COMPUTED_VALUE"""),"88*")</f>
        <v>88*</v>
      </c>
      <c r="H5" s="1">
        <f>IFERROR(__xludf.DUMMYFUNCTION("""COMPUTED_VALUE"""),34.6)</f>
        <v>34.6</v>
      </c>
      <c r="I5" s="1">
        <f>IFERROR(__xludf.DUMMYFUNCTION("""COMPUTED_VALUE"""),421.0)</f>
        <v>421</v>
      </c>
      <c r="J5" s="1">
        <f>IFERROR(__xludf.DUMMYFUNCTION("""COMPUTED_VALUE"""),123.27)</f>
        <v>123.27</v>
      </c>
      <c r="K5" s="1">
        <f>IFERROR(__xludf.DUMMYFUNCTION("""COMPUTED_VALUE"""),0.0)</f>
        <v>0</v>
      </c>
      <c r="L5" s="1">
        <f>IFERROR(__xludf.DUMMYFUNCTION("""COMPUTED_VALUE"""),3.0)</f>
        <v>3</v>
      </c>
      <c r="M5" s="1">
        <f>IFERROR(__xludf.DUMMYFUNCTION("""COMPUTED_VALUE"""),40.0)</f>
        <v>40</v>
      </c>
      <c r="N5" s="1">
        <f>IFERROR(__xludf.DUMMYFUNCTION("""COMPUTED_VALUE"""),16.0)</f>
        <v>16</v>
      </c>
    </row>
    <row r="6">
      <c r="A6" s="1">
        <f>IFERROR(__xludf.DUMMYFUNCTION("""COMPUTED_VALUE"""),5.0)</f>
        <v>5</v>
      </c>
      <c r="B6" s="1" t="str">
        <f>IFERROR(__xludf.DUMMYFUNCTION("""COMPUTED_VALUE"""),"Ishan Kishan")</f>
        <v>Ishan Kishan</v>
      </c>
      <c r="C6" s="1">
        <f>IFERROR(__xludf.DUMMYFUNCTION("""COMPUTED_VALUE"""),14.0)</f>
        <v>14</v>
      </c>
      <c r="D6" s="1">
        <f>IFERROR(__xludf.DUMMYFUNCTION("""COMPUTED_VALUE"""),13.0)</f>
        <v>13</v>
      </c>
      <c r="E6" s="1">
        <f>IFERROR(__xludf.DUMMYFUNCTION("""COMPUTED_VALUE"""),4.0)</f>
        <v>4</v>
      </c>
      <c r="F6" s="1">
        <f>IFERROR(__xludf.DUMMYFUNCTION("""COMPUTED_VALUE"""),516.0)</f>
        <v>516</v>
      </c>
      <c r="G6" s="1">
        <f>IFERROR(__xludf.DUMMYFUNCTION("""COMPUTED_VALUE"""),99.0)</f>
        <v>99</v>
      </c>
      <c r="H6" s="1">
        <f>IFERROR(__xludf.DUMMYFUNCTION("""COMPUTED_VALUE"""),57.33)</f>
        <v>57.33</v>
      </c>
      <c r="I6" s="1">
        <f>IFERROR(__xludf.DUMMYFUNCTION("""COMPUTED_VALUE"""),354.0)</f>
        <v>354</v>
      </c>
      <c r="J6" s="1">
        <f>IFERROR(__xludf.DUMMYFUNCTION("""COMPUTED_VALUE"""),145.76)</f>
        <v>145.76</v>
      </c>
      <c r="K6" s="1">
        <f>IFERROR(__xludf.DUMMYFUNCTION("""COMPUTED_VALUE"""),0.0)</f>
        <v>0</v>
      </c>
      <c r="L6" s="1">
        <f>IFERROR(__xludf.DUMMYFUNCTION("""COMPUTED_VALUE"""),4.0)</f>
        <v>4</v>
      </c>
      <c r="M6" s="1">
        <f>IFERROR(__xludf.DUMMYFUNCTION("""COMPUTED_VALUE"""),36.0)</f>
        <v>36</v>
      </c>
      <c r="N6" s="1">
        <f>IFERROR(__xludf.DUMMYFUNCTION("""COMPUTED_VALUE"""),30.0)</f>
        <v>30</v>
      </c>
    </row>
    <row r="7">
      <c r="A7" s="1">
        <f>IFERROR(__xludf.DUMMYFUNCTION("""COMPUTED_VALUE"""),6.0)</f>
        <v>6</v>
      </c>
      <c r="B7" s="1" t="str">
        <f>IFERROR(__xludf.DUMMYFUNCTION("""COMPUTED_VALUE"""),"Quinton de Kock")</f>
        <v>Quinton de Kock</v>
      </c>
      <c r="C7" s="1">
        <f>IFERROR(__xludf.DUMMYFUNCTION("""COMPUTED_VALUE"""),16.0)</f>
        <v>16</v>
      </c>
      <c r="D7" s="1">
        <f>IFERROR(__xludf.DUMMYFUNCTION("""COMPUTED_VALUE"""),16.0)</f>
        <v>16</v>
      </c>
      <c r="E7" s="1">
        <f>IFERROR(__xludf.DUMMYFUNCTION("""COMPUTED_VALUE"""),2.0)</f>
        <v>2</v>
      </c>
      <c r="F7" s="1">
        <f>IFERROR(__xludf.DUMMYFUNCTION("""COMPUTED_VALUE"""),503.0)</f>
        <v>503</v>
      </c>
      <c r="G7" s="1" t="str">
        <f>IFERROR(__xludf.DUMMYFUNCTION("""COMPUTED_VALUE"""),"78*")</f>
        <v>78*</v>
      </c>
      <c r="H7" s="1">
        <f>IFERROR(__xludf.DUMMYFUNCTION("""COMPUTED_VALUE"""),35.92)</f>
        <v>35.92</v>
      </c>
      <c r="I7" s="1">
        <f>IFERROR(__xludf.DUMMYFUNCTION("""COMPUTED_VALUE"""),358.0)</f>
        <v>358</v>
      </c>
      <c r="J7" s="1">
        <f>IFERROR(__xludf.DUMMYFUNCTION("""COMPUTED_VALUE"""),140.5)</f>
        <v>140.5</v>
      </c>
      <c r="K7" s="1">
        <f>IFERROR(__xludf.DUMMYFUNCTION("""COMPUTED_VALUE"""),0.0)</f>
        <v>0</v>
      </c>
      <c r="L7" s="1">
        <f>IFERROR(__xludf.DUMMYFUNCTION("""COMPUTED_VALUE"""),4.0)</f>
        <v>4</v>
      </c>
      <c r="M7" s="1">
        <f>IFERROR(__xludf.DUMMYFUNCTION("""COMPUTED_VALUE"""),46.0)</f>
        <v>46</v>
      </c>
      <c r="N7" s="1">
        <f>IFERROR(__xludf.DUMMYFUNCTION("""COMPUTED_VALUE"""),22.0)</f>
        <v>22</v>
      </c>
    </row>
    <row r="8">
      <c r="A8" s="1">
        <f>IFERROR(__xludf.DUMMYFUNCTION("""COMPUTED_VALUE"""),7.0)</f>
        <v>7</v>
      </c>
      <c r="B8" s="1" t="str">
        <f>IFERROR(__xludf.DUMMYFUNCTION("""COMPUTED_VALUE"""),"Suryakumar Yadav")</f>
        <v>Suryakumar Yadav</v>
      </c>
      <c r="C8" s="1">
        <f>IFERROR(__xludf.DUMMYFUNCTION("""COMPUTED_VALUE"""),16.0)</f>
        <v>16</v>
      </c>
      <c r="D8" s="1">
        <f>IFERROR(__xludf.DUMMYFUNCTION("""COMPUTED_VALUE"""),15.0)</f>
        <v>15</v>
      </c>
      <c r="E8" s="1">
        <f>IFERROR(__xludf.DUMMYFUNCTION("""COMPUTED_VALUE"""),3.0)</f>
        <v>3</v>
      </c>
      <c r="F8" s="1">
        <f>IFERROR(__xludf.DUMMYFUNCTION("""COMPUTED_VALUE"""),480.0)</f>
        <v>480</v>
      </c>
      <c r="G8" s="1" t="str">
        <f>IFERROR(__xludf.DUMMYFUNCTION("""COMPUTED_VALUE"""),"79*")</f>
        <v>79*</v>
      </c>
      <c r="H8" s="1">
        <f>IFERROR(__xludf.DUMMYFUNCTION("""COMPUTED_VALUE"""),40.0)</f>
        <v>40</v>
      </c>
      <c r="I8" s="1">
        <f>IFERROR(__xludf.DUMMYFUNCTION("""COMPUTED_VALUE"""),331.0)</f>
        <v>331</v>
      </c>
      <c r="J8" s="1">
        <f>IFERROR(__xludf.DUMMYFUNCTION("""COMPUTED_VALUE"""),145.01)</f>
        <v>145.01</v>
      </c>
      <c r="K8" s="1">
        <f>IFERROR(__xludf.DUMMYFUNCTION("""COMPUTED_VALUE"""),0.0)</f>
        <v>0</v>
      </c>
      <c r="L8" s="1">
        <f>IFERROR(__xludf.DUMMYFUNCTION("""COMPUTED_VALUE"""),4.0)</f>
        <v>4</v>
      </c>
      <c r="M8" s="1">
        <f>IFERROR(__xludf.DUMMYFUNCTION("""COMPUTED_VALUE"""),61.0)</f>
        <v>61</v>
      </c>
      <c r="N8" s="1">
        <f>IFERROR(__xludf.DUMMYFUNCTION("""COMPUTED_VALUE"""),11.0)</f>
        <v>11</v>
      </c>
    </row>
    <row r="9">
      <c r="A9" s="1">
        <f>IFERROR(__xludf.DUMMYFUNCTION("""COMPUTED_VALUE"""),8.0)</f>
        <v>8</v>
      </c>
      <c r="B9" s="1" t="str">
        <f>IFERROR(__xludf.DUMMYFUNCTION("""COMPUTED_VALUE"""),"Devdutt Padikkal")</f>
        <v>Devdutt Padikkal</v>
      </c>
      <c r="C9" s="1">
        <f>IFERROR(__xludf.DUMMYFUNCTION("""COMPUTED_VALUE"""),15.0)</f>
        <v>15</v>
      </c>
      <c r="D9" s="1">
        <f>IFERROR(__xludf.DUMMYFUNCTION("""COMPUTED_VALUE"""),15.0)</f>
        <v>15</v>
      </c>
      <c r="E9" s="1">
        <f>IFERROR(__xludf.DUMMYFUNCTION("""COMPUTED_VALUE"""),0.0)</f>
        <v>0</v>
      </c>
      <c r="F9" s="1">
        <f>IFERROR(__xludf.DUMMYFUNCTION("""COMPUTED_VALUE"""),473.0)</f>
        <v>473</v>
      </c>
      <c r="G9" s="1">
        <f>IFERROR(__xludf.DUMMYFUNCTION("""COMPUTED_VALUE"""),74.0)</f>
        <v>74</v>
      </c>
      <c r="H9" s="1">
        <f>IFERROR(__xludf.DUMMYFUNCTION("""COMPUTED_VALUE"""),31.53)</f>
        <v>31.53</v>
      </c>
      <c r="I9" s="1">
        <f>IFERROR(__xludf.DUMMYFUNCTION("""COMPUTED_VALUE"""),379.0)</f>
        <v>379</v>
      </c>
      <c r="J9" s="1">
        <f>IFERROR(__xludf.DUMMYFUNCTION("""COMPUTED_VALUE"""),124.8)</f>
        <v>124.8</v>
      </c>
      <c r="K9" s="1">
        <f>IFERROR(__xludf.DUMMYFUNCTION("""COMPUTED_VALUE"""),0.0)</f>
        <v>0</v>
      </c>
      <c r="L9" s="1">
        <f>IFERROR(__xludf.DUMMYFUNCTION("""COMPUTED_VALUE"""),5.0)</f>
        <v>5</v>
      </c>
      <c r="M9" s="1">
        <f>IFERROR(__xludf.DUMMYFUNCTION("""COMPUTED_VALUE"""),51.0)</f>
        <v>51</v>
      </c>
      <c r="N9" s="1">
        <f>IFERROR(__xludf.DUMMYFUNCTION("""COMPUTED_VALUE"""),8.0)</f>
        <v>8</v>
      </c>
    </row>
    <row r="10">
      <c r="A10" s="1">
        <f>IFERROR(__xludf.DUMMYFUNCTION("""COMPUTED_VALUE"""),9.0)</f>
        <v>9</v>
      </c>
      <c r="B10" s="1" t="str">
        <f>IFERROR(__xludf.DUMMYFUNCTION("""COMPUTED_VALUE"""),"Virat Kohli")</f>
        <v>Virat Kohli</v>
      </c>
      <c r="C10" s="1">
        <f>IFERROR(__xludf.DUMMYFUNCTION("""COMPUTED_VALUE"""),15.0)</f>
        <v>15</v>
      </c>
      <c r="D10" s="1">
        <f>IFERROR(__xludf.DUMMYFUNCTION("""COMPUTED_VALUE"""),15.0)</f>
        <v>15</v>
      </c>
      <c r="E10" s="1">
        <f>IFERROR(__xludf.DUMMYFUNCTION("""COMPUTED_VALUE"""),4.0)</f>
        <v>4</v>
      </c>
      <c r="F10" s="1">
        <f>IFERROR(__xludf.DUMMYFUNCTION("""COMPUTED_VALUE"""),466.0)</f>
        <v>466</v>
      </c>
      <c r="G10" s="1" t="str">
        <f>IFERROR(__xludf.DUMMYFUNCTION("""COMPUTED_VALUE"""),"90*")</f>
        <v>90*</v>
      </c>
      <c r="H10" s="1">
        <f>IFERROR(__xludf.DUMMYFUNCTION("""COMPUTED_VALUE"""),42.36)</f>
        <v>42.36</v>
      </c>
      <c r="I10" s="1">
        <f>IFERROR(__xludf.DUMMYFUNCTION("""COMPUTED_VALUE"""),384.0)</f>
        <v>384</v>
      </c>
      <c r="J10" s="1">
        <f>IFERROR(__xludf.DUMMYFUNCTION("""COMPUTED_VALUE"""),121.35)</f>
        <v>121.35</v>
      </c>
      <c r="K10" s="1">
        <f>IFERROR(__xludf.DUMMYFUNCTION("""COMPUTED_VALUE"""),0.0)</f>
        <v>0</v>
      </c>
      <c r="L10" s="1">
        <f>IFERROR(__xludf.DUMMYFUNCTION("""COMPUTED_VALUE"""),3.0)</f>
        <v>3</v>
      </c>
      <c r="M10" s="1">
        <f>IFERROR(__xludf.DUMMYFUNCTION("""COMPUTED_VALUE"""),23.0)</f>
        <v>23</v>
      </c>
      <c r="N10" s="1">
        <f>IFERROR(__xludf.DUMMYFUNCTION("""COMPUTED_VALUE"""),11.0)</f>
        <v>11</v>
      </c>
    </row>
    <row r="11">
      <c r="A11" s="1">
        <f>IFERROR(__xludf.DUMMYFUNCTION("""COMPUTED_VALUE"""),10.0)</f>
        <v>10</v>
      </c>
      <c r="B11" s="1" t="str">
        <f>IFERROR(__xludf.DUMMYFUNCTION("""COMPUTED_VALUE"""),"AB de Villiers")</f>
        <v>AB de Villiers</v>
      </c>
      <c r="C11" s="1">
        <f>IFERROR(__xludf.DUMMYFUNCTION("""COMPUTED_VALUE"""),15.0)</f>
        <v>15</v>
      </c>
      <c r="D11" s="1">
        <f>IFERROR(__xludf.DUMMYFUNCTION("""COMPUTED_VALUE"""),14.0)</f>
        <v>14</v>
      </c>
      <c r="E11" s="1">
        <f>IFERROR(__xludf.DUMMYFUNCTION("""COMPUTED_VALUE"""),4.0)</f>
        <v>4</v>
      </c>
      <c r="F11" s="1">
        <f>IFERROR(__xludf.DUMMYFUNCTION("""COMPUTED_VALUE"""),454.0)</f>
        <v>454</v>
      </c>
      <c r="G11" s="1" t="str">
        <f>IFERROR(__xludf.DUMMYFUNCTION("""COMPUTED_VALUE"""),"73*")</f>
        <v>73*</v>
      </c>
      <c r="H11" s="1">
        <f>IFERROR(__xludf.DUMMYFUNCTION("""COMPUTED_VALUE"""),45.4)</f>
        <v>45.4</v>
      </c>
      <c r="I11" s="1">
        <f>IFERROR(__xludf.DUMMYFUNCTION("""COMPUTED_VALUE"""),286.0)</f>
        <v>286</v>
      </c>
      <c r="J11" s="1">
        <f>IFERROR(__xludf.DUMMYFUNCTION("""COMPUTED_VALUE"""),158.74)</f>
        <v>158.74</v>
      </c>
      <c r="K11" s="1">
        <f>IFERROR(__xludf.DUMMYFUNCTION("""COMPUTED_VALUE"""),0.0)</f>
        <v>0</v>
      </c>
      <c r="L11" s="1">
        <f>IFERROR(__xludf.DUMMYFUNCTION("""COMPUTED_VALUE"""),5.0)</f>
        <v>5</v>
      </c>
      <c r="M11" s="1">
        <f>IFERROR(__xludf.DUMMYFUNCTION("""COMPUTED_VALUE"""),33.0)</f>
        <v>33</v>
      </c>
      <c r="N11" s="1">
        <f>IFERROR(__xludf.DUMMYFUNCTION("""COMPUTED_VALUE"""),23.0)</f>
        <v>23</v>
      </c>
    </row>
    <row r="12">
      <c r="A12" s="1">
        <f>IFERROR(__xludf.DUMMYFUNCTION("""COMPUTED_VALUE"""),11.0)</f>
        <v>11</v>
      </c>
      <c r="B12" s="1" t="str">
        <f>IFERROR(__xludf.DUMMYFUNCTION("""COMPUTED_VALUE"""),"Faf du Plessis")</f>
        <v>Faf du Plessis</v>
      </c>
      <c r="C12" s="1">
        <f>IFERROR(__xludf.DUMMYFUNCTION("""COMPUTED_VALUE"""),13.0)</f>
        <v>13</v>
      </c>
      <c r="D12" s="1">
        <f>IFERROR(__xludf.DUMMYFUNCTION("""COMPUTED_VALUE"""),13.0)</f>
        <v>13</v>
      </c>
      <c r="E12" s="1">
        <f>IFERROR(__xludf.DUMMYFUNCTION("""COMPUTED_VALUE"""),2.0)</f>
        <v>2</v>
      </c>
      <c r="F12" s="1">
        <f>IFERROR(__xludf.DUMMYFUNCTION("""COMPUTED_VALUE"""),449.0)</f>
        <v>449</v>
      </c>
      <c r="G12" s="1" t="str">
        <f>IFERROR(__xludf.DUMMYFUNCTION("""COMPUTED_VALUE"""),"87*")</f>
        <v>87*</v>
      </c>
      <c r="H12" s="1">
        <f>IFERROR(__xludf.DUMMYFUNCTION("""COMPUTED_VALUE"""),40.81)</f>
        <v>40.81</v>
      </c>
      <c r="I12" s="1">
        <f>IFERROR(__xludf.DUMMYFUNCTION("""COMPUTED_VALUE"""),319.0)</f>
        <v>319</v>
      </c>
      <c r="J12" s="1">
        <f>IFERROR(__xludf.DUMMYFUNCTION("""COMPUTED_VALUE"""),140.75)</f>
        <v>140.75</v>
      </c>
      <c r="K12" s="1">
        <f>IFERROR(__xludf.DUMMYFUNCTION("""COMPUTED_VALUE"""),0.0)</f>
        <v>0</v>
      </c>
      <c r="L12" s="1">
        <f>IFERROR(__xludf.DUMMYFUNCTION("""COMPUTED_VALUE"""),4.0)</f>
        <v>4</v>
      </c>
      <c r="M12" s="1">
        <f>IFERROR(__xludf.DUMMYFUNCTION("""COMPUTED_VALUE"""),42.0)</f>
        <v>42</v>
      </c>
      <c r="N12" s="1">
        <f>IFERROR(__xludf.DUMMYFUNCTION("""COMPUTED_VALUE"""),14.0)</f>
        <v>14</v>
      </c>
    </row>
    <row r="13">
      <c r="A13" s="1">
        <f>IFERROR(__xludf.DUMMYFUNCTION("""COMPUTED_VALUE"""),12.0)</f>
        <v>12</v>
      </c>
      <c r="B13" s="1" t="str">
        <f>IFERROR(__xludf.DUMMYFUNCTION("""COMPUTED_VALUE"""),"Shubman Gill")</f>
        <v>Shubman Gill</v>
      </c>
      <c r="C13" s="1">
        <f>IFERROR(__xludf.DUMMYFUNCTION("""COMPUTED_VALUE"""),14.0)</f>
        <v>14</v>
      </c>
      <c r="D13" s="1">
        <f>IFERROR(__xludf.DUMMYFUNCTION("""COMPUTED_VALUE"""),14.0)</f>
        <v>14</v>
      </c>
      <c r="E13" s="1">
        <f>IFERROR(__xludf.DUMMYFUNCTION("""COMPUTED_VALUE"""),1.0)</f>
        <v>1</v>
      </c>
      <c r="F13" s="1">
        <f>IFERROR(__xludf.DUMMYFUNCTION("""COMPUTED_VALUE"""),440.0)</f>
        <v>440</v>
      </c>
      <c r="G13" s="1" t="str">
        <f>IFERROR(__xludf.DUMMYFUNCTION("""COMPUTED_VALUE"""),"70*")</f>
        <v>70*</v>
      </c>
      <c r="H13" s="1">
        <f>IFERROR(__xludf.DUMMYFUNCTION("""COMPUTED_VALUE"""),33.84)</f>
        <v>33.84</v>
      </c>
      <c r="I13" s="1">
        <f>IFERROR(__xludf.DUMMYFUNCTION("""COMPUTED_VALUE"""),373.0)</f>
        <v>373</v>
      </c>
      <c r="J13" s="1">
        <f>IFERROR(__xludf.DUMMYFUNCTION("""COMPUTED_VALUE"""),117.96)</f>
        <v>117.96</v>
      </c>
      <c r="K13" s="1">
        <f>IFERROR(__xludf.DUMMYFUNCTION("""COMPUTED_VALUE"""),0.0)</f>
        <v>0</v>
      </c>
      <c r="L13" s="1">
        <f>IFERROR(__xludf.DUMMYFUNCTION("""COMPUTED_VALUE"""),3.0)</f>
        <v>3</v>
      </c>
      <c r="M13" s="1">
        <f>IFERROR(__xludf.DUMMYFUNCTION("""COMPUTED_VALUE"""),44.0)</f>
        <v>44</v>
      </c>
      <c r="N13" s="1">
        <f>IFERROR(__xludf.DUMMYFUNCTION("""COMPUTED_VALUE"""),9.0)</f>
        <v>9</v>
      </c>
    </row>
    <row r="14">
      <c r="A14" s="1">
        <f>IFERROR(__xludf.DUMMYFUNCTION("""COMPUTED_VALUE"""),13.0)</f>
        <v>13</v>
      </c>
      <c r="B14" s="1" t="str">
        <f>IFERROR(__xludf.DUMMYFUNCTION("""COMPUTED_VALUE"""),"Manish Pandey")</f>
        <v>Manish Pandey</v>
      </c>
      <c r="C14" s="1">
        <f>IFERROR(__xludf.DUMMYFUNCTION("""COMPUTED_VALUE"""),16.0)</f>
        <v>16</v>
      </c>
      <c r="D14" s="1">
        <f>IFERROR(__xludf.DUMMYFUNCTION("""COMPUTED_VALUE"""),15.0)</f>
        <v>15</v>
      </c>
      <c r="E14" s="1">
        <f>IFERROR(__xludf.DUMMYFUNCTION("""COMPUTED_VALUE"""),2.0)</f>
        <v>2</v>
      </c>
      <c r="F14" s="1">
        <f>IFERROR(__xludf.DUMMYFUNCTION("""COMPUTED_VALUE"""),425.0)</f>
        <v>425</v>
      </c>
      <c r="G14" s="1" t="str">
        <f>IFERROR(__xludf.DUMMYFUNCTION("""COMPUTED_VALUE"""),"83*")</f>
        <v>83*</v>
      </c>
      <c r="H14" s="1">
        <f>IFERROR(__xludf.DUMMYFUNCTION("""COMPUTED_VALUE"""),32.69)</f>
        <v>32.69</v>
      </c>
      <c r="I14" s="1">
        <f>IFERROR(__xludf.DUMMYFUNCTION("""COMPUTED_VALUE"""),333.0)</f>
        <v>333</v>
      </c>
      <c r="J14" s="1">
        <f>IFERROR(__xludf.DUMMYFUNCTION("""COMPUTED_VALUE"""),127.62)</f>
        <v>127.62</v>
      </c>
      <c r="K14" s="1">
        <f>IFERROR(__xludf.DUMMYFUNCTION("""COMPUTED_VALUE"""),0.0)</f>
        <v>0</v>
      </c>
      <c r="L14" s="1">
        <f>IFERROR(__xludf.DUMMYFUNCTION("""COMPUTED_VALUE"""),3.0)</f>
        <v>3</v>
      </c>
      <c r="M14" s="1">
        <f>IFERROR(__xludf.DUMMYFUNCTION("""COMPUTED_VALUE"""),35.0)</f>
        <v>35</v>
      </c>
      <c r="N14" s="1">
        <f>IFERROR(__xludf.DUMMYFUNCTION("""COMPUTED_VALUE"""),18.0)</f>
        <v>18</v>
      </c>
    </row>
    <row r="15">
      <c r="A15" s="1">
        <f>IFERROR(__xludf.DUMMYFUNCTION("""COMPUTED_VALUE"""),14.0)</f>
        <v>14</v>
      </c>
      <c r="B15" s="1" t="str">
        <f>IFERROR(__xludf.DUMMYFUNCTION("""COMPUTED_VALUE"""),"Mayank Agarwal")</f>
        <v>Mayank Agarwal</v>
      </c>
      <c r="C15" s="1">
        <f>IFERROR(__xludf.DUMMYFUNCTION("""COMPUTED_VALUE"""),11.0)</f>
        <v>11</v>
      </c>
      <c r="D15" s="1">
        <f>IFERROR(__xludf.DUMMYFUNCTION("""COMPUTED_VALUE"""),11.0)</f>
        <v>11</v>
      </c>
      <c r="E15" s="1">
        <f>IFERROR(__xludf.DUMMYFUNCTION("""COMPUTED_VALUE"""),0.0)</f>
        <v>0</v>
      </c>
      <c r="F15" s="1">
        <f>IFERROR(__xludf.DUMMYFUNCTION("""COMPUTED_VALUE"""),424.0)</f>
        <v>424</v>
      </c>
      <c r="G15" s="1">
        <f>IFERROR(__xludf.DUMMYFUNCTION("""COMPUTED_VALUE"""),106.0)</f>
        <v>106</v>
      </c>
      <c r="H15" s="1">
        <f>IFERROR(__xludf.DUMMYFUNCTION("""COMPUTED_VALUE"""),38.54)</f>
        <v>38.54</v>
      </c>
      <c r="I15" s="1">
        <f>IFERROR(__xludf.DUMMYFUNCTION("""COMPUTED_VALUE"""),271.0)</f>
        <v>271</v>
      </c>
      <c r="J15" s="1">
        <f>IFERROR(__xludf.DUMMYFUNCTION("""COMPUTED_VALUE"""),156.45)</f>
        <v>156.45</v>
      </c>
      <c r="K15" s="1">
        <f>IFERROR(__xludf.DUMMYFUNCTION("""COMPUTED_VALUE"""),1.0)</f>
        <v>1</v>
      </c>
      <c r="L15" s="1">
        <f>IFERROR(__xludf.DUMMYFUNCTION("""COMPUTED_VALUE"""),2.0)</f>
        <v>2</v>
      </c>
      <c r="M15" s="1">
        <f>IFERROR(__xludf.DUMMYFUNCTION("""COMPUTED_VALUE"""),44.0)</f>
        <v>44</v>
      </c>
      <c r="N15" s="1">
        <f>IFERROR(__xludf.DUMMYFUNCTION("""COMPUTED_VALUE"""),15.0)</f>
        <v>15</v>
      </c>
    </row>
    <row r="16">
      <c r="A16" s="1">
        <f>IFERROR(__xludf.DUMMYFUNCTION("""COMPUTED_VALUE"""),15.0)</f>
        <v>15</v>
      </c>
      <c r="B16" s="1" t="str">
        <f>IFERROR(__xludf.DUMMYFUNCTION("""COMPUTED_VALUE"""),"Eoin Morgan")</f>
        <v>Eoin Morgan</v>
      </c>
      <c r="C16" s="1">
        <f>IFERROR(__xludf.DUMMYFUNCTION("""COMPUTED_VALUE"""),14.0)</f>
        <v>14</v>
      </c>
      <c r="D16" s="1">
        <f>IFERROR(__xludf.DUMMYFUNCTION("""COMPUTED_VALUE"""),14.0)</f>
        <v>14</v>
      </c>
      <c r="E16" s="1">
        <f>IFERROR(__xludf.DUMMYFUNCTION("""COMPUTED_VALUE"""),4.0)</f>
        <v>4</v>
      </c>
      <c r="F16" s="1">
        <f>IFERROR(__xludf.DUMMYFUNCTION("""COMPUTED_VALUE"""),418.0)</f>
        <v>418</v>
      </c>
      <c r="G16" s="1" t="str">
        <f>IFERROR(__xludf.DUMMYFUNCTION("""COMPUTED_VALUE"""),"68*")</f>
        <v>68*</v>
      </c>
      <c r="H16" s="1">
        <f>IFERROR(__xludf.DUMMYFUNCTION("""COMPUTED_VALUE"""),41.8)</f>
        <v>41.8</v>
      </c>
      <c r="I16" s="1">
        <f>IFERROR(__xludf.DUMMYFUNCTION("""COMPUTED_VALUE"""),302.0)</f>
        <v>302</v>
      </c>
      <c r="J16" s="1">
        <f>IFERROR(__xludf.DUMMYFUNCTION("""COMPUTED_VALUE"""),138.41)</f>
        <v>138.41</v>
      </c>
      <c r="K16" s="1">
        <f>IFERROR(__xludf.DUMMYFUNCTION("""COMPUTED_VALUE"""),0.0)</f>
        <v>0</v>
      </c>
      <c r="L16" s="1">
        <f>IFERROR(__xludf.DUMMYFUNCTION("""COMPUTED_VALUE"""),1.0)</f>
        <v>1</v>
      </c>
      <c r="M16" s="1">
        <f>IFERROR(__xludf.DUMMYFUNCTION("""COMPUTED_VALUE"""),32.0)</f>
        <v>32</v>
      </c>
      <c r="N16" s="1">
        <f>IFERROR(__xludf.DUMMYFUNCTION("""COMPUTED_VALUE"""),24.0)</f>
        <v>24</v>
      </c>
    </row>
    <row r="17">
      <c r="A17" s="1">
        <f>IFERROR(__xludf.DUMMYFUNCTION("""COMPUTED_VALUE"""),16.0)</f>
        <v>16</v>
      </c>
      <c r="B17" s="1" t="str">
        <f>IFERROR(__xludf.DUMMYFUNCTION("""COMPUTED_VALUE"""),"Sanju Samson")</f>
        <v>Sanju Samson</v>
      </c>
      <c r="C17" s="1">
        <f>IFERROR(__xludf.DUMMYFUNCTION("""COMPUTED_VALUE"""),14.0)</f>
        <v>14</v>
      </c>
      <c r="D17" s="1">
        <f>IFERROR(__xludf.DUMMYFUNCTION("""COMPUTED_VALUE"""),14.0)</f>
        <v>14</v>
      </c>
      <c r="E17" s="1">
        <f>IFERROR(__xludf.DUMMYFUNCTION("""COMPUTED_VALUE"""),1.0)</f>
        <v>1</v>
      </c>
      <c r="F17" s="1">
        <f>IFERROR(__xludf.DUMMYFUNCTION("""COMPUTED_VALUE"""),375.0)</f>
        <v>375</v>
      </c>
      <c r="G17" s="1">
        <f>IFERROR(__xludf.DUMMYFUNCTION("""COMPUTED_VALUE"""),85.0)</f>
        <v>85</v>
      </c>
      <c r="H17" s="1">
        <f>IFERROR(__xludf.DUMMYFUNCTION("""COMPUTED_VALUE"""),28.84)</f>
        <v>28.84</v>
      </c>
      <c r="I17" s="1">
        <f>IFERROR(__xludf.DUMMYFUNCTION("""COMPUTED_VALUE"""),236.0)</f>
        <v>236</v>
      </c>
      <c r="J17" s="1">
        <f>IFERROR(__xludf.DUMMYFUNCTION("""COMPUTED_VALUE"""),158.89)</f>
        <v>158.89</v>
      </c>
      <c r="K17" s="1">
        <f>IFERROR(__xludf.DUMMYFUNCTION("""COMPUTED_VALUE"""),0.0)</f>
        <v>0</v>
      </c>
      <c r="L17" s="1">
        <f>IFERROR(__xludf.DUMMYFUNCTION("""COMPUTED_VALUE"""),3.0)</f>
        <v>3</v>
      </c>
      <c r="M17" s="1">
        <f>IFERROR(__xludf.DUMMYFUNCTION("""COMPUTED_VALUE"""),21.0)</f>
        <v>21</v>
      </c>
      <c r="N17" s="1">
        <f>IFERROR(__xludf.DUMMYFUNCTION("""COMPUTED_VALUE"""),26.0)</f>
        <v>26</v>
      </c>
    </row>
    <row r="18">
      <c r="A18" s="1">
        <f>IFERROR(__xludf.DUMMYFUNCTION("""COMPUTED_VALUE"""),17.0)</f>
        <v>17</v>
      </c>
      <c r="B18" s="1" t="str">
        <f>IFERROR(__xludf.DUMMYFUNCTION("""COMPUTED_VALUE"""),"Ambati Rayudu")</f>
        <v>Ambati Rayudu</v>
      </c>
      <c r="C18" s="1">
        <f>IFERROR(__xludf.DUMMYFUNCTION("""COMPUTED_VALUE"""),12.0)</f>
        <v>12</v>
      </c>
      <c r="D18" s="1">
        <f>IFERROR(__xludf.DUMMYFUNCTION("""COMPUTED_VALUE"""),11.0)</f>
        <v>11</v>
      </c>
      <c r="E18" s="1">
        <f>IFERROR(__xludf.DUMMYFUNCTION("""COMPUTED_VALUE"""),2.0)</f>
        <v>2</v>
      </c>
      <c r="F18" s="1">
        <f>IFERROR(__xludf.DUMMYFUNCTION("""COMPUTED_VALUE"""),359.0)</f>
        <v>359</v>
      </c>
      <c r="G18" s="1">
        <f>IFERROR(__xludf.DUMMYFUNCTION("""COMPUTED_VALUE"""),71.0)</f>
        <v>71</v>
      </c>
      <c r="H18" s="1">
        <f>IFERROR(__xludf.DUMMYFUNCTION("""COMPUTED_VALUE"""),39.88)</f>
        <v>39.88</v>
      </c>
      <c r="I18" s="1">
        <f>IFERROR(__xludf.DUMMYFUNCTION("""COMPUTED_VALUE"""),282.0)</f>
        <v>282</v>
      </c>
      <c r="J18" s="1">
        <f>IFERROR(__xludf.DUMMYFUNCTION("""COMPUTED_VALUE"""),127.3)</f>
        <v>127.3</v>
      </c>
      <c r="K18" s="1">
        <f>IFERROR(__xludf.DUMMYFUNCTION("""COMPUTED_VALUE"""),0.0)</f>
        <v>0</v>
      </c>
      <c r="L18" s="1">
        <f>IFERROR(__xludf.DUMMYFUNCTION("""COMPUTED_VALUE"""),1.0)</f>
        <v>1</v>
      </c>
      <c r="M18" s="1">
        <f>IFERROR(__xludf.DUMMYFUNCTION("""COMPUTED_VALUE"""),30.0)</f>
        <v>30</v>
      </c>
      <c r="N18" s="1">
        <f>IFERROR(__xludf.DUMMYFUNCTION("""COMPUTED_VALUE"""),12.0)</f>
        <v>12</v>
      </c>
    </row>
    <row r="19">
      <c r="A19" s="1">
        <f>IFERROR(__xludf.DUMMYFUNCTION("""COMPUTED_VALUE"""),18.0)</f>
        <v>18</v>
      </c>
      <c r="B19" s="1" t="str">
        <f>IFERROR(__xludf.DUMMYFUNCTION("""COMPUTED_VALUE"""),"Nicholas Pooran")</f>
        <v>Nicholas Pooran</v>
      </c>
      <c r="C19" s="1">
        <f>IFERROR(__xludf.DUMMYFUNCTION("""COMPUTED_VALUE"""),14.0)</f>
        <v>14</v>
      </c>
      <c r="D19" s="1">
        <f>IFERROR(__xludf.DUMMYFUNCTION("""COMPUTED_VALUE"""),14.0)</f>
        <v>14</v>
      </c>
      <c r="E19" s="1">
        <f>IFERROR(__xludf.DUMMYFUNCTION("""COMPUTED_VALUE"""),4.0)</f>
        <v>4</v>
      </c>
      <c r="F19" s="1">
        <f>IFERROR(__xludf.DUMMYFUNCTION("""COMPUTED_VALUE"""),353.0)</f>
        <v>353</v>
      </c>
      <c r="G19" s="1">
        <f>IFERROR(__xludf.DUMMYFUNCTION("""COMPUTED_VALUE"""),77.0)</f>
        <v>77</v>
      </c>
      <c r="H19" s="1">
        <f>IFERROR(__xludf.DUMMYFUNCTION("""COMPUTED_VALUE"""),35.3)</f>
        <v>35.3</v>
      </c>
      <c r="I19" s="1">
        <f>IFERROR(__xludf.DUMMYFUNCTION("""COMPUTED_VALUE"""),208.0)</f>
        <v>208</v>
      </c>
      <c r="J19" s="1">
        <f>IFERROR(__xludf.DUMMYFUNCTION("""COMPUTED_VALUE"""),169.71)</f>
        <v>169.71</v>
      </c>
      <c r="K19" s="1">
        <f>IFERROR(__xludf.DUMMYFUNCTION("""COMPUTED_VALUE"""),0.0)</f>
        <v>0</v>
      </c>
      <c r="L19" s="1">
        <f>IFERROR(__xludf.DUMMYFUNCTION("""COMPUTED_VALUE"""),2.0)</f>
        <v>2</v>
      </c>
      <c r="M19" s="1">
        <f>IFERROR(__xludf.DUMMYFUNCTION("""COMPUTED_VALUE"""),23.0)</f>
        <v>23</v>
      </c>
      <c r="N19" s="1">
        <f>IFERROR(__xludf.DUMMYFUNCTION("""COMPUTED_VALUE"""),25.0)</f>
        <v>25</v>
      </c>
    </row>
    <row r="20">
      <c r="A20" s="1">
        <f>IFERROR(__xludf.DUMMYFUNCTION("""COMPUTED_VALUE"""),19.0)</f>
        <v>19</v>
      </c>
      <c r="B20" s="1" t="str">
        <f>IFERROR(__xludf.DUMMYFUNCTION("""COMPUTED_VALUE"""),"Nitish Rana")</f>
        <v>Nitish Rana</v>
      </c>
      <c r="C20" s="1">
        <f>IFERROR(__xludf.DUMMYFUNCTION("""COMPUTED_VALUE"""),14.0)</f>
        <v>14</v>
      </c>
      <c r="D20" s="1">
        <f>IFERROR(__xludf.DUMMYFUNCTION("""COMPUTED_VALUE"""),14.0)</f>
        <v>14</v>
      </c>
      <c r="E20" s="1">
        <f>IFERROR(__xludf.DUMMYFUNCTION("""COMPUTED_VALUE"""),0.0)</f>
        <v>0</v>
      </c>
      <c r="F20" s="1">
        <f>IFERROR(__xludf.DUMMYFUNCTION("""COMPUTED_VALUE"""),352.0)</f>
        <v>352</v>
      </c>
      <c r="G20" s="1">
        <f>IFERROR(__xludf.DUMMYFUNCTION("""COMPUTED_VALUE"""),87.0)</f>
        <v>87</v>
      </c>
      <c r="H20" s="1">
        <f>IFERROR(__xludf.DUMMYFUNCTION("""COMPUTED_VALUE"""),25.14)</f>
        <v>25.14</v>
      </c>
      <c r="I20" s="1">
        <f>IFERROR(__xludf.DUMMYFUNCTION("""COMPUTED_VALUE"""),254.0)</f>
        <v>254</v>
      </c>
      <c r="J20" s="1">
        <f>IFERROR(__xludf.DUMMYFUNCTION("""COMPUTED_VALUE"""),138.58)</f>
        <v>138.58</v>
      </c>
      <c r="K20" s="1">
        <f>IFERROR(__xludf.DUMMYFUNCTION("""COMPUTED_VALUE"""),0.0)</f>
        <v>0</v>
      </c>
      <c r="L20" s="1">
        <f>IFERROR(__xludf.DUMMYFUNCTION("""COMPUTED_VALUE"""),3.0)</f>
        <v>3</v>
      </c>
      <c r="M20" s="1">
        <f>IFERROR(__xludf.DUMMYFUNCTION("""COMPUTED_VALUE"""),43.0)</f>
        <v>43</v>
      </c>
      <c r="N20" s="1">
        <f>IFERROR(__xludf.DUMMYFUNCTION("""COMPUTED_VALUE"""),12.0)</f>
        <v>12</v>
      </c>
    </row>
    <row r="21">
      <c r="A21" s="1">
        <f>IFERROR(__xludf.DUMMYFUNCTION("""COMPUTED_VALUE"""),20.0)</f>
        <v>20</v>
      </c>
      <c r="B21" s="1" t="str">
        <f>IFERROR(__xludf.DUMMYFUNCTION("""COMPUTED_VALUE"""),"Marcus Stoinis")</f>
        <v>Marcus Stoinis</v>
      </c>
      <c r="C21" s="1">
        <f>IFERROR(__xludf.DUMMYFUNCTION("""COMPUTED_VALUE"""),17.0)</f>
        <v>17</v>
      </c>
      <c r="D21" s="1">
        <f>IFERROR(__xludf.DUMMYFUNCTION("""COMPUTED_VALUE"""),17.0)</f>
        <v>17</v>
      </c>
      <c r="E21" s="1">
        <f>IFERROR(__xludf.DUMMYFUNCTION("""COMPUTED_VALUE"""),3.0)</f>
        <v>3</v>
      </c>
      <c r="F21" s="1">
        <f>IFERROR(__xludf.DUMMYFUNCTION("""COMPUTED_VALUE"""),352.0)</f>
        <v>352</v>
      </c>
      <c r="G21" s="1">
        <f>IFERROR(__xludf.DUMMYFUNCTION("""COMPUTED_VALUE"""),65.0)</f>
        <v>65</v>
      </c>
      <c r="H21" s="1">
        <f>IFERROR(__xludf.DUMMYFUNCTION("""COMPUTED_VALUE"""),25.14)</f>
        <v>25.14</v>
      </c>
      <c r="I21" s="1">
        <f>IFERROR(__xludf.DUMMYFUNCTION("""COMPUTED_VALUE"""),237.0)</f>
        <v>237</v>
      </c>
      <c r="J21" s="1">
        <f>IFERROR(__xludf.DUMMYFUNCTION("""COMPUTED_VALUE"""),148.52)</f>
        <v>148.52</v>
      </c>
      <c r="K21" s="1">
        <f>IFERROR(__xludf.DUMMYFUNCTION("""COMPUTED_VALUE"""),0.0)</f>
        <v>0</v>
      </c>
      <c r="L21" s="1">
        <f>IFERROR(__xludf.DUMMYFUNCTION("""COMPUTED_VALUE"""),3.0)</f>
        <v>3</v>
      </c>
      <c r="M21" s="1">
        <f>IFERROR(__xludf.DUMMYFUNCTION("""COMPUTED_VALUE"""),31.0)</f>
        <v>31</v>
      </c>
      <c r="N21" s="1">
        <f>IFERROR(__xludf.DUMMYFUNCTION("""COMPUTED_VALUE"""),16.0)</f>
        <v>16</v>
      </c>
    </row>
    <row r="22">
      <c r="A22" s="1">
        <f>IFERROR(__xludf.DUMMYFUNCTION("""COMPUTED_VALUE"""),21.0)</f>
        <v>21</v>
      </c>
      <c r="B22" s="1" t="str">
        <f>IFERROR(__xludf.DUMMYFUNCTION("""COMPUTED_VALUE"""),"Jonny Bairstow")</f>
        <v>Jonny Bairstow</v>
      </c>
      <c r="C22" s="1">
        <f>IFERROR(__xludf.DUMMYFUNCTION("""COMPUTED_VALUE"""),11.0)</f>
        <v>11</v>
      </c>
      <c r="D22" s="1">
        <f>IFERROR(__xludf.DUMMYFUNCTION("""COMPUTED_VALUE"""),11.0)</f>
        <v>11</v>
      </c>
      <c r="E22" s="1">
        <f>IFERROR(__xludf.DUMMYFUNCTION("""COMPUTED_VALUE"""),0.0)</f>
        <v>0</v>
      </c>
      <c r="F22" s="1">
        <f>IFERROR(__xludf.DUMMYFUNCTION("""COMPUTED_VALUE"""),345.0)</f>
        <v>345</v>
      </c>
      <c r="G22" s="1">
        <f>IFERROR(__xludf.DUMMYFUNCTION("""COMPUTED_VALUE"""),97.0)</f>
        <v>97</v>
      </c>
      <c r="H22" s="1">
        <f>IFERROR(__xludf.DUMMYFUNCTION("""COMPUTED_VALUE"""),31.36)</f>
        <v>31.36</v>
      </c>
      <c r="I22" s="1">
        <f>IFERROR(__xludf.DUMMYFUNCTION("""COMPUTED_VALUE"""),272.0)</f>
        <v>272</v>
      </c>
      <c r="J22" s="1">
        <f>IFERROR(__xludf.DUMMYFUNCTION("""COMPUTED_VALUE"""),126.83)</f>
        <v>126.83</v>
      </c>
      <c r="K22" s="1">
        <f>IFERROR(__xludf.DUMMYFUNCTION("""COMPUTED_VALUE"""),0.0)</f>
        <v>0</v>
      </c>
      <c r="L22" s="1">
        <f>IFERROR(__xludf.DUMMYFUNCTION("""COMPUTED_VALUE"""),3.0)</f>
        <v>3</v>
      </c>
      <c r="M22" s="1">
        <f>IFERROR(__xludf.DUMMYFUNCTION("""COMPUTED_VALUE"""),31.0)</f>
        <v>31</v>
      </c>
      <c r="N22" s="1">
        <f>IFERROR(__xludf.DUMMYFUNCTION("""COMPUTED_VALUE"""),13.0)</f>
        <v>13</v>
      </c>
    </row>
    <row r="23">
      <c r="A23" s="1">
        <f>IFERROR(__xludf.DUMMYFUNCTION("""COMPUTED_VALUE"""),22.0)</f>
        <v>22</v>
      </c>
      <c r="B23" s="1" t="str">
        <f>IFERROR(__xludf.DUMMYFUNCTION("""COMPUTED_VALUE"""),"Rishabh Pant")</f>
        <v>Rishabh Pant</v>
      </c>
      <c r="C23" s="1">
        <f>IFERROR(__xludf.DUMMYFUNCTION("""COMPUTED_VALUE"""),14.0)</f>
        <v>14</v>
      </c>
      <c r="D23" s="1">
        <f>IFERROR(__xludf.DUMMYFUNCTION("""COMPUTED_VALUE"""),14.0)</f>
        <v>14</v>
      </c>
      <c r="E23" s="1">
        <f>IFERROR(__xludf.DUMMYFUNCTION("""COMPUTED_VALUE"""),3.0)</f>
        <v>3</v>
      </c>
      <c r="F23" s="1">
        <f>IFERROR(__xludf.DUMMYFUNCTION("""COMPUTED_VALUE"""),343.0)</f>
        <v>343</v>
      </c>
      <c r="G23" s="1">
        <f>IFERROR(__xludf.DUMMYFUNCTION("""COMPUTED_VALUE"""),56.0)</f>
        <v>56</v>
      </c>
      <c r="H23" s="1">
        <f>IFERROR(__xludf.DUMMYFUNCTION("""COMPUTED_VALUE"""),31.18)</f>
        <v>31.18</v>
      </c>
      <c r="I23" s="1">
        <f>IFERROR(__xludf.DUMMYFUNCTION("""COMPUTED_VALUE"""),301.0)</f>
        <v>301</v>
      </c>
      <c r="J23" s="1">
        <f>IFERROR(__xludf.DUMMYFUNCTION("""COMPUTED_VALUE"""),113.95)</f>
        <v>113.95</v>
      </c>
      <c r="K23" s="1">
        <f>IFERROR(__xludf.DUMMYFUNCTION("""COMPUTED_VALUE"""),0.0)</f>
        <v>0</v>
      </c>
      <c r="L23" s="1">
        <f>IFERROR(__xludf.DUMMYFUNCTION("""COMPUTED_VALUE"""),1.0)</f>
        <v>1</v>
      </c>
      <c r="M23" s="1">
        <f>IFERROR(__xludf.DUMMYFUNCTION("""COMPUTED_VALUE"""),31.0)</f>
        <v>31</v>
      </c>
      <c r="N23" s="1">
        <f>IFERROR(__xludf.DUMMYFUNCTION("""COMPUTED_VALUE"""),9.0)</f>
        <v>9</v>
      </c>
    </row>
    <row r="24">
      <c r="A24" s="1">
        <f>IFERROR(__xludf.DUMMYFUNCTION("""COMPUTED_VALUE"""),23.0)</f>
        <v>23</v>
      </c>
      <c r="B24" s="1" t="str">
        <f>IFERROR(__xludf.DUMMYFUNCTION("""COMPUTED_VALUE"""),"Rohit Sharma")</f>
        <v>Rohit Sharma</v>
      </c>
      <c r="C24" s="1">
        <f>IFERROR(__xludf.DUMMYFUNCTION("""COMPUTED_VALUE"""),12.0)</f>
        <v>12</v>
      </c>
      <c r="D24" s="1">
        <f>IFERROR(__xludf.DUMMYFUNCTION("""COMPUTED_VALUE"""),12.0)</f>
        <v>12</v>
      </c>
      <c r="E24" s="1">
        <f>IFERROR(__xludf.DUMMYFUNCTION("""COMPUTED_VALUE"""),0.0)</f>
        <v>0</v>
      </c>
      <c r="F24" s="1">
        <f>IFERROR(__xludf.DUMMYFUNCTION("""COMPUTED_VALUE"""),332.0)</f>
        <v>332</v>
      </c>
      <c r="G24" s="1">
        <f>IFERROR(__xludf.DUMMYFUNCTION("""COMPUTED_VALUE"""),80.0)</f>
        <v>80</v>
      </c>
      <c r="H24" s="1">
        <f>IFERROR(__xludf.DUMMYFUNCTION("""COMPUTED_VALUE"""),27.66)</f>
        <v>27.66</v>
      </c>
      <c r="I24" s="1">
        <f>IFERROR(__xludf.DUMMYFUNCTION("""COMPUTED_VALUE"""),260.0)</f>
        <v>260</v>
      </c>
      <c r="J24" s="1">
        <f>IFERROR(__xludf.DUMMYFUNCTION("""COMPUTED_VALUE"""),127.69)</f>
        <v>127.69</v>
      </c>
      <c r="K24" s="1">
        <f>IFERROR(__xludf.DUMMYFUNCTION("""COMPUTED_VALUE"""),0.0)</f>
        <v>0</v>
      </c>
      <c r="L24" s="1">
        <f>IFERROR(__xludf.DUMMYFUNCTION("""COMPUTED_VALUE"""),3.0)</f>
        <v>3</v>
      </c>
      <c r="M24" s="1">
        <f>IFERROR(__xludf.DUMMYFUNCTION("""COMPUTED_VALUE"""),27.0)</f>
        <v>27</v>
      </c>
      <c r="N24" s="1">
        <f>IFERROR(__xludf.DUMMYFUNCTION("""COMPUTED_VALUE"""),19.0)</f>
        <v>19</v>
      </c>
    </row>
    <row r="25">
      <c r="A25" s="1">
        <f>IFERROR(__xludf.DUMMYFUNCTION("""COMPUTED_VALUE"""),24.0)</f>
        <v>24</v>
      </c>
      <c r="B25" s="1" t="str">
        <f>IFERROR(__xludf.DUMMYFUNCTION("""COMPUTED_VALUE"""),"Jos Buttler")</f>
        <v>Jos Buttler</v>
      </c>
      <c r="C25" s="1">
        <f>IFERROR(__xludf.DUMMYFUNCTION("""COMPUTED_VALUE"""),13.0)</f>
        <v>13</v>
      </c>
      <c r="D25" s="1">
        <f>IFERROR(__xludf.DUMMYFUNCTION("""COMPUTED_VALUE"""),12.0)</f>
        <v>12</v>
      </c>
      <c r="E25" s="1">
        <f>IFERROR(__xludf.DUMMYFUNCTION("""COMPUTED_VALUE"""),2.0)</f>
        <v>2</v>
      </c>
      <c r="F25" s="1">
        <f>IFERROR(__xludf.DUMMYFUNCTION("""COMPUTED_VALUE"""),328.0)</f>
        <v>328</v>
      </c>
      <c r="G25" s="1" t="str">
        <f>IFERROR(__xludf.DUMMYFUNCTION("""COMPUTED_VALUE"""),"70*")</f>
        <v>70*</v>
      </c>
      <c r="H25" s="1">
        <f>IFERROR(__xludf.DUMMYFUNCTION("""COMPUTED_VALUE"""),32.8)</f>
        <v>32.8</v>
      </c>
      <c r="I25" s="1">
        <f>IFERROR(__xludf.DUMMYFUNCTION("""COMPUTED_VALUE"""),227.0)</f>
        <v>227</v>
      </c>
      <c r="J25" s="1">
        <f>IFERROR(__xludf.DUMMYFUNCTION("""COMPUTED_VALUE"""),144.49)</f>
        <v>144.49</v>
      </c>
      <c r="K25" s="1">
        <f>IFERROR(__xludf.DUMMYFUNCTION("""COMPUTED_VALUE"""),0.0)</f>
        <v>0</v>
      </c>
      <c r="L25" s="1">
        <f>IFERROR(__xludf.DUMMYFUNCTION("""COMPUTED_VALUE"""),2.0)</f>
        <v>2</v>
      </c>
      <c r="M25" s="1">
        <f>IFERROR(__xludf.DUMMYFUNCTION("""COMPUTED_VALUE"""),27.0)</f>
        <v>27</v>
      </c>
      <c r="N25" s="1">
        <f>IFERROR(__xludf.DUMMYFUNCTION("""COMPUTED_VALUE"""),16.0)</f>
        <v>16</v>
      </c>
    </row>
    <row r="26">
      <c r="A26" s="1">
        <f>IFERROR(__xludf.DUMMYFUNCTION("""COMPUTED_VALUE"""),25.0)</f>
        <v>25</v>
      </c>
      <c r="B26" s="1" t="str">
        <f>IFERROR(__xludf.DUMMYFUNCTION("""COMPUTED_VALUE"""),"Kane Williamson")</f>
        <v>Kane Williamson</v>
      </c>
      <c r="C26" s="1">
        <f>IFERROR(__xludf.DUMMYFUNCTION("""COMPUTED_VALUE"""),12.0)</f>
        <v>12</v>
      </c>
      <c r="D26" s="1">
        <f>IFERROR(__xludf.DUMMYFUNCTION("""COMPUTED_VALUE"""),11.0)</f>
        <v>11</v>
      </c>
      <c r="E26" s="1">
        <f>IFERROR(__xludf.DUMMYFUNCTION("""COMPUTED_VALUE"""),4.0)</f>
        <v>4</v>
      </c>
      <c r="F26" s="1">
        <f>IFERROR(__xludf.DUMMYFUNCTION("""COMPUTED_VALUE"""),317.0)</f>
        <v>317</v>
      </c>
      <c r="G26" s="1">
        <f>IFERROR(__xludf.DUMMYFUNCTION("""COMPUTED_VALUE"""),67.0)</f>
        <v>67</v>
      </c>
      <c r="H26" s="1">
        <f>IFERROR(__xludf.DUMMYFUNCTION("""COMPUTED_VALUE"""),45.28)</f>
        <v>45.28</v>
      </c>
      <c r="I26" s="1">
        <f>IFERROR(__xludf.DUMMYFUNCTION("""COMPUTED_VALUE"""),237.0)</f>
        <v>237</v>
      </c>
      <c r="J26" s="1">
        <f>IFERROR(__xludf.DUMMYFUNCTION("""COMPUTED_VALUE"""),133.75)</f>
        <v>133.75</v>
      </c>
      <c r="K26" s="1">
        <f>IFERROR(__xludf.DUMMYFUNCTION("""COMPUTED_VALUE"""),0.0)</f>
        <v>0</v>
      </c>
      <c r="L26" s="1">
        <f>IFERROR(__xludf.DUMMYFUNCTION("""COMPUTED_VALUE"""),3.0)</f>
        <v>3</v>
      </c>
      <c r="M26" s="1">
        <f>IFERROR(__xludf.DUMMYFUNCTION("""COMPUTED_VALUE"""),26.0)</f>
        <v>26</v>
      </c>
      <c r="N26" s="1">
        <f>IFERROR(__xludf.DUMMYFUNCTION("""COMPUTED_VALUE"""),10.0)</f>
        <v>10</v>
      </c>
    </row>
    <row r="27">
      <c r="A27" s="1">
        <f>IFERROR(__xludf.DUMMYFUNCTION("""COMPUTED_VALUE"""),26.0)</f>
        <v>26</v>
      </c>
      <c r="B27" s="1" t="str">
        <f>IFERROR(__xludf.DUMMYFUNCTION("""COMPUTED_VALUE"""),"Steve Smith")</f>
        <v>Steve Smith</v>
      </c>
      <c r="C27" s="1">
        <f>IFERROR(__xludf.DUMMYFUNCTION("""COMPUTED_VALUE"""),14.0)</f>
        <v>14</v>
      </c>
      <c r="D27" s="1">
        <f>IFERROR(__xludf.DUMMYFUNCTION("""COMPUTED_VALUE"""),14.0)</f>
        <v>14</v>
      </c>
      <c r="E27" s="1">
        <f>IFERROR(__xludf.DUMMYFUNCTION("""COMPUTED_VALUE"""),2.0)</f>
        <v>2</v>
      </c>
      <c r="F27" s="1">
        <f>IFERROR(__xludf.DUMMYFUNCTION("""COMPUTED_VALUE"""),311.0)</f>
        <v>311</v>
      </c>
      <c r="G27" s="1">
        <f>IFERROR(__xludf.DUMMYFUNCTION("""COMPUTED_VALUE"""),69.0)</f>
        <v>69</v>
      </c>
      <c r="H27" s="1">
        <f>IFERROR(__xludf.DUMMYFUNCTION("""COMPUTED_VALUE"""),25.91)</f>
        <v>25.91</v>
      </c>
      <c r="I27" s="1">
        <f>IFERROR(__xludf.DUMMYFUNCTION("""COMPUTED_VALUE"""),237.0)</f>
        <v>237</v>
      </c>
      <c r="J27" s="1">
        <f>IFERROR(__xludf.DUMMYFUNCTION("""COMPUTED_VALUE"""),131.22)</f>
        <v>131.22</v>
      </c>
      <c r="K27" s="1">
        <f>IFERROR(__xludf.DUMMYFUNCTION("""COMPUTED_VALUE"""),0.0)</f>
        <v>0</v>
      </c>
      <c r="L27" s="1">
        <f>IFERROR(__xludf.DUMMYFUNCTION("""COMPUTED_VALUE"""),3.0)</f>
        <v>3</v>
      </c>
      <c r="M27" s="1">
        <f>IFERROR(__xludf.DUMMYFUNCTION("""COMPUTED_VALUE"""),32.0)</f>
        <v>32</v>
      </c>
      <c r="N27" s="1">
        <f>IFERROR(__xludf.DUMMYFUNCTION("""COMPUTED_VALUE"""),9.0)</f>
        <v>9</v>
      </c>
    </row>
    <row r="28">
      <c r="A28" s="1">
        <f>IFERROR(__xludf.DUMMYFUNCTION("""COMPUTED_VALUE"""),27.0)</f>
        <v>27</v>
      </c>
      <c r="B28" s="1" t="str">
        <f>IFERROR(__xludf.DUMMYFUNCTION("""COMPUTED_VALUE"""),"Shane Watson")</f>
        <v>Shane Watson</v>
      </c>
      <c r="C28" s="1">
        <f>IFERROR(__xludf.DUMMYFUNCTION("""COMPUTED_VALUE"""),11.0)</f>
        <v>11</v>
      </c>
      <c r="D28" s="1">
        <f>IFERROR(__xludf.DUMMYFUNCTION("""COMPUTED_VALUE"""),11.0)</f>
        <v>11</v>
      </c>
      <c r="E28" s="1">
        <f>IFERROR(__xludf.DUMMYFUNCTION("""COMPUTED_VALUE"""),1.0)</f>
        <v>1</v>
      </c>
      <c r="F28" s="1">
        <f>IFERROR(__xludf.DUMMYFUNCTION("""COMPUTED_VALUE"""),299.0)</f>
        <v>299</v>
      </c>
      <c r="G28" s="1" t="str">
        <f>IFERROR(__xludf.DUMMYFUNCTION("""COMPUTED_VALUE"""),"83*")</f>
        <v>83*</v>
      </c>
      <c r="H28" s="1">
        <f>IFERROR(__xludf.DUMMYFUNCTION("""COMPUTED_VALUE"""),29.9)</f>
        <v>29.9</v>
      </c>
      <c r="I28" s="1">
        <f>IFERROR(__xludf.DUMMYFUNCTION("""COMPUTED_VALUE"""),247.0)</f>
        <v>247</v>
      </c>
      <c r="J28" s="1">
        <f>IFERROR(__xludf.DUMMYFUNCTION("""COMPUTED_VALUE"""),121.05)</f>
        <v>121.05</v>
      </c>
      <c r="K28" s="1">
        <f>IFERROR(__xludf.DUMMYFUNCTION("""COMPUTED_VALUE"""),0.0)</f>
        <v>0</v>
      </c>
      <c r="L28" s="1">
        <f>IFERROR(__xludf.DUMMYFUNCTION("""COMPUTED_VALUE"""),2.0)</f>
        <v>2</v>
      </c>
      <c r="M28" s="1">
        <f>IFERROR(__xludf.DUMMYFUNCTION("""COMPUTED_VALUE"""),33.0)</f>
        <v>33</v>
      </c>
      <c r="N28" s="1">
        <f>IFERROR(__xludf.DUMMYFUNCTION("""COMPUTED_VALUE"""),13.0)</f>
        <v>13</v>
      </c>
    </row>
    <row r="29">
      <c r="A29" s="1">
        <f>IFERROR(__xludf.DUMMYFUNCTION("""COMPUTED_VALUE"""),28.0)</f>
        <v>28</v>
      </c>
      <c r="B29" s="1" t="str">
        <f>IFERROR(__xludf.DUMMYFUNCTION("""COMPUTED_VALUE"""),"Chris Gayle")</f>
        <v>Chris Gayle</v>
      </c>
      <c r="C29" s="1">
        <f>IFERROR(__xludf.DUMMYFUNCTION("""COMPUTED_VALUE"""),7.0)</f>
        <v>7</v>
      </c>
      <c r="D29" s="1">
        <f>IFERROR(__xludf.DUMMYFUNCTION("""COMPUTED_VALUE"""),7.0)</f>
        <v>7</v>
      </c>
      <c r="E29" s="1">
        <f>IFERROR(__xludf.DUMMYFUNCTION("""COMPUTED_VALUE"""),0.0)</f>
        <v>0</v>
      </c>
      <c r="F29" s="1">
        <f>IFERROR(__xludf.DUMMYFUNCTION("""COMPUTED_VALUE"""),288.0)</f>
        <v>288</v>
      </c>
      <c r="G29" s="1">
        <f>IFERROR(__xludf.DUMMYFUNCTION("""COMPUTED_VALUE"""),99.0)</f>
        <v>99</v>
      </c>
      <c r="H29" s="1">
        <f>IFERROR(__xludf.DUMMYFUNCTION("""COMPUTED_VALUE"""),41.14)</f>
        <v>41.14</v>
      </c>
      <c r="I29" s="1">
        <f>IFERROR(__xludf.DUMMYFUNCTION("""COMPUTED_VALUE"""),210.0)</f>
        <v>210</v>
      </c>
      <c r="J29" s="1">
        <f>IFERROR(__xludf.DUMMYFUNCTION("""COMPUTED_VALUE"""),137.14)</f>
        <v>137.14</v>
      </c>
      <c r="K29" s="1">
        <f>IFERROR(__xludf.DUMMYFUNCTION("""COMPUTED_VALUE"""),0.0)</f>
        <v>0</v>
      </c>
      <c r="L29" s="1">
        <f>IFERROR(__xludf.DUMMYFUNCTION("""COMPUTED_VALUE"""),3.0)</f>
        <v>3</v>
      </c>
      <c r="M29" s="1">
        <f>IFERROR(__xludf.DUMMYFUNCTION("""COMPUTED_VALUE"""),15.0)</f>
        <v>15</v>
      </c>
      <c r="N29" s="1">
        <f>IFERROR(__xludf.DUMMYFUNCTION("""COMPUTED_VALUE"""),23.0)</f>
        <v>23</v>
      </c>
    </row>
    <row r="30">
      <c r="A30" s="1">
        <f>IFERROR(__xludf.DUMMYFUNCTION("""COMPUTED_VALUE"""),29.0)</f>
        <v>29</v>
      </c>
      <c r="B30" s="1" t="str">
        <f>IFERROR(__xludf.DUMMYFUNCTION("""COMPUTED_VALUE"""),"Ben Stokes")</f>
        <v>Ben Stokes</v>
      </c>
      <c r="C30" s="1">
        <f>IFERROR(__xludf.DUMMYFUNCTION("""COMPUTED_VALUE"""),8.0)</f>
        <v>8</v>
      </c>
      <c r="D30" s="1">
        <f>IFERROR(__xludf.DUMMYFUNCTION("""COMPUTED_VALUE"""),8.0)</f>
        <v>8</v>
      </c>
      <c r="E30" s="1">
        <f>IFERROR(__xludf.DUMMYFUNCTION("""COMPUTED_VALUE"""),1.0)</f>
        <v>1</v>
      </c>
      <c r="F30" s="1">
        <f>IFERROR(__xludf.DUMMYFUNCTION("""COMPUTED_VALUE"""),285.0)</f>
        <v>285</v>
      </c>
      <c r="G30" s="1" t="str">
        <f>IFERROR(__xludf.DUMMYFUNCTION("""COMPUTED_VALUE"""),"107*")</f>
        <v>107*</v>
      </c>
      <c r="H30" s="1">
        <f>IFERROR(__xludf.DUMMYFUNCTION("""COMPUTED_VALUE"""),40.71)</f>
        <v>40.71</v>
      </c>
      <c r="I30" s="1">
        <f>IFERROR(__xludf.DUMMYFUNCTION("""COMPUTED_VALUE"""),200.0)</f>
        <v>200</v>
      </c>
      <c r="J30" s="1">
        <f>IFERROR(__xludf.DUMMYFUNCTION("""COMPUTED_VALUE"""),142.5)</f>
        <v>142.5</v>
      </c>
      <c r="K30" s="1">
        <f>IFERROR(__xludf.DUMMYFUNCTION("""COMPUTED_VALUE"""),1.0)</f>
        <v>1</v>
      </c>
      <c r="L30" s="1">
        <f>IFERROR(__xludf.DUMMYFUNCTION("""COMPUTED_VALUE"""),1.0)</f>
        <v>1</v>
      </c>
      <c r="M30" s="1">
        <f>IFERROR(__xludf.DUMMYFUNCTION("""COMPUTED_VALUE"""),36.0)</f>
        <v>36</v>
      </c>
      <c r="N30" s="1">
        <f>IFERROR(__xludf.DUMMYFUNCTION("""COMPUTED_VALUE"""),7.0)</f>
        <v>7</v>
      </c>
    </row>
    <row r="31">
      <c r="A31" s="1">
        <f>IFERROR(__xludf.DUMMYFUNCTION("""COMPUTED_VALUE"""),30.0)</f>
        <v>30</v>
      </c>
      <c r="B31" s="1" t="str">
        <f>IFERROR(__xludf.DUMMYFUNCTION("""COMPUTED_VALUE"""),"Hardik Pandya")</f>
        <v>Hardik Pandya</v>
      </c>
      <c r="C31" s="1">
        <f>IFERROR(__xludf.DUMMYFUNCTION("""COMPUTED_VALUE"""),14.0)</f>
        <v>14</v>
      </c>
      <c r="D31" s="1">
        <f>IFERROR(__xludf.DUMMYFUNCTION("""COMPUTED_VALUE"""),13.0)</f>
        <v>13</v>
      </c>
      <c r="E31" s="1">
        <f>IFERROR(__xludf.DUMMYFUNCTION("""COMPUTED_VALUE"""),5.0)</f>
        <v>5</v>
      </c>
      <c r="F31" s="1">
        <f>IFERROR(__xludf.DUMMYFUNCTION("""COMPUTED_VALUE"""),281.0)</f>
        <v>281</v>
      </c>
      <c r="G31" s="1" t="str">
        <f>IFERROR(__xludf.DUMMYFUNCTION("""COMPUTED_VALUE"""),"60*")</f>
        <v>60*</v>
      </c>
      <c r="H31" s="1">
        <f>IFERROR(__xludf.DUMMYFUNCTION("""COMPUTED_VALUE"""),35.12)</f>
        <v>35.12</v>
      </c>
      <c r="I31" s="1">
        <f>IFERROR(__xludf.DUMMYFUNCTION("""COMPUTED_VALUE"""),157.0)</f>
        <v>157</v>
      </c>
      <c r="J31" s="1">
        <f>IFERROR(__xludf.DUMMYFUNCTION("""COMPUTED_VALUE"""),178.98)</f>
        <v>178.98</v>
      </c>
      <c r="K31" s="1">
        <f>IFERROR(__xludf.DUMMYFUNCTION("""COMPUTED_VALUE"""),0.0)</f>
        <v>0</v>
      </c>
      <c r="L31" s="1">
        <f>IFERROR(__xludf.DUMMYFUNCTION("""COMPUTED_VALUE"""),1.0)</f>
        <v>1</v>
      </c>
      <c r="M31" s="1">
        <f>IFERROR(__xludf.DUMMYFUNCTION("""COMPUTED_VALUE"""),14.0)</f>
        <v>14</v>
      </c>
      <c r="N31" s="1">
        <f>IFERROR(__xludf.DUMMYFUNCTION("""COMPUTED_VALUE"""),25.0)</f>
        <v>25</v>
      </c>
    </row>
    <row r="32">
      <c r="A32" s="1">
        <f>IFERROR(__xludf.DUMMYFUNCTION("""COMPUTED_VALUE"""),31.0)</f>
        <v>31</v>
      </c>
      <c r="B32" s="1" t="str">
        <f>IFERROR(__xludf.DUMMYFUNCTION("""COMPUTED_VALUE"""),"Aaron Finch")</f>
        <v>Aaron Finch</v>
      </c>
      <c r="C32" s="1">
        <f>IFERROR(__xludf.DUMMYFUNCTION("""COMPUTED_VALUE"""),12.0)</f>
        <v>12</v>
      </c>
      <c r="D32" s="1">
        <f>IFERROR(__xludf.DUMMYFUNCTION("""COMPUTED_VALUE"""),12.0)</f>
        <v>12</v>
      </c>
      <c r="E32" s="1">
        <f>IFERROR(__xludf.DUMMYFUNCTION("""COMPUTED_VALUE"""),0.0)</f>
        <v>0</v>
      </c>
      <c r="F32" s="1">
        <f>IFERROR(__xludf.DUMMYFUNCTION("""COMPUTED_VALUE"""),268.0)</f>
        <v>268</v>
      </c>
      <c r="G32" s="1">
        <f>IFERROR(__xludf.DUMMYFUNCTION("""COMPUTED_VALUE"""),52.0)</f>
        <v>52</v>
      </c>
      <c r="H32" s="1">
        <f>IFERROR(__xludf.DUMMYFUNCTION("""COMPUTED_VALUE"""),22.33)</f>
        <v>22.33</v>
      </c>
      <c r="I32" s="1">
        <f>IFERROR(__xludf.DUMMYFUNCTION("""COMPUTED_VALUE"""),241.0)</f>
        <v>241</v>
      </c>
      <c r="J32" s="1">
        <f>IFERROR(__xludf.DUMMYFUNCTION("""COMPUTED_VALUE"""),111.2)</f>
        <v>111.2</v>
      </c>
      <c r="K32" s="1">
        <f>IFERROR(__xludf.DUMMYFUNCTION("""COMPUTED_VALUE"""),0.0)</f>
        <v>0</v>
      </c>
      <c r="L32" s="1">
        <f>IFERROR(__xludf.DUMMYFUNCTION("""COMPUTED_VALUE"""),1.0)</f>
        <v>1</v>
      </c>
      <c r="M32" s="1">
        <f>IFERROR(__xludf.DUMMYFUNCTION("""COMPUTED_VALUE"""),28.0)</f>
        <v>28</v>
      </c>
      <c r="N32" s="1">
        <f>IFERROR(__xludf.DUMMYFUNCTION("""COMPUTED_VALUE"""),8.0)</f>
        <v>8</v>
      </c>
    </row>
    <row r="33">
      <c r="A33" s="1">
        <f>IFERROR(__xludf.DUMMYFUNCTION("""COMPUTED_VALUE"""),32.0)</f>
        <v>32</v>
      </c>
      <c r="B33" s="1" t="str">
        <f>IFERROR(__xludf.DUMMYFUNCTION("""COMPUTED_VALUE"""),"Kieron Pollard")</f>
        <v>Kieron Pollard</v>
      </c>
      <c r="C33" s="1">
        <f>IFERROR(__xludf.DUMMYFUNCTION("""COMPUTED_VALUE"""),16.0)</f>
        <v>16</v>
      </c>
      <c r="D33" s="1">
        <f>IFERROR(__xludf.DUMMYFUNCTION("""COMPUTED_VALUE"""),12.0)</f>
        <v>12</v>
      </c>
      <c r="E33" s="1">
        <f>IFERROR(__xludf.DUMMYFUNCTION("""COMPUTED_VALUE"""),7.0)</f>
        <v>7</v>
      </c>
      <c r="F33" s="1">
        <f>IFERROR(__xludf.DUMMYFUNCTION("""COMPUTED_VALUE"""),268.0)</f>
        <v>268</v>
      </c>
      <c r="G33" s="1" t="str">
        <f>IFERROR(__xludf.DUMMYFUNCTION("""COMPUTED_VALUE"""),"60*")</f>
        <v>60*</v>
      </c>
      <c r="H33" s="1">
        <f>IFERROR(__xludf.DUMMYFUNCTION("""COMPUTED_VALUE"""),53.6)</f>
        <v>53.6</v>
      </c>
      <c r="I33" s="1">
        <f>IFERROR(__xludf.DUMMYFUNCTION("""COMPUTED_VALUE"""),140.0)</f>
        <v>140</v>
      </c>
      <c r="J33" s="1">
        <f>IFERROR(__xludf.DUMMYFUNCTION("""COMPUTED_VALUE"""),191.42)</f>
        <v>191.42</v>
      </c>
      <c r="K33" s="1">
        <f>IFERROR(__xludf.DUMMYFUNCTION("""COMPUTED_VALUE"""),0.0)</f>
        <v>0</v>
      </c>
      <c r="L33" s="1">
        <f>IFERROR(__xludf.DUMMYFUNCTION("""COMPUTED_VALUE"""),1.0)</f>
        <v>1</v>
      </c>
      <c r="M33" s="1">
        <f>IFERROR(__xludf.DUMMYFUNCTION("""COMPUTED_VALUE"""),15.0)</f>
        <v>15</v>
      </c>
      <c r="N33" s="1">
        <f>IFERROR(__xludf.DUMMYFUNCTION("""COMPUTED_VALUE"""),22.0)</f>
        <v>22</v>
      </c>
    </row>
    <row r="34">
      <c r="A34" s="1">
        <f>IFERROR(__xludf.DUMMYFUNCTION("""COMPUTED_VALUE"""),33.0)</f>
        <v>33</v>
      </c>
      <c r="B34" s="1" t="str">
        <f>IFERROR(__xludf.DUMMYFUNCTION("""COMPUTED_VALUE"""),"Rahul Tewatia")</f>
        <v>Rahul Tewatia</v>
      </c>
      <c r="C34" s="1">
        <f>IFERROR(__xludf.DUMMYFUNCTION("""COMPUTED_VALUE"""),14.0)</f>
        <v>14</v>
      </c>
      <c r="D34" s="1">
        <f>IFERROR(__xludf.DUMMYFUNCTION("""COMPUTED_VALUE"""),11.0)</f>
        <v>11</v>
      </c>
      <c r="E34" s="1">
        <f>IFERROR(__xludf.DUMMYFUNCTION("""COMPUTED_VALUE"""),5.0)</f>
        <v>5</v>
      </c>
      <c r="F34" s="1">
        <f>IFERROR(__xludf.DUMMYFUNCTION("""COMPUTED_VALUE"""),255.0)</f>
        <v>255</v>
      </c>
      <c r="G34" s="1">
        <f>IFERROR(__xludf.DUMMYFUNCTION("""COMPUTED_VALUE"""),53.0)</f>
        <v>53</v>
      </c>
      <c r="H34" s="1">
        <f>IFERROR(__xludf.DUMMYFUNCTION("""COMPUTED_VALUE"""),42.5)</f>
        <v>42.5</v>
      </c>
      <c r="I34" s="1">
        <f>IFERROR(__xludf.DUMMYFUNCTION("""COMPUTED_VALUE"""),183.0)</f>
        <v>183</v>
      </c>
      <c r="J34" s="1">
        <f>IFERROR(__xludf.DUMMYFUNCTION("""COMPUTED_VALUE"""),139.34)</f>
        <v>139.34</v>
      </c>
      <c r="K34" s="1">
        <f>IFERROR(__xludf.DUMMYFUNCTION("""COMPUTED_VALUE"""),0.0)</f>
        <v>0</v>
      </c>
      <c r="L34" s="1">
        <f>IFERROR(__xludf.DUMMYFUNCTION("""COMPUTED_VALUE"""),1.0)</f>
        <v>1</v>
      </c>
      <c r="M34" s="1">
        <f>IFERROR(__xludf.DUMMYFUNCTION("""COMPUTED_VALUE"""),13.0)</f>
        <v>13</v>
      </c>
      <c r="N34" s="1">
        <f>IFERROR(__xludf.DUMMYFUNCTION("""COMPUTED_VALUE"""),17.0)</f>
        <v>17</v>
      </c>
    </row>
    <row r="35">
      <c r="A35" s="1">
        <f>IFERROR(__xludf.DUMMYFUNCTION("""COMPUTED_VALUE"""),34.0)</f>
        <v>34</v>
      </c>
      <c r="B35" s="1" t="str">
        <f>IFERROR(__xludf.DUMMYFUNCTION("""COMPUTED_VALUE"""),"Ravindra Jadeja")</f>
        <v>Ravindra Jadeja</v>
      </c>
      <c r="C35" s="1">
        <f>IFERROR(__xludf.DUMMYFUNCTION("""COMPUTED_VALUE"""),14.0)</f>
        <v>14</v>
      </c>
      <c r="D35" s="1">
        <f>IFERROR(__xludf.DUMMYFUNCTION("""COMPUTED_VALUE"""),11.0)</f>
        <v>11</v>
      </c>
      <c r="E35" s="1">
        <f>IFERROR(__xludf.DUMMYFUNCTION("""COMPUTED_VALUE"""),6.0)</f>
        <v>6</v>
      </c>
      <c r="F35" s="1">
        <f>IFERROR(__xludf.DUMMYFUNCTION("""COMPUTED_VALUE"""),232.0)</f>
        <v>232</v>
      </c>
      <c r="G35" s="1">
        <f>IFERROR(__xludf.DUMMYFUNCTION("""COMPUTED_VALUE"""),50.0)</f>
        <v>50</v>
      </c>
      <c r="H35" s="1">
        <f>IFERROR(__xludf.DUMMYFUNCTION("""COMPUTED_VALUE"""),46.4)</f>
        <v>46.4</v>
      </c>
      <c r="I35" s="1">
        <f>IFERROR(__xludf.DUMMYFUNCTION("""COMPUTED_VALUE"""),135.0)</f>
        <v>135</v>
      </c>
      <c r="J35" s="1">
        <f>IFERROR(__xludf.DUMMYFUNCTION("""COMPUTED_VALUE"""),171.85)</f>
        <v>171.85</v>
      </c>
      <c r="K35" s="1">
        <f>IFERROR(__xludf.DUMMYFUNCTION("""COMPUTED_VALUE"""),0.0)</f>
        <v>0</v>
      </c>
      <c r="L35" s="1">
        <f>IFERROR(__xludf.DUMMYFUNCTION("""COMPUTED_VALUE"""),1.0)</f>
        <v>1</v>
      </c>
      <c r="M35" s="1">
        <f>IFERROR(__xludf.DUMMYFUNCTION("""COMPUTED_VALUE"""),22.0)</f>
        <v>22</v>
      </c>
      <c r="N35" s="1">
        <f>IFERROR(__xludf.DUMMYFUNCTION("""COMPUTED_VALUE"""),11.0)</f>
        <v>11</v>
      </c>
    </row>
    <row r="36">
      <c r="A36" s="1">
        <f>IFERROR(__xludf.DUMMYFUNCTION("""COMPUTED_VALUE"""),35.0)</f>
        <v>35</v>
      </c>
      <c r="B36" s="1" t="str">
        <f>IFERROR(__xludf.DUMMYFUNCTION("""COMPUTED_VALUE"""),"Rahul Tripathi")</f>
        <v>Rahul Tripathi</v>
      </c>
      <c r="C36" s="1">
        <f>IFERROR(__xludf.DUMMYFUNCTION("""COMPUTED_VALUE"""),11.0)</f>
        <v>11</v>
      </c>
      <c r="D36" s="1">
        <f>IFERROR(__xludf.DUMMYFUNCTION("""COMPUTED_VALUE"""),11.0)</f>
        <v>11</v>
      </c>
      <c r="E36" s="1">
        <f>IFERROR(__xludf.DUMMYFUNCTION("""COMPUTED_VALUE"""),1.0)</f>
        <v>1</v>
      </c>
      <c r="F36" s="1">
        <f>IFERROR(__xludf.DUMMYFUNCTION("""COMPUTED_VALUE"""),230.0)</f>
        <v>230</v>
      </c>
      <c r="G36" s="1">
        <f>IFERROR(__xludf.DUMMYFUNCTION("""COMPUTED_VALUE"""),81.0)</f>
        <v>81</v>
      </c>
      <c r="H36" s="1">
        <f>IFERROR(__xludf.DUMMYFUNCTION("""COMPUTED_VALUE"""),23.0)</f>
        <v>23</v>
      </c>
      <c r="I36" s="1">
        <f>IFERROR(__xludf.DUMMYFUNCTION("""COMPUTED_VALUE"""),181.0)</f>
        <v>181</v>
      </c>
      <c r="J36" s="1">
        <f>IFERROR(__xludf.DUMMYFUNCTION("""COMPUTED_VALUE"""),127.07)</f>
        <v>127.07</v>
      </c>
      <c r="K36" s="1">
        <f>IFERROR(__xludf.DUMMYFUNCTION("""COMPUTED_VALUE"""),0.0)</f>
        <v>0</v>
      </c>
      <c r="L36" s="1">
        <f>IFERROR(__xludf.DUMMYFUNCTION("""COMPUTED_VALUE"""),1.0)</f>
        <v>1</v>
      </c>
      <c r="M36" s="1">
        <f>IFERROR(__xludf.DUMMYFUNCTION("""COMPUTED_VALUE"""),21.0)</f>
        <v>21</v>
      </c>
      <c r="N36" s="1">
        <f>IFERROR(__xludf.DUMMYFUNCTION("""COMPUTED_VALUE"""),10.0)</f>
        <v>10</v>
      </c>
    </row>
    <row r="37">
      <c r="A37" s="1">
        <f>IFERROR(__xludf.DUMMYFUNCTION("""COMPUTED_VALUE"""),36.0)</f>
        <v>36</v>
      </c>
      <c r="B37" s="1" t="str">
        <f>IFERROR(__xludf.DUMMYFUNCTION("""COMPUTED_VALUE"""),"Prithvi Shaw")</f>
        <v>Prithvi Shaw</v>
      </c>
      <c r="C37" s="1">
        <f>IFERROR(__xludf.DUMMYFUNCTION("""COMPUTED_VALUE"""),13.0)</f>
        <v>13</v>
      </c>
      <c r="D37" s="1">
        <f>IFERROR(__xludf.DUMMYFUNCTION("""COMPUTED_VALUE"""),13.0)</f>
        <v>13</v>
      </c>
      <c r="E37" s="1">
        <f>IFERROR(__xludf.DUMMYFUNCTION("""COMPUTED_VALUE"""),0.0)</f>
        <v>0</v>
      </c>
      <c r="F37" s="1">
        <f>IFERROR(__xludf.DUMMYFUNCTION("""COMPUTED_VALUE"""),228.0)</f>
        <v>228</v>
      </c>
      <c r="G37" s="1">
        <f>IFERROR(__xludf.DUMMYFUNCTION("""COMPUTED_VALUE"""),66.0)</f>
        <v>66</v>
      </c>
      <c r="H37" s="1">
        <f>IFERROR(__xludf.DUMMYFUNCTION("""COMPUTED_VALUE"""),17.53)</f>
        <v>17.53</v>
      </c>
      <c r="I37" s="1">
        <f>IFERROR(__xludf.DUMMYFUNCTION("""COMPUTED_VALUE"""),167.0)</f>
        <v>167</v>
      </c>
      <c r="J37" s="1">
        <f>IFERROR(__xludf.DUMMYFUNCTION("""COMPUTED_VALUE"""),136.52)</f>
        <v>136.52</v>
      </c>
      <c r="K37" s="1">
        <f>IFERROR(__xludf.DUMMYFUNCTION("""COMPUTED_VALUE"""),0.0)</f>
        <v>0</v>
      </c>
      <c r="L37" s="1">
        <f>IFERROR(__xludf.DUMMYFUNCTION("""COMPUTED_VALUE"""),2.0)</f>
        <v>2</v>
      </c>
      <c r="M37" s="1">
        <f>IFERROR(__xludf.DUMMYFUNCTION("""COMPUTED_VALUE"""),27.0)</f>
        <v>27</v>
      </c>
      <c r="N37" s="1">
        <f>IFERROR(__xludf.DUMMYFUNCTION("""COMPUTED_VALUE"""),8.0)</f>
        <v>8</v>
      </c>
    </row>
    <row r="38">
      <c r="A38" s="1">
        <f>IFERROR(__xludf.DUMMYFUNCTION("""COMPUTED_VALUE"""),37.0)</f>
        <v>37</v>
      </c>
      <c r="B38" s="1" t="str">
        <f>IFERROR(__xludf.DUMMYFUNCTION("""COMPUTED_VALUE"""),"Wriddhiman Saha")</f>
        <v>Wriddhiman Saha</v>
      </c>
      <c r="C38" s="1">
        <f>IFERROR(__xludf.DUMMYFUNCTION("""COMPUTED_VALUE"""),4.0)</f>
        <v>4</v>
      </c>
      <c r="D38" s="1">
        <f>IFERROR(__xludf.DUMMYFUNCTION("""COMPUTED_VALUE"""),4.0)</f>
        <v>4</v>
      </c>
      <c r="E38" s="1">
        <f>IFERROR(__xludf.DUMMYFUNCTION("""COMPUTED_VALUE"""),1.0)</f>
        <v>1</v>
      </c>
      <c r="F38" s="1">
        <f>IFERROR(__xludf.DUMMYFUNCTION("""COMPUTED_VALUE"""),214.0)</f>
        <v>214</v>
      </c>
      <c r="G38" s="1">
        <f>IFERROR(__xludf.DUMMYFUNCTION("""COMPUTED_VALUE"""),87.0)</f>
        <v>87</v>
      </c>
      <c r="H38" s="1">
        <f>IFERROR(__xludf.DUMMYFUNCTION("""COMPUTED_VALUE"""),71.33)</f>
        <v>71.33</v>
      </c>
      <c r="I38" s="1">
        <f>IFERROR(__xludf.DUMMYFUNCTION("""COMPUTED_VALUE"""),153.0)</f>
        <v>153</v>
      </c>
      <c r="J38" s="1">
        <f>IFERROR(__xludf.DUMMYFUNCTION("""COMPUTED_VALUE"""),139.86)</f>
        <v>139.86</v>
      </c>
      <c r="K38" s="1">
        <f>IFERROR(__xludf.DUMMYFUNCTION("""COMPUTED_VALUE"""),0.0)</f>
        <v>0</v>
      </c>
      <c r="L38" s="1">
        <f>IFERROR(__xludf.DUMMYFUNCTION("""COMPUTED_VALUE"""),2.0)</f>
        <v>2</v>
      </c>
      <c r="M38" s="1">
        <f>IFERROR(__xludf.DUMMYFUNCTION("""COMPUTED_VALUE"""),24.0)</f>
        <v>24</v>
      </c>
      <c r="N38" s="1">
        <f>IFERROR(__xludf.DUMMYFUNCTION("""COMPUTED_VALUE"""),5.0)</f>
        <v>5</v>
      </c>
    </row>
    <row r="39">
      <c r="A39" s="1">
        <f>IFERROR(__xludf.DUMMYFUNCTION("""COMPUTED_VALUE"""),38.0)</f>
        <v>38</v>
      </c>
      <c r="B39" s="1" t="str">
        <f>IFERROR(__xludf.DUMMYFUNCTION("""COMPUTED_VALUE"""),"Ruturaj Gaikwad")</f>
        <v>Ruturaj Gaikwad</v>
      </c>
      <c r="C39" s="1">
        <f>IFERROR(__xludf.DUMMYFUNCTION("""COMPUTED_VALUE"""),6.0)</f>
        <v>6</v>
      </c>
      <c r="D39" s="1">
        <f>IFERROR(__xludf.DUMMYFUNCTION("""COMPUTED_VALUE"""),6.0)</f>
        <v>6</v>
      </c>
      <c r="E39" s="1">
        <f>IFERROR(__xludf.DUMMYFUNCTION("""COMPUTED_VALUE"""),2.0)</f>
        <v>2</v>
      </c>
      <c r="F39" s="1">
        <f>IFERROR(__xludf.DUMMYFUNCTION("""COMPUTED_VALUE"""),204.0)</f>
        <v>204</v>
      </c>
      <c r="G39" s="1">
        <f>IFERROR(__xludf.DUMMYFUNCTION("""COMPUTED_VALUE"""),72.0)</f>
        <v>72</v>
      </c>
      <c r="H39" s="1">
        <f>IFERROR(__xludf.DUMMYFUNCTION("""COMPUTED_VALUE"""),51.0)</f>
        <v>51</v>
      </c>
      <c r="I39" s="1">
        <f>IFERROR(__xludf.DUMMYFUNCTION("""COMPUTED_VALUE"""),169.0)</f>
        <v>169</v>
      </c>
      <c r="J39" s="1">
        <f>IFERROR(__xludf.DUMMYFUNCTION("""COMPUTED_VALUE"""),120.71)</f>
        <v>120.71</v>
      </c>
      <c r="K39" s="1">
        <f>IFERROR(__xludf.DUMMYFUNCTION("""COMPUTED_VALUE"""),0.0)</f>
        <v>0</v>
      </c>
      <c r="L39" s="1">
        <f>IFERROR(__xludf.DUMMYFUNCTION("""COMPUTED_VALUE"""),3.0)</f>
        <v>3</v>
      </c>
      <c r="M39" s="1">
        <f>IFERROR(__xludf.DUMMYFUNCTION("""COMPUTED_VALUE"""),16.0)</f>
        <v>16</v>
      </c>
      <c r="N39" s="1">
        <f>IFERROR(__xludf.DUMMYFUNCTION("""COMPUTED_VALUE"""),6.0)</f>
        <v>6</v>
      </c>
    </row>
    <row r="40">
      <c r="A40" s="1">
        <f>IFERROR(__xludf.DUMMYFUNCTION("""COMPUTED_VALUE"""),39.0)</f>
        <v>39</v>
      </c>
      <c r="B40" s="1" t="str">
        <f>IFERROR(__xludf.DUMMYFUNCTION("""COMPUTED_VALUE"""),"MS Dhoni")</f>
        <v>MS Dhoni</v>
      </c>
      <c r="C40" s="1">
        <f>IFERROR(__xludf.DUMMYFUNCTION("""COMPUTED_VALUE"""),14.0)</f>
        <v>14</v>
      </c>
      <c r="D40" s="1">
        <f>IFERROR(__xludf.DUMMYFUNCTION("""COMPUTED_VALUE"""),12.0)</f>
        <v>12</v>
      </c>
      <c r="E40" s="1">
        <f>IFERROR(__xludf.DUMMYFUNCTION("""COMPUTED_VALUE"""),4.0)</f>
        <v>4</v>
      </c>
      <c r="F40" s="1">
        <f>IFERROR(__xludf.DUMMYFUNCTION("""COMPUTED_VALUE"""),200.0)</f>
        <v>200</v>
      </c>
      <c r="G40" s="1" t="str">
        <f>IFERROR(__xludf.DUMMYFUNCTION("""COMPUTED_VALUE"""),"47*")</f>
        <v>47*</v>
      </c>
      <c r="H40" s="1">
        <f>IFERROR(__xludf.DUMMYFUNCTION("""COMPUTED_VALUE"""),25.0)</f>
        <v>25</v>
      </c>
      <c r="I40" s="1">
        <f>IFERROR(__xludf.DUMMYFUNCTION("""COMPUTED_VALUE"""),172.0)</f>
        <v>172</v>
      </c>
      <c r="J40" s="1">
        <f>IFERROR(__xludf.DUMMYFUNCTION("""COMPUTED_VALUE"""),116.27)</f>
        <v>116.27</v>
      </c>
      <c r="K40" s="1">
        <f>IFERROR(__xludf.DUMMYFUNCTION("""COMPUTED_VALUE"""),0.0)</f>
        <v>0</v>
      </c>
      <c r="L40" s="1">
        <f>IFERROR(__xludf.DUMMYFUNCTION("""COMPUTED_VALUE"""),0.0)</f>
        <v>0</v>
      </c>
      <c r="M40" s="1">
        <f>IFERROR(__xludf.DUMMYFUNCTION("""COMPUTED_VALUE"""),16.0)</f>
        <v>16</v>
      </c>
      <c r="N40" s="1">
        <f>IFERROR(__xludf.DUMMYFUNCTION("""COMPUTED_VALUE"""),7.0)</f>
        <v>7</v>
      </c>
    </row>
    <row r="41">
      <c r="A41" s="1">
        <f>IFERROR(__xludf.DUMMYFUNCTION("""COMPUTED_VALUE"""),40.0)</f>
        <v>40</v>
      </c>
      <c r="B41" s="1" t="str">
        <f>IFERROR(__xludf.DUMMYFUNCTION("""COMPUTED_VALUE"""),"Robin Uthappa")</f>
        <v>Robin Uthappa</v>
      </c>
      <c r="C41" s="1">
        <f>IFERROR(__xludf.DUMMYFUNCTION("""COMPUTED_VALUE"""),12.0)</f>
        <v>12</v>
      </c>
      <c r="D41" s="1">
        <f>IFERROR(__xludf.DUMMYFUNCTION("""COMPUTED_VALUE"""),12.0)</f>
        <v>12</v>
      </c>
      <c r="E41" s="1">
        <f>IFERROR(__xludf.DUMMYFUNCTION("""COMPUTED_VALUE"""),0.0)</f>
        <v>0</v>
      </c>
      <c r="F41" s="1">
        <f>IFERROR(__xludf.DUMMYFUNCTION("""COMPUTED_VALUE"""),196.0)</f>
        <v>196</v>
      </c>
      <c r="G41" s="1">
        <f>IFERROR(__xludf.DUMMYFUNCTION("""COMPUTED_VALUE"""),41.0)</f>
        <v>41</v>
      </c>
      <c r="H41" s="1">
        <f>IFERROR(__xludf.DUMMYFUNCTION("""COMPUTED_VALUE"""),16.33)</f>
        <v>16.33</v>
      </c>
      <c r="I41" s="1">
        <f>IFERROR(__xludf.DUMMYFUNCTION("""COMPUTED_VALUE"""),164.0)</f>
        <v>164</v>
      </c>
      <c r="J41" s="1">
        <f>IFERROR(__xludf.DUMMYFUNCTION("""COMPUTED_VALUE"""),119.51)</f>
        <v>119.51</v>
      </c>
      <c r="K41" s="1">
        <f>IFERROR(__xludf.DUMMYFUNCTION("""COMPUTED_VALUE"""),0.0)</f>
        <v>0</v>
      </c>
      <c r="L41" s="1">
        <f>IFERROR(__xludf.DUMMYFUNCTION("""COMPUTED_VALUE"""),0.0)</f>
        <v>0</v>
      </c>
      <c r="M41" s="1">
        <f>IFERROR(__xludf.DUMMYFUNCTION("""COMPUTED_VALUE"""),19.0)</f>
        <v>19</v>
      </c>
      <c r="N41" s="1">
        <f>IFERROR(__xludf.DUMMYFUNCTION("""COMPUTED_VALUE"""),7.0)</f>
        <v>7</v>
      </c>
    </row>
    <row r="42">
      <c r="A42" s="1">
        <f>IFERROR(__xludf.DUMMYFUNCTION("""COMPUTED_VALUE"""),41.0)</f>
        <v>41</v>
      </c>
      <c r="B42" s="1" t="str">
        <f>IFERROR(__xludf.DUMMYFUNCTION("""COMPUTED_VALUE"""),"Sam Curran")</f>
        <v>Sam Curran</v>
      </c>
      <c r="C42" s="1">
        <f>IFERROR(__xludf.DUMMYFUNCTION("""COMPUTED_VALUE"""),14.0)</f>
        <v>14</v>
      </c>
      <c r="D42" s="1">
        <f>IFERROR(__xludf.DUMMYFUNCTION("""COMPUTED_VALUE"""),11.0)</f>
        <v>11</v>
      </c>
      <c r="E42" s="1">
        <f>IFERROR(__xludf.DUMMYFUNCTION("""COMPUTED_VALUE"""),3.0)</f>
        <v>3</v>
      </c>
      <c r="F42" s="1">
        <f>IFERROR(__xludf.DUMMYFUNCTION("""COMPUTED_VALUE"""),186.0)</f>
        <v>186</v>
      </c>
      <c r="G42" s="1">
        <f>IFERROR(__xludf.DUMMYFUNCTION("""COMPUTED_VALUE"""),52.0)</f>
        <v>52</v>
      </c>
      <c r="H42" s="1">
        <f>IFERROR(__xludf.DUMMYFUNCTION("""COMPUTED_VALUE"""),23.25)</f>
        <v>23.25</v>
      </c>
      <c r="I42" s="1">
        <f>IFERROR(__xludf.DUMMYFUNCTION("""COMPUTED_VALUE"""),141.0)</f>
        <v>141</v>
      </c>
      <c r="J42" s="1">
        <f>IFERROR(__xludf.DUMMYFUNCTION("""COMPUTED_VALUE"""),131.91)</f>
        <v>131.91</v>
      </c>
      <c r="K42" s="1">
        <f>IFERROR(__xludf.DUMMYFUNCTION("""COMPUTED_VALUE"""),0.0)</f>
        <v>0</v>
      </c>
      <c r="L42" s="1">
        <f>IFERROR(__xludf.DUMMYFUNCTION("""COMPUTED_VALUE"""),1.0)</f>
        <v>1</v>
      </c>
      <c r="M42" s="1">
        <f>IFERROR(__xludf.DUMMYFUNCTION("""COMPUTED_VALUE"""),12.0)</f>
        <v>12</v>
      </c>
      <c r="N42" s="1">
        <f>IFERROR(__xludf.DUMMYFUNCTION("""COMPUTED_VALUE"""),12.0)</f>
        <v>12</v>
      </c>
    </row>
    <row r="43">
      <c r="A43" s="1">
        <f>IFERROR(__xludf.DUMMYFUNCTION("""COMPUTED_VALUE"""),42.0)</f>
        <v>42</v>
      </c>
      <c r="B43" s="1" t="str">
        <f>IFERROR(__xludf.DUMMYFUNCTION("""COMPUTED_VALUE"""),"Shimron Hetmyer")</f>
        <v>Shimron Hetmyer</v>
      </c>
      <c r="C43" s="1">
        <f>IFERROR(__xludf.DUMMYFUNCTION("""COMPUTED_VALUE"""),12.0)</f>
        <v>12</v>
      </c>
      <c r="D43" s="1">
        <f>IFERROR(__xludf.DUMMYFUNCTION("""COMPUTED_VALUE"""),11.0)</f>
        <v>11</v>
      </c>
      <c r="E43" s="1">
        <f>IFERROR(__xludf.DUMMYFUNCTION("""COMPUTED_VALUE"""),3.0)</f>
        <v>3</v>
      </c>
      <c r="F43" s="1">
        <f>IFERROR(__xludf.DUMMYFUNCTION("""COMPUTED_VALUE"""),185.0)</f>
        <v>185</v>
      </c>
      <c r="G43" s="1">
        <f>IFERROR(__xludf.DUMMYFUNCTION("""COMPUTED_VALUE"""),45.0)</f>
        <v>45</v>
      </c>
      <c r="H43" s="1">
        <f>IFERROR(__xludf.DUMMYFUNCTION("""COMPUTED_VALUE"""),23.12)</f>
        <v>23.12</v>
      </c>
      <c r="I43" s="1">
        <f>IFERROR(__xludf.DUMMYFUNCTION("""COMPUTED_VALUE"""),125.0)</f>
        <v>125</v>
      </c>
      <c r="J43" s="1">
        <f>IFERROR(__xludf.DUMMYFUNCTION("""COMPUTED_VALUE"""),148.0)</f>
        <v>148</v>
      </c>
      <c r="K43" s="1">
        <f>IFERROR(__xludf.DUMMYFUNCTION("""COMPUTED_VALUE"""),0.0)</f>
        <v>0</v>
      </c>
      <c r="L43" s="1">
        <f>IFERROR(__xludf.DUMMYFUNCTION("""COMPUTED_VALUE"""),0.0)</f>
        <v>0</v>
      </c>
      <c r="M43" s="1">
        <f>IFERROR(__xludf.DUMMYFUNCTION("""COMPUTED_VALUE"""),11.0)</f>
        <v>11</v>
      </c>
      <c r="N43" s="1">
        <f>IFERROR(__xludf.DUMMYFUNCTION("""COMPUTED_VALUE"""),12.0)</f>
        <v>12</v>
      </c>
    </row>
    <row r="44">
      <c r="A44" s="1">
        <f>IFERROR(__xludf.DUMMYFUNCTION("""COMPUTED_VALUE"""),43.0)</f>
        <v>43</v>
      </c>
      <c r="B44" s="1" t="str">
        <f>IFERROR(__xludf.DUMMYFUNCTION("""COMPUTED_VALUE"""),"Dinesh Karthik")</f>
        <v>Dinesh Karthik</v>
      </c>
      <c r="C44" s="1">
        <f>IFERROR(__xludf.DUMMYFUNCTION("""COMPUTED_VALUE"""),14.0)</f>
        <v>14</v>
      </c>
      <c r="D44" s="1">
        <f>IFERROR(__xludf.DUMMYFUNCTION("""COMPUTED_VALUE"""),14.0)</f>
        <v>14</v>
      </c>
      <c r="E44" s="1">
        <f>IFERROR(__xludf.DUMMYFUNCTION("""COMPUTED_VALUE"""),2.0)</f>
        <v>2</v>
      </c>
      <c r="F44" s="1">
        <f>IFERROR(__xludf.DUMMYFUNCTION("""COMPUTED_VALUE"""),169.0)</f>
        <v>169</v>
      </c>
      <c r="G44" s="1">
        <f>IFERROR(__xludf.DUMMYFUNCTION("""COMPUTED_VALUE"""),58.0)</f>
        <v>58</v>
      </c>
      <c r="H44" s="1">
        <f>IFERROR(__xludf.DUMMYFUNCTION("""COMPUTED_VALUE"""),14.08)</f>
        <v>14.08</v>
      </c>
      <c r="I44" s="1">
        <f>IFERROR(__xludf.DUMMYFUNCTION("""COMPUTED_VALUE"""),134.0)</f>
        <v>134</v>
      </c>
      <c r="J44" s="1">
        <f>IFERROR(__xludf.DUMMYFUNCTION("""COMPUTED_VALUE"""),126.11)</f>
        <v>126.11</v>
      </c>
      <c r="K44" s="1">
        <f>IFERROR(__xludf.DUMMYFUNCTION("""COMPUTED_VALUE"""),0.0)</f>
        <v>0</v>
      </c>
      <c r="L44" s="1">
        <f>IFERROR(__xludf.DUMMYFUNCTION("""COMPUTED_VALUE"""),1.0)</f>
        <v>1</v>
      </c>
      <c r="M44" s="1">
        <f>IFERROR(__xludf.DUMMYFUNCTION("""COMPUTED_VALUE"""),20.0)</f>
        <v>20</v>
      </c>
      <c r="N44" s="1">
        <f>IFERROR(__xludf.DUMMYFUNCTION("""COMPUTED_VALUE"""),4.0)</f>
        <v>4</v>
      </c>
    </row>
    <row r="45">
      <c r="A45" s="1">
        <f>IFERROR(__xludf.DUMMYFUNCTION("""COMPUTED_VALUE"""),44.0)</f>
        <v>44</v>
      </c>
      <c r="B45" s="1" t="str">
        <f>IFERROR(__xludf.DUMMYFUNCTION("""COMPUTED_VALUE"""),"Pat Cummins")</f>
        <v>Pat Cummins</v>
      </c>
      <c r="C45" s="1">
        <f>IFERROR(__xludf.DUMMYFUNCTION("""COMPUTED_VALUE"""),14.0)</f>
        <v>14</v>
      </c>
      <c r="D45" s="1">
        <f>IFERROR(__xludf.DUMMYFUNCTION("""COMPUTED_VALUE"""),11.0)</f>
        <v>11</v>
      </c>
      <c r="E45" s="1">
        <f>IFERROR(__xludf.DUMMYFUNCTION("""COMPUTED_VALUE"""),4.0)</f>
        <v>4</v>
      </c>
      <c r="F45" s="1">
        <f>IFERROR(__xludf.DUMMYFUNCTION("""COMPUTED_VALUE"""),146.0)</f>
        <v>146</v>
      </c>
      <c r="G45" s="1" t="str">
        <f>IFERROR(__xludf.DUMMYFUNCTION("""COMPUTED_VALUE"""),"53*")</f>
        <v>53*</v>
      </c>
      <c r="H45" s="1">
        <f>IFERROR(__xludf.DUMMYFUNCTION("""COMPUTED_VALUE"""),20.85)</f>
        <v>20.85</v>
      </c>
      <c r="I45" s="1">
        <f>IFERROR(__xludf.DUMMYFUNCTION("""COMPUTED_VALUE"""),114.0)</f>
        <v>114</v>
      </c>
      <c r="J45" s="1">
        <f>IFERROR(__xludf.DUMMYFUNCTION("""COMPUTED_VALUE"""),128.07)</f>
        <v>128.07</v>
      </c>
      <c r="K45" s="1">
        <f>IFERROR(__xludf.DUMMYFUNCTION("""COMPUTED_VALUE"""),0.0)</f>
        <v>0</v>
      </c>
      <c r="L45" s="1">
        <f>IFERROR(__xludf.DUMMYFUNCTION("""COMPUTED_VALUE"""),1.0)</f>
        <v>1</v>
      </c>
      <c r="M45" s="1">
        <f>IFERROR(__xludf.DUMMYFUNCTION("""COMPUTED_VALUE"""),9.0)</f>
        <v>9</v>
      </c>
      <c r="N45" s="1">
        <f>IFERROR(__xludf.DUMMYFUNCTION("""COMPUTED_VALUE"""),8.0)</f>
        <v>8</v>
      </c>
    </row>
    <row r="46">
      <c r="A46" s="1">
        <f>IFERROR(__xludf.DUMMYFUNCTION("""COMPUTED_VALUE"""),45.0)</f>
        <v>45</v>
      </c>
      <c r="B46" s="1" t="str">
        <f>IFERROR(__xludf.DUMMYFUNCTION("""COMPUTED_VALUE"""),"Priyam Garg")</f>
        <v>Priyam Garg</v>
      </c>
      <c r="C46" s="1">
        <f>IFERROR(__xludf.DUMMYFUNCTION("""COMPUTED_VALUE"""),14.0)</f>
        <v>14</v>
      </c>
      <c r="D46" s="1">
        <f>IFERROR(__xludf.DUMMYFUNCTION("""COMPUTED_VALUE"""),10.0)</f>
        <v>10</v>
      </c>
      <c r="E46" s="1">
        <f>IFERROR(__xludf.DUMMYFUNCTION("""COMPUTED_VALUE"""),1.0)</f>
        <v>1</v>
      </c>
      <c r="F46" s="1">
        <f>IFERROR(__xludf.DUMMYFUNCTION("""COMPUTED_VALUE"""),133.0)</f>
        <v>133</v>
      </c>
      <c r="G46" s="1" t="str">
        <f>IFERROR(__xludf.DUMMYFUNCTION("""COMPUTED_VALUE"""),"51*")</f>
        <v>51*</v>
      </c>
      <c r="H46" s="1">
        <f>IFERROR(__xludf.DUMMYFUNCTION("""COMPUTED_VALUE"""),14.77)</f>
        <v>14.77</v>
      </c>
      <c r="I46" s="1">
        <f>IFERROR(__xludf.DUMMYFUNCTION("""COMPUTED_VALUE"""),111.0)</f>
        <v>111</v>
      </c>
      <c r="J46" s="1">
        <f>IFERROR(__xludf.DUMMYFUNCTION("""COMPUTED_VALUE"""),119.81)</f>
        <v>119.81</v>
      </c>
      <c r="K46" s="1">
        <f>IFERROR(__xludf.DUMMYFUNCTION("""COMPUTED_VALUE"""),0.0)</f>
        <v>0</v>
      </c>
      <c r="L46" s="1">
        <f>IFERROR(__xludf.DUMMYFUNCTION("""COMPUTED_VALUE"""),1.0)</f>
        <v>1</v>
      </c>
      <c r="M46" s="1">
        <f>IFERROR(__xludf.DUMMYFUNCTION("""COMPUTED_VALUE"""),9.0)</f>
        <v>9</v>
      </c>
      <c r="N46" s="1">
        <f>IFERROR(__xludf.DUMMYFUNCTION("""COMPUTED_VALUE"""),4.0)</f>
        <v>4</v>
      </c>
    </row>
    <row r="47">
      <c r="A47" s="1">
        <f>IFERROR(__xludf.DUMMYFUNCTION("""COMPUTED_VALUE"""),46.0)</f>
        <v>46</v>
      </c>
      <c r="B47" s="1" t="str">
        <f>IFERROR(__xludf.DUMMYFUNCTION("""COMPUTED_VALUE"""),"Mandeep Singh")</f>
        <v>Mandeep Singh</v>
      </c>
      <c r="C47" s="1">
        <f>IFERROR(__xludf.DUMMYFUNCTION("""COMPUTED_VALUE"""),7.0)</f>
        <v>7</v>
      </c>
      <c r="D47" s="1">
        <f>IFERROR(__xludf.DUMMYFUNCTION("""COMPUTED_VALUE"""),7.0)</f>
        <v>7</v>
      </c>
      <c r="E47" s="1">
        <f>IFERROR(__xludf.DUMMYFUNCTION("""COMPUTED_VALUE"""),1.0)</f>
        <v>1</v>
      </c>
      <c r="F47" s="1">
        <f>IFERROR(__xludf.DUMMYFUNCTION("""COMPUTED_VALUE"""),130.0)</f>
        <v>130</v>
      </c>
      <c r="G47" s="1" t="str">
        <f>IFERROR(__xludf.DUMMYFUNCTION("""COMPUTED_VALUE"""),"66*")</f>
        <v>66*</v>
      </c>
      <c r="H47" s="1">
        <f>IFERROR(__xludf.DUMMYFUNCTION("""COMPUTED_VALUE"""),21.66)</f>
        <v>21.66</v>
      </c>
      <c r="I47" s="1">
        <f>IFERROR(__xludf.DUMMYFUNCTION("""COMPUTED_VALUE"""),109.0)</f>
        <v>109</v>
      </c>
      <c r="J47" s="1">
        <f>IFERROR(__xludf.DUMMYFUNCTION("""COMPUTED_VALUE"""),119.26)</f>
        <v>119.26</v>
      </c>
      <c r="K47" s="1">
        <f>IFERROR(__xludf.DUMMYFUNCTION("""COMPUTED_VALUE"""),0.0)</f>
        <v>0</v>
      </c>
      <c r="L47" s="1">
        <f>IFERROR(__xludf.DUMMYFUNCTION("""COMPUTED_VALUE"""),1.0)</f>
        <v>1</v>
      </c>
      <c r="M47" s="1">
        <f>IFERROR(__xludf.DUMMYFUNCTION("""COMPUTED_VALUE"""),10.0)</f>
        <v>10</v>
      </c>
      <c r="N47" s="1">
        <f>IFERROR(__xludf.DUMMYFUNCTION("""COMPUTED_VALUE"""),4.0)</f>
        <v>4</v>
      </c>
    </row>
    <row r="48">
      <c r="A48" s="1">
        <f>IFERROR(__xludf.DUMMYFUNCTION("""COMPUTED_VALUE"""),47.0)</f>
        <v>47</v>
      </c>
      <c r="B48" s="1" t="str">
        <f>IFERROR(__xludf.DUMMYFUNCTION("""COMPUTED_VALUE"""),"Shivam Dube")</f>
        <v>Shivam Dube</v>
      </c>
      <c r="C48" s="1">
        <f>IFERROR(__xludf.DUMMYFUNCTION("""COMPUTED_VALUE"""),11.0)</f>
        <v>11</v>
      </c>
      <c r="D48" s="1">
        <f>IFERROR(__xludf.DUMMYFUNCTION("""COMPUTED_VALUE"""),9.0)</f>
        <v>9</v>
      </c>
      <c r="E48" s="1">
        <f>IFERROR(__xludf.DUMMYFUNCTION("""COMPUTED_VALUE"""),2.0)</f>
        <v>2</v>
      </c>
      <c r="F48" s="1">
        <f>IFERROR(__xludf.DUMMYFUNCTION("""COMPUTED_VALUE"""),129.0)</f>
        <v>129</v>
      </c>
      <c r="G48" s="1" t="str">
        <f>IFERROR(__xludf.DUMMYFUNCTION("""COMPUTED_VALUE"""),"27*")</f>
        <v>27*</v>
      </c>
      <c r="H48" s="1">
        <f>IFERROR(__xludf.DUMMYFUNCTION("""COMPUTED_VALUE"""),18.42)</f>
        <v>18.42</v>
      </c>
      <c r="I48" s="1">
        <f>IFERROR(__xludf.DUMMYFUNCTION("""COMPUTED_VALUE"""),105.0)</f>
        <v>105</v>
      </c>
      <c r="J48" s="1">
        <f>IFERROR(__xludf.DUMMYFUNCTION("""COMPUTED_VALUE"""),122.85)</f>
        <v>122.85</v>
      </c>
      <c r="K48" s="1">
        <f>IFERROR(__xludf.DUMMYFUNCTION("""COMPUTED_VALUE"""),0.0)</f>
        <v>0</v>
      </c>
      <c r="L48" s="1">
        <f>IFERROR(__xludf.DUMMYFUNCTION("""COMPUTED_VALUE"""),0.0)</f>
        <v>0</v>
      </c>
      <c r="M48" s="1">
        <f>IFERROR(__xludf.DUMMYFUNCTION("""COMPUTED_VALUE"""),5.0)</f>
        <v>5</v>
      </c>
      <c r="N48" s="1">
        <f>IFERROR(__xludf.DUMMYFUNCTION("""COMPUTED_VALUE"""),9.0)</f>
        <v>9</v>
      </c>
    </row>
    <row r="49">
      <c r="A49" s="1">
        <f>IFERROR(__xludf.DUMMYFUNCTION("""COMPUTED_VALUE"""),48.0)</f>
        <v>48</v>
      </c>
      <c r="B49" s="1" t="str">
        <f>IFERROR(__xludf.DUMMYFUNCTION("""COMPUTED_VALUE"""),"Sunil Narine")</f>
        <v>Sunil Narine</v>
      </c>
      <c r="C49" s="1">
        <f>IFERROR(__xludf.DUMMYFUNCTION("""COMPUTED_VALUE"""),10.0)</f>
        <v>10</v>
      </c>
      <c r="D49" s="1">
        <f>IFERROR(__xludf.DUMMYFUNCTION("""COMPUTED_VALUE"""),9.0)</f>
        <v>9</v>
      </c>
      <c r="E49" s="1">
        <f>IFERROR(__xludf.DUMMYFUNCTION("""COMPUTED_VALUE"""),0.0)</f>
        <v>0</v>
      </c>
      <c r="F49" s="1">
        <f>IFERROR(__xludf.DUMMYFUNCTION("""COMPUTED_VALUE"""),121.0)</f>
        <v>121</v>
      </c>
      <c r="G49" s="1">
        <f>IFERROR(__xludf.DUMMYFUNCTION("""COMPUTED_VALUE"""),64.0)</f>
        <v>64</v>
      </c>
      <c r="H49" s="1">
        <f>IFERROR(__xludf.DUMMYFUNCTION("""COMPUTED_VALUE"""),13.44)</f>
        <v>13.44</v>
      </c>
      <c r="I49" s="1">
        <f>IFERROR(__xludf.DUMMYFUNCTION("""COMPUTED_VALUE"""),85.0)</f>
        <v>85</v>
      </c>
      <c r="J49" s="1">
        <f>IFERROR(__xludf.DUMMYFUNCTION("""COMPUTED_VALUE"""),142.35)</f>
        <v>142.35</v>
      </c>
      <c r="K49" s="1">
        <f>IFERROR(__xludf.DUMMYFUNCTION("""COMPUTED_VALUE"""),0.0)</f>
        <v>0</v>
      </c>
      <c r="L49" s="1">
        <f>IFERROR(__xludf.DUMMYFUNCTION("""COMPUTED_VALUE"""),1.0)</f>
        <v>1</v>
      </c>
      <c r="M49" s="1">
        <f>IFERROR(__xludf.DUMMYFUNCTION("""COMPUTED_VALUE"""),10.0)</f>
        <v>10</v>
      </c>
      <c r="N49" s="1">
        <f>IFERROR(__xludf.DUMMYFUNCTION("""COMPUTED_VALUE"""),8.0)</f>
        <v>8</v>
      </c>
    </row>
    <row r="50">
      <c r="A50" s="1">
        <f>IFERROR(__xludf.DUMMYFUNCTION("""COMPUTED_VALUE"""),49.0)</f>
        <v>49</v>
      </c>
      <c r="B50" s="1" t="str">
        <f>IFERROR(__xludf.DUMMYFUNCTION("""COMPUTED_VALUE"""),"Andre Russell")</f>
        <v>Andre Russell</v>
      </c>
      <c r="C50" s="1">
        <f>IFERROR(__xludf.DUMMYFUNCTION("""COMPUTED_VALUE"""),10.0)</f>
        <v>10</v>
      </c>
      <c r="D50" s="1">
        <f>IFERROR(__xludf.DUMMYFUNCTION("""COMPUTED_VALUE"""),9.0)</f>
        <v>9</v>
      </c>
      <c r="E50" s="1">
        <f>IFERROR(__xludf.DUMMYFUNCTION("""COMPUTED_VALUE"""),0.0)</f>
        <v>0</v>
      </c>
      <c r="F50" s="1">
        <f>IFERROR(__xludf.DUMMYFUNCTION("""COMPUTED_VALUE"""),117.0)</f>
        <v>117</v>
      </c>
      <c r="G50" s="1">
        <f>IFERROR(__xludf.DUMMYFUNCTION("""COMPUTED_VALUE"""),25.0)</f>
        <v>25</v>
      </c>
      <c r="H50" s="1">
        <f>IFERROR(__xludf.DUMMYFUNCTION("""COMPUTED_VALUE"""),13.0)</f>
        <v>13</v>
      </c>
      <c r="I50" s="1">
        <f>IFERROR(__xludf.DUMMYFUNCTION("""COMPUTED_VALUE"""),81.0)</f>
        <v>81</v>
      </c>
      <c r="J50" s="1">
        <f>IFERROR(__xludf.DUMMYFUNCTION("""COMPUTED_VALUE"""),144.44)</f>
        <v>144.44</v>
      </c>
      <c r="K50" s="1">
        <f>IFERROR(__xludf.DUMMYFUNCTION("""COMPUTED_VALUE"""),0.0)</f>
        <v>0</v>
      </c>
      <c r="L50" s="1">
        <f>IFERROR(__xludf.DUMMYFUNCTION("""COMPUTED_VALUE"""),0.0)</f>
        <v>0</v>
      </c>
      <c r="M50" s="1">
        <f>IFERROR(__xludf.DUMMYFUNCTION("""COMPUTED_VALUE"""),9.0)</f>
        <v>9</v>
      </c>
      <c r="N50" s="1">
        <f>IFERROR(__xludf.DUMMYFUNCTION("""COMPUTED_VALUE"""),9.0)</f>
        <v>9</v>
      </c>
    </row>
    <row r="51">
      <c r="A51" s="1">
        <f>IFERROR(__xludf.DUMMYFUNCTION("""COMPUTED_VALUE"""),50.0)</f>
        <v>50</v>
      </c>
      <c r="B51" s="1" t="str">
        <f>IFERROR(__xludf.DUMMYFUNCTION("""COMPUTED_VALUE"""),"Axar Patel")</f>
        <v>Axar Patel</v>
      </c>
      <c r="C51" s="1">
        <f>IFERROR(__xludf.DUMMYFUNCTION("""COMPUTED_VALUE"""),15.0)</f>
        <v>15</v>
      </c>
      <c r="D51" s="1">
        <f>IFERROR(__xludf.DUMMYFUNCTION("""COMPUTED_VALUE"""),9.0)</f>
        <v>9</v>
      </c>
      <c r="E51" s="1">
        <f>IFERROR(__xludf.DUMMYFUNCTION("""COMPUTED_VALUE"""),1.0)</f>
        <v>1</v>
      </c>
      <c r="F51" s="1">
        <f>IFERROR(__xludf.DUMMYFUNCTION("""COMPUTED_VALUE"""),117.0)</f>
        <v>117</v>
      </c>
      <c r="G51" s="1">
        <f>IFERROR(__xludf.DUMMYFUNCTION("""COMPUTED_VALUE"""),42.0)</f>
        <v>42</v>
      </c>
      <c r="H51" s="1">
        <f>IFERROR(__xludf.DUMMYFUNCTION("""COMPUTED_VALUE"""),14.62)</f>
        <v>14.62</v>
      </c>
      <c r="I51" s="1">
        <f>IFERROR(__xludf.DUMMYFUNCTION("""COMPUTED_VALUE"""),85.0)</f>
        <v>85</v>
      </c>
      <c r="J51" s="1">
        <f>IFERROR(__xludf.DUMMYFUNCTION("""COMPUTED_VALUE"""),137.64)</f>
        <v>137.64</v>
      </c>
      <c r="K51" s="1">
        <f>IFERROR(__xludf.DUMMYFUNCTION("""COMPUTED_VALUE"""),0.0)</f>
        <v>0</v>
      </c>
      <c r="L51" s="1">
        <f>IFERROR(__xludf.DUMMYFUNCTION("""COMPUTED_VALUE"""),0.0)</f>
        <v>0</v>
      </c>
      <c r="M51" s="1">
        <f>IFERROR(__xludf.DUMMYFUNCTION("""COMPUTED_VALUE"""),6.0)</f>
        <v>6</v>
      </c>
      <c r="N51" s="1">
        <f>IFERROR(__xludf.DUMMYFUNCTION("""COMPUTED_VALUE"""),8.0)</f>
        <v>8</v>
      </c>
    </row>
    <row r="52">
      <c r="A52" s="1">
        <f>IFERROR(__xludf.DUMMYFUNCTION("""COMPUTED_VALUE"""),51.0)</f>
        <v>51</v>
      </c>
      <c r="B52" s="1" t="str">
        <f>IFERROR(__xludf.DUMMYFUNCTION("""COMPUTED_VALUE"""),"Jofra Archer")</f>
        <v>Jofra Archer</v>
      </c>
      <c r="C52" s="1">
        <f>IFERROR(__xludf.DUMMYFUNCTION("""COMPUTED_VALUE"""),14.0)</f>
        <v>14</v>
      </c>
      <c r="D52" s="1">
        <f>IFERROR(__xludf.DUMMYFUNCTION("""COMPUTED_VALUE"""),10.0)</f>
        <v>10</v>
      </c>
      <c r="E52" s="1">
        <f>IFERROR(__xludf.DUMMYFUNCTION("""COMPUTED_VALUE"""),4.0)</f>
        <v>4</v>
      </c>
      <c r="F52" s="1">
        <f>IFERROR(__xludf.DUMMYFUNCTION("""COMPUTED_VALUE"""),113.0)</f>
        <v>113</v>
      </c>
      <c r="G52" s="1" t="str">
        <f>IFERROR(__xludf.DUMMYFUNCTION("""COMPUTED_VALUE"""),"27*")</f>
        <v>27*</v>
      </c>
      <c r="H52" s="1">
        <f>IFERROR(__xludf.DUMMYFUNCTION("""COMPUTED_VALUE"""),18.83)</f>
        <v>18.83</v>
      </c>
      <c r="I52" s="1">
        <f>IFERROR(__xludf.DUMMYFUNCTION("""COMPUTED_VALUE"""),63.0)</f>
        <v>63</v>
      </c>
      <c r="J52" s="1">
        <f>IFERROR(__xludf.DUMMYFUNCTION("""COMPUTED_VALUE"""),179.36)</f>
        <v>179.36</v>
      </c>
      <c r="K52" s="1">
        <f>IFERROR(__xludf.DUMMYFUNCTION("""COMPUTED_VALUE"""),0.0)</f>
        <v>0</v>
      </c>
      <c r="L52" s="1">
        <f>IFERROR(__xludf.DUMMYFUNCTION("""COMPUTED_VALUE"""),0.0)</f>
        <v>0</v>
      </c>
      <c r="M52" s="1">
        <f>IFERROR(__xludf.DUMMYFUNCTION("""COMPUTED_VALUE"""),5.0)</f>
        <v>5</v>
      </c>
      <c r="N52" s="1">
        <f>IFERROR(__xludf.DUMMYFUNCTION("""COMPUTED_VALUE"""),10.0)</f>
        <v>10</v>
      </c>
    </row>
    <row r="53">
      <c r="A53" s="1">
        <f>IFERROR(__xludf.DUMMYFUNCTION("""COMPUTED_VALUE"""),52.0)</f>
        <v>52</v>
      </c>
      <c r="B53" s="1" t="str">
        <f>IFERROR(__xludf.DUMMYFUNCTION("""COMPUTED_VALUE"""),"Ajinkya Rahane")</f>
        <v>Ajinkya Rahane</v>
      </c>
      <c r="C53" s="1">
        <f>IFERROR(__xludf.DUMMYFUNCTION("""COMPUTED_VALUE"""),9.0)</f>
        <v>9</v>
      </c>
      <c r="D53" s="1">
        <f>IFERROR(__xludf.DUMMYFUNCTION("""COMPUTED_VALUE"""),8.0)</f>
        <v>8</v>
      </c>
      <c r="E53" s="1">
        <f>IFERROR(__xludf.DUMMYFUNCTION("""COMPUTED_VALUE"""),0.0)</f>
        <v>0</v>
      </c>
      <c r="F53" s="1">
        <f>IFERROR(__xludf.DUMMYFUNCTION("""COMPUTED_VALUE"""),113.0)</f>
        <v>113</v>
      </c>
      <c r="G53" s="1">
        <f>IFERROR(__xludf.DUMMYFUNCTION("""COMPUTED_VALUE"""),60.0)</f>
        <v>60</v>
      </c>
      <c r="H53" s="1">
        <f>IFERROR(__xludf.DUMMYFUNCTION("""COMPUTED_VALUE"""),14.12)</f>
        <v>14.12</v>
      </c>
      <c r="I53" s="1">
        <f>IFERROR(__xludf.DUMMYFUNCTION("""COMPUTED_VALUE"""),107.0)</f>
        <v>107</v>
      </c>
      <c r="J53" s="1">
        <f>IFERROR(__xludf.DUMMYFUNCTION("""COMPUTED_VALUE"""),105.6)</f>
        <v>105.6</v>
      </c>
      <c r="K53" s="1">
        <f>IFERROR(__xludf.DUMMYFUNCTION("""COMPUTED_VALUE"""),0.0)</f>
        <v>0</v>
      </c>
      <c r="L53" s="1">
        <f>IFERROR(__xludf.DUMMYFUNCTION("""COMPUTED_VALUE"""),1.0)</f>
        <v>1</v>
      </c>
      <c r="M53" s="1">
        <f>IFERROR(__xludf.DUMMYFUNCTION("""COMPUTED_VALUE"""),12.0)</f>
        <v>12</v>
      </c>
      <c r="N53" s="1">
        <f>IFERROR(__xludf.DUMMYFUNCTION("""COMPUTED_VALUE"""),2.0)</f>
        <v>2</v>
      </c>
    </row>
    <row r="54">
      <c r="A54" s="1">
        <f>IFERROR(__xludf.DUMMYFUNCTION("""COMPUTED_VALUE"""),53.0)</f>
        <v>53</v>
      </c>
      <c r="B54" s="1" t="str">
        <f>IFERROR(__xludf.DUMMYFUNCTION("""COMPUTED_VALUE"""),"Washington Sundar")</f>
        <v>Washington Sundar</v>
      </c>
      <c r="C54" s="1">
        <f>IFERROR(__xludf.DUMMYFUNCTION("""COMPUTED_VALUE"""),15.0)</f>
        <v>15</v>
      </c>
      <c r="D54" s="1">
        <f>IFERROR(__xludf.DUMMYFUNCTION("""COMPUTED_VALUE"""),9.0)</f>
        <v>9</v>
      </c>
      <c r="E54" s="1">
        <f>IFERROR(__xludf.DUMMYFUNCTION("""COMPUTED_VALUE"""),3.0)</f>
        <v>3</v>
      </c>
      <c r="F54" s="1">
        <f>IFERROR(__xludf.DUMMYFUNCTION("""COMPUTED_VALUE"""),111.0)</f>
        <v>111</v>
      </c>
      <c r="G54" s="1">
        <f>IFERROR(__xludf.DUMMYFUNCTION("""COMPUTED_VALUE"""),30.0)</f>
        <v>30</v>
      </c>
      <c r="H54" s="1">
        <f>IFERROR(__xludf.DUMMYFUNCTION("""COMPUTED_VALUE"""),18.5)</f>
        <v>18.5</v>
      </c>
      <c r="I54" s="1">
        <f>IFERROR(__xludf.DUMMYFUNCTION("""COMPUTED_VALUE"""),95.0)</f>
        <v>95</v>
      </c>
      <c r="J54" s="1">
        <f>IFERROR(__xludf.DUMMYFUNCTION("""COMPUTED_VALUE"""),116.84)</f>
        <v>116.84</v>
      </c>
      <c r="K54" s="1">
        <f>IFERROR(__xludf.DUMMYFUNCTION("""COMPUTED_VALUE"""),0.0)</f>
        <v>0</v>
      </c>
      <c r="L54" s="1">
        <f>IFERROR(__xludf.DUMMYFUNCTION("""COMPUTED_VALUE"""),0.0)</f>
        <v>0</v>
      </c>
      <c r="M54" s="1">
        <f>IFERROR(__xludf.DUMMYFUNCTION("""COMPUTED_VALUE"""),10.0)</f>
        <v>10</v>
      </c>
      <c r="N54" s="1">
        <f>IFERROR(__xludf.DUMMYFUNCTION("""COMPUTED_VALUE"""),2.0)</f>
        <v>2</v>
      </c>
    </row>
    <row r="55">
      <c r="A55" s="1">
        <f>IFERROR(__xludf.DUMMYFUNCTION("""COMPUTED_VALUE"""),54.0)</f>
        <v>54</v>
      </c>
      <c r="B55" s="1" t="str">
        <f>IFERROR(__xludf.DUMMYFUNCTION("""COMPUTED_VALUE"""),"Abdul Samad")</f>
        <v>Abdul Samad</v>
      </c>
      <c r="C55" s="1">
        <f>IFERROR(__xludf.DUMMYFUNCTION("""COMPUTED_VALUE"""),12.0)</f>
        <v>12</v>
      </c>
      <c r="D55" s="1">
        <f>IFERROR(__xludf.DUMMYFUNCTION("""COMPUTED_VALUE"""),8.0)</f>
        <v>8</v>
      </c>
      <c r="E55" s="1">
        <f>IFERROR(__xludf.DUMMYFUNCTION("""COMPUTED_VALUE"""),3.0)</f>
        <v>3</v>
      </c>
      <c r="F55" s="1">
        <f>IFERROR(__xludf.DUMMYFUNCTION("""COMPUTED_VALUE"""),111.0)</f>
        <v>111</v>
      </c>
      <c r="G55" s="1">
        <f>IFERROR(__xludf.DUMMYFUNCTION("""COMPUTED_VALUE"""),33.0)</f>
        <v>33</v>
      </c>
      <c r="H55" s="1">
        <f>IFERROR(__xludf.DUMMYFUNCTION("""COMPUTED_VALUE"""),22.2)</f>
        <v>22.2</v>
      </c>
      <c r="I55" s="1">
        <f>IFERROR(__xludf.DUMMYFUNCTION("""COMPUTED_VALUE"""),65.0)</f>
        <v>65</v>
      </c>
      <c r="J55" s="1">
        <f>IFERROR(__xludf.DUMMYFUNCTION("""COMPUTED_VALUE"""),170.76)</f>
        <v>170.76</v>
      </c>
      <c r="K55" s="1">
        <f>IFERROR(__xludf.DUMMYFUNCTION("""COMPUTED_VALUE"""),0.0)</f>
        <v>0</v>
      </c>
      <c r="L55" s="1">
        <f>IFERROR(__xludf.DUMMYFUNCTION("""COMPUTED_VALUE"""),0.0)</f>
        <v>0</v>
      </c>
      <c r="M55" s="1">
        <f>IFERROR(__xludf.DUMMYFUNCTION("""COMPUTED_VALUE"""),8.0)</f>
        <v>8</v>
      </c>
      <c r="N55" s="1">
        <f>IFERROR(__xludf.DUMMYFUNCTION("""COMPUTED_VALUE"""),6.0)</f>
        <v>6</v>
      </c>
    </row>
    <row r="56">
      <c r="A56" s="1">
        <f>IFERROR(__xludf.DUMMYFUNCTION("""COMPUTED_VALUE"""),55.0)</f>
        <v>55</v>
      </c>
      <c r="B56" s="1" t="str">
        <f>IFERROR(__xludf.DUMMYFUNCTION("""COMPUTED_VALUE"""),"Krunal Pandya")</f>
        <v>Krunal Pandya</v>
      </c>
      <c r="C56" s="1">
        <f>IFERROR(__xludf.DUMMYFUNCTION("""COMPUTED_VALUE"""),16.0)</f>
        <v>16</v>
      </c>
      <c r="D56" s="1">
        <f>IFERROR(__xludf.DUMMYFUNCTION("""COMPUTED_VALUE"""),12.0)</f>
        <v>12</v>
      </c>
      <c r="E56" s="1">
        <f>IFERROR(__xludf.DUMMYFUNCTION("""COMPUTED_VALUE"""),6.0)</f>
        <v>6</v>
      </c>
      <c r="F56" s="1">
        <f>IFERROR(__xludf.DUMMYFUNCTION("""COMPUTED_VALUE"""),109.0)</f>
        <v>109</v>
      </c>
      <c r="G56" s="1">
        <f>IFERROR(__xludf.DUMMYFUNCTION("""COMPUTED_VALUE"""),34.0)</f>
        <v>34</v>
      </c>
      <c r="H56" s="1">
        <f>IFERROR(__xludf.DUMMYFUNCTION("""COMPUTED_VALUE"""),18.16)</f>
        <v>18.16</v>
      </c>
      <c r="I56" s="1">
        <f>IFERROR(__xludf.DUMMYFUNCTION("""COMPUTED_VALUE"""),92.0)</f>
        <v>92</v>
      </c>
      <c r="J56" s="1">
        <f>IFERROR(__xludf.DUMMYFUNCTION("""COMPUTED_VALUE"""),118.47)</f>
        <v>118.47</v>
      </c>
      <c r="K56" s="1">
        <f>IFERROR(__xludf.DUMMYFUNCTION("""COMPUTED_VALUE"""),0.0)</f>
        <v>0</v>
      </c>
      <c r="L56" s="1">
        <f>IFERROR(__xludf.DUMMYFUNCTION("""COMPUTED_VALUE"""),0.0)</f>
        <v>0</v>
      </c>
      <c r="M56" s="1">
        <f>IFERROR(__xludf.DUMMYFUNCTION("""COMPUTED_VALUE"""),9.0)</f>
        <v>9</v>
      </c>
      <c r="N56" s="1">
        <f>IFERROR(__xludf.DUMMYFUNCTION("""COMPUTED_VALUE"""),5.0)</f>
        <v>5</v>
      </c>
    </row>
    <row r="57">
      <c r="A57" s="1">
        <f>IFERROR(__xludf.DUMMYFUNCTION("""COMPUTED_VALUE"""),56.0)</f>
        <v>56</v>
      </c>
      <c r="B57" s="1" t="str">
        <f>IFERROR(__xludf.DUMMYFUNCTION("""COMPUTED_VALUE"""),"Glenn Maxwell")</f>
        <v>Glenn Maxwell</v>
      </c>
      <c r="C57" s="1">
        <f>IFERROR(__xludf.DUMMYFUNCTION("""COMPUTED_VALUE"""),13.0)</f>
        <v>13</v>
      </c>
      <c r="D57" s="1">
        <f>IFERROR(__xludf.DUMMYFUNCTION("""COMPUTED_VALUE"""),11.0)</f>
        <v>11</v>
      </c>
      <c r="E57" s="1">
        <f>IFERROR(__xludf.DUMMYFUNCTION("""COMPUTED_VALUE"""),4.0)</f>
        <v>4</v>
      </c>
      <c r="F57" s="1">
        <f>IFERROR(__xludf.DUMMYFUNCTION("""COMPUTED_VALUE"""),108.0)</f>
        <v>108</v>
      </c>
      <c r="G57" s="1">
        <f>IFERROR(__xludf.DUMMYFUNCTION("""COMPUTED_VALUE"""),32.0)</f>
        <v>32</v>
      </c>
      <c r="H57" s="1">
        <f>IFERROR(__xludf.DUMMYFUNCTION("""COMPUTED_VALUE"""),15.42)</f>
        <v>15.42</v>
      </c>
      <c r="I57" s="1">
        <f>IFERROR(__xludf.DUMMYFUNCTION("""COMPUTED_VALUE"""),106.0)</f>
        <v>106</v>
      </c>
      <c r="J57" s="1">
        <f>IFERROR(__xludf.DUMMYFUNCTION("""COMPUTED_VALUE"""),101.88)</f>
        <v>101.88</v>
      </c>
      <c r="K57" s="1">
        <f>IFERROR(__xludf.DUMMYFUNCTION("""COMPUTED_VALUE"""),0.0)</f>
        <v>0</v>
      </c>
      <c r="L57" s="1">
        <f>IFERROR(__xludf.DUMMYFUNCTION("""COMPUTED_VALUE"""),0.0)</f>
        <v>0</v>
      </c>
      <c r="M57" s="1">
        <f>IFERROR(__xludf.DUMMYFUNCTION("""COMPUTED_VALUE"""),9.0)</f>
        <v>9</v>
      </c>
      <c r="N57" s="1">
        <f>IFERROR(__xludf.DUMMYFUNCTION("""COMPUTED_VALUE"""),0.0)</f>
        <v>0</v>
      </c>
    </row>
    <row r="58">
      <c r="A58" s="1">
        <f>IFERROR(__xludf.DUMMYFUNCTION("""COMPUTED_VALUE"""),57.0)</f>
        <v>57</v>
      </c>
      <c r="B58" s="1" t="str">
        <f>IFERROR(__xludf.DUMMYFUNCTION("""COMPUTED_VALUE"""),"Saurabh Tiwary")</f>
        <v>Saurabh Tiwary</v>
      </c>
      <c r="C58" s="1">
        <f>IFERROR(__xludf.DUMMYFUNCTION("""COMPUTED_VALUE"""),7.0)</f>
        <v>7</v>
      </c>
      <c r="D58" s="1">
        <f>IFERROR(__xludf.DUMMYFUNCTION("""COMPUTED_VALUE"""),5.0)</f>
        <v>5</v>
      </c>
      <c r="E58" s="1">
        <f>IFERROR(__xludf.DUMMYFUNCTION("""COMPUTED_VALUE"""),0.0)</f>
        <v>0</v>
      </c>
      <c r="F58" s="1">
        <f>IFERROR(__xludf.DUMMYFUNCTION("""COMPUTED_VALUE"""),103.0)</f>
        <v>103</v>
      </c>
      <c r="G58" s="1">
        <f>IFERROR(__xludf.DUMMYFUNCTION("""COMPUTED_VALUE"""),42.0)</f>
        <v>42</v>
      </c>
      <c r="H58" s="1">
        <f>IFERROR(__xludf.DUMMYFUNCTION("""COMPUTED_VALUE"""),20.6)</f>
        <v>20.6</v>
      </c>
      <c r="I58" s="1">
        <f>IFERROR(__xludf.DUMMYFUNCTION("""COMPUTED_VALUE"""),80.0)</f>
        <v>80</v>
      </c>
      <c r="J58" s="1">
        <f>IFERROR(__xludf.DUMMYFUNCTION("""COMPUTED_VALUE"""),128.75)</f>
        <v>128.75</v>
      </c>
      <c r="K58" s="1">
        <f>IFERROR(__xludf.DUMMYFUNCTION("""COMPUTED_VALUE"""),0.0)</f>
        <v>0</v>
      </c>
      <c r="L58" s="1">
        <f>IFERROR(__xludf.DUMMYFUNCTION("""COMPUTED_VALUE"""),0.0)</f>
        <v>0</v>
      </c>
      <c r="M58" s="1">
        <f>IFERROR(__xludf.DUMMYFUNCTION("""COMPUTED_VALUE"""),8.0)</f>
        <v>8</v>
      </c>
      <c r="N58" s="1">
        <f>IFERROR(__xludf.DUMMYFUNCTION("""COMPUTED_VALUE"""),3.0)</f>
        <v>3</v>
      </c>
    </row>
    <row r="59">
      <c r="A59" s="1">
        <f>IFERROR(__xludf.DUMMYFUNCTION("""COMPUTED_VALUE"""),58.0)</f>
        <v>58</v>
      </c>
      <c r="B59" s="1" t="str">
        <f>IFERROR(__xludf.DUMMYFUNCTION("""COMPUTED_VALUE"""),"Deepak Hooda")</f>
        <v>Deepak Hooda</v>
      </c>
      <c r="C59" s="1">
        <f>IFERROR(__xludf.DUMMYFUNCTION("""COMPUTED_VALUE"""),7.0)</f>
        <v>7</v>
      </c>
      <c r="D59" s="1">
        <f>IFERROR(__xludf.DUMMYFUNCTION("""COMPUTED_VALUE"""),5.0)</f>
        <v>5</v>
      </c>
      <c r="E59" s="1">
        <f>IFERROR(__xludf.DUMMYFUNCTION("""COMPUTED_VALUE"""),4.0)</f>
        <v>4</v>
      </c>
      <c r="F59" s="1">
        <f>IFERROR(__xludf.DUMMYFUNCTION("""COMPUTED_VALUE"""),101.0)</f>
        <v>101</v>
      </c>
      <c r="G59" s="1" t="str">
        <f>IFERROR(__xludf.DUMMYFUNCTION("""COMPUTED_VALUE"""),"62*")</f>
        <v>62*</v>
      </c>
      <c r="H59" s="1">
        <f>IFERROR(__xludf.DUMMYFUNCTION("""COMPUTED_VALUE"""),101.0)</f>
        <v>101</v>
      </c>
      <c r="I59" s="1">
        <f>IFERROR(__xludf.DUMMYFUNCTION("""COMPUTED_VALUE"""),71.0)</f>
        <v>71</v>
      </c>
      <c r="J59" s="1">
        <f>IFERROR(__xludf.DUMMYFUNCTION("""COMPUTED_VALUE"""),142.25)</f>
        <v>142.25</v>
      </c>
      <c r="K59" s="1">
        <f>IFERROR(__xludf.DUMMYFUNCTION("""COMPUTED_VALUE"""),0.0)</f>
        <v>0</v>
      </c>
      <c r="L59" s="1">
        <f>IFERROR(__xludf.DUMMYFUNCTION("""COMPUTED_VALUE"""),1.0)</f>
        <v>1</v>
      </c>
      <c r="M59" s="1">
        <f>IFERROR(__xludf.DUMMYFUNCTION("""COMPUTED_VALUE"""),5.0)</f>
        <v>5</v>
      </c>
      <c r="N59" s="1">
        <f>IFERROR(__xludf.DUMMYFUNCTION("""COMPUTED_VALUE"""),5.0)</f>
        <v>5</v>
      </c>
    </row>
    <row r="60">
      <c r="A60" s="1">
        <f>IFERROR(__xludf.DUMMYFUNCTION("""COMPUTED_VALUE"""),59.0)</f>
        <v>59</v>
      </c>
      <c r="B60" s="1" t="str">
        <f>IFERROR(__xludf.DUMMYFUNCTION("""COMPUTED_VALUE"""),"Vijay Shankar")</f>
        <v>Vijay Shankar</v>
      </c>
      <c r="C60" s="1">
        <f>IFERROR(__xludf.DUMMYFUNCTION("""COMPUTED_VALUE"""),7.0)</f>
        <v>7</v>
      </c>
      <c r="D60" s="1">
        <f>IFERROR(__xludf.DUMMYFUNCTION("""COMPUTED_VALUE"""),5.0)</f>
        <v>5</v>
      </c>
      <c r="E60" s="1">
        <f>IFERROR(__xludf.DUMMYFUNCTION("""COMPUTED_VALUE"""),1.0)</f>
        <v>1</v>
      </c>
      <c r="F60" s="1">
        <f>IFERROR(__xludf.DUMMYFUNCTION("""COMPUTED_VALUE"""),97.0)</f>
        <v>97</v>
      </c>
      <c r="G60" s="1" t="str">
        <f>IFERROR(__xludf.DUMMYFUNCTION("""COMPUTED_VALUE"""),"52*")</f>
        <v>52*</v>
      </c>
      <c r="H60" s="1">
        <f>IFERROR(__xludf.DUMMYFUNCTION("""COMPUTED_VALUE"""),24.25)</f>
        <v>24.25</v>
      </c>
      <c r="I60" s="1">
        <f>IFERROR(__xludf.DUMMYFUNCTION("""COMPUTED_VALUE"""),96.0)</f>
        <v>96</v>
      </c>
      <c r="J60" s="1">
        <f>IFERROR(__xludf.DUMMYFUNCTION("""COMPUTED_VALUE"""),101.04)</f>
        <v>101.04</v>
      </c>
      <c r="K60" s="1">
        <f>IFERROR(__xludf.DUMMYFUNCTION("""COMPUTED_VALUE"""),0.0)</f>
        <v>0</v>
      </c>
      <c r="L60" s="1">
        <f>IFERROR(__xludf.DUMMYFUNCTION("""COMPUTED_VALUE"""),1.0)</f>
        <v>1</v>
      </c>
      <c r="M60" s="1">
        <f>IFERROR(__xludf.DUMMYFUNCTION("""COMPUTED_VALUE"""),10.0)</f>
        <v>10</v>
      </c>
      <c r="N60" s="1">
        <f>IFERROR(__xludf.DUMMYFUNCTION("""COMPUTED_VALUE"""),1.0)</f>
        <v>1</v>
      </c>
    </row>
    <row r="61">
      <c r="A61" s="1">
        <f>IFERROR(__xludf.DUMMYFUNCTION("""COMPUTED_VALUE"""),60.0)</f>
        <v>60</v>
      </c>
      <c r="B61" s="1" t="str">
        <f>IFERROR(__xludf.DUMMYFUNCTION("""COMPUTED_VALUE"""),"Riyan Parag")</f>
        <v>Riyan Parag</v>
      </c>
      <c r="C61" s="1">
        <f>IFERROR(__xludf.DUMMYFUNCTION("""COMPUTED_VALUE"""),12.0)</f>
        <v>12</v>
      </c>
      <c r="D61" s="1">
        <f>IFERROR(__xludf.DUMMYFUNCTION("""COMPUTED_VALUE"""),8.0)</f>
        <v>8</v>
      </c>
      <c r="E61" s="1">
        <f>IFERROR(__xludf.DUMMYFUNCTION("""COMPUTED_VALUE"""),1.0)</f>
        <v>1</v>
      </c>
      <c r="F61" s="1">
        <f>IFERROR(__xludf.DUMMYFUNCTION("""COMPUTED_VALUE"""),86.0)</f>
        <v>86</v>
      </c>
      <c r="G61" s="1" t="str">
        <f>IFERROR(__xludf.DUMMYFUNCTION("""COMPUTED_VALUE"""),"42*")</f>
        <v>42*</v>
      </c>
      <c r="H61" s="1">
        <f>IFERROR(__xludf.DUMMYFUNCTION("""COMPUTED_VALUE"""),12.28)</f>
        <v>12.28</v>
      </c>
      <c r="I61" s="1">
        <f>IFERROR(__xludf.DUMMYFUNCTION("""COMPUTED_VALUE"""),77.0)</f>
        <v>77</v>
      </c>
      <c r="J61" s="1">
        <f>IFERROR(__xludf.DUMMYFUNCTION("""COMPUTED_VALUE"""),111.68)</f>
        <v>111.68</v>
      </c>
      <c r="K61" s="1">
        <f>IFERROR(__xludf.DUMMYFUNCTION("""COMPUTED_VALUE"""),0.0)</f>
        <v>0</v>
      </c>
      <c r="L61" s="1">
        <f>IFERROR(__xludf.DUMMYFUNCTION("""COMPUTED_VALUE"""),0.0)</f>
        <v>0</v>
      </c>
      <c r="M61" s="1">
        <f>IFERROR(__xludf.DUMMYFUNCTION("""COMPUTED_VALUE"""),6.0)</f>
        <v>6</v>
      </c>
      <c r="N61" s="1">
        <f>IFERROR(__xludf.DUMMYFUNCTION("""COMPUTED_VALUE"""),3.0)</f>
        <v>3</v>
      </c>
    </row>
    <row r="62">
      <c r="A62" s="1">
        <f>IFERROR(__xludf.DUMMYFUNCTION("""COMPUTED_VALUE"""),61.0)</f>
        <v>61</v>
      </c>
      <c r="B62" s="1" t="str">
        <f>IFERROR(__xludf.DUMMYFUNCTION("""COMPUTED_VALUE"""),"Tom Curran")</f>
        <v>Tom Curran</v>
      </c>
      <c r="C62" s="1">
        <f>IFERROR(__xludf.DUMMYFUNCTION("""COMPUTED_VALUE"""),5.0)</f>
        <v>5</v>
      </c>
      <c r="D62" s="1">
        <f>IFERROR(__xludf.DUMMYFUNCTION("""COMPUTED_VALUE"""),4.0)</f>
        <v>4</v>
      </c>
      <c r="E62" s="1">
        <f>IFERROR(__xludf.DUMMYFUNCTION("""COMPUTED_VALUE"""),3.0)</f>
        <v>3</v>
      </c>
      <c r="F62" s="1">
        <f>IFERROR(__xludf.DUMMYFUNCTION("""COMPUTED_VALUE"""),83.0)</f>
        <v>83</v>
      </c>
      <c r="G62" s="1" t="str">
        <f>IFERROR(__xludf.DUMMYFUNCTION("""COMPUTED_VALUE"""),"54*")</f>
        <v>54*</v>
      </c>
      <c r="H62" s="1">
        <f>IFERROR(__xludf.DUMMYFUNCTION("""COMPUTED_VALUE"""),83.0)</f>
        <v>83</v>
      </c>
      <c r="I62" s="1">
        <f>IFERROR(__xludf.DUMMYFUNCTION("""COMPUTED_VALUE"""),62.0)</f>
        <v>62</v>
      </c>
      <c r="J62" s="1">
        <f>IFERROR(__xludf.DUMMYFUNCTION("""COMPUTED_VALUE"""),133.87)</f>
        <v>133.87</v>
      </c>
      <c r="K62" s="1">
        <f>IFERROR(__xludf.DUMMYFUNCTION("""COMPUTED_VALUE"""),0.0)</f>
        <v>0</v>
      </c>
      <c r="L62" s="1">
        <f>IFERROR(__xludf.DUMMYFUNCTION("""COMPUTED_VALUE"""),1.0)</f>
        <v>1</v>
      </c>
      <c r="M62" s="1">
        <f>IFERROR(__xludf.DUMMYFUNCTION("""COMPUTED_VALUE"""),5.0)</f>
        <v>5</v>
      </c>
      <c r="N62" s="1">
        <f>IFERROR(__xludf.DUMMYFUNCTION("""COMPUTED_VALUE"""),3.0)</f>
        <v>3</v>
      </c>
    </row>
    <row r="63">
      <c r="A63" s="1">
        <f>IFERROR(__xludf.DUMMYFUNCTION("""COMPUTED_VALUE"""),62.0)</f>
        <v>62</v>
      </c>
      <c r="B63" s="1" t="str">
        <f>IFERROR(__xludf.DUMMYFUNCTION("""COMPUTED_VALUE"""),"Josh Philippe")</f>
        <v>Josh Philippe</v>
      </c>
      <c r="C63" s="1">
        <f>IFERROR(__xludf.DUMMYFUNCTION("""COMPUTED_VALUE"""),5.0)</f>
        <v>5</v>
      </c>
      <c r="D63" s="1">
        <f>IFERROR(__xludf.DUMMYFUNCTION("""COMPUTED_VALUE"""),5.0)</f>
        <v>5</v>
      </c>
      <c r="E63" s="1">
        <f>IFERROR(__xludf.DUMMYFUNCTION("""COMPUTED_VALUE"""),1.0)</f>
        <v>1</v>
      </c>
      <c r="F63" s="1">
        <f>IFERROR(__xludf.DUMMYFUNCTION("""COMPUTED_VALUE"""),78.0)</f>
        <v>78</v>
      </c>
      <c r="G63" s="1">
        <f>IFERROR(__xludf.DUMMYFUNCTION("""COMPUTED_VALUE"""),33.0)</f>
        <v>33</v>
      </c>
      <c r="H63" s="1">
        <f>IFERROR(__xludf.DUMMYFUNCTION("""COMPUTED_VALUE"""),19.5)</f>
        <v>19.5</v>
      </c>
      <c r="I63" s="1">
        <f>IFERROR(__xludf.DUMMYFUNCTION("""COMPUTED_VALUE"""),77.0)</f>
        <v>77</v>
      </c>
      <c r="J63" s="1">
        <f>IFERROR(__xludf.DUMMYFUNCTION("""COMPUTED_VALUE"""),101.29)</f>
        <v>101.29</v>
      </c>
      <c r="K63" s="1">
        <f>IFERROR(__xludf.DUMMYFUNCTION("""COMPUTED_VALUE"""),0.0)</f>
        <v>0</v>
      </c>
      <c r="L63" s="1">
        <f>IFERROR(__xludf.DUMMYFUNCTION("""COMPUTED_VALUE"""),0.0)</f>
        <v>0</v>
      </c>
      <c r="M63" s="1">
        <f>IFERROR(__xludf.DUMMYFUNCTION("""COMPUTED_VALUE"""),9.0)</f>
        <v>9</v>
      </c>
      <c r="N63" s="1">
        <f>IFERROR(__xludf.DUMMYFUNCTION("""COMPUTED_VALUE"""),1.0)</f>
        <v>1</v>
      </c>
    </row>
    <row r="64">
      <c r="A64" s="1">
        <f>IFERROR(__xludf.DUMMYFUNCTION("""COMPUTED_VALUE"""),63.0)</f>
        <v>63</v>
      </c>
      <c r="B64" s="1" t="str">
        <f>IFERROR(__xludf.DUMMYFUNCTION("""COMPUTED_VALUE"""),"Gurkeerat Mann Singh")</f>
        <v>Gurkeerat Mann Singh</v>
      </c>
      <c r="C64" s="1">
        <f>IFERROR(__xludf.DUMMYFUNCTION("""COMPUTED_VALUE"""),8.0)</f>
        <v>8</v>
      </c>
      <c r="D64" s="1">
        <f>IFERROR(__xludf.DUMMYFUNCTION("""COMPUTED_VALUE"""),5.0)</f>
        <v>5</v>
      </c>
      <c r="E64" s="1">
        <f>IFERROR(__xludf.DUMMYFUNCTION("""COMPUTED_VALUE"""),5.0)</f>
        <v>5</v>
      </c>
      <c r="F64" s="1">
        <f>IFERROR(__xludf.DUMMYFUNCTION("""COMPUTED_VALUE"""),71.0)</f>
        <v>71</v>
      </c>
      <c r="G64" s="1" t="str">
        <f>IFERROR(__xludf.DUMMYFUNCTION("""COMPUTED_VALUE"""),"21*")</f>
        <v>21*</v>
      </c>
      <c r="H64" s="1" t="str">
        <f>IFERROR(__xludf.DUMMYFUNCTION("""COMPUTED_VALUE"""),"-")</f>
        <v>-</v>
      </c>
      <c r="I64" s="1">
        <f>IFERROR(__xludf.DUMMYFUNCTION("""COMPUTED_VALUE"""),80.0)</f>
        <v>80</v>
      </c>
      <c r="J64" s="1">
        <f>IFERROR(__xludf.DUMMYFUNCTION("""COMPUTED_VALUE"""),88.75)</f>
        <v>88.75</v>
      </c>
      <c r="K64" s="1">
        <f>IFERROR(__xludf.DUMMYFUNCTION("""COMPUTED_VALUE"""),0.0)</f>
        <v>0</v>
      </c>
      <c r="L64" s="1">
        <f>IFERROR(__xludf.DUMMYFUNCTION("""COMPUTED_VALUE"""),0.0)</f>
        <v>0</v>
      </c>
      <c r="M64" s="1">
        <f>IFERROR(__xludf.DUMMYFUNCTION("""COMPUTED_VALUE"""),8.0)</f>
        <v>8</v>
      </c>
      <c r="N64" s="1">
        <f>IFERROR(__xludf.DUMMYFUNCTION("""COMPUTED_VALUE"""),0.0)</f>
        <v>0</v>
      </c>
    </row>
    <row r="65">
      <c r="A65" s="1">
        <f>IFERROR(__xludf.DUMMYFUNCTION("""COMPUTED_VALUE"""),64.0)</f>
        <v>64</v>
      </c>
      <c r="B65" s="1" t="str">
        <f>IFERROR(__xludf.DUMMYFUNCTION("""COMPUTED_VALUE"""),"Abhishek Sharma")</f>
        <v>Abhishek Sharma</v>
      </c>
      <c r="C65" s="1">
        <f>IFERROR(__xludf.DUMMYFUNCTION("""COMPUTED_VALUE"""),8.0)</f>
        <v>8</v>
      </c>
      <c r="D65" s="1">
        <f>IFERROR(__xludf.DUMMYFUNCTION("""COMPUTED_VALUE"""),7.0)</f>
        <v>7</v>
      </c>
      <c r="E65" s="1">
        <f>IFERROR(__xludf.DUMMYFUNCTION("""COMPUTED_VALUE"""),2.0)</f>
        <v>2</v>
      </c>
      <c r="F65" s="1">
        <f>IFERROR(__xludf.DUMMYFUNCTION("""COMPUTED_VALUE"""),71.0)</f>
        <v>71</v>
      </c>
      <c r="G65" s="1">
        <f>IFERROR(__xludf.DUMMYFUNCTION("""COMPUTED_VALUE"""),31.0)</f>
        <v>31</v>
      </c>
      <c r="H65" s="1">
        <f>IFERROR(__xludf.DUMMYFUNCTION("""COMPUTED_VALUE"""),14.2)</f>
        <v>14.2</v>
      </c>
      <c r="I65" s="1">
        <f>IFERROR(__xludf.DUMMYFUNCTION("""COMPUTED_VALUE"""),56.0)</f>
        <v>56</v>
      </c>
      <c r="J65" s="1">
        <f>IFERROR(__xludf.DUMMYFUNCTION("""COMPUTED_VALUE"""),126.78)</f>
        <v>126.78</v>
      </c>
      <c r="K65" s="1">
        <f>IFERROR(__xludf.DUMMYFUNCTION("""COMPUTED_VALUE"""),0.0)</f>
        <v>0</v>
      </c>
      <c r="L65" s="1">
        <f>IFERROR(__xludf.DUMMYFUNCTION("""COMPUTED_VALUE"""),0.0)</f>
        <v>0</v>
      </c>
      <c r="M65" s="1">
        <f>IFERROR(__xludf.DUMMYFUNCTION("""COMPUTED_VALUE"""),6.0)</f>
        <v>6</v>
      </c>
      <c r="N65" s="1">
        <f>IFERROR(__xludf.DUMMYFUNCTION("""COMPUTED_VALUE"""),3.0)</f>
        <v>3</v>
      </c>
    </row>
    <row r="66">
      <c r="A66" s="1">
        <f>IFERROR(__xludf.DUMMYFUNCTION("""COMPUTED_VALUE"""),65.0)</f>
        <v>65</v>
      </c>
      <c r="B66" s="1" t="str">
        <f>IFERROR(__xludf.DUMMYFUNCTION("""COMPUTED_VALUE"""),"Jason Holder")</f>
        <v>Jason Holder</v>
      </c>
      <c r="C66" s="1">
        <f>IFERROR(__xludf.DUMMYFUNCTION("""COMPUTED_VALUE"""),7.0)</f>
        <v>7</v>
      </c>
      <c r="D66" s="1">
        <f>IFERROR(__xludf.DUMMYFUNCTION("""COMPUTED_VALUE"""),4.0)</f>
        <v>4</v>
      </c>
      <c r="E66" s="1">
        <f>IFERROR(__xludf.DUMMYFUNCTION("""COMPUTED_VALUE"""),2.0)</f>
        <v>2</v>
      </c>
      <c r="F66" s="1">
        <f>IFERROR(__xludf.DUMMYFUNCTION("""COMPUTED_VALUE"""),66.0)</f>
        <v>66</v>
      </c>
      <c r="G66" s="1" t="str">
        <f>IFERROR(__xludf.DUMMYFUNCTION("""COMPUTED_VALUE"""),"26*")</f>
        <v>26*</v>
      </c>
      <c r="H66" s="1">
        <f>IFERROR(__xludf.DUMMYFUNCTION("""COMPUTED_VALUE"""),33.0)</f>
        <v>33</v>
      </c>
      <c r="I66" s="1">
        <f>IFERROR(__xludf.DUMMYFUNCTION("""COMPUTED_VALUE"""),53.0)</f>
        <v>53</v>
      </c>
      <c r="J66" s="1">
        <f>IFERROR(__xludf.DUMMYFUNCTION("""COMPUTED_VALUE"""),124.52)</f>
        <v>124.52</v>
      </c>
      <c r="K66" s="1">
        <f>IFERROR(__xludf.DUMMYFUNCTION("""COMPUTED_VALUE"""),0.0)</f>
        <v>0</v>
      </c>
      <c r="L66" s="1">
        <f>IFERROR(__xludf.DUMMYFUNCTION("""COMPUTED_VALUE"""),0.0)</f>
        <v>0</v>
      </c>
      <c r="M66" s="1">
        <f>IFERROR(__xludf.DUMMYFUNCTION("""COMPUTED_VALUE"""),5.0)</f>
        <v>5</v>
      </c>
      <c r="N66" s="1">
        <f>IFERROR(__xludf.DUMMYFUNCTION("""COMPUTED_VALUE"""),3.0)</f>
        <v>3</v>
      </c>
    </row>
    <row r="67">
      <c r="A67" s="1">
        <f>IFERROR(__xludf.DUMMYFUNCTION("""COMPUTED_VALUE"""),66.0)</f>
        <v>66</v>
      </c>
      <c r="B67" s="1" t="str">
        <f>IFERROR(__xludf.DUMMYFUNCTION("""COMPUTED_VALUE"""),"Kedar Jadhav")</f>
        <v>Kedar Jadhav</v>
      </c>
      <c r="C67" s="1">
        <f>IFERROR(__xludf.DUMMYFUNCTION("""COMPUTED_VALUE"""),8.0)</f>
        <v>8</v>
      </c>
      <c r="D67" s="1">
        <f>IFERROR(__xludf.DUMMYFUNCTION("""COMPUTED_VALUE"""),5.0)</f>
        <v>5</v>
      </c>
      <c r="E67" s="1">
        <f>IFERROR(__xludf.DUMMYFUNCTION("""COMPUTED_VALUE"""),2.0)</f>
        <v>2</v>
      </c>
      <c r="F67" s="1">
        <f>IFERROR(__xludf.DUMMYFUNCTION("""COMPUTED_VALUE"""),62.0)</f>
        <v>62</v>
      </c>
      <c r="G67" s="1">
        <f>IFERROR(__xludf.DUMMYFUNCTION("""COMPUTED_VALUE"""),26.0)</f>
        <v>26</v>
      </c>
      <c r="H67" s="1">
        <f>IFERROR(__xludf.DUMMYFUNCTION("""COMPUTED_VALUE"""),20.66)</f>
        <v>20.66</v>
      </c>
      <c r="I67" s="1">
        <f>IFERROR(__xludf.DUMMYFUNCTION("""COMPUTED_VALUE"""),66.0)</f>
        <v>66</v>
      </c>
      <c r="J67" s="1">
        <f>IFERROR(__xludf.DUMMYFUNCTION("""COMPUTED_VALUE"""),93.93)</f>
        <v>93.93</v>
      </c>
      <c r="K67" s="1">
        <f>IFERROR(__xludf.DUMMYFUNCTION("""COMPUTED_VALUE"""),0.0)</f>
        <v>0</v>
      </c>
      <c r="L67" s="1">
        <f>IFERROR(__xludf.DUMMYFUNCTION("""COMPUTED_VALUE"""),0.0)</f>
        <v>0</v>
      </c>
      <c r="M67" s="1">
        <f>IFERROR(__xludf.DUMMYFUNCTION("""COMPUTED_VALUE"""),7.0)</f>
        <v>7</v>
      </c>
      <c r="N67" s="1">
        <f>IFERROR(__xludf.DUMMYFUNCTION("""COMPUTED_VALUE"""),0.0)</f>
        <v>0</v>
      </c>
    </row>
    <row r="68">
      <c r="A68" s="1">
        <f>IFERROR(__xludf.DUMMYFUNCTION("""COMPUTED_VALUE"""),67.0)</f>
        <v>67</v>
      </c>
      <c r="B68" s="1" t="str">
        <f>IFERROR(__xludf.DUMMYFUNCTION("""COMPUTED_VALUE"""),"Mahipal Lomror")</f>
        <v>Mahipal Lomror</v>
      </c>
      <c r="C68" s="1">
        <f>IFERROR(__xludf.DUMMYFUNCTION("""COMPUTED_VALUE"""),3.0)</f>
        <v>3</v>
      </c>
      <c r="D68" s="1">
        <f>IFERROR(__xludf.DUMMYFUNCTION("""COMPUTED_VALUE"""),3.0)</f>
        <v>3</v>
      </c>
      <c r="E68" s="1">
        <f>IFERROR(__xludf.DUMMYFUNCTION("""COMPUTED_VALUE"""),0.0)</f>
        <v>0</v>
      </c>
      <c r="F68" s="1">
        <f>IFERROR(__xludf.DUMMYFUNCTION("""COMPUTED_VALUE"""),59.0)</f>
        <v>59</v>
      </c>
      <c r="G68" s="1">
        <f>IFERROR(__xludf.DUMMYFUNCTION("""COMPUTED_VALUE"""),47.0)</f>
        <v>47</v>
      </c>
      <c r="H68" s="1">
        <f>IFERROR(__xludf.DUMMYFUNCTION("""COMPUTED_VALUE"""),19.66)</f>
        <v>19.66</v>
      </c>
      <c r="I68" s="1">
        <f>IFERROR(__xludf.DUMMYFUNCTION("""COMPUTED_VALUE"""),54.0)</f>
        <v>54</v>
      </c>
      <c r="J68" s="1">
        <f>IFERROR(__xludf.DUMMYFUNCTION("""COMPUTED_VALUE"""),109.25)</f>
        <v>109.25</v>
      </c>
      <c r="K68" s="1">
        <f>IFERROR(__xludf.DUMMYFUNCTION("""COMPUTED_VALUE"""),0.0)</f>
        <v>0</v>
      </c>
      <c r="L68" s="1">
        <f>IFERROR(__xludf.DUMMYFUNCTION("""COMPUTED_VALUE"""),0.0)</f>
        <v>0</v>
      </c>
      <c r="M68" s="1">
        <f>IFERROR(__xludf.DUMMYFUNCTION("""COMPUTED_VALUE"""),2.0)</f>
        <v>2</v>
      </c>
      <c r="N68" s="1">
        <f>IFERROR(__xludf.DUMMYFUNCTION("""COMPUTED_VALUE"""),3.0)</f>
        <v>3</v>
      </c>
    </row>
    <row r="69">
      <c r="A69" s="1">
        <f>IFERROR(__xludf.DUMMYFUNCTION("""COMPUTED_VALUE"""),68.0)</f>
        <v>68</v>
      </c>
      <c r="B69" s="1" t="str">
        <f>IFERROR(__xludf.DUMMYFUNCTION("""COMPUTED_VALUE"""),"Kagiso Rabada")</f>
        <v>Kagiso Rabada</v>
      </c>
      <c r="C69" s="1">
        <f>IFERROR(__xludf.DUMMYFUNCTION("""COMPUTED_VALUE"""),17.0)</f>
        <v>17</v>
      </c>
      <c r="D69" s="1">
        <f>IFERROR(__xludf.DUMMYFUNCTION("""COMPUTED_VALUE"""),8.0)</f>
        <v>8</v>
      </c>
      <c r="E69" s="1">
        <f>IFERROR(__xludf.DUMMYFUNCTION("""COMPUTED_VALUE"""),4.0)</f>
        <v>4</v>
      </c>
      <c r="F69" s="1">
        <f>IFERROR(__xludf.DUMMYFUNCTION("""COMPUTED_VALUE"""),56.0)</f>
        <v>56</v>
      </c>
      <c r="G69" s="1" t="str">
        <f>IFERROR(__xludf.DUMMYFUNCTION("""COMPUTED_VALUE"""),"15*")</f>
        <v>15*</v>
      </c>
      <c r="H69" s="1">
        <f>IFERROR(__xludf.DUMMYFUNCTION("""COMPUTED_VALUE"""),14.0)</f>
        <v>14</v>
      </c>
      <c r="I69" s="1">
        <f>IFERROR(__xludf.DUMMYFUNCTION("""COMPUTED_VALUE"""),49.0)</f>
        <v>49</v>
      </c>
      <c r="J69" s="1">
        <f>IFERROR(__xludf.DUMMYFUNCTION("""COMPUTED_VALUE"""),114.28)</f>
        <v>114.28</v>
      </c>
      <c r="K69" s="1">
        <f>IFERROR(__xludf.DUMMYFUNCTION("""COMPUTED_VALUE"""),0.0)</f>
        <v>0</v>
      </c>
      <c r="L69" s="1">
        <f>IFERROR(__xludf.DUMMYFUNCTION("""COMPUTED_VALUE"""),0.0)</f>
        <v>0</v>
      </c>
      <c r="M69" s="1">
        <f>IFERROR(__xludf.DUMMYFUNCTION("""COMPUTED_VALUE"""),4.0)</f>
        <v>4</v>
      </c>
      <c r="N69" s="1">
        <f>IFERROR(__xludf.DUMMYFUNCTION("""COMPUTED_VALUE"""),2.0)</f>
        <v>2</v>
      </c>
    </row>
    <row r="70">
      <c r="A70" s="1">
        <f>IFERROR(__xludf.DUMMYFUNCTION("""COMPUTED_VALUE"""),69.0)</f>
        <v>69</v>
      </c>
      <c r="B70" s="1" t="str">
        <f>IFERROR(__xludf.DUMMYFUNCTION("""COMPUTED_VALUE"""),"Lockie Ferguson")</f>
        <v>Lockie Ferguson</v>
      </c>
      <c r="C70" s="1">
        <f>IFERROR(__xludf.DUMMYFUNCTION("""COMPUTED_VALUE"""),5.0)</f>
        <v>5</v>
      </c>
      <c r="D70" s="1">
        <f>IFERROR(__xludf.DUMMYFUNCTION("""COMPUTED_VALUE"""),2.0)</f>
        <v>2</v>
      </c>
      <c r="E70" s="1">
        <f>IFERROR(__xludf.DUMMYFUNCTION("""COMPUTED_VALUE"""),2.0)</f>
        <v>2</v>
      </c>
      <c r="F70" s="1">
        <f>IFERROR(__xludf.DUMMYFUNCTION("""COMPUTED_VALUE"""),43.0)</f>
        <v>43</v>
      </c>
      <c r="G70" s="1" t="str">
        <f>IFERROR(__xludf.DUMMYFUNCTION("""COMPUTED_VALUE"""),"24*")</f>
        <v>24*</v>
      </c>
      <c r="H70" s="1" t="str">
        <f>IFERROR(__xludf.DUMMYFUNCTION("""COMPUTED_VALUE"""),"-")</f>
        <v>-</v>
      </c>
      <c r="I70" s="1">
        <f>IFERROR(__xludf.DUMMYFUNCTION("""COMPUTED_VALUE"""),29.0)</f>
        <v>29</v>
      </c>
      <c r="J70" s="1">
        <f>IFERROR(__xludf.DUMMYFUNCTION("""COMPUTED_VALUE"""),148.27)</f>
        <v>148.27</v>
      </c>
      <c r="K70" s="1">
        <f>IFERROR(__xludf.DUMMYFUNCTION("""COMPUTED_VALUE"""),0.0)</f>
        <v>0</v>
      </c>
      <c r="L70" s="1">
        <f>IFERROR(__xludf.DUMMYFUNCTION("""COMPUTED_VALUE"""),0.0)</f>
        <v>0</v>
      </c>
      <c r="M70" s="1">
        <f>IFERROR(__xludf.DUMMYFUNCTION("""COMPUTED_VALUE"""),4.0)</f>
        <v>4</v>
      </c>
      <c r="N70" s="1">
        <f>IFERROR(__xludf.DUMMYFUNCTION("""COMPUTED_VALUE"""),1.0)</f>
        <v>1</v>
      </c>
    </row>
    <row r="71">
      <c r="A71" s="1">
        <f>IFERROR(__xludf.DUMMYFUNCTION("""COMPUTED_VALUE"""),70.0)</f>
        <v>70</v>
      </c>
      <c r="B71" s="1" t="str">
        <f>IFERROR(__xludf.DUMMYFUNCTION("""COMPUTED_VALUE"""),"Krishnappa Gowtham")</f>
        <v>Krishnappa Gowtham</v>
      </c>
      <c r="C71" s="1">
        <f>IFERROR(__xludf.DUMMYFUNCTION("""COMPUTED_VALUE"""),2.0)</f>
        <v>2</v>
      </c>
      <c r="D71" s="1">
        <f>IFERROR(__xludf.DUMMYFUNCTION("""COMPUTED_VALUE"""),2.0)</f>
        <v>2</v>
      </c>
      <c r="E71" s="1">
        <f>IFERROR(__xludf.DUMMYFUNCTION("""COMPUTED_VALUE"""),1.0)</f>
        <v>1</v>
      </c>
      <c r="F71" s="1">
        <f>IFERROR(__xludf.DUMMYFUNCTION("""COMPUTED_VALUE"""),42.0)</f>
        <v>42</v>
      </c>
      <c r="G71" s="1" t="str">
        <f>IFERROR(__xludf.DUMMYFUNCTION("""COMPUTED_VALUE"""),"22*")</f>
        <v>22*</v>
      </c>
      <c r="H71" s="1">
        <f>IFERROR(__xludf.DUMMYFUNCTION("""COMPUTED_VALUE"""),42.0)</f>
        <v>42</v>
      </c>
      <c r="I71" s="1">
        <f>IFERROR(__xludf.DUMMYFUNCTION("""COMPUTED_VALUE"""),27.0)</f>
        <v>27</v>
      </c>
      <c r="J71" s="1">
        <f>IFERROR(__xludf.DUMMYFUNCTION("""COMPUTED_VALUE"""),155.55)</f>
        <v>155.55</v>
      </c>
      <c r="K71" s="1">
        <f>IFERROR(__xludf.DUMMYFUNCTION("""COMPUTED_VALUE"""),0.0)</f>
        <v>0</v>
      </c>
      <c r="L71" s="1">
        <f>IFERROR(__xludf.DUMMYFUNCTION("""COMPUTED_VALUE"""),0.0)</f>
        <v>0</v>
      </c>
      <c r="M71" s="1">
        <f>IFERROR(__xludf.DUMMYFUNCTION("""COMPUTED_VALUE"""),3.0)</f>
        <v>3</v>
      </c>
      <c r="N71" s="1">
        <f>IFERROR(__xludf.DUMMYFUNCTION("""COMPUTED_VALUE"""),2.0)</f>
        <v>2</v>
      </c>
    </row>
    <row r="72">
      <c r="A72" s="1">
        <f>IFERROR(__xludf.DUMMYFUNCTION("""COMPUTED_VALUE"""),71.0)</f>
        <v>71</v>
      </c>
      <c r="B72" s="1" t="str">
        <f>IFERROR(__xludf.DUMMYFUNCTION("""COMPUTED_VALUE"""),"Yashasvi Jaiswal")</f>
        <v>Yashasvi Jaiswal</v>
      </c>
      <c r="C72" s="1">
        <f>IFERROR(__xludf.DUMMYFUNCTION("""COMPUTED_VALUE"""),3.0)</f>
        <v>3</v>
      </c>
      <c r="D72" s="1">
        <f>IFERROR(__xludf.DUMMYFUNCTION("""COMPUTED_VALUE"""),3.0)</f>
        <v>3</v>
      </c>
      <c r="E72" s="1">
        <f>IFERROR(__xludf.DUMMYFUNCTION("""COMPUTED_VALUE"""),0.0)</f>
        <v>0</v>
      </c>
      <c r="F72" s="1">
        <f>IFERROR(__xludf.DUMMYFUNCTION("""COMPUTED_VALUE"""),40.0)</f>
        <v>40</v>
      </c>
      <c r="G72" s="1">
        <f>IFERROR(__xludf.DUMMYFUNCTION("""COMPUTED_VALUE"""),34.0)</f>
        <v>34</v>
      </c>
      <c r="H72" s="1">
        <f>IFERROR(__xludf.DUMMYFUNCTION("""COMPUTED_VALUE"""),13.33)</f>
        <v>13.33</v>
      </c>
      <c r="I72" s="1">
        <f>IFERROR(__xludf.DUMMYFUNCTION("""COMPUTED_VALUE"""),44.0)</f>
        <v>44</v>
      </c>
      <c r="J72" s="1">
        <f>IFERROR(__xludf.DUMMYFUNCTION("""COMPUTED_VALUE"""),90.9)</f>
        <v>90.9</v>
      </c>
      <c r="K72" s="1">
        <f>IFERROR(__xludf.DUMMYFUNCTION("""COMPUTED_VALUE"""),0.0)</f>
        <v>0</v>
      </c>
      <c r="L72" s="1">
        <f>IFERROR(__xludf.DUMMYFUNCTION("""COMPUTED_VALUE"""),0.0)</f>
        <v>0</v>
      </c>
      <c r="M72" s="1">
        <f>IFERROR(__xludf.DUMMYFUNCTION("""COMPUTED_VALUE"""),2.0)</f>
        <v>2</v>
      </c>
      <c r="N72" s="1">
        <f>IFERROR(__xludf.DUMMYFUNCTION("""COMPUTED_VALUE"""),2.0)</f>
        <v>2</v>
      </c>
    </row>
    <row r="73">
      <c r="A73" s="1">
        <f>IFERROR(__xludf.DUMMYFUNCTION("""COMPUTED_VALUE"""),72.0)</f>
        <v>72</v>
      </c>
      <c r="B73" s="1" t="str">
        <f>IFERROR(__xludf.DUMMYFUNCTION("""COMPUTED_VALUE"""),"Shreyas Gopal")</f>
        <v>Shreyas Gopal</v>
      </c>
      <c r="C73" s="1">
        <f>IFERROR(__xludf.DUMMYFUNCTION("""COMPUTED_VALUE"""),14.0)</f>
        <v>14</v>
      </c>
      <c r="D73" s="1">
        <f>IFERROR(__xludf.DUMMYFUNCTION("""COMPUTED_VALUE"""),5.0)</f>
        <v>5</v>
      </c>
      <c r="E73" s="1">
        <f>IFERROR(__xludf.DUMMYFUNCTION("""COMPUTED_VALUE"""),1.0)</f>
        <v>1</v>
      </c>
      <c r="F73" s="1">
        <f>IFERROR(__xludf.DUMMYFUNCTION("""COMPUTED_VALUE"""),37.0)</f>
        <v>37</v>
      </c>
      <c r="G73" s="1" t="str">
        <f>IFERROR(__xludf.DUMMYFUNCTION("""COMPUTED_VALUE"""),"23*")</f>
        <v>23*</v>
      </c>
      <c r="H73" s="1">
        <f>IFERROR(__xludf.DUMMYFUNCTION("""COMPUTED_VALUE"""),9.25)</f>
        <v>9.25</v>
      </c>
      <c r="I73" s="1">
        <f>IFERROR(__xludf.DUMMYFUNCTION("""COMPUTED_VALUE"""),39.0)</f>
        <v>39</v>
      </c>
      <c r="J73" s="1">
        <f>IFERROR(__xludf.DUMMYFUNCTION("""COMPUTED_VALUE"""),94.87)</f>
        <v>94.87</v>
      </c>
      <c r="K73" s="1">
        <f>IFERROR(__xludf.DUMMYFUNCTION("""COMPUTED_VALUE"""),0.0)</f>
        <v>0</v>
      </c>
      <c r="L73" s="1">
        <f>IFERROR(__xludf.DUMMYFUNCTION("""COMPUTED_VALUE"""),0.0)</f>
        <v>0</v>
      </c>
      <c r="M73" s="1">
        <f>IFERROR(__xludf.DUMMYFUNCTION("""COMPUTED_VALUE"""),3.0)</f>
        <v>3</v>
      </c>
      <c r="N73" s="1">
        <f>IFERROR(__xludf.DUMMYFUNCTION("""COMPUTED_VALUE"""),0.0)</f>
        <v>0</v>
      </c>
    </row>
    <row r="74">
      <c r="A74" s="1">
        <f>IFERROR(__xludf.DUMMYFUNCTION("""COMPUTED_VALUE"""),73.0)</f>
        <v>73</v>
      </c>
      <c r="B74" s="1" t="str">
        <f>IFERROR(__xludf.DUMMYFUNCTION("""COMPUTED_VALUE"""),"Ravichandran Ashwin")</f>
        <v>Ravichandran Ashwin</v>
      </c>
      <c r="C74" s="1">
        <f>IFERROR(__xludf.DUMMYFUNCTION("""COMPUTED_VALUE"""),15.0)</f>
        <v>15</v>
      </c>
      <c r="D74" s="1">
        <f>IFERROR(__xludf.DUMMYFUNCTION("""COMPUTED_VALUE"""),6.0)</f>
        <v>6</v>
      </c>
      <c r="E74" s="1">
        <f>IFERROR(__xludf.DUMMYFUNCTION("""COMPUTED_VALUE"""),3.0)</f>
        <v>3</v>
      </c>
      <c r="F74" s="1">
        <f>IFERROR(__xludf.DUMMYFUNCTION("""COMPUTED_VALUE"""),37.0)</f>
        <v>37</v>
      </c>
      <c r="G74" s="1" t="str">
        <f>IFERROR(__xludf.DUMMYFUNCTION("""COMPUTED_VALUE"""),"14*")</f>
        <v>14*</v>
      </c>
      <c r="H74" s="1">
        <f>IFERROR(__xludf.DUMMYFUNCTION("""COMPUTED_VALUE"""),12.33)</f>
        <v>12.33</v>
      </c>
      <c r="I74" s="1">
        <f>IFERROR(__xludf.DUMMYFUNCTION("""COMPUTED_VALUE"""),34.0)</f>
        <v>34</v>
      </c>
      <c r="J74" s="1">
        <f>IFERROR(__xludf.DUMMYFUNCTION("""COMPUTED_VALUE"""),108.82)</f>
        <v>108.82</v>
      </c>
      <c r="K74" s="1">
        <f>IFERROR(__xludf.DUMMYFUNCTION("""COMPUTED_VALUE"""),0.0)</f>
        <v>0</v>
      </c>
      <c r="L74" s="1">
        <f>IFERROR(__xludf.DUMMYFUNCTION("""COMPUTED_VALUE"""),0.0)</f>
        <v>0</v>
      </c>
      <c r="M74" s="1">
        <f>IFERROR(__xludf.DUMMYFUNCTION("""COMPUTED_VALUE"""),3.0)</f>
        <v>3</v>
      </c>
      <c r="N74" s="1">
        <f>IFERROR(__xludf.DUMMYFUNCTION("""COMPUTED_VALUE"""),1.0)</f>
        <v>1</v>
      </c>
    </row>
    <row r="75">
      <c r="A75" s="1">
        <f>IFERROR(__xludf.DUMMYFUNCTION("""COMPUTED_VALUE"""),74.0)</f>
        <v>74</v>
      </c>
      <c r="B75" s="1" t="str">
        <f>IFERROR(__xludf.DUMMYFUNCTION("""COMPUTED_VALUE"""),"Rashid Khan")</f>
        <v>Rashid Khan</v>
      </c>
      <c r="C75" s="1">
        <f>IFERROR(__xludf.DUMMYFUNCTION("""COMPUTED_VALUE"""),16.0)</f>
        <v>16</v>
      </c>
      <c r="D75" s="1">
        <f>IFERROR(__xludf.DUMMYFUNCTION("""COMPUTED_VALUE"""),7.0)</f>
        <v>7</v>
      </c>
      <c r="E75" s="1">
        <f>IFERROR(__xludf.DUMMYFUNCTION("""COMPUTED_VALUE"""),3.0)</f>
        <v>3</v>
      </c>
      <c r="F75" s="1">
        <f>IFERROR(__xludf.DUMMYFUNCTION("""COMPUTED_VALUE"""),35.0)</f>
        <v>35</v>
      </c>
      <c r="G75" s="1">
        <f>IFERROR(__xludf.DUMMYFUNCTION("""COMPUTED_VALUE"""),14.0)</f>
        <v>14</v>
      </c>
      <c r="H75" s="1">
        <f>IFERROR(__xludf.DUMMYFUNCTION("""COMPUTED_VALUE"""),8.75)</f>
        <v>8.75</v>
      </c>
      <c r="I75" s="1">
        <f>IFERROR(__xludf.DUMMYFUNCTION("""COMPUTED_VALUE"""),30.0)</f>
        <v>30</v>
      </c>
      <c r="J75" s="1">
        <f>IFERROR(__xludf.DUMMYFUNCTION("""COMPUTED_VALUE"""),116.66)</f>
        <v>116.66</v>
      </c>
      <c r="K75" s="1">
        <f>IFERROR(__xludf.DUMMYFUNCTION("""COMPUTED_VALUE"""),0.0)</f>
        <v>0</v>
      </c>
      <c r="L75" s="1">
        <f>IFERROR(__xludf.DUMMYFUNCTION("""COMPUTED_VALUE"""),0.0)</f>
        <v>0</v>
      </c>
      <c r="M75" s="1">
        <f>IFERROR(__xludf.DUMMYFUNCTION("""COMPUTED_VALUE"""),3.0)</f>
        <v>3</v>
      </c>
      <c r="N75" s="1">
        <f>IFERROR(__xludf.DUMMYFUNCTION("""COMPUTED_VALUE"""),2.0)</f>
        <v>2</v>
      </c>
    </row>
    <row r="76">
      <c r="A76" s="1">
        <f>IFERROR(__xludf.DUMMYFUNCTION("""COMPUTED_VALUE"""),75.0)</f>
        <v>75</v>
      </c>
      <c r="B76" s="1" t="str">
        <f>IFERROR(__xludf.DUMMYFUNCTION("""COMPUTED_VALUE"""),"Chris Morris")</f>
        <v>Chris Morris</v>
      </c>
      <c r="C76" s="1">
        <f>IFERROR(__xludf.DUMMYFUNCTION("""COMPUTED_VALUE"""),9.0)</f>
        <v>9</v>
      </c>
      <c r="D76" s="1">
        <f>IFERROR(__xludf.DUMMYFUNCTION("""COMPUTED_VALUE"""),5.0)</f>
        <v>5</v>
      </c>
      <c r="E76" s="1">
        <f>IFERROR(__xludf.DUMMYFUNCTION("""COMPUTED_VALUE"""),1.0)</f>
        <v>1</v>
      </c>
      <c r="F76" s="1">
        <f>IFERROR(__xludf.DUMMYFUNCTION("""COMPUTED_VALUE"""),34.0)</f>
        <v>34</v>
      </c>
      <c r="G76" s="1" t="str">
        <f>IFERROR(__xludf.DUMMYFUNCTION("""COMPUTED_VALUE"""),"25*")</f>
        <v>25*</v>
      </c>
      <c r="H76" s="1">
        <f>IFERROR(__xludf.DUMMYFUNCTION("""COMPUTED_VALUE"""),8.5)</f>
        <v>8.5</v>
      </c>
      <c r="I76" s="1">
        <f>IFERROR(__xludf.DUMMYFUNCTION("""COMPUTED_VALUE"""),21.0)</f>
        <v>21</v>
      </c>
      <c r="J76" s="1">
        <f>IFERROR(__xludf.DUMMYFUNCTION("""COMPUTED_VALUE"""),161.9)</f>
        <v>161.9</v>
      </c>
      <c r="K76" s="1">
        <f>IFERROR(__xludf.DUMMYFUNCTION("""COMPUTED_VALUE"""),0.0)</f>
        <v>0</v>
      </c>
      <c r="L76" s="1">
        <f>IFERROR(__xludf.DUMMYFUNCTION("""COMPUTED_VALUE"""),0.0)</f>
        <v>0</v>
      </c>
      <c r="M76" s="1">
        <f>IFERROR(__xludf.DUMMYFUNCTION("""COMPUTED_VALUE"""),2.0)</f>
        <v>2</v>
      </c>
      <c r="N76" s="1">
        <f>IFERROR(__xludf.DUMMYFUNCTION("""COMPUTED_VALUE"""),3.0)</f>
        <v>3</v>
      </c>
    </row>
    <row r="77">
      <c r="A77" s="1">
        <f>IFERROR(__xludf.DUMMYFUNCTION("""COMPUTED_VALUE"""),76.0)</f>
        <v>76</v>
      </c>
      <c r="B77" s="1" t="str">
        <f>IFERROR(__xludf.DUMMYFUNCTION("""COMPUTED_VALUE"""),"Sarfaraz Khan")</f>
        <v>Sarfaraz Khan</v>
      </c>
      <c r="C77" s="1">
        <f>IFERROR(__xludf.DUMMYFUNCTION("""COMPUTED_VALUE"""),5.0)</f>
        <v>5</v>
      </c>
      <c r="D77" s="1">
        <f>IFERROR(__xludf.DUMMYFUNCTION("""COMPUTED_VALUE"""),3.0)</f>
        <v>3</v>
      </c>
      <c r="E77" s="1">
        <f>IFERROR(__xludf.DUMMYFUNCTION("""COMPUTED_VALUE"""),1.0)</f>
        <v>1</v>
      </c>
      <c r="F77" s="1">
        <f>IFERROR(__xludf.DUMMYFUNCTION("""COMPUTED_VALUE"""),33.0)</f>
        <v>33</v>
      </c>
      <c r="G77" s="1" t="str">
        <f>IFERROR(__xludf.DUMMYFUNCTION("""COMPUTED_VALUE"""),"14*")</f>
        <v>14*</v>
      </c>
      <c r="H77" s="1">
        <f>IFERROR(__xludf.DUMMYFUNCTION("""COMPUTED_VALUE"""),16.5)</f>
        <v>16.5</v>
      </c>
      <c r="I77" s="1">
        <f>IFERROR(__xludf.DUMMYFUNCTION("""COMPUTED_VALUE"""),29.0)</f>
        <v>29</v>
      </c>
      <c r="J77" s="1">
        <f>IFERROR(__xludf.DUMMYFUNCTION("""COMPUTED_VALUE"""),113.79)</f>
        <v>113.79</v>
      </c>
      <c r="K77" s="1">
        <f>IFERROR(__xludf.DUMMYFUNCTION("""COMPUTED_VALUE"""),0.0)</f>
        <v>0</v>
      </c>
      <c r="L77" s="1">
        <f>IFERROR(__xludf.DUMMYFUNCTION("""COMPUTED_VALUE"""),0.0)</f>
        <v>0</v>
      </c>
      <c r="M77" s="1">
        <f>IFERROR(__xludf.DUMMYFUNCTION("""COMPUTED_VALUE"""),5.0)</f>
        <v>5</v>
      </c>
      <c r="N77" s="1">
        <f>IFERROR(__xludf.DUMMYFUNCTION("""COMPUTED_VALUE"""),0.0)</f>
        <v>0</v>
      </c>
    </row>
    <row r="78">
      <c r="A78" s="1">
        <f>IFERROR(__xludf.DUMMYFUNCTION("""COMPUTED_VALUE"""),77.0)</f>
        <v>77</v>
      </c>
      <c r="B78" s="1" t="str">
        <f>IFERROR(__xludf.DUMMYFUNCTION("""COMPUTED_VALUE"""),"Narayan Jagadeesan")</f>
        <v>Narayan Jagadeesan</v>
      </c>
      <c r="C78" s="1">
        <f>IFERROR(__xludf.DUMMYFUNCTION("""COMPUTED_VALUE"""),5.0)</f>
        <v>5</v>
      </c>
      <c r="D78" s="1">
        <f>IFERROR(__xludf.DUMMYFUNCTION("""COMPUTED_VALUE"""),2.0)</f>
        <v>2</v>
      </c>
      <c r="E78" s="1">
        <f>IFERROR(__xludf.DUMMYFUNCTION("""COMPUTED_VALUE"""),0.0)</f>
        <v>0</v>
      </c>
      <c r="F78" s="1">
        <f>IFERROR(__xludf.DUMMYFUNCTION("""COMPUTED_VALUE"""),33.0)</f>
        <v>33</v>
      </c>
      <c r="G78" s="1">
        <f>IFERROR(__xludf.DUMMYFUNCTION("""COMPUTED_VALUE"""),33.0)</f>
        <v>33</v>
      </c>
      <c r="H78" s="1">
        <f>IFERROR(__xludf.DUMMYFUNCTION("""COMPUTED_VALUE"""),16.5)</f>
        <v>16.5</v>
      </c>
      <c r="I78" s="1">
        <f>IFERROR(__xludf.DUMMYFUNCTION("""COMPUTED_VALUE"""),29.0)</f>
        <v>29</v>
      </c>
      <c r="J78" s="1">
        <f>IFERROR(__xludf.DUMMYFUNCTION("""COMPUTED_VALUE"""),113.79)</f>
        <v>113.79</v>
      </c>
      <c r="K78" s="1">
        <f>IFERROR(__xludf.DUMMYFUNCTION("""COMPUTED_VALUE"""),0.0)</f>
        <v>0</v>
      </c>
      <c r="L78" s="1">
        <f>IFERROR(__xludf.DUMMYFUNCTION("""COMPUTED_VALUE"""),0.0)</f>
        <v>0</v>
      </c>
      <c r="M78" s="1">
        <f>IFERROR(__xludf.DUMMYFUNCTION("""COMPUTED_VALUE"""),4.0)</f>
        <v>4</v>
      </c>
      <c r="N78" s="1">
        <f>IFERROR(__xludf.DUMMYFUNCTION("""COMPUTED_VALUE"""),0.0)</f>
        <v>0</v>
      </c>
    </row>
    <row r="79">
      <c r="A79" s="1">
        <f>IFERROR(__xludf.DUMMYFUNCTION("""COMPUTED_VALUE"""),78.0)</f>
        <v>78</v>
      </c>
      <c r="B79" s="1" t="str">
        <f>IFERROR(__xludf.DUMMYFUNCTION("""COMPUTED_VALUE"""),"Murali Vijay")</f>
        <v>Murali Vijay</v>
      </c>
      <c r="C79" s="1">
        <f>IFERROR(__xludf.DUMMYFUNCTION("""COMPUTED_VALUE"""),3.0)</f>
        <v>3</v>
      </c>
      <c r="D79" s="1">
        <f>IFERROR(__xludf.DUMMYFUNCTION("""COMPUTED_VALUE"""),3.0)</f>
        <v>3</v>
      </c>
      <c r="E79" s="1">
        <f>IFERROR(__xludf.DUMMYFUNCTION("""COMPUTED_VALUE"""),0.0)</f>
        <v>0</v>
      </c>
      <c r="F79" s="1">
        <f>IFERROR(__xludf.DUMMYFUNCTION("""COMPUTED_VALUE"""),32.0)</f>
        <v>32</v>
      </c>
      <c r="G79" s="1">
        <f>IFERROR(__xludf.DUMMYFUNCTION("""COMPUTED_VALUE"""),21.0)</f>
        <v>21</v>
      </c>
      <c r="H79" s="1">
        <f>IFERROR(__xludf.DUMMYFUNCTION("""COMPUTED_VALUE"""),10.66)</f>
        <v>10.66</v>
      </c>
      <c r="I79" s="1">
        <f>IFERROR(__xludf.DUMMYFUNCTION("""COMPUTED_VALUE"""),43.0)</f>
        <v>43</v>
      </c>
      <c r="J79" s="1">
        <f>IFERROR(__xludf.DUMMYFUNCTION("""COMPUTED_VALUE"""),74.41)</f>
        <v>74.41</v>
      </c>
      <c r="K79" s="1">
        <f>IFERROR(__xludf.DUMMYFUNCTION("""COMPUTED_VALUE"""),0.0)</f>
        <v>0</v>
      </c>
      <c r="L79" s="1">
        <f>IFERROR(__xludf.DUMMYFUNCTION("""COMPUTED_VALUE"""),0.0)</f>
        <v>0</v>
      </c>
      <c r="M79" s="1">
        <f>IFERROR(__xludf.DUMMYFUNCTION("""COMPUTED_VALUE"""),4.0)</f>
        <v>4</v>
      </c>
      <c r="N79" s="1">
        <f>IFERROR(__xludf.DUMMYFUNCTION("""COMPUTED_VALUE"""),0.0)</f>
        <v>0</v>
      </c>
    </row>
    <row r="80">
      <c r="A80" s="1">
        <f>IFERROR(__xludf.DUMMYFUNCTION("""COMPUTED_VALUE"""),79.0)</f>
        <v>79</v>
      </c>
      <c r="B80" s="1" t="str">
        <f>IFERROR(__xludf.DUMMYFUNCTION("""COMPUTED_VALUE"""),"Alex Carey")</f>
        <v>Alex Carey</v>
      </c>
      <c r="C80" s="1">
        <f>IFERROR(__xludf.DUMMYFUNCTION("""COMPUTED_VALUE"""),3.0)</f>
        <v>3</v>
      </c>
      <c r="D80" s="1">
        <f>IFERROR(__xludf.DUMMYFUNCTION("""COMPUTED_VALUE"""),3.0)</f>
        <v>3</v>
      </c>
      <c r="E80" s="1">
        <f>IFERROR(__xludf.DUMMYFUNCTION("""COMPUTED_VALUE"""),1.0)</f>
        <v>1</v>
      </c>
      <c r="F80" s="1">
        <f>IFERROR(__xludf.DUMMYFUNCTION("""COMPUTED_VALUE"""),32.0)</f>
        <v>32</v>
      </c>
      <c r="G80" s="1" t="str">
        <f>IFERROR(__xludf.DUMMYFUNCTION("""COMPUTED_VALUE"""),"14*")</f>
        <v>14*</v>
      </c>
      <c r="H80" s="1">
        <f>IFERROR(__xludf.DUMMYFUNCTION("""COMPUTED_VALUE"""),16.0)</f>
        <v>16</v>
      </c>
      <c r="I80" s="1">
        <f>IFERROR(__xludf.DUMMYFUNCTION("""COMPUTED_VALUE"""),29.0)</f>
        <v>29</v>
      </c>
      <c r="J80" s="1">
        <f>IFERROR(__xludf.DUMMYFUNCTION("""COMPUTED_VALUE"""),110.34)</f>
        <v>110.34</v>
      </c>
      <c r="K80" s="1">
        <f>IFERROR(__xludf.DUMMYFUNCTION("""COMPUTED_VALUE"""),0.0)</f>
        <v>0</v>
      </c>
      <c r="L80" s="1">
        <f>IFERROR(__xludf.DUMMYFUNCTION("""COMPUTED_VALUE"""),0.0)</f>
        <v>0</v>
      </c>
      <c r="M80" s="1">
        <f>IFERROR(__xludf.DUMMYFUNCTION("""COMPUTED_VALUE"""),0.0)</f>
        <v>0</v>
      </c>
      <c r="N80" s="1">
        <f>IFERROR(__xludf.DUMMYFUNCTION("""COMPUTED_VALUE"""),1.0)</f>
        <v>1</v>
      </c>
    </row>
    <row r="81">
      <c r="A81" s="1">
        <f>IFERROR(__xludf.DUMMYFUNCTION("""COMPUTED_VALUE"""),80.0)</f>
        <v>80</v>
      </c>
      <c r="B81" s="1" t="str">
        <f>IFERROR(__xludf.DUMMYFUNCTION("""COMPUTED_VALUE"""),"Chris Jordan")</f>
        <v>Chris Jordan</v>
      </c>
      <c r="C81" s="1">
        <f>IFERROR(__xludf.DUMMYFUNCTION("""COMPUTED_VALUE"""),9.0)</f>
        <v>9</v>
      </c>
      <c r="D81" s="1">
        <f>IFERROR(__xludf.DUMMYFUNCTION("""COMPUTED_VALUE"""),5.0)</f>
        <v>5</v>
      </c>
      <c r="E81" s="1">
        <f>IFERROR(__xludf.DUMMYFUNCTION("""COMPUTED_VALUE"""),2.0)</f>
        <v>2</v>
      </c>
      <c r="F81" s="1">
        <f>IFERROR(__xludf.DUMMYFUNCTION("""COMPUTED_VALUE"""),29.0)</f>
        <v>29</v>
      </c>
      <c r="G81" s="1">
        <f>IFERROR(__xludf.DUMMYFUNCTION("""COMPUTED_VALUE"""),13.0)</f>
        <v>13</v>
      </c>
      <c r="H81" s="1">
        <f>IFERROR(__xludf.DUMMYFUNCTION("""COMPUTED_VALUE"""),9.66)</f>
        <v>9.66</v>
      </c>
      <c r="I81" s="1">
        <f>IFERROR(__xludf.DUMMYFUNCTION("""COMPUTED_VALUE"""),31.0)</f>
        <v>31</v>
      </c>
      <c r="J81" s="1">
        <f>IFERROR(__xludf.DUMMYFUNCTION("""COMPUTED_VALUE"""),93.54)</f>
        <v>93.54</v>
      </c>
      <c r="K81" s="1">
        <f>IFERROR(__xludf.DUMMYFUNCTION("""COMPUTED_VALUE"""),0.0)</f>
        <v>0</v>
      </c>
      <c r="L81" s="1">
        <f>IFERROR(__xludf.DUMMYFUNCTION("""COMPUTED_VALUE"""),0.0)</f>
        <v>0</v>
      </c>
      <c r="M81" s="1">
        <f>IFERROR(__xludf.DUMMYFUNCTION("""COMPUTED_VALUE"""),2.0)</f>
        <v>2</v>
      </c>
      <c r="N81" s="1">
        <f>IFERROR(__xludf.DUMMYFUNCTION("""COMPUTED_VALUE"""),0.0)</f>
        <v>0</v>
      </c>
    </row>
    <row r="82">
      <c r="A82" s="1">
        <f>IFERROR(__xludf.DUMMYFUNCTION("""COMPUTED_VALUE"""),81.0)</f>
        <v>81</v>
      </c>
      <c r="B82" s="1" t="str">
        <f>IFERROR(__xludf.DUMMYFUNCTION("""COMPUTED_VALUE"""),"Navdeep Saini")</f>
        <v>Navdeep Saini</v>
      </c>
      <c r="C82" s="1">
        <f>IFERROR(__xludf.DUMMYFUNCTION("""COMPUTED_VALUE"""),13.0)</f>
        <v>13</v>
      </c>
      <c r="D82" s="1">
        <f>IFERROR(__xludf.DUMMYFUNCTION("""COMPUTED_VALUE"""),3.0)</f>
        <v>3</v>
      </c>
      <c r="E82" s="1">
        <f>IFERROR(__xludf.DUMMYFUNCTION("""COMPUTED_VALUE"""),2.0)</f>
        <v>2</v>
      </c>
      <c r="F82" s="1">
        <f>IFERROR(__xludf.DUMMYFUNCTION("""COMPUTED_VALUE"""),27.0)</f>
        <v>27</v>
      </c>
      <c r="G82" s="1" t="str">
        <f>IFERROR(__xludf.DUMMYFUNCTION("""COMPUTED_VALUE"""),"12*")</f>
        <v>12*</v>
      </c>
      <c r="H82" s="1">
        <f>IFERROR(__xludf.DUMMYFUNCTION("""COMPUTED_VALUE"""),27.0)</f>
        <v>27</v>
      </c>
      <c r="I82" s="1">
        <f>IFERROR(__xludf.DUMMYFUNCTION("""COMPUTED_VALUE"""),27.0)</f>
        <v>27</v>
      </c>
      <c r="J82" s="1">
        <f>IFERROR(__xludf.DUMMYFUNCTION("""COMPUTED_VALUE"""),100.0)</f>
        <v>100</v>
      </c>
      <c r="K82" s="1">
        <f>IFERROR(__xludf.DUMMYFUNCTION("""COMPUTED_VALUE"""),0.0)</f>
        <v>0</v>
      </c>
      <c r="L82" s="1">
        <f>IFERROR(__xludf.DUMMYFUNCTION("""COMPUTED_VALUE"""),0.0)</f>
        <v>0</v>
      </c>
      <c r="M82" s="1">
        <f>IFERROR(__xludf.DUMMYFUNCTION("""COMPUTED_VALUE"""),3.0)</f>
        <v>3</v>
      </c>
      <c r="N82" s="1">
        <f>IFERROR(__xludf.DUMMYFUNCTION("""COMPUTED_VALUE"""),0.0)</f>
        <v>0</v>
      </c>
    </row>
    <row r="83">
      <c r="A83" s="1">
        <f>IFERROR(__xludf.DUMMYFUNCTION("""COMPUTED_VALUE"""),82.0)</f>
        <v>82</v>
      </c>
      <c r="B83" s="1" t="str">
        <f>IFERROR(__xludf.DUMMYFUNCTION("""COMPUTED_VALUE"""),"Nathan Coulter-Nile")</f>
        <v>Nathan Coulter-Nile</v>
      </c>
      <c r="C83" s="1">
        <f>IFERROR(__xludf.DUMMYFUNCTION("""COMPUTED_VALUE"""),7.0)</f>
        <v>7</v>
      </c>
      <c r="D83" s="1">
        <f>IFERROR(__xludf.DUMMYFUNCTION("""COMPUTED_VALUE"""),2.0)</f>
        <v>2</v>
      </c>
      <c r="E83" s="1">
        <f>IFERROR(__xludf.DUMMYFUNCTION("""COMPUTED_VALUE"""),1.0)</f>
        <v>1</v>
      </c>
      <c r="F83" s="1">
        <f>IFERROR(__xludf.DUMMYFUNCTION("""COMPUTED_VALUE"""),25.0)</f>
        <v>25</v>
      </c>
      <c r="G83" s="1" t="str">
        <f>IFERROR(__xludf.DUMMYFUNCTION("""COMPUTED_VALUE"""),"24*")</f>
        <v>24*</v>
      </c>
      <c r="H83" s="1">
        <f>IFERROR(__xludf.DUMMYFUNCTION("""COMPUTED_VALUE"""),25.0)</f>
        <v>25</v>
      </c>
      <c r="I83" s="1">
        <f>IFERROR(__xludf.DUMMYFUNCTION("""COMPUTED_VALUE"""),15.0)</f>
        <v>15</v>
      </c>
      <c r="J83" s="1">
        <f>IFERROR(__xludf.DUMMYFUNCTION("""COMPUTED_VALUE"""),166.66)</f>
        <v>166.66</v>
      </c>
      <c r="K83" s="1">
        <f>IFERROR(__xludf.DUMMYFUNCTION("""COMPUTED_VALUE"""),0.0)</f>
        <v>0</v>
      </c>
      <c r="L83" s="1">
        <f>IFERROR(__xludf.DUMMYFUNCTION("""COMPUTED_VALUE"""),0.0)</f>
        <v>0</v>
      </c>
      <c r="M83" s="1">
        <f>IFERROR(__xludf.DUMMYFUNCTION("""COMPUTED_VALUE"""),4.0)</f>
        <v>4</v>
      </c>
      <c r="N83" s="1">
        <f>IFERROR(__xludf.DUMMYFUNCTION("""COMPUTED_VALUE"""),0.0)</f>
        <v>0</v>
      </c>
    </row>
    <row r="84">
      <c r="A84" s="1">
        <f>IFERROR(__xludf.DUMMYFUNCTION("""COMPUTED_VALUE"""),83.0)</f>
        <v>83</v>
      </c>
      <c r="B84" s="1" t="str">
        <f>IFERROR(__xludf.DUMMYFUNCTION("""COMPUTED_VALUE"""),"Kamlesh Nagarkoti")</f>
        <v>Kamlesh Nagarkoti</v>
      </c>
      <c r="C84" s="1">
        <f>IFERROR(__xludf.DUMMYFUNCTION("""COMPUTED_VALUE"""),10.0)</f>
        <v>10</v>
      </c>
      <c r="D84" s="1">
        <f>IFERROR(__xludf.DUMMYFUNCTION("""COMPUTED_VALUE"""),6.0)</f>
        <v>6</v>
      </c>
      <c r="E84" s="1">
        <f>IFERROR(__xludf.DUMMYFUNCTION("""COMPUTED_VALUE"""),3.0)</f>
        <v>3</v>
      </c>
      <c r="F84" s="1">
        <f>IFERROR(__xludf.DUMMYFUNCTION("""COMPUTED_VALUE"""),22.0)</f>
        <v>22</v>
      </c>
      <c r="G84" s="1" t="str">
        <f>IFERROR(__xludf.DUMMYFUNCTION("""COMPUTED_VALUE"""),"8*")</f>
        <v>8*</v>
      </c>
      <c r="H84" s="1">
        <f>IFERROR(__xludf.DUMMYFUNCTION("""COMPUTED_VALUE"""),7.33)</f>
        <v>7.33</v>
      </c>
      <c r="I84" s="1">
        <f>IFERROR(__xludf.DUMMYFUNCTION("""COMPUTED_VALUE"""),31.0)</f>
        <v>31</v>
      </c>
      <c r="J84" s="1">
        <f>IFERROR(__xludf.DUMMYFUNCTION("""COMPUTED_VALUE"""),70.96)</f>
        <v>70.96</v>
      </c>
      <c r="K84" s="1">
        <f>IFERROR(__xludf.DUMMYFUNCTION("""COMPUTED_VALUE"""),0.0)</f>
        <v>0</v>
      </c>
      <c r="L84" s="1">
        <f>IFERROR(__xludf.DUMMYFUNCTION("""COMPUTED_VALUE"""),0.0)</f>
        <v>0</v>
      </c>
      <c r="M84" s="1">
        <f>IFERROR(__xludf.DUMMYFUNCTION("""COMPUTED_VALUE"""),1.0)</f>
        <v>1</v>
      </c>
      <c r="N84" s="1">
        <f>IFERROR(__xludf.DUMMYFUNCTION("""COMPUTED_VALUE"""),0.0)</f>
        <v>0</v>
      </c>
    </row>
    <row r="85">
      <c r="A85" s="1">
        <f>IFERROR(__xludf.DUMMYFUNCTION("""COMPUTED_VALUE"""),84.0)</f>
        <v>84</v>
      </c>
      <c r="B85" s="1" t="str">
        <f>IFERROR(__xludf.DUMMYFUNCTION("""COMPUTED_VALUE"""),"Tushar Deshpande")</f>
        <v>Tushar Deshpande</v>
      </c>
      <c r="C85" s="1">
        <f>IFERROR(__xludf.DUMMYFUNCTION("""COMPUTED_VALUE"""),5.0)</f>
        <v>5</v>
      </c>
      <c r="D85" s="1">
        <f>IFERROR(__xludf.DUMMYFUNCTION("""COMPUTED_VALUE"""),2.0)</f>
        <v>2</v>
      </c>
      <c r="E85" s="1">
        <f>IFERROR(__xludf.DUMMYFUNCTION("""COMPUTED_VALUE"""),1.0)</f>
        <v>1</v>
      </c>
      <c r="F85" s="1">
        <f>IFERROR(__xludf.DUMMYFUNCTION("""COMPUTED_VALUE"""),21.0)</f>
        <v>21</v>
      </c>
      <c r="G85" s="1" t="str">
        <f>IFERROR(__xludf.DUMMYFUNCTION("""COMPUTED_VALUE"""),"20*")</f>
        <v>20*</v>
      </c>
      <c r="H85" s="1">
        <f>IFERROR(__xludf.DUMMYFUNCTION("""COMPUTED_VALUE"""),21.0)</f>
        <v>21</v>
      </c>
      <c r="I85" s="1">
        <f>IFERROR(__xludf.DUMMYFUNCTION("""COMPUTED_VALUE"""),12.0)</f>
        <v>12</v>
      </c>
      <c r="J85" s="1">
        <f>IFERROR(__xludf.DUMMYFUNCTION("""COMPUTED_VALUE"""),175.0)</f>
        <v>175</v>
      </c>
      <c r="K85" s="1">
        <f>IFERROR(__xludf.DUMMYFUNCTION("""COMPUTED_VALUE"""),0.0)</f>
        <v>0</v>
      </c>
      <c r="L85" s="1">
        <f>IFERROR(__xludf.DUMMYFUNCTION("""COMPUTED_VALUE"""),0.0)</f>
        <v>0</v>
      </c>
      <c r="M85" s="1">
        <f>IFERROR(__xludf.DUMMYFUNCTION("""COMPUTED_VALUE"""),2.0)</f>
        <v>2</v>
      </c>
      <c r="N85" s="1">
        <f>IFERROR(__xludf.DUMMYFUNCTION("""COMPUTED_VALUE"""),1.0)</f>
        <v>1</v>
      </c>
    </row>
    <row r="86">
      <c r="A86" s="1">
        <f>IFERROR(__xludf.DUMMYFUNCTION("""COMPUTED_VALUE"""),85.0)</f>
        <v>85</v>
      </c>
      <c r="B86" s="1" t="str">
        <f>IFERROR(__xludf.DUMMYFUNCTION("""COMPUTED_VALUE"""),"Harshal Patel")</f>
        <v>Harshal Patel</v>
      </c>
      <c r="C86" s="1">
        <f>IFERROR(__xludf.DUMMYFUNCTION("""COMPUTED_VALUE"""),5.0)</f>
        <v>5</v>
      </c>
      <c r="D86" s="1">
        <f>IFERROR(__xludf.DUMMYFUNCTION("""COMPUTED_VALUE"""),2.0)</f>
        <v>2</v>
      </c>
      <c r="E86" s="1">
        <f>IFERROR(__xludf.DUMMYFUNCTION("""COMPUTED_VALUE"""),0.0)</f>
        <v>0</v>
      </c>
      <c r="F86" s="1">
        <f>IFERROR(__xludf.DUMMYFUNCTION("""COMPUTED_VALUE"""),21.0)</f>
        <v>21</v>
      </c>
      <c r="G86" s="1">
        <f>IFERROR(__xludf.DUMMYFUNCTION("""COMPUTED_VALUE"""),16.0)</f>
        <v>16</v>
      </c>
      <c r="H86" s="1">
        <f>IFERROR(__xludf.DUMMYFUNCTION("""COMPUTED_VALUE"""),10.5)</f>
        <v>10.5</v>
      </c>
      <c r="I86" s="1">
        <f>IFERROR(__xludf.DUMMYFUNCTION("""COMPUTED_VALUE"""),24.0)</f>
        <v>24</v>
      </c>
      <c r="J86" s="1">
        <f>IFERROR(__xludf.DUMMYFUNCTION("""COMPUTED_VALUE"""),87.5)</f>
        <v>87.5</v>
      </c>
      <c r="K86" s="1">
        <f>IFERROR(__xludf.DUMMYFUNCTION("""COMPUTED_VALUE"""),0.0)</f>
        <v>0</v>
      </c>
      <c r="L86" s="1">
        <f>IFERROR(__xludf.DUMMYFUNCTION("""COMPUTED_VALUE"""),0.0)</f>
        <v>0</v>
      </c>
      <c r="M86" s="1">
        <f>IFERROR(__xludf.DUMMYFUNCTION("""COMPUTED_VALUE"""),2.0)</f>
        <v>2</v>
      </c>
      <c r="N86" s="1">
        <f>IFERROR(__xludf.DUMMYFUNCTION("""COMPUTED_VALUE"""),0.0)</f>
        <v>0</v>
      </c>
    </row>
    <row r="87">
      <c r="A87" s="1">
        <f>IFERROR(__xludf.DUMMYFUNCTION("""COMPUTED_VALUE"""),86.0)</f>
        <v>86</v>
      </c>
      <c r="B87" s="1" t="str">
        <f>IFERROR(__xludf.DUMMYFUNCTION("""COMPUTED_VALUE"""),"Jimmy Neesham")</f>
        <v>Jimmy Neesham</v>
      </c>
      <c r="C87" s="1">
        <f>IFERROR(__xludf.DUMMYFUNCTION("""COMPUTED_VALUE"""),5.0)</f>
        <v>5</v>
      </c>
      <c r="D87" s="1">
        <f>IFERROR(__xludf.DUMMYFUNCTION("""COMPUTED_VALUE"""),3.0)</f>
        <v>3</v>
      </c>
      <c r="E87" s="1">
        <f>IFERROR(__xludf.DUMMYFUNCTION("""COMPUTED_VALUE"""),1.0)</f>
        <v>1</v>
      </c>
      <c r="F87" s="1">
        <f>IFERROR(__xludf.DUMMYFUNCTION("""COMPUTED_VALUE"""),19.0)</f>
        <v>19</v>
      </c>
      <c r="G87" s="1" t="str">
        <f>IFERROR(__xludf.DUMMYFUNCTION("""COMPUTED_VALUE"""),"10*")</f>
        <v>10*</v>
      </c>
      <c r="H87" s="1">
        <f>IFERROR(__xludf.DUMMYFUNCTION("""COMPUTED_VALUE"""),9.5)</f>
        <v>9.5</v>
      </c>
      <c r="I87" s="1">
        <f>IFERROR(__xludf.DUMMYFUNCTION("""COMPUTED_VALUE"""),18.0)</f>
        <v>18</v>
      </c>
      <c r="J87" s="1">
        <f>IFERROR(__xludf.DUMMYFUNCTION("""COMPUTED_VALUE"""),105.55)</f>
        <v>105.55</v>
      </c>
      <c r="K87" s="1">
        <f>IFERROR(__xludf.DUMMYFUNCTION("""COMPUTED_VALUE"""),0.0)</f>
        <v>0</v>
      </c>
      <c r="L87" s="1">
        <f>IFERROR(__xludf.DUMMYFUNCTION("""COMPUTED_VALUE"""),0.0)</f>
        <v>0</v>
      </c>
      <c r="M87" s="1">
        <f>IFERROR(__xludf.DUMMYFUNCTION("""COMPUTED_VALUE"""),0.0)</f>
        <v>0</v>
      </c>
      <c r="N87" s="1">
        <f>IFERROR(__xludf.DUMMYFUNCTION("""COMPUTED_VALUE"""),1.0)</f>
        <v>1</v>
      </c>
    </row>
    <row r="88">
      <c r="A88" s="1">
        <f>IFERROR(__xludf.DUMMYFUNCTION("""COMPUTED_VALUE"""),87.0)</f>
        <v>87</v>
      </c>
      <c r="B88" s="1" t="str">
        <f>IFERROR(__xludf.DUMMYFUNCTION("""COMPUTED_VALUE"""),"Tom Banton")</f>
        <v>Tom Banton</v>
      </c>
      <c r="C88" s="1">
        <f>IFERROR(__xludf.DUMMYFUNCTION("""COMPUTED_VALUE"""),2.0)</f>
        <v>2</v>
      </c>
      <c r="D88" s="1">
        <f>IFERROR(__xludf.DUMMYFUNCTION("""COMPUTED_VALUE"""),2.0)</f>
        <v>2</v>
      </c>
      <c r="E88" s="1">
        <f>IFERROR(__xludf.DUMMYFUNCTION("""COMPUTED_VALUE"""),0.0)</f>
        <v>0</v>
      </c>
      <c r="F88" s="1">
        <f>IFERROR(__xludf.DUMMYFUNCTION("""COMPUTED_VALUE"""),18.0)</f>
        <v>18</v>
      </c>
      <c r="G88" s="1">
        <f>IFERROR(__xludf.DUMMYFUNCTION("""COMPUTED_VALUE"""),10.0)</f>
        <v>10</v>
      </c>
      <c r="H88" s="1">
        <f>IFERROR(__xludf.DUMMYFUNCTION("""COMPUTED_VALUE"""),9.0)</f>
        <v>9</v>
      </c>
      <c r="I88" s="1">
        <f>IFERROR(__xludf.DUMMYFUNCTION("""COMPUTED_VALUE"""),20.0)</f>
        <v>20</v>
      </c>
      <c r="J88" s="1">
        <f>IFERROR(__xludf.DUMMYFUNCTION("""COMPUTED_VALUE"""),90.0)</f>
        <v>90</v>
      </c>
      <c r="K88" s="1">
        <f>IFERROR(__xludf.DUMMYFUNCTION("""COMPUTED_VALUE"""),0.0)</f>
        <v>0</v>
      </c>
      <c r="L88" s="1">
        <f>IFERROR(__xludf.DUMMYFUNCTION("""COMPUTED_VALUE"""),0.0)</f>
        <v>0</v>
      </c>
      <c r="M88" s="1">
        <f>IFERROR(__xludf.DUMMYFUNCTION("""COMPUTED_VALUE"""),1.0)</f>
        <v>1</v>
      </c>
      <c r="N88" s="1">
        <f>IFERROR(__xludf.DUMMYFUNCTION("""COMPUTED_VALUE"""),1.0)</f>
        <v>1</v>
      </c>
    </row>
    <row r="89">
      <c r="A89" s="1">
        <f>IFERROR(__xludf.DUMMYFUNCTION("""COMPUTED_VALUE"""),88.0)</f>
        <v>88</v>
      </c>
      <c r="B89" s="1" t="str">
        <f>IFERROR(__xludf.DUMMYFUNCTION("""COMPUTED_VALUE"""),"Mohammed Siraj")</f>
        <v>Mohammed Siraj</v>
      </c>
      <c r="C89" s="1">
        <f>IFERROR(__xludf.DUMMYFUNCTION("""COMPUTED_VALUE"""),9.0)</f>
        <v>9</v>
      </c>
      <c r="D89" s="1">
        <f>IFERROR(__xludf.DUMMYFUNCTION("""COMPUTED_VALUE"""),3.0)</f>
        <v>3</v>
      </c>
      <c r="E89" s="1">
        <f>IFERROR(__xludf.DUMMYFUNCTION("""COMPUTED_VALUE"""),2.0)</f>
        <v>2</v>
      </c>
      <c r="F89" s="1">
        <f>IFERROR(__xludf.DUMMYFUNCTION("""COMPUTED_VALUE"""),17.0)</f>
        <v>17</v>
      </c>
      <c r="G89" s="1" t="str">
        <f>IFERROR(__xludf.DUMMYFUNCTION("""COMPUTED_VALUE"""),"10*")</f>
        <v>10*</v>
      </c>
      <c r="H89" s="1">
        <f>IFERROR(__xludf.DUMMYFUNCTION("""COMPUTED_VALUE"""),17.0)</f>
        <v>17</v>
      </c>
      <c r="I89" s="1">
        <f>IFERROR(__xludf.DUMMYFUNCTION("""COMPUTED_VALUE"""),14.0)</f>
        <v>14</v>
      </c>
      <c r="J89" s="1">
        <f>IFERROR(__xludf.DUMMYFUNCTION("""COMPUTED_VALUE"""),121.42)</f>
        <v>121.42</v>
      </c>
      <c r="K89" s="1">
        <f>IFERROR(__xludf.DUMMYFUNCTION("""COMPUTED_VALUE"""),0.0)</f>
        <v>0</v>
      </c>
      <c r="L89" s="1">
        <f>IFERROR(__xludf.DUMMYFUNCTION("""COMPUTED_VALUE"""),0.0)</f>
        <v>0</v>
      </c>
      <c r="M89" s="1">
        <f>IFERROR(__xludf.DUMMYFUNCTION("""COMPUTED_VALUE"""),2.0)</f>
        <v>2</v>
      </c>
      <c r="N89" s="1">
        <f>IFERROR(__xludf.DUMMYFUNCTION("""COMPUTED_VALUE"""),0.0)</f>
        <v>0</v>
      </c>
    </row>
    <row r="90">
      <c r="A90" s="1">
        <f>IFERROR(__xludf.DUMMYFUNCTION("""COMPUTED_VALUE"""),89.0)</f>
        <v>89</v>
      </c>
      <c r="B90" s="1" t="str">
        <f>IFERROR(__xludf.DUMMYFUNCTION("""COMPUTED_VALUE"""),"Karun Nair")</f>
        <v>Karun Nair</v>
      </c>
      <c r="C90" s="1">
        <f>IFERROR(__xludf.DUMMYFUNCTION("""COMPUTED_VALUE"""),4.0)</f>
        <v>4</v>
      </c>
      <c r="D90" s="1">
        <f>IFERROR(__xludf.DUMMYFUNCTION("""COMPUTED_VALUE"""),3.0)</f>
        <v>3</v>
      </c>
      <c r="E90" s="1">
        <f>IFERROR(__xludf.DUMMYFUNCTION("""COMPUTED_VALUE"""),1.0)</f>
        <v>1</v>
      </c>
      <c r="F90" s="1">
        <f>IFERROR(__xludf.DUMMYFUNCTION("""COMPUTED_VALUE"""),16.0)</f>
        <v>16</v>
      </c>
      <c r="G90" s="1" t="str">
        <f>IFERROR(__xludf.DUMMYFUNCTION("""COMPUTED_VALUE"""),"15*")</f>
        <v>15*</v>
      </c>
      <c r="H90" s="1">
        <f>IFERROR(__xludf.DUMMYFUNCTION("""COMPUTED_VALUE"""),8.0)</f>
        <v>8</v>
      </c>
      <c r="I90" s="1">
        <f>IFERROR(__xludf.DUMMYFUNCTION("""COMPUTED_VALUE"""),14.0)</f>
        <v>14</v>
      </c>
      <c r="J90" s="1">
        <f>IFERROR(__xludf.DUMMYFUNCTION("""COMPUTED_VALUE"""),114.28)</f>
        <v>114.28</v>
      </c>
      <c r="K90" s="1">
        <f>IFERROR(__xludf.DUMMYFUNCTION("""COMPUTED_VALUE"""),0.0)</f>
        <v>0</v>
      </c>
      <c r="L90" s="1">
        <f>IFERROR(__xludf.DUMMYFUNCTION("""COMPUTED_VALUE"""),0.0)</f>
        <v>0</v>
      </c>
      <c r="M90" s="1">
        <f>IFERROR(__xludf.DUMMYFUNCTION("""COMPUTED_VALUE"""),2.0)</f>
        <v>2</v>
      </c>
      <c r="N90" s="1">
        <f>IFERROR(__xludf.DUMMYFUNCTION("""COMPUTED_VALUE"""),0.0)</f>
        <v>0</v>
      </c>
    </row>
    <row r="91">
      <c r="A91" s="1">
        <f>IFERROR(__xludf.DUMMYFUNCTION("""COMPUTED_VALUE"""),90.0)</f>
        <v>90</v>
      </c>
      <c r="B91" s="1" t="str">
        <f>IFERROR(__xludf.DUMMYFUNCTION("""COMPUTED_VALUE"""),"Simran Singh")</f>
        <v>Simran Singh</v>
      </c>
      <c r="C91" s="1">
        <f>IFERROR(__xludf.DUMMYFUNCTION("""COMPUTED_VALUE"""),2.0)</f>
        <v>2</v>
      </c>
      <c r="D91" s="1">
        <f>IFERROR(__xludf.DUMMYFUNCTION("""COMPUTED_VALUE"""),2.0)</f>
        <v>2</v>
      </c>
      <c r="E91" s="1">
        <f>IFERROR(__xludf.DUMMYFUNCTION("""COMPUTED_VALUE"""),0.0)</f>
        <v>0</v>
      </c>
      <c r="F91" s="1">
        <f>IFERROR(__xludf.DUMMYFUNCTION("""COMPUTED_VALUE"""),15.0)</f>
        <v>15</v>
      </c>
      <c r="G91" s="1">
        <f>IFERROR(__xludf.DUMMYFUNCTION("""COMPUTED_VALUE"""),11.0)</f>
        <v>11</v>
      </c>
      <c r="H91" s="1">
        <f>IFERROR(__xludf.DUMMYFUNCTION("""COMPUTED_VALUE"""),7.5)</f>
        <v>7.5</v>
      </c>
      <c r="I91" s="1">
        <f>IFERROR(__xludf.DUMMYFUNCTION("""COMPUTED_VALUE"""),15.0)</f>
        <v>15</v>
      </c>
      <c r="J91" s="1">
        <f>IFERROR(__xludf.DUMMYFUNCTION("""COMPUTED_VALUE"""),100.0)</f>
        <v>100</v>
      </c>
      <c r="K91" s="1">
        <f>IFERROR(__xludf.DUMMYFUNCTION("""COMPUTED_VALUE"""),0.0)</f>
        <v>0</v>
      </c>
      <c r="L91" s="1">
        <f>IFERROR(__xludf.DUMMYFUNCTION("""COMPUTED_VALUE"""),0.0)</f>
        <v>0</v>
      </c>
      <c r="M91" s="1">
        <f>IFERROR(__xludf.DUMMYFUNCTION("""COMPUTED_VALUE"""),2.0)</f>
        <v>2</v>
      </c>
      <c r="N91" s="1">
        <f>IFERROR(__xludf.DUMMYFUNCTION("""COMPUTED_VALUE"""),0.0)</f>
        <v>0</v>
      </c>
    </row>
    <row r="92">
      <c r="A92" s="1">
        <f>IFERROR(__xludf.DUMMYFUNCTION("""COMPUTED_VALUE"""),91.0)</f>
        <v>91</v>
      </c>
      <c r="B92" s="1" t="str">
        <f>IFERROR(__xludf.DUMMYFUNCTION("""COMPUTED_VALUE"""),"Isuru Udana")</f>
        <v>Isuru Udana</v>
      </c>
      <c r="C92" s="1">
        <f>IFERROR(__xludf.DUMMYFUNCTION("""COMPUTED_VALUE"""),10.0)</f>
        <v>10</v>
      </c>
      <c r="D92" s="1">
        <f>IFERROR(__xludf.DUMMYFUNCTION("""COMPUTED_VALUE"""),4.0)</f>
        <v>4</v>
      </c>
      <c r="E92" s="1">
        <f>IFERROR(__xludf.DUMMYFUNCTION("""COMPUTED_VALUE"""),1.0)</f>
        <v>1</v>
      </c>
      <c r="F92" s="1">
        <f>IFERROR(__xludf.DUMMYFUNCTION("""COMPUTED_VALUE"""),15.0)</f>
        <v>15</v>
      </c>
      <c r="G92" s="1" t="str">
        <f>IFERROR(__xludf.DUMMYFUNCTION("""COMPUTED_VALUE"""),"10*")</f>
        <v>10*</v>
      </c>
      <c r="H92" s="1">
        <f>IFERROR(__xludf.DUMMYFUNCTION("""COMPUTED_VALUE"""),5.0)</f>
        <v>5</v>
      </c>
      <c r="I92" s="1">
        <f>IFERROR(__xludf.DUMMYFUNCTION("""COMPUTED_VALUE"""),11.0)</f>
        <v>11</v>
      </c>
      <c r="J92" s="1">
        <f>IFERROR(__xludf.DUMMYFUNCTION("""COMPUTED_VALUE"""),136.36)</f>
        <v>136.36</v>
      </c>
      <c r="K92" s="1">
        <f>IFERROR(__xludf.DUMMYFUNCTION("""COMPUTED_VALUE"""),0.0)</f>
        <v>0</v>
      </c>
      <c r="L92" s="1">
        <f>IFERROR(__xludf.DUMMYFUNCTION("""COMPUTED_VALUE"""),0.0)</f>
        <v>0</v>
      </c>
      <c r="M92" s="1">
        <f>IFERROR(__xludf.DUMMYFUNCTION("""COMPUTED_VALUE"""),1.0)</f>
        <v>1</v>
      </c>
      <c r="N92" s="1">
        <f>IFERROR(__xludf.DUMMYFUNCTION("""COMPUTED_VALUE"""),1.0)</f>
        <v>1</v>
      </c>
    </row>
    <row r="93">
      <c r="A93" s="1">
        <f>IFERROR(__xludf.DUMMYFUNCTION("""COMPUTED_VALUE"""),92.0)</f>
        <v>92</v>
      </c>
      <c r="B93" s="1" t="str">
        <f>IFERROR(__xludf.DUMMYFUNCTION("""COMPUTED_VALUE"""),"James Pattinson")</f>
        <v>James Pattinson</v>
      </c>
      <c r="C93" s="1">
        <f>IFERROR(__xludf.DUMMYFUNCTION("""COMPUTED_VALUE"""),10.0)</f>
        <v>10</v>
      </c>
      <c r="D93" s="1">
        <f>IFERROR(__xludf.DUMMYFUNCTION("""COMPUTED_VALUE"""),2.0)</f>
        <v>2</v>
      </c>
      <c r="E93" s="1">
        <f>IFERROR(__xludf.DUMMYFUNCTION("""COMPUTED_VALUE"""),1.0)</f>
        <v>1</v>
      </c>
      <c r="F93" s="1">
        <f>IFERROR(__xludf.DUMMYFUNCTION("""COMPUTED_VALUE"""),15.0)</f>
        <v>15</v>
      </c>
      <c r="G93" s="1">
        <f>IFERROR(__xludf.DUMMYFUNCTION("""COMPUTED_VALUE"""),11.0)</f>
        <v>11</v>
      </c>
      <c r="H93" s="1">
        <f>IFERROR(__xludf.DUMMYFUNCTION("""COMPUTED_VALUE"""),15.0)</f>
        <v>15</v>
      </c>
      <c r="I93" s="1">
        <f>IFERROR(__xludf.DUMMYFUNCTION("""COMPUTED_VALUE"""),13.0)</f>
        <v>13</v>
      </c>
      <c r="J93" s="1">
        <f>IFERROR(__xludf.DUMMYFUNCTION("""COMPUTED_VALUE"""),115.38)</f>
        <v>115.38</v>
      </c>
      <c r="K93" s="1">
        <f>IFERROR(__xludf.DUMMYFUNCTION("""COMPUTED_VALUE"""),0.0)</f>
        <v>0</v>
      </c>
      <c r="L93" s="1">
        <f>IFERROR(__xludf.DUMMYFUNCTION("""COMPUTED_VALUE"""),0.0)</f>
        <v>0</v>
      </c>
      <c r="M93" s="1">
        <f>IFERROR(__xludf.DUMMYFUNCTION("""COMPUTED_VALUE"""),2.0)</f>
        <v>2</v>
      </c>
      <c r="N93" s="1">
        <f>IFERROR(__xludf.DUMMYFUNCTION("""COMPUTED_VALUE"""),0.0)</f>
        <v>0</v>
      </c>
    </row>
    <row r="94">
      <c r="A94" s="1">
        <f>IFERROR(__xludf.DUMMYFUNCTION("""COMPUTED_VALUE"""),93.0)</f>
        <v>93</v>
      </c>
      <c r="B94" s="1" t="str">
        <f>IFERROR(__xludf.DUMMYFUNCTION("""COMPUTED_VALUE"""),"Kuldeep Yadav")</f>
        <v>Kuldeep Yadav</v>
      </c>
      <c r="C94" s="1">
        <f>IFERROR(__xludf.DUMMYFUNCTION("""COMPUTED_VALUE"""),5.0)</f>
        <v>5</v>
      </c>
      <c r="D94" s="1">
        <f>IFERROR(__xludf.DUMMYFUNCTION("""COMPUTED_VALUE"""),2.0)</f>
        <v>2</v>
      </c>
      <c r="E94" s="1">
        <f>IFERROR(__xludf.DUMMYFUNCTION("""COMPUTED_VALUE"""),1.0)</f>
        <v>1</v>
      </c>
      <c r="F94" s="1">
        <f>IFERROR(__xludf.DUMMYFUNCTION("""COMPUTED_VALUE"""),13.0)</f>
        <v>13</v>
      </c>
      <c r="G94" s="1">
        <f>IFERROR(__xludf.DUMMYFUNCTION("""COMPUTED_VALUE"""),12.0)</f>
        <v>12</v>
      </c>
      <c r="H94" s="1">
        <f>IFERROR(__xludf.DUMMYFUNCTION("""COMPUTED_VALUE"""),13.0)</f>
        <v>13</v>
      </c>
      <c r="I94" s="1">
        <f>IFERROR(__xludf.DUMMYFUNCTION("""COMPUTED_VALUE"""),21.0)</f>
        <v>21</v>
      </c>
      <c r="J94" s="1">
        <f>IFERROR(__xludf.DUMMYFUNCTION("""COMPUTED_VALUE"""),61.9)</f>
        <v>61.9</v>
      </c>
      <c r="K94" s="1">
        <f>IFERROR(__xludf.DUMMYFUNCTION("""COMPUTED_VALUE"""),0.0)</f>
        <v>0</v>
      </c>
      <c r="L94" s="1">
        <f>IFERROR(__xludf.DUMMYFUNCTION("""COMPUTED_VALUE"""),0.0)</f>
        <v>0</v>
      </c>
      <c r="M94" s="1">
        <f>IFERROR(__xludf.DUMMYFUNCTION("""COMPUTED_VALUE"""),1.0)</f>
        <v>1</v>
      </c>
      <c r="N94" s="1">
        <f>IFERROR(__xludf.DUMMYFUNCTION("""COMPUTED_VALUE"""),0.0)</f>
        <v>0</v>
      </c>
    </row>
    <row r="95">
      <c r="A95" s="1">
        <f>IFERROR(__xludf.DUMMYFUNCTION("""COMPUTED_VALUE"""),94.0)</f>
        <v>94</v>
      </c>
      <c r="B95" s="1" t="str">
        <f>IFERROR(__xludf.DUMMYFUNCTION("""COMPUTED_VALUE"""),"Imran Tahir")</f>
        <v>Imran Tahir</v>
      </c>
      <c r="C95" s="1">
        <f>IFERROR(__xludf.DUMMYFUNCTION("""COMPUTED_VALUE"""),3.0)</f>
        <v>3</v>
      </c>
      <c r="D95" s="1">
        <f>IFERROR(__xludf.DUMMYFUNCTION("""COMPUTED_VALUE"""),1.0)</f>
        <v>1</v>
      </c>
      <c r="E95" s="1">
        <f>IFERROR(__xludf.DUMMYFUNCTION("""COMPUTED_VALUE"""),1.0)</f>
        <v>1</v>
      </c>
      <c r="F95" s="1">
        <f>IFERROR(__xludf.DUMMYFUNCTION("""COMPUTED_VALUE"""),13.0)</f>
        <v>13</v>
      </c>
      <c r="G95" s="1" t="str">
        <f>IFERROR(__xludf.DUMMYFUNCTION("""COMPUTED_VALUE"""),"13*")</f>
        <v>13*</v>
      </c>
      <c r="H95" s="1" t="str">
        <f>IFERROR(__xludf.DUMMYFUNCTION("""COMPUTED_VALUE"""),"-")</f>
        <v>-</v>
      </c>
      <c r="I95" s="1">
        <f>IFERROR(__xludf.DUMMYFUNCTION("""COMPUTED_VALUE"""),10.0)</f>
        <v>10</v>
      </c>
      <c r="J95" s="1">
        <f>IFERROR(__xludf.DUMMYFUNCTION("""COMPUTED_VALUE"""),130.0)</f>
        <v>130</v>
      </c>
      <c r="K95" s="1">
        <f>IFERROR(__xludf.DUMMYFUNCTION("""COMPUTED_VALUE"""),0.0)</f>
        <v>0</v>
      </c>
      <c r="L95" s="1">
        <f>IFERROR(__xludf.DUMMYFUNCTION("""COMPUTED_VALUE"""),0.0)</f>
        <v>0</v>
      </c>
      <c r="M95" s="1">
        <f>IFERROR(__xludf.DUMMYFUNCTION("""COMPUTED_VALUE"""),2.0)</f>
        <v>2</v>
      </c>
      <c r="N95" s="1">
        <f>IFERROR(__xludf.DUMMYFUNCTION("""COMPUTED_VALUE"""),0.0)</f>
        <v>0</v>
      </c>
    </row>
    <row r="96">
      <c r="A96" s="1">
        <f>IFERROR(__xludf.DUMMYFUNCTION("""COMPUTED_VALUE"""),95.0)</f>
        <v>95</v>
      </c>
      <c r="B96" s="1" t="str">
        <f>IFERROR(__xludf.DUMMYFUNCTION("""COMPUTED_VALUE"""),"Shardul Thakur")</f>
        <v>Shardul Thakur</v>
      </c>
      <c r="C96" s="1">
        <f>IFERROR(__xludf.DUMMYFUNCTION("""COMPUTED_VALUE"""),9.0)</f>
        <v>9</v>
      </c>
      <c r="D96" s="1">
        <f>IFERROR(__xludf.DUMMYFUNCTION("""COMPUTED_VALUE"""),2.0)</f>
        <v>2</v>
      </c>
      <c r="E96" s="1">
        <f>IFERROR(__xludf.DUMMYFUNCTION("""COMPUTED_VALUE"""),1.0)</f>
        <v>1</v>
      </c>
      <c r="F96" s="1">
        <f>IFERROR(__xludf.DUMMYFUNCTION("""COMPUTED_VALUE"""),12.0)</f>
        <v>12</v>
      </c>
      <c r="G96" s="1">
        <f>IFERROR(__xludf.DUMMYFUNCTION("""COMPUTED_VALUE"""),11.0)</f>
        <v>11</v>
      </c>
      <c r="H96" s="1">
        <f>IFERROR(__xludf.DUMMYFUNCTION("""COMPUTED_VALUE"""),12.0)</f>
        <v>12</v>
      </c>
      <c r="I96" s="1">
        <f>IFERROR(__xludf.DUMMYFUNCTION("""COMPUTED_VALUE"""),21.0)</f>
        <v>21</v>
      </c>
      <c r="J96" s="1">
        <f>IFERROR(__xludf.DUMMYFUNCTION("""COMPUTED_VALUE"""),57.14)</f>
        <v>57.14</v>
      </c>
      <c r="K96" s="1">
        <f>IFERROR(__xludf.DUMMYFUNCTION("""COMPUTED_VALUE"""),0.0)</f>
        <v>0</v>
      </c>
      <c r="L96" s="1">
        <f>IFERROR(__xludf.DUMMYFUNCTION("""COMPUTED_VALUE"""),0.0)</f>
        <v>0</v>
      </c>
      <c r="M96" s="1">
        <f>IFERROR(__xludf.DUMMYFUNCTION("""COMPUTED_VALUE"""),0.0)</f>
        <v>0</v>
      </c>
      <c r="N96" s="1">
        <f>IFERROR(__xludf.DUMMYFUNCTION("""COMPUTED_VALUE"""),0.0)</f>
        <v>0</v>
      </c>
    </row>
    <row r="97">
      <c r="A97" s="1">
        <f>IFERROR(__xludf.DUMMYFUNCTION("""COMPUTED_VALUE"""),96.0)</f>
        <v>96</v>
      </c>
      <c r="B97" s="1" t="str">
        <f>IFERROR(__xludf.DUMMYFUNCTION("""COMPUTED_VALUE"""),"Moeen Ali")</f>
        <v>Moeen Ali</v>
      </c>
      <c r="C97" s="1">
        <f>IFERROR(__xludf.DUMMYFUNCTION("""COMPUTED_VALUE"""),3.0)</f>
        <v>3</v>
      </c>
      <c r="D97" s="1">
        <f>IFERROR(__xludf.DUMMYFUNCTION("""COMPUTED_VALUE"""),3.0)</f>
        <v>3</v>
      </c>
      <c r="E97" s="1">
        <f>IFERROR(__xludf.DUMMYFUNCTION("""COMPUTED_VALUE"""),0.0)</f>
        <v>0</v>
      </c>
      <c r="F97" s="1">
        <f>IFERROR(__xludf.DUMMYFUNCTION("""COMPUTED_VALUE"""),12.0)</f>
        <v>12</v>
      </c>
      <c r="G97" s="1">
        <f>IFERROR(__xludf.DUMMYFUNCTION("""COMPUTED_VALUE"""),11.0)</f>
        <v>11</v>
      </c>
      <c r="H97" s="1">
        <f>IFERROR(__xludf.DUMMYFUNCTION("""COMPUTED_VALUE"""),4.0)</f>
        <v>4</v>
      </c>
      <c r="I97" s="1">
        <f>IFERROR(__xludf.DUMMYFUNCTION("""COMPUTED_VALUE"""),16.0)</f>
        <v>16</v>
      </c>
      <c r="J97" s="1">
        <f>IFERROR(__xludf.DUMMYFUNCTION("""COMPUTED_VALUE"""),75.0)</f>
        <v>75</v>
      </c>
      <c r="K97" s="1">
        <f>IFERROR(__xludf.DUMMYFUNCTION("""COMPUTED_VALUE"""),0.0)</f>
        <v>0</v>
      </c>
      <c r="L97" s="1">
        <f>IFERROR(__xludf.DUMMYFUNCTION("""COMPUTED_VALUE"""),0.0)</f>
        <v>0</v>
      </c>
      <c r="M97" s="1">
        <f>IFERROR(__xludf.DUMMYFUNCTION("""COMPUTED_VALUE"""),1.0)</f>
        <v>1</v>
      </c>
      <c r="N97" s="1">
        <f>IFERROR(__xludf.DUMMYFUNCTION("""COMPUTED_VALUE"""),0.0)</f>
        <v>0</v>
      </c>
    </row>
    <row r="98">
      <c r="A98" s="1">
        <f>IFERROR(__xludf.DUMMYFUNCTION("""COMPUTED_VALUE"""),97.0)</f>
        <v>97</v>
      </c>
      <c r="B98" s="1" t="str">
        <f>IFERROR(__xludf.DUMMYFUNCTION("""COMPUTED_VALUE"""),"Sandeep Sharma")</f>
        <v>Sandeep Sharma</v>
      </c>
      <c r="C98" s="1">
        <f>IFERROR(__xludf.DUMMYFUNCTION("""COMPUTED_VALUE"""),13.0)</f>
        <v>13</v>
      </c>
      <c r="D98" s="1">
        <f>IFERROR(__xludf.DUMMYFUNCTION("""COMPUTED_VALUE"""),5.0)</f>
        <v>5</v>
      </c>
      <c r="E98" s="1">
        <f>IFERROR(__xludf.DUMMYFUNCTION("""COMPUTED_VALUE"""),3.0)</f>
        <v>3</v>
      </c>
      <c r="F98" s="1">
        <f>IFERROR(__xludf.DUMMYFUNCTION("""COMPUTED_VALUE"""),12.0)</f>
        <v>12</v>
      </c>
      <c r="G98" s="1">
        <f>IFERROR(__xludf.DUMMYFUNCTION("""COMPUTED_VALUE"""),9.0)</f>
        <v>9</v>
      </c>
      <c r="H98" s="1">
        <f>IFERROR(__xludf.DUMMYFUNCTION("""COMPUTED_VALUE"""),6.0)</f>
        <v>6</v>
      </c>
      <c r="I98" s="1">
        <f>IFERROR(__xludf.DUMMYFUNCTION("""COMPUTED_VALUE"""),15.0)</f>
        <v>15</v>
      </c>
      <c r="J98" s="1">
        <f>IFERROR(__xludf.DUMMYFUNCTION("""COMPUTED_VALUE"""),80.0)</f>
        <v>80</v>
      </c>
      <c r="K98" s="1">
        <f>IFERROR(__xludf.DUMMYFUNCTION("""COMPUTED_VALUE"""),0.0)</f>
        <v>0</v>
      </c>
      <c r="L98" s="1">
        <f>IFERROR(__xludf.DUMMYFUNCTION("""COMPUTED_VALUE"""),0.0)</f>
        <v>0</v>
      </c>
      <c r="M98" s="1">
        <f>IFERROR(__xludf.DUMMYFUNCTION("""COMPUTED_VALUE"""),1.0)</f>
        <v>1</v>
      </c>
      <c r="N98" s="1">
        <f>IFERROR(__xludf.DUMMYFUNCTION("""COMPUTED_VALUE"""),0.0)</f>
        <v>0</v>
      </c>
    </row>
    <row r="99">
      <c r="A99" s="1">
        <f>IFERROR(__xludf.DUMMYFUNCTION("""COMPUTED_VALUE"""),98.0)</f>
        <v>98</v>
      </c>
      <c r="B99" s="1" t="str">
        <f>IFERROR(__xludf.DUMMYFUNCTION("""COMPUTED_VALUE"""),"Mohammad Nabi")</f>
        <v>Mohammad Nabi</v>
      </c>
      <c r="C99" s="1">
        <f>IFERROR(__xludf.DUMMYFUNCTION("""COMPUTED_VALUE"""),1.0)</f>
        <v>1</v>
      </c>
      <c r="D99" s="1">
        <f>IFERROR(__xludf.DUMMYFUNCTION("""COMPUTED_VALUE"""),1.0)</f>
        <v>1</v>
      </c>
      <c r="E99" s="1">
        <f>IFERROR(__xludf.DUMMYFUNCTION("""COMPUTED_VALUE"""),1.0)</f>
        <v>1</v>
      </c>
      <c r="F99" s="1">
        <f>IFERROR(__xludf.DUMMYFUNCTION("""COMPUTED_VALUE"""),11.0)</f>
        <v>11</v>
      </c>
      <c r="G99" s="1" t="str">
        <f>IFERROR(__xludf.DUMMYFUNCTION("""COMPUTED_VALUE"""),"11*")</f>
        <v>11*</v>
      </c>
      <c r="H99" s="1" t="str">
        <f>IFERROR(__xludf.DUMMYFUNCTION("""COMPUTED_VALUE"""),"-")</f>
        <v>-</v>
      </c>
      <c r="I99" s="1">
        <f>IFERROR(__xludf.DUMMYFUNCTION("""COMPUTED_VALUE"""),8.0)</f>
        <v>8</v>
      </c>
      <c r="J99" s="1">
        <f>IFERROR(__xludf.DUMMYFUNCTION("""COMPUTED_VALUE"""),137.5)</f>
        <v>137.5</v>
      </c>
      <c r="K99" s="1">
        <f>IFERROR(__xludf.DUMMYFUNCTION("""COMPUTED_VALUE"""),0.0)</f>
        <v>0</v>
      </c>
      <c r="L99" s="1">
        <f>IFERROR(__xludf.DUMMYFUNCTION("""COMPUTED_VALUE"""),0.0)</f>
        <v>0</v>
      </c>
      <c r="M99" s="1">
        <f>IFERROR(__xludf.DUMMYFUNCTION("""COMPUTED_VALUE"""),2.0)</f>
        <v>2</v>
      </c>
      <c r="N99" s="1">
        <f>IFERROR(__xludf.DUMMYFUNCTION("""COMPUTED_VALUE"""),0.0)</f>
        <v>0</v>
      </c>
    </row>
    <row r="100">
      <c r="A100" s="1">
        <f>IFERROR(__xludf.DUMMYFUNCTION("""COMPUTED_VALUE"""),99.0)</f>
        <v>99</v>
      </c>
      <c r="B100" s="1" t="str">
        <f>IFERROR(__xludf.DUMMYFUNCTION("""COMPUTED_VALUE"""),"Rinku Singh")</f>
        <v>Rinku Singh</v>
      </c>
      <c r="C100" s="1">
        <f>IFERROR(__xludf.DUMMYFUNCTION("""COMPUTED_VALUE"""),1.0)</f>
        <v>1</v>
      </c>
      <c r="D100" s="1">
        <f>IFERROR(__xludf.DUMMYFUNCTION("""COMPUTED_VALUE"""),1.0)</f>
        <v>1</v>
      </c>
      <c r="E100" s="1">
        <f>IFERROR(__xludf.DUMMYFUNCTION("""COMPUTED_VALUE"""),0.0)</f>
        <v>0</v>
      </c>
      <c r="F100" s="1">
        <f>IFERROR(__xludf.DUMMYFUNCTION("""COMPUTED_VALUE"""),11.0)</f>
        <v>11</v>
      </c>
      <c r="G100" s="1">
        <f>IFERROR(__xludf.DUMMYFUNCTION("""COMPUTED_VALUE"""),11.0)</f>
        <v>11</v>
      </c>
      <c r="H100" s="1">
        <f>IFERROR(__xludf.DUMMYFUNCTION("""COMPUTED_VALUE"""),11.0)</f>
        <v>11</v>
      </c>
      <c r="I100" s="1">
        <f>IFERROR(__xludf.DUMMYFUNCTION("""COMPUTED_VALUE"""),11.0)</f>
        <v>11</v>
      </c>
      <c r="J100" s="1">
        <f>IFERROR(__xludf.DUMMYFUNCTION("""COMPUTED_VALUE"""),100.0)</f>
        <v>100</v>
      </c>
      <c r="K100" s="1">
        <f>IFERROR(__xludf.DUMMYFUNCTION("""COMPUTED_VALUE"""),0.0)</f>
        <v>0</v>
      </c>
      <c r="L100" s="1">
        <f>IFERROR(__xludf.DUMMYFUNCTION("""COMPUTED_VALUE"""),0.0)</f>
        <v>0</v>
      </c>
      <c r="M100" s="1">
        <f>IFERROR(__xludf.DUMMYFUNCTION("""COMPUTED_VALUE"""),1.0)</f>
        <v>1</v>
      </c>
      <c r="N100" s="1">
        <f>IFERROR(__xludf.DUMMYFUNCTION("""COMPUTED_VALUE"""),0.0)</f>
        <v>0</v>
      </c>
    </row>
    <row r="101">
      <c r="A101" s="1">
        <f>IFERROR(__xludf.DUMMYFUNCTION("""COMPUTED_VALUE"""),100.0)</f>
        <v>100</v>
      </c>
      <c r="B101" s="1" t="str">
        <f>IFERROR(__xludf.DUMMYFUNCTION("""COMPUTED_VALUE"""),"Shivam Mavi")</f>
        <v>Shivam Mavi</v>
      </c>
      <c r="C101" s="1">
        <f>IFERROR(__xludf.DUMMYFUNCTION("""COMPUTED_VALUE"""),8.0)</f>
        <v>8</v>
      </c>
      <c r="D101" s="1">
        <f>IFERROR(__xludf.DUMMYFUNCTION("""COMPUTED_VALUE"""),3.0)</f>
        <v>3</v>
      </c>
      <c r="E101" s="1">
        <f>IFERROR(__xludf.DUMMYFUNCTION("""COMPUTED_VALUE"""),1.0)</f>
        <v>1</v>
      </c>
      <c r="F101" s="1">
        <f>IFERROR(__xludf.DUMMYFUNCTION("""COMPUTED_VALUE"""),10.0)</f>
        <v>10</v>
      </c>
      <c r="G101" s="1">
        <f>IFERROR(__xludf.DUMMYFUNCTION("""COMPUTED_VALUE"""),9.0)</f>
        <v>9</v>
      </c>
      <c r="H101" s="1">
        <f>IFERROR(__xludf.DUMMYFUNCTION("""COMPUTED_VALUE"""),5.0)</f>
        <v>5</v>
      </c>
      <c r="I101" s="1">
        <f>IFERROR(__xludf.DUMMYFUNCTION("""COMPUTED_VALUE"""),14.0)</f>
        <v>14</v>
      </c>
      <c r="J101" s="1">
        <f>IFERROR(__xludf.DUMMYFUNCTION("""COMPUTED_VALUE"""),71.42)</f>
        <v>71.42</v>
      </c>
      <c r="K101" s="1">
        <f>IFERROR(__xludf.DUMMYFUNCTION("""COMPUTED_VALUE"""),0.0)</f>
        <v>0</v>
      </c>
      <c r="L101" s="1">
        <f>IFERROR(__xludf.DUMMYFUNCTION("""COMPUTED_VALUE"""),0.0)</f>
        <v>0</v>
      </c>
      <c r="M101" s="1">
        <f>IFERROR(__xludf.DUMMYFUNCTION("""COMPUTED_VALUE"""),1.0)</f>
        <v>1</v>
      </c>
      <c r="N101" s="1">
        <f>IFERROR(__xludf.DUMMYFUNCTION("""COMPUTED_VALUE"""),0.0)</f>
        <v>0</v>
      </c>
    </row>
  </sheetData>
  <drawing r:id="rId1"/>
</worksheet>
</file>