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6"/>
  </bookViews>
  <sheets>
    <sheet name="2023年1季度" sheetId="3" r:id="rId1"/>
    <sheet name="2022年1季度" sheetId="2" r:id="rId2"/>
    <sheet name="肛一科" sheetId="4" r:id="rId3"/>
    <sheet name="肛二科" sheetId="5" r:id="rId4"/>
    <sheet name="肛四科" sheetId="6" r:id="rId5"/>
    <sheet name="内科" sheetId="7" r:id="rId6"/>
    <sheet name="针推科" sheetId="8" r:id="rId7"/>
  </sheets>
  <calcPr calcId="144525"/>
</workbook>
</file>

<file path=xl/sharedStrings.xml><?xml version="1.0" encoding="utf-8"?>
<sst xmlns="http://schemas.openxmlformats.org/spreadsheetml/2006/main" count="472" uniqueCount="56">
  <si>
    <t>项目指标</t>
  </si>
  <si>
    <t>单位</t>
  </si>
  <si>
    <t>肛一科</t>
  </si>
  <si>
    <t>肛二科</t>
  </si>
  <si>
    <t>肛三科</t>
  </si>
  <si>
    <t>肛四科</t>
  </si>
  <si>
    <t>疼痛康复科</t>
  </si>
  <si>
    <t>其他</t>
  </si>
  <si>
    <t>肛肠科</t>
  </si>
  <si>
    <t>全院</t>
  </si>
  <si>
    <t>诊疗人次</t>
  </si>
  <si>
    <t>总诊
疗量</t>
  </si>
  <si>
    <t>人</t>
  </si>
  <si>
    <t>初诊</t>
  </si>
  <si>
    <t>复诊</t>
  </si>
  <si>
    <t>住院人次
总住
院量</t>
  </si>
  <si>
    <t>-</t>
  </si>
  <si>
    <t>收住率
总收
住率</t>
  </si>
  <si>
    <t>%</t>
  </si>
  <si>
    <t>出院
人次</t>
  </si>
  <si>
    <t>手术
人次</t>
  </si>
  <si>
    <t>例</t>
  </si>
  <si>
    <t>手术率</t>
  </si>
  <si>
    <t>占床日数</t>
  </si>
  <si>
    <t>平均
每日
在院</t>
  </si>
  <si>
    <t>实际
占床
日数</t>
  </si>
  <si>
    <t>天</t>
  </si>
  <si>
    <t>出院
占床
日数</t>
  </si>
  <si>
    <t>平均
住院
天数</t>
  </si>
  <si>
    <t>床位使用率</t>
  </si>
  <si>
    <t>实际
床位
编制</t>
  </si>
  <si>
    <t>张</t>
  </si>
  <si>
    <t>使用率</t>
  </si>
  <si>
    <t>出院
患者
药品
占比</t>
  </si>
  <si>
    <t>人均费用
（患者）</t>
  </si>
  <si>
    <t>人均毛收</t>
  </si>
  <si>
    <t>元</t>
  </si>
  <si>
    <t>门诊人均</t>
  </si>
  <si>
    <t>出院人均</t>
  </si>
  <si>
    <t>出院自费人均</t>
  </si>
  <si>
    <t>出院医保人均</t>
  </si>
  <si>
    <t>经营收入</t>
  </si>
  <si>
    <t>总收入</t>
  </si>
  <si>
    <t>万元</t>
  </si>
  <si>
    <t>门诊收入</t>
  </si>
  <si>
    <t>住院收入</t>
  </si>
  <si>
    <t>门诊占比</t>
  </si>
  <si>
    <t>其    他</t>
  </si>
  <si>
    <t>人均费用
（出院患者）</t>
  </si>
  <si>
    <t>本年</t>
  </si>
  <si>
    <t>上年</t>
  </si>
  <si>
    <t>同比增长</t>
  </si>
  <si>
    <t>住院人次</t>
  </si>
  <si>
    <t>收住率</t>
  </si>
  <si>
    <t>出院人次</t>
  </si>
  <si>
    <t>手术人次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</si>
</sst>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_ "/>
    <numFmt numFmtId="178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H2" sqref="H2:H25"/>
    </sheetView>
  </sheetViews>
  <sheetFormatPr defaultColWidth="9" defaultRowHeight="13.5"/>
  <cols>
    <col min="1" max="1" width="12.75" customWidth="1"/>
    <col min="2" max="2" width="19.125" customWidth="1"/>
    <col min="4" max="11" width="11.125" customWidth="1"/>
  </cols>
  <sheetData>
    <row r="1" spans="1:1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 t="s">
        <v>10</v>
      </c>
      <c r="B2" s="2" t="s">
        <v>11</v>
      </c>
      <c r="C2" s="2" t="s">
        <v>12</v>
      </c>
      <c r="D2" s="2">
        <v>974</v>
      </c>
      <c r="E2" s="2">
        <v>828</v>
      </c>
      <c r="F2" s="2">
        <v>222</v>
      </c>
      <c r="G2" s="2">
        <v>1116</v>
      </c>
      <c r="H2" s="2">
        <v>84</v>
      </c>
      <c r="I2" s="2">
        <v>245</v>
      </c>
      <c r="J2" s="2">
        <f t="shared" ref="J2:J8" si="0">D2+E2+G2</f>
        <v>2918</v>
      </c>
      <c r="K2" s="2">
        <v>3469</v>
      </c>
    </row>
    <row r="3" spans="1:11">
      <c r="A3" s="1"/>
      <c r="B3" s="2" t="s">
        <v>13</v>
      </c>
      <c r="C3" s="2" t="s">
        <v>12</v>
      </c>
      <c r="D3" s="4">
        <v>781</v>
      </c>
      <c r="E3" s="4">
        <v>668</v>
      </c>
      <c r="F3" s="4">
        <v>124</v>
      </c>
      <c r="G3" s="4">
        <v>800</v>
      </c>
      <c r="H3" s="4">
        <v>38</v>
      </c>
      <c r="I3" s="4">
        <v>188</v>
      </c>
      <c r="J3" s="2">
        <f t="shared" si="0"/>
        <v>2249</v>
      </c>
      <c r="K3" s="4">
        <v>2599</v>
      </c>
    </row>
    <row r="4" spans="1:11">
      <c r="A4" s="1"/>
      <c r="B4" s="2" t="s">
        <v>14</v>
      </c>
      <c r="C4" s="2" t="s">
        <v>12</v>
      </c>
      <c r="D4" s="4">
        <f t="shared" ref="D4:I4" si="1">D2-D3</f>
        <v>193</v>
      </c>
      <c r="E4" s="4">
        <f t="shared" si="1"/>
        <v>160</v>
      </c>
      <c r="F4" s="4">
        <f t="shared" si="1"/>
        <v>98</v>
      </c>
      <c r="G4" s="4">
        <f t="shared" si="1"/>
        <v>316</v>
      </c>
      <c r="H4" s="4">
        <f t="shared" si="1"/>
        <v>46</v>
      </c>
      <c r="I4" s="4">
        <f t="shared" si="1"/>
        <v>57</v>
      </c>
      <c r="J4" s="2">
        <f t="shared" si="0"/>
        <v>669</v>
      </c>
      <c r="K4" s="2">
        <f>K2-K3</f>
        <v>870</v>
      </c>
    </row>
    <row r="5" spans="1:11">
      <c r="A5" s="5" t="s">
        <v>15</v>
      </c>
      <c r="B5" s="6"/>
      <c r="C5" s="2" t="s">
        <v>12</v>
      </c>
      <c r="D5" s="2">
        <v>250</v>
      </c>
      <c r="E5" s="2">
        <v>209</v>
      </c>
      <c r="F5" s="2">
        <v>79</v>
      </c>
      <c r="G5" s="2">
        <v>265</v>
      </c>
      <c r="H5" s="2">
        <v>30</v>
      </c>
      <c r="I5" s="2" t="s">
        <v>16</v>
      </c>
      <c r="J5" s="2">
        <f t="shared" si="0"/>
        <v>724</v>
      </c>
      <c r="K5" s="2">
        <f>SUM(D5:H5)</f>
        <v>833</v>
      </c>
    </row>
    <row r="6" spans="1:11">
      <c r="A6" s="5" t="s">
        <v>17</v>
      </c>
      <c r="B6" s="6"/>
      <c r="C6" s="2" t="s">
        <v>18</v>
      </c>
      <c r="D6" s="3">
        <f>D5/D2</f>
        <v>0.256673511293634</v>
      </c>
      <c r="E6" s="3">
        <f t="shared" ref="E6:K6" si="2">E5/E2</f>
        <v>0.252415458937198</v>
      </c>
      <c r="F6" s="3">
        <f t="shared" si="2"/>
        <v>0.355855855855856</v>
      </c>
      <c r="G6" s="3">
        <f t="shared" si="2"/>
        <v>0.237455197132616</v>
      </c>
      <c r="H6" s="3">
        <f t="shared" si="2"/>
        <v>0.357142857142857</v>
      </c>
      <c r="I6" s="3" t="s">
        <v>16</v>
      </c>
      <c r="J6" s="3">
        <f t="shared" si="2"/>
        <v>0.248115147361206</v>
      </c>
      <c r="K6" s="3">
        <f t="shared" si="2"/>
        <v>0.240126837705391</v>
      </c>
    </row>
    <row r="7" spans="1:11">
      <c r="A7" s="1" t="s">
        <v>19</v>
      </c>
      <c r="B7" s="1"/>
      <c r="C7" s="2" t="s">
        <v>12</v>
      </c>
      <c r="D7" s="2">
        <v>239</v>
      </c>
      <c r="E7" s="2">
        <v>209</v>
      </c>
      <c r="F7" s="2">
        <v>95</v>
      </c>
      <c r="G7" s="2">
        <v>258</v>
      </c>
      <c r="H7" s="2">
        <v>30</v>
      </c>
      <c r="I7" s="2" t="s">
        <v>16</v>
      </c>
      <c r="J7" s="2">
        <f t="shared" si="0"/>
        <v>706</v>
      </c>
      <c r="K7" s="2">
        <f>SUM(D7:H7)</f>
        <v>831</v>
      </c>
    </row>
    <row r="8" spans="1:11">
      <c r="A8" s="1" t="s">
        <v>20</v>
      </c>
      <c r="B8" s="1"/>
      <c r="C8" s="2" t="s">
        <v>21</v>
      </c>
      <c r="D8" s="2">
        <v>161</v>
      </c>
      <c r="E8" s="2">
        <v>127</v>
      </c>
      <c r="F8" s="2">
        <v>8</v>
      </c>
      <c r="G8" s="2">
        <v>104</v>
      </c>
      <c r="H8" s="2">
        <v>1</v>
      </c>
      <c r="I8" s="2">
        <v>19</v>
      </c>
      <c r="J8" s="2">
        <f t="shared" si="0"/>
        <v>392</v>
      </c>
      <c r="K8" s="2">
        <f>SUM(D8:I8)</f>
        <v>420</v>
      </c>
    </row>
    <row r="9" spans="1:11">
      <c r="A9" s="1" t="s">
        <v>22</v>
      </c>
      <c r="B9" s="1"/>
      <c r="C9" s="2" t="s">
        <v>18</v>
      </c>
      <c r="D9" s="3">
        <f t="shared" ref="D9:G9" si="3">D8/D5</f>
        <v>0.644</v>
      </c>
      <c r="E9" s="3">
        <f t="shared" si="3"/>
        <v>0.607655502392344</v>
      </c>
      <c r="F9" s="3">
        <f t="shared" ref="F9:K9" si="4">F8/F5</f>
        <v>0.10126582278481</v>
      </c>
      <c r="G9" s="3">
        <f t="shared" si="3"/>
        <v>0.392452830188679</v>
      </c>
      <c r="H9" s="3">
        <f t="shared" si="4"/>
        <v>0.0333333333333333</v>
      </c>
      <c r="I9" s="3" t="s">
        <v>16</v>
      </c>
      <c r="J9" s="3">
        <f t="shared" si="4"/>
        <v>0.541436464088398</v>
      </c>
      <c r="K9" s="3">
        <f t="shared" si="4"/>
        <v>0.504201680672269</v>
      </c>
    </row>
    <row r="10" spans="1:11">
      <c r="A10" s="1" t="s">
        <v>23</v>
      </c>
      <c r="B10" s="2" t="s">
        <v>24</v>
      </c>
      <c r="C10" s="2" t="s">
        <v>12</v>
      </c>
      <c r="D10" s="4">
        <f>D11/90</f>
        <v>29.5333333333333</v>
      </c>
      <c r="E10" s="4">
        <f t="shared" ref="E10:K10" si="5">E11/90</f>
        <v>25.6666666666667</v>
      </c>
      <c r="F10" s="4">
        <f t="shared" si="5"/>
        <v>10.6</v>
      </c>
      <c r="G10" s="4">
        <f t="shared" si="5"/>
        <v>33.5888888888889</v>
      </c>
      <c r="H10" s="4">
        <f t="shared" si="5"/>
        <v>5.22222222222222</v>
      </c>
      <c r="I10" s="4" t="s">
        <v>16</v>
      </c>
      <c r="J10" s="4">
        <f t="shared" si="5"/>
        <v>88.7888888888889</v>
      </c>
      <c r="K10" s="4">
        <f t="shared" si="5"/>
        <v>104.611111111111</v>
      </c>
    </row>
    <row r="11" spans="1:11">
      <c r="A11" s="1"/>
      <c r="B11" s="2" t="s">
        <v>25</v>
      </c>
      <c r="C11" s="2" t="s">
        <v>26</v>
      </c>
      <c r="D11" s="2">
        <v>2658</v>
      </c>
      <c r="E11" s="2">
        <v>2310</v>
      </c>
      <c r="F11" s="2">
        <v>954</v>
      </c>
      <c r="G11" s="2">
        <v>3023</v>
      </c>
      <c r="H11" s="2">
        <v>470</v>
      </c>
      <c r="I11" s="2" t="s">
        <v>16</v>
      </c>
      <c r="J11" s="2">
        <f>D11+E11+G11</f>
        <v>7991</v>
      </c>
      <c r="K11" s="2">
        <f>SUM(D11:I11)</f>
        <v>9415</v>
      </c>
    </row>
    <row r="12" spans="1:11">
      <c r="A12" s="1"/>
      <c r="B12" s="2" t="s">
        <v>27</v>
      </c>
      <c r="C12" s="2" t="s">
        <v>26</v>
      </c>
      <c r="D12" s="2">
        <v>2597</v>
      </c>
      <c r="E12" s="2">
        <v>2355</v>
      </c>
      <c r="F12" s="2">
        <v>1127</v>
      </c>
      <c r="G12" s="2">
        <v>2952</v>
      </c>
      <c r="H12" s="2">
        <v>439</v>
      </c>
      <c r="I12" s="2" t="s">
        <v>16</v>
      </c>
      <c r="J12" s="2">
        <f>D12+E12+G12</f>
        <v>7904</v>
      </c>
      <c r="K12" s="2">
        <f>SUM(D12:I12)</f>
        <v>9470</v>
      </c>
    </row>
    <row r="13" spans="1:11">
      <c r="A13" s="1"/>
      <c r="B13" s="2" t="s">
        <v>28</v>
      </c>
      <c r="C13" s="2" t="s">
        <v>26</v>
      </c>
      <c r="D13" s="7">
        <f>D12/D7</f>
        <v>10.8661087866109</v>
      </c>
      <c r="E13" s="7">
        <f t="shared" ref="E13:K13" si="6">E12/E7</f>
        <v>11.2679425837321</v>
      </c>
      <c r="F13" s="7">
        <f t="shared" si="6"/>
        <v>11.8631578947368</v>
      </c>
      <c r="G13" s="7">
        <f t="shared" si="6"/>
        <v>11.4418604651163</v>
      </c>
      <c r="H13" s="7">
        <f t="shared" si="6"/>
        <v>14.6333333333333</v>
      </c>
      <c r="I13" s="7" t="s">
        <v>16</v>
      </c>
      <c r="J13" s="7">
        <f t="shared" si="6"/>
        <v>11.1954674220963</v>
      </c>
      <c r="K13" s="7">
        <f t="shared" si="6"/>
        <v>11.395908543923</v>
      </c>
    </row>
    <row r="14" spans="1:11">
      <c r="A14" s="1" t="s">
        <v>29</v>
      </c>
      <c r="B14" s="2" t="s">
        <v>30</v>
      </c>
      <c r="C14" s="2" t="s">
        <v>31</v>
      </c>
      <c r="D14" s="2">
        <v>50</v>
      </c>
      <c r="E14" s="2">
        <v>50</v>
      </c>
      <c r="F14" s="2">
        <v>30</v>
      </c>
      <c r="G14" s="2">
        <v>50</v>
      </c>
      <c r="H14" s="2">
        <v>20</v>
      </c>
      <c r="I14" s="2" t="s">
        <v>16</v>
      </c>
      <c r="J14" s="2">
        <v>150</v>
      </c>
      <c r="K14" s="2">
        <v>200</v>
      </c>
    </row>
    <row r="15" spans="1:11">
      <c r="A15" s="1"/>
      <c r="B15" s="2" t="s">
        <v>32</v>
      </c>
      <c r="C15" s="2" t="s">
        <v>18</v>
      </c>
      <c r="D15" s="3">
        <f>D10/D14</f>
        <v>0.590666666666667</v>
      </c>
      <c r="E15" s="3">
        <f t="shared" ref="E15:K15" si="7">E10/E14</f>
        <v>0.513333333333333</v>
      </c>
      <c r="F15" s="3">
        <f t="shared" si="7"/>
        <v>0.353333333333333</v>
      </c>
      <c r="G15" s="3">
        <f t="shared" si="7"/>
        <v>0.671777777777778</v>
      </c>
      <c r="H15" s="3">
        <f t="shared" si="7"/>
        <v>0.261111111111111</v>
      </c>
      <c r="I15" s="3" t="s">
        <v>16</v>
      </c>
      <c r="J15" s="3">
        <f t="shared" si="7"/>
        <v>0.591925925925926</v>
      </c>
      <c r="K15" s="3">
        <f t="shared" si="7"/>
        <v>0.523055555555556</v>
      </c>
    </row>
    <row r="16" spans="1:11">
      <c r="A16" s="1" t="s">
        <v>33</v>
      </c>
      <c r="B16" s="1"/>
      <c r="C16" s="2" t="s">
        <v>18</v>
      </c>
      <c r="D16" s="3">
        <v>0.172</v>
      </c>
      <c r="E16" s="3">
        <v>0.204</v>
      </c>
      <c r="F16" s="3">
        <v>0.199</v>
      </c>
      <c r="G16" s="3">
        <v>0.175</v>
      </c>
      <c r="H16" s="3">
        <v>0.095</v>
      </c>
      <c r="I16" s="3" t="s">
        <v>16</v>
      </c>
      <c r="J16" s="3">
        <f>AVERAGE(D16:E16,G16)</f>
        <v>0.183666666666667</v>
      </c>
      <c r="K16" s="3">
        <v>0.182</v>
      </c>
    </row>
    <row r="17" spans="1:11">
      <c r="A17" s="8" t="s">
        <v>34</v>
      </c>
      <c r="B17" s="2" t="s">
        <v>35</v>
      </c>
      <c r="C17" s="2" t="s">
        <v>36</v>
      </c>
      <c r="D17" s="4">
        <f>D22/D5*10000</f>
        <v>8640</v>
      </c>
      <c r="E17" s="4">
        <f t="shared" ref="E17:K17" si="8">E22/E5*10000</f>
        <v>10655.5023923445</v>
      </c>
      <c r="F17" s="4">
        <f t="shared" si="8"/>
        <v>7835.44303797468</v>
      </c>
      <c r="G17" s="4">
        <f t="shared" si="8"/>
        <v>9275.47169811321</v>
      </c>
      <c r="H17" s="4">
        <f t="shared" si="8"/>
        <v>7866.66666666667</v>
      </c>
      <c r="I17" s="4" t="s">
        <v>16</v>
      </c>
      <c r="J17" s="4">
        <f t="shared" si="8"/>
        <v>9454.41988950276</v>
      </c>
      <c r="K17" s="4">
        <f t="shared" si="8"/>
        <v>9639.85594237695</v>
      </c>
    </row>
    <row r="18" spans="1:11">
      <c r="A18" s="1"/>
      <c r="B18" s="2" t="s">
        <v>37</v>
      </c>
      <c r="C18" s="2" t="s">
        <v>36</v>
      </c>
      <c r="D18" s="4">
        <f>D23/D2*10000</f>
        <v>378.850102669405</v>
      </c>
      <c r="E18" s="4">
        <f t="shared" ref="E18:K18" si="9">E23/E2*10000</f>
        <v>427.536231884058</v>
      </c>
      <c r="F18" s="4">
        <f t="shared" si="9"/>
        <v>157.657657657658</v>
      </c>
      <c r="G18" s="4">
        <f t="shared" si="9"/>
        <v>551.971326164875</v>
      </c>
      <c r="H18" s="4">
        <f t="shared" si="9"/>
        <v>95.2380952380952</v>
      </c>
      <c r="I18" s="4">
        <f t="shared" si="9"/>
        <v>522.448979591837</v>
      </c>
      <c r="J18" s="4">
        <f t="shared" si="9"/>
        <v>458.875942426319</v>
      </c>
      <c r="K18" s="4">
        <f t="shared" si="9"/>
        <v>435.283943499568</v>
      </c>
    </row>
    <row r="19" spans="1:11">
      <c r="A19" s="1"/>
      <c r="B19" s="2" t="s">
        <v>38</v>
      </c>
      <c r="C19" s="2" t="s">
        <v>36</v>
      </c>
      <c r="D19" s="4">
        <v>7759</v>
      </c>
      <c r="E19" s="4">
        <v>9257</v>
      </c>
      <c r="F19" s="4">
        <v>6197</v>
      </c>
      <c r="G19" s="4">
        <v>7276</v>
      </c>
      <c r="H19" s="4">
        <v>7599</v>
      </c>
      <c r="I19" s="4" t="s">
        <v>16</v>
      </c>
      <c r="J19" s="4">
        <v>8027</v>
      </c>
      <c r="K19" s="4">
        <v>7801</v>
      </c>
    </row>
    <row r="20" spans="1:11">
      <c r="A20" s="1"/>
      <c r="B20" s="9" t="s">
        <v>39</v>
      </c>
      <c r="C20" s="2" t="s">
        <v>36</v>
      </c>
      <c r="D20" s="4">
        <v>5980</v>
      </c>
      <c r="E20" s="4">
        <v>5781</v>
      </c>
      <c r="F20" s="4">
        <v>5000</v>
      </c>
      <c r="G20" s="4">
        <v>4537</v>
      </c>
      <c r="H20" s="4" t="s">
        <v>16</v>
      </c>
      <c r="I20" s="4" t="s">
        <v>16</v>
      </c>
      <c r="J20" s="4">
        <f>AVERAGE(D20:E20,G20)</f>
        <v>5432.66666666667</v>
      </c>
      <c r="K20" s="4">
        <v>5286</v>
      </c>
    </row>
    <row r="21" spans="1:11">
      <c r="A21" s="1"/>
      <c r="B21" s="2" t="s">
        <v>40</v>
      </c>
      <c r="C21" s="2" t="s">
        <v>36</v>
      </c>
      <c r="D21" s="4">
        <v>7959</v>
      </c>
      <c r="E21" s="4">
        <v>9526</v>
      </c>
      <c r="F21" s="4">
        <v>6236</v>
      </c>
      <c r="G21" s="4">
        <v>7650</v>
      </c>
      <c r="H21" s="4">
        <v>7599</v>
      </c>
      <c r="I21" s="4" t="s">
        <v>16</v>
      </c>
      <c r="J21" s="4">
        <f>AVERAGE(D21:E21,G21)</f>
        <v>8378.33333333333</v>
      </c>
      <c r="K21" s="4">
        <v>8044</v>
      </c>
    </row>
    <row r="22" spans="1:11">
      <c r="A22" s="1" t="s">
        <v>41</v>
      </c>
      <c r="B22" s="2" t="s">
        <v>42</v>
      </c>
      <c r="C22" s="2" t="s">
        <v>43</v>
      </c>
      <c r="D22" s="7">
        <f>D23+D24</f>
        <v>216</v>
      </c>
      <c r="E22" s="7">
        <f t="shared" ref="E22:K22" si="10">E23+E24</f>
        <v>222.7</v>
      </c>
      <c r="F22" s="7">
        <f t="shared" si="10"/>
        <v>61.9</v>
      </c>
      <c r="G22" s="7">
        <f t="shared" si="10"/>
        <v>245.8</v>
      </c>
      <c r="H22" s="7">
        <f t="shared" si="10"/>
        <v>23.6</v>
      </c>
      <c r="I22" s="7">
        <f t="shared" si="10"/>
        <v>33</v>
      </c>
      <c r="J22" s="7">
        <f t="shared" si="10"/>
        <v>684.5</v>
      </c>
      <c r="K22" s="7">
        <f t="shared" si="10"/>
        <v>803</v>
      </c>
    </row>
    <row r="23" spans="1:11">
      <c r="A23" s="1"/>
      <c r="B23" s="2" t="s">
        <v>44</v>
      </c>
      <c r="C23" s="2" t="s">
        <v>43</v>
      </c>
      <c r="D23" s="7">
        <v>36.9</v>
      </c>
      <c r="E23" s="7">
        <v>35.4</v>
      </c>
      <c r="F23" s="7">
        <v>3.5</v>
      </c>
      <c r="G23" s="7">
        <v>61.6</v>
      </c>
      <c r="H23" s="7">
        <v>0.8</v>
      </c>
      <c r="I23" s="7">
        <v>12.8</v>
      </c>
      <c r="J23" s="7">
        <f>D23+E23+G23</f>
        <v>133.9</v>
      </c>
      <c r="K23" s="7">
        <v>151</v>
      </c>
    </row>
    <row r="24" spans="1:11">
      <c r="A24" s="1"/>
      <c r="B24" s="2" t="s">
        <v>45</v>
      </c>
      <c r="C24" s="2" t="s">
        <v>43</v>
      </c>
      <c r="D24" s="7">
        <v>179.1</v>
      </c>
      <c r="E24" s="7">
        <v>187.3</v>
      </c>
      <c r="F24" s="7">
        <v>58.4</v>
      </c>
      <c r="G24" s="7">
        <v>184.2</v>
      </c>
      <c r="H24" s="7">
        <v>22.8</v>
      </c>
      <c r="I24" s="7">
        <v>20.2</v>
      </c>
      <c r="J24" s="7">
        <f>D24+E24+G24</f>
        <v>550.6</v>
      </c>
      <c r="K24" s="7">
        <v>652</v>
      </c>
    </row>
    <row r="25" spans="1:11">
      <c r="A25" s="1"/>
      <c r="B25" s="2" t="s">
        <v>46</v>
      </c>
      <c r="C25" s="2" t="s">
        <v>18</v>
      </c>
      <c r="D25" s="3">
        <f>D23/D22</f>
        <v>0.170833333333333</v>
      </c>
      <c r="E25" s="3">
        <f t="shared" ref="E25:K25" si="11">E23/E22</f>
        <v>0.158958239784463</v>
      </c>
      <c r="F25" s="3">
        <f t="shared" si="11"/>
        <v>0.0565428109854604</v>
      </c>
      <c r="G25" s="3">
        <f t="shared" si="11"/>
        <v>0.250610252237592</v>
      </c>
      <c r="H25" s="3">
        <f t="shared" si="11"/>
        <v>0.0338983050847458</v>
      </c>
      <c r="I25" s="3">
        <f t="shared" si="11"/>
        <v>0.387878787878788</v>
      </c>
      <c r="J25" s="3">
        <f t="shared" si="11"/>
        <v>0.195617238860482</v>
      </c>
      <c r="K25" s="3">
        <f t="shared" si="11"/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H2" sqref="H2:H25"/>
    </sheetView>
  </sheetViews>
  <sheetFormatPr defaultColWidth="9" defaultRowHeight="13.5"/>
  <cols>
    <col min="1" max="1" width="12.75" customWidth="1"/>
    <col min="2" max="2" width="19.125" customWidth="1"/>
    <col min="4" max="11" width="11.125" customWidth="1"/>
  </cols>
  <sheetData>
    <row r="1" spans="1:1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47</v>
      </c>
      <c r="J1" s="2" t="s">
        <v>8</v>
      </c>
      <c r="K1" s="2" t="s">
        <v>9</v>
      </c>
    </row>
    <row r="2" spans="1:11">
      <c r="A2" s="1" t="s">
        <v>10</v>
      </c>
      <c r="B2" s="2" t="s">
        <v>11</v>
      </c>
      <c r="C2" s="2" t="s">
        <v>12</v>
      </c>
      <c r="D2" s="2">
        <v>754</v>
      </c>
      <c r="E2" s="2">
        <v>698</v>
      </c>
      <c r="F2" s="2">
        <v>216</v>
      </c>
      <c r="G2" s="2">
        <v>815</v>
      </c>
      <c r="H2" s="2">
        <v>111</v>
      </c>
      <c r="I2" s="2">
        <v>47</v>
      </c>
      <c r="J2" s="2">
        <v>2267</v>
      </c>
      <c r="K2" s="2">
        <v>2641</v>
      </c>
    </row>
    <row r="3" spans="1:11">
      <c r="A3" s="1"/>
      <c r="B3" s="2" t="s">
        <v>13</v>
      </c>
      <c r="C3" s="2" t="s">
        <v>12</v>
      </c>
      <c r="D3" s="4">
        <v>571.519327731092</v>
      </c>
      <c r="E3" s="4">
        <v>445.210810810811</v>
      </c>
      <c r="F3" s="4">
        <v>138.857142857143</v>
      </c>
      <c r="G3" s="4">
        <v>627.107195301028</v>
      </c>
      <c r="H3" s="4">
        <v>38.3703703703704</v>
      </c>
      <c r="I3" s="4">
        <v>40</v>
      </c>
      <c r="J3" s="4">
        <v>1643.83733384293</v>
      </c>
      <c r="K3" s="4">
        <v>1861.06484707044</v>
      </c>
    </row>
    <row r="4" spans="1:11">
      <c r="A4" s="1"/>
      <c r="B4" s="2" t="s">
        <v>14</v>
      </c>
      <c r="C4" s="2" t="s">
        <v>12</v>
      </c>
      <c r="D4" s="4">
        <v>182.480672268908</v>
      </c>
      <c r="E4" s="4">
        <v>252.789189189189</v>
      </c>
      <c r="F4" s="4">
        <v>77.1428571428571</v>
      </c>
      <c r="G4" s="4">
        <v>187.892804698972</v>
      </c>
      <c r="H4" s="4">
        <v>72.6296296296296</v>
      </c>
      <c r="I4" s="4">
        <v>7</v>
      </c>
      <c r="J4" s="4">
        <v>623.162666157069</v>
      </c>
      <c r="K4" s="4">
        <v>779.935152929556</v>
      </c>
    </row>
    <row r="5" spans="1:11">
      <c r="A5" s="5" t="s">
        <v>15</v>
      </c>
      <c r="B5" s="6"/>
      <c r="C5" s="2" t="s">
        <v>12</v>
      </c>
      <c r="D5" s="2">
        <v>153</v>
      </c>
      <c r="E5" s="2">
        <v>155</v>
      </c>
      <c r="F5" s="2">
        <v>58</v>
      </c>
      <c r="G5" s="2">
        <v>201</v>
      </c>
      <c r="H5" s="2">
        <v>45</v>
      </c>
      <c r="I5" s="2" t="s">
        <v>16</v>
      </c>
      <c r="J5" s="2">
        <v>509</v>
      </c>
      <c r="K5" s="2">
        <v>612</v>
      </c>
    </row>
    <row r="6" spans="1:11">
      <c r="A6" s="5" t="s">
        <v>17</v>
      </c>
      <c r="B6" s="6"/>
      <c r="C6" s="2" t="s">
        <v>18</v>
      </c>
      <c r="D6" s="3">
        <v>0.202917771883289</v>
      </c>
      <c r="E6" s="3">
        <v>0.222063037249284</v>
      </c>
      <c r="F6" s="3">
        <v>0.268518518518519</v>
      </c>
      <c r="G6" s="3">
        <v>0.246625766871166</v>
      </c>
      <c r="H6" s="3">
        <v>0.405405405405405</v>
      </c>
      <c r="I6" s="3" t="s">
        <v>16</v>
      </c>
      <c r="J6" s="3">
        <v>0.224525805028672</v>
      </c>
      <c r="K6" s="3">
        <v>0.231730405149565</v>
      </c>
    </row>
    <row r="7" spans="1:11">
      <c r="A7" s="1" t="s">
        <v>19</v>
      </c>
      <c r="B7" s="1"/>
      <c r="C7" s="2" t="s">
        <v>12</v>
      </c>
      <c r="D7" s="2">
        <v>141</v>
      </c>
      <c r="E7" s="2">
        <v>155</v>
      </c>
      <c r="F7" s="2">
        <v>54</v>
      </c>
      <c r="G7" s="2">
        <v>186</v>
      </c>
      <c r="H7" s="2">
        <v>35</v>
      </c>
      <c r="I7" s="2" t="s">
        <v>16</v>
      </c>
      <c r="J7" s="2">
        <v>482</v>
      </c>
      <c r="K7" s="2">
        <v>571</v>
      </c>
    </row>
    <row r="8" spans="1:11">
      <c r="A8" s="1" t="s">
        <v>20</v>
      </c>
      <c r="B8" s="1"/>
      <c r="C8" s="2" t="s">
        <v>21</v>
      </c>
      <c r="D8" s="2">
        <v>98</v>
      </c>
      <c r="E8" s="2">
        <v>113</v>
      </c>
      <c r="F8" s="2" t="s">
        <v>16</v>
      </c>
      <c r="G8" s="2">
        <v>85</v>
      </c>
      <c r="H8" s="2" t="s">
        <v>16</v>
      </c>
      <c r="I8" s="2" t="s">
        <v>16</v>
      </c>
      <c r="J8" s="2">
        <v>296</v>
      </c>
      <c r="K8" s="2">
        <v>296</v>
      </c>
    </row>
    <row r="9" spans="1:11">
      <c r="A9" s="1" t="s">
        <v>22</v>
      </c>
      <c r="B9" s="1"/>
      <c r="C9" s="2" t="s">
        <v>18</v>
      </c>
      <c r="D9" s="3">
        <v>0.640522875816993</v>
      </c>
      <c r="E9" s="3">
        <v>0.729032258064516</v>
      </c>
      <c r="F9" s="3" t="s">
        <v>16</v>
      </c>
      <c r="G9" s="3">
        <v>0.422885572139304</v>
      </c>
      <c r="H9" s="3" t="s">
        <v>16</v>
      </c>
      <c r="I9" s="3" t="s">
        <v>16</v>
      </c>
      <c r="J9" s="3">
        <v>0.581532416502947</v>
      </c>
      <c r="K9" s="3">
        <v>0.483660130718954</v>
      </c>
    </row>
    <row r="10" spans="1:11">
      <c r="A10" s="1" t="s">
        <v>23</v>
      </c>
      <c r="B10" s="2" t="s">
        <v>24</v>
      </c>
      <c r="C10" s="2" t="s">
        <v>12</v>
      </c>
      <c r="D10" s="4">
        <v>18.2555555555556</v>
      </c>
      <c r="E10" s="4">
        <v>23.3777777777778</v>
      </c>
      <c r="F10" s="4">
        <v>9.34444444444444</v>
      </c>
      <c r="G10" s="4">
        <v>31.2222222222222</v>
      </c>
      <c r="H10" s="4">
        <v>5.86666666666667</v>
      </c>
      <c r="I10" s="4" t="s">
        <v>16</v>
      </c>
      <c r="J10" s="4">
        <v>72.8555555555556</v>
      </c>
      <c r="K10" s="4">
        <v>88.0666666666666</v>
      </c>
    </row>
    <row r="11" spans="1:11">
      <c r="A11" s="1"/>
      <c r="B11" s="2" t="s">
        <v>25</v>
      </c>
      <c r="C11" s="2" t="s">
        <v>26</v>
      </c>
      <c r="D11" s="2">
        <v>1643</v>
      </c>
      <c r="E11" s="2">
        <v>2104</v>
      </c>
      <c r="F11" s="2">
        <v>841</v>
      </c>
      <c r="G11" s="2">
        <v>2810</v>
      </c>
      <c r="H11" s="2">
        <v>528</v>
      </c>
      <c r="I11" s="2" t="s">
        <v>16</v>
      </c>
      <c r="J11" s="2">
        <v>6557</v>
      </c>
      <c r="K11" s="2">
        <v>7926</v>
      </c>
    </row>
    <row r="12" spans="1:11">
      <c r="A12" s="1"/>
      <c r="B12" s="2" t="s">
        <v>27</v>
      </c>
      <c r="C12" s="2" t="s">
        <v>26</v>
      </c>
      <c r="D12" s="2">
        <v>1672</v>
      </c>
      <c r="E12" s="2">
        <v>2156</v>
      </c>
      <c r="F12" s="2">
        <v>711</v>
      </c>
      <c r="G12" s="2">
        <v>2915</v>
      </c>
      <c r="H12" s="2">
        <v>452</v>
      </c>
      <c r="I12" s="2" t="s">
        <v>16</v>
      </c>
      <c r="J12" s="2">
        <v>6743</v>
      </c>
      <c r="K12" s="2">
        <v>7906</v>
      </c>
    </row>
    <row r="13" spans="1:11">
      <c r="A13" s="1"/>
      <c r="B13" s="2" t="s">
        <v>28</v>
      </c>
      <c r="C13" s="2" t="s">
        <v>26</v>
      </c>
      <c r="D13" s="7">
        <v>11.8581560283688</v>
      </c>
      <c r="E13" s="7">
        <v>13.9096774193548</v>
      </c>
      <c r="F13" s="7">
        <v>13.1666666666667</v>
      </c>
      <c r="G13" s="7">
        <v>15.6720430107527</v>
      </c>
      <c r="H13" s="7">
        <v>12.9142857142857</v>
      </c>
      <c r="I13" s="7" t="s">
        <v>16</v>
      </c>
      <c r="J13" s="7">
        <v>13.9896265560166</v>
      </c>
      <c r="K13" s="7">
        <v>13.84588441331</v>
      </c>
    </row>
    <row r="14" spans="1:11">
      <c r="A14" s="1" t="s">
        <v>29</v>
      </c>
      <c r="B14" s="2" t="s">
        <v>30</v>
      </c>
      <c r="C14" s="2" t="s">
        <v>31</v>
      </c>
      <c r="D14" s="2">
        <v>50</v>
      </c>
      <c r="E14" s="2">
        <v>50</v>
      </c>
      <c r="F14" s="2">
        <v>50</v>
      </c>
      <c r="G14" s="2">
        <v>50</v>
      </c>
      <c r="H14" s="2">
        <v>30</v>
      </c>
      <c r="I14" s="2" t="s">
        <v>16</v>
      </c>
      <c r="J14" s="2">
        <v>150</v>
      </c>
      <c r="K14" s="2">
        <v>230</v>
      </c>
    </row>
    <row r="15" spans="1:11">
      <c r="A15" s="1"/>
      <c r="B15" s="2" t="s">
        <v>32</v>
      </c>
      <c r="C15" s="2" t="s">
        <v>18</v>
      </c>
      <c r="D15" s="3">
        <v>0.365111111111111</v>
      </c>
      <c r="E15" s="3">
        <v>0.467555555555556</v>
      </c>
      <c r="F15" s="3">
        <v>0.186888888888889</v>
      </c>
      <c r="G15" s="3">
        <v>0.624444444444444</v>
      </c>
      <c r="H15" s="3">
        <v>0.195555555555556</v>
      </c>
      <c r="I15" s="3" t="s">
        <v>16</v>
      </c>
      <c r="J15" s="3">
        <v>0.485703703703704</v>
      </c>
      <c r="K15" s="3">
        <v>0.382898550724638</v>
      </c>
    </row>
    <row r="16" spans="1:11">
      <c r="A16" s="1" t="s">
        <v>33</v>
      </c>
      <c r="B16" s="1"/>
      <c r="C16" s="2" t="s">
        <v>18</v>
      </c>
      <c r="D16" s="3">
        <v>0.155710951817469</v>
      </c>
      <c r="E16" s="3">
        <v>0.188116648567084</v>
      </c>
      <c r="F16" s="3">
        <v>0.297637446577931</v>
      </c>
      <c r="G16" s="3">
        <v>0.174968638475471</v>
      </c>
      <c r="H16" s="3">
        <v>0.129650746784909</v>
      </c>
      <c r="I16" s="3" t="s">
        <v>16</v>
      </c>
      <c r="J16" s="3">
        <v>0.174398632468774</v>
      </c>
      <c r="K16" s="3">
        <v>0.181311350880094</v>
      </c>
    </row>
    <row r="17" spans="1:11">
      <c r="A17" s="8" t="s">
        <v>48</v>
      </c>
      <c r="B17" s="2" t="s">
        <v>35</v>
      </c>
      <c r="C17" s="2" t="s">
        <v>36</v>
      </c>
      <c r="D17" s="4">
        <v>8193.02921568627</v>
      </c>
      <c r="E17" s="4">
        <v>9914.11090322581</v>
      </c>
      <c r="F17" s="4">
        <v>6474.77603448276</v>
      </c>
      <c r="G17" s="4">
        <v>8583.48308457712</v>
      </c>
      <c r="H17" s="4">
        <v>5155.32866666667</v>
      </c>
      <c r="I17" s="4" t="s">
        <v>16</v>
      </c>
      <c r="J17" s="4">
        <v>8871.31779960707</v>
      </c>
      <c r="K17" s="4">
        <v>8577.07661764706</v>
      </c>
    </row>
    <row r="18" spans="1:11">
      <c r="A18" s="1"/>
      <c r="B18" s="2" t="s">
        <v>37</v>
      </c>
      <c r="C18" s="2" t="s">
        <v>36</v>
      </c>
      <c r="D18" s="4">
        <v>303.802546419098</v>
      </c>
      <c r="E18" s="4">
        <v>250.715702005731</v>
      </c>
      <c r="F18" s="4">
        <v>152.865277777778</v>
      </c>
      <c r="G18" s="4">
        <v>355.882036809816</v>
      </c>
      <c r="H18" s="4">
        <v>105.210630630631</v>
      </c>
      <c r="I18" s="4">
        <v>335.734255319149</v>
      </c>
      <c r="J18" s="4">
        <v>306.180211733569</v>
      </c>
      <c r="K18" s="4">
        <v>285.720306702007</v>
      </c>
    </row>
    <row r="19" spans="1:11">
      <c r="A19" s="1"/>
      <c r="B19" s="2" t="s">
        <v>38</v>
      </c>
      <c r="C19" s="2" t="s">
        <v>36</v>
      </c>
      <c r="D19" s="4">
        <v>8042.01439716312</v>
      </c>
      <c r="E19" s="4">
        <v>9550.38929032258</v>
      </c>
      <c r="F19" s="4">
        <v>6452.37222222222</v>
      </c>
      <c r="G19" s="4">
        <v>8333.14252688172</v>
      </c>
      <c r="H19" s="4">
        <v>6495.88457142857</v>
      </c>
      <c r="I19" s="4" t="s">
        <v>16</v>
      </c>
      <c r="J19" s="4">
        <v>8639.41676348548</v>
      </c>
      <c r="K19" s="4">
        <v>8301.19604203152</v>
      </c>
    </row>
    <row r="20" spans="1:11">
      <c r="A20" s="1"/>
      <c r="B20" s="9" t="s">
        <v>39</v>
      </c>
      <c r="C20" s="2" t="s">
        <v>36</v>
      </c>
      <c r="D20" s="4">
        <v>7724</v>
      </c>
      <c r="E20" s="4">
        <v>8455</v>
      </c>
      <c r="F20" s="4">
        <v>2678</v>
      </c>
      <c r="G20" s="4">
        <v>7042</v>
      </c>
      <c r="H20" s="4" t="s">
        <v>16</v>
      </c>
      <c r="I20" s="4" t="s">
        <v>16</v>
      </c>
      <c r="J20" s="4">
        <f>AVERAGE(D20:E20,G20)</f>
        <v>7740.33333333333</v>
      </c>
      <c r="K20" s="4">
        <v>6967</v>
      </c>
    </row>
    <row r="21" spans="1:11">
      <c r="A21" s="1"/>
      <c r="B21" s="2" t="s">
        <v>40</v>
      </c>
      <c r="C21" s="2" t="s">
        <v>36</v>
      </c>
      <c r="D21" s="4">
        <v>8095</v>
      </c>
      <c r="E21" s="4">
        <v>9793</v>
      </c>
      <c r="F21" s="4">
        <v>6754</v>
      </c>
      <c r="G21" s="4">
        <v>8555</v>
      </c>
      <c r="H21" s="4">
        <v>6496</v>
      </c>
      <c r="I21" s="4" t="s">
        <v>16</v>
      </c>
      <c r="J21" s="4">
        <f>AVERAGE(D21:E21,G21)</f>
        <v>8814.33333333333</v>
      </c>
      <c r="K21" s="4">
        <v>8719</v>
      </c>
    </row>
    <row r="22" spans="1:11">
      <c r="A22" s="1" t="s">
        <v>41</v>
      </c>
      <c r="B22" s="2" t="s">
        <v>42</v>
      </c>
      <c r="C22" s="2" t="s">
        <v>43</v>
      </c>
      <c r="D22" s="7">
        <v>125.353347</v>
      </c>
      <c r="E22" s="7">
        <v>153.668719</v>
      </c>
      <c r="F22" s="7">
        <v>37.553701</v>
      </c>
      <c r="G22" s="7">
        <v>172.52801</v>
      </c>
      <c r="H22" s="7">
        <v>23.198979</v>
      </c>
      <c r="I22" s="7">
        <v>12.614333</v>
      </c>
      <c r="J22" s="7">
        <v>451.550076</v>
      </c>
      <c r="K22" s="7">
        <v>524.917089</v>
      </c>
    </row>
    <row r="23" spans="1:11">
      <c r="A23" s="1"/>
      <c r="B23" s="2" t="s">
        <v>44</v>
      </c>
      <c r="C23" s="2" t="s">
        <v>43</v>
      </c>
      <c r="D23" s="7">
        <v>22.906712</v>
      </c>
      <c r="E23" s="7">
        <v>17.499956</v>
      </c>
      <c r="F23" s="7">
        <v>3.30189</v>
      </c>
      <c r="G23" s="7">
        <v>29.004386</v>
      </c>
      <c r="H23" s="7">
        <v>1.167838</v>
      </c>
      <c r="I23" s="7">
        <v>1.577951</v>
      </c>
      <c r="J23" s="7">
        <v>69.411054</v>
      </c>
      <c r="K23" s="7">
        <v>75.458733</v>
      </c>
    </row>
    <row r="24" spans="1:11">
      <c r="A24" s="1"/>
      <c r="B24" s="2" t="s">
        <v>45</v>
      </c>
      <c r="C24" s="2" t="s">
        <v>43</v>
      </c>
      <c r="D24" s="7">
        <v>102.446635</v>
      </c>
      <c r="E24" s="7">
        <v>136.168763</v>
      </c>
      <c r="F24" s="7">
        <v>34.251811</v>
      </c>
      <c r="G24" s="7">
        <v>143.523624</v>
      </c>
      <c r="H24" s="7">
        <v>22.031141</v>
      </c>
      <c r="I24" s="7">
        <v>11.036382</v>
      </c>
      <c r="J24" s="7">
        <v>382.139022</v>
      </c>
      <c r="K24" s="7">
        <v>449.458356</v>
      </c>
    </row>
    <row r="25" spans="1:11">
      <c r="A25" s="1"/>
      <c r="B25" s="2" t="s">
        <v>46</v>
      </c>
      <c r="C25" s="2" t="s">
        <v>18</v>
      </c>
      <c r="D25" s="3">
        <v>0.18273713904105</v>
      </c>
      <c r="E25" s="3">
        <v>0.113881056039779</v>
      </c>
      <c r="F25" s="3">
        <v>0.0879244897859734</v>
      </c>
      <c r="G25" s="3">
        <v>0.168114070289224</v>
      </c>
      <c r="H25" s="3">
        <v>0.0503400602242021</v>
      </c>
      <c r="I25" s="3">
        <v>0.125091909338369</v>
      </c>
      <c r="J25" s="3">
        <v>0.153717290039832</v>
      </c>
      <c r="K25" s="3">
        <v>0.143753622393498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9" sqref="E9"/>
    </sheetView>
  </sheetViews>
  <sheetFormatPr defaultColWidth="9" defaultRowHeight="13.5" outlineLevelCol="7"/>
  <cols>
    <col min="1" max="1" width="12.75" customWidth="1"/>
    <col min="2" max="2" width="19.125" customWidth="1"/>
    <col min="4" max="8" width="11.125" customWidth="1"/>
  </cols>
  <sheetData>
    <row r="1" ht="18" customHeight="1" spans="1:8">
      <c r="A1" s="1" t="s">
        <v>0</v>
      </c>
      <c r="B1" s="1"/>
      <c r="C1" s="2" t="s">
        <v>1</v>
      </c>
      <c r="D1" s="2" t="s">
        <v>49</v>
      </c>
      <c r="E1" s="2" t="s">
        <v>50</v>
      </c>
      <c r="F1" s="2" t="s">
        <v>51</v>
      </c>
      <c r="G1" s="2" t="s">
        <v>8</v>
      </c>
      <c r="H1" s="2" t="s">
        <v>9</v>
      </c>
    </row>
    <row r="2" ht="18" customHeight="1" spans="1:8">
      <c r="A2" s="1" t="s">
        <v>10</v>
      </c>
      <c r="B2" s="2" t="s">
        <v>11</v>
      </c>
      <c r="C2" s="2" t="s">
        <v>12</v>
      </c>
      <c r="D2" s="2">
        <v>974</v>
      </c>
      <c r="E2" s="2">
        <v>754</v>
      </c>
      <c r="F2" s="3">
        <f>(D2-E2)/E2</f>
        <v>0.291777188328912</v>
      </c>
      <c r="G2" s="2">
        <v>2918</v>
      </c>
      <c r="H2" s="2">
        <v>3469</v>
      </c>
    </row>
    <row r="3" ht="18" customHeight="1" spans="1:8">
      <c r="A3" s="1"/>
      <c r="B3" s="2" t="s">
        <v>13</v>
      </c>
      <c r="C3" s="2" t="s">
        <v>12</v>
      </c>
      <c r="D3" s="4">
        <v>781</v>
      </c>
      <c r="E3" s="4">
        <v>571.519327731092</v>
      </c>
      <c r="F3" s="3">
        <f t="shared" ref="F3:F25" si="0">(D3-E3)/E3</f>
        <v>0.366532962411853</v>
      </c>
      <c r="G3" s="2">
        <v>2249</v>
      </c>
      <c r="H3" s="4">
        <v>2599</v>
      </c>
    </row>
    <row r="4" ht="18" customHeight="1" spans="1:8">
      <c r="A4" s="1"/>
      <c r="B4" s="2" t="s">
        <v>14</v>
      </c>
      <c r="C4" s="2" t="s">
        <v>12</v>
      </c>
      <c r="D4" s="4">
        <v>193</v>
      </c>
      <c r="E4" s="4">
        <v>182.480672268908</v>
      </c>
      <c r="F4" s="3">
        <f t="shared" si="0"/>
        <v>0.0576462569997028</v>
      </c>
      <c r="G4" s="2">
        <v>669</v>
      </c>
      <c r="H4" s="2">
        <v>870</v>
      </c>
    </row>
    <row r="5" ht="18" customHeight="1" spans="1:8">
      <c r="A5" s="5" t="s">
        <v>52</v>
      </c>
      <c r="B5" s="6"/>
      <c r="C5" s="2" t="s">
        <v>12</v>
      </c>
      <c r="D5" s="2">
        <v>250</v>
      </c>
      <c r="E5" s="2">
        <v>153</v>
      </c>
      <c r="F5" s="3">
        <f t="shared" si="0"/>
        <v>0.633986928104575</v>
      </c>
      <c r="G5" s="2">
        <v>724</v>
      </c>
      <c r="H5" s="2">
        <v>833</v>
      </c>
    </row>
    <row r="6" ht="18" customHeight="1" spans="1:8">
      <c r="A6" s="5" t="s">
        <v>53</v>
      </c>
      <c r="B6" s="6"/>
      <c r="C6" s="2" t="s">
        <v>18</v>
      </c>
      <c r="D6" s="3">
        <v>0.256673511293634</v>
      </c>
      <c r="E6" s="3">
        <v>0.202917771883289</v>
      </c>
      <c r="F6" s="3">
        <f>D6-E6</f>
        <v>0.0537557394103455</v>
      </c>
      <c r="G6" s="3">
        <v>0.248115147361206</v>
      </c>
      <c r="H6" s="3">
        <v>0.240126837705391</v>
      </c>
    </row>
    <row r="7" ht="18" customHeight="1" spans="1:8">
      <c r="A7" s="1" t="s">
        <v>19</v>
      </c>
      <c r="B7" s="1"/>
      <c r="C7" s="2" t="s">
        <v>12</v>
      </c>
      <c r="D7" s="2">
        <v>239</v>
      </c>
      <c r="E7" s="2">
        <v>141</v>
      </c>
      <c r="F7" s="3">
        <f t="shared" si="0"/>
        <v>0.695035460992908</v>
      </c>
      <c r="G7" s="2">
        <v>706</v>
      </c>
      <c r="H7" s="2">
        <v>831</v>
      </c>
    </row>
    <row r="8" ht="18" customHeight="1" spans="1:8">
      <c r="A8" s="1" t="s">
        <v>20</v>
      </c>
      <c r="B8" s="1"/>
      <c r="C8" s="2" t="s">
        <v>21</v>
      </c>
      <c r="D8" s="2">
        <v>161</v>
      </c>
      <c r="E8" s="2">
        <v>98</v>
      </c>
      <c r="F8" s="3">
        <f t="shared" si="0"/>
        <v>0.642857142857143</v>
      </c>
      <c r="G8" s="2">
        <v>392</v>
      </c>
      <c r="H8" s="2">
        <v>420</v>
      </c>
    </row>
    <row r="9" ht="18" customHeight="1" spans="1:8">
      <c r="A9" s="1" t="s">
        <v>22</v>
      </c>
      <c r="B9" s="1"/>
      <c r="C9" s="2" t="s">
        <v>18</v>
      </c>
      <c r="D9" s="3">
        <v>0.644</v>
      </c>
      <c r="E9" s="3">
        <v>0.640522875816993</v>
      </c>
      <c r="F9" s="3">
        <f>D9-E9</f>
        <v>0.00347712418300705</v>
      </c>
      <c r="G9" s="3">
        <v>0.541436464088398</v>
      </c>
      <c r="H9" s="3">
        <v>0.504201680672269</v>
      </c>
    </row>
    <row r="10" ht="18" customHeight="1" spans="1:8">
      <c r="A10" s="1" t="s">
        <v>23</v>
      </c>
      <c r="B10" s="2" t="s">
        <v>24</v>
      </c>
      <c r="C10" s="2" t="s">
        <v>12</v>
      </c>
      <c r="D10" s="4">
        <v>29.5333333333333</v>
      </c>
      <c r="E10" s="4">
        <v>18.2555555555556</v>
      </c>
      <c r="F10" s="3">
        <f t="shared" si="0"/>
        <v>0.617772367620203</v>
      </c>
      <c r="G10" s="4">
        <v>88.7888888888889</v>
      </c>
      <c r="H10" s="4">
        <v>104.611111111111</v>
      </c>
    </row>
    <row r="11" ht="18" customHeight="1" spans="1:8">
      <c r="A11" s="1"/>
      <c r="B11" s="2" t="s">
        <v>25</v>
      </c>
      <c r="C11" s="2" t="s">
        <v>26</v>
      </c>
      <c r="D11" s="2">
        <v>2658</v>
      </c>
      <c r="E11" s="2">
        <v>1643</v>
      </c>
      <c r="F11" s="3">
        <f t="shared" si="0"/>
        <v>0.617772367620207</v>
      </c>
      <c r="G11" s="2">
        <v>7991</v>
      </c>
      <c r="H11" s="2">
        <v>9415</v>
      </c>
    </row>
    <row r="12" ht="18" customHeight="1" spans="1:8">
      <c r="A12" s="1"/>
      <c r="B12" s="2" t="s">
        <v>27</v>
      </c>
      <c r="C12" s="2" t="s">
        <v>26</v>
      </c>
      <c r="D12" s="2">
        <v>2597</v>
      </c>
      <c r="E12" s="2">
        <v>1672</v>
      </c>
      <c r="F12" s="3">
        <f t="shared" si="0"/>
        <v>0.55322966507177</v>
      </c>
      <c r="G12" s="2">
        <v>7904</v>
      </c>
      <c r="H12" s="2">
        <v>9470</v>
      </c>
    </row>
    <row r="13" ht="18" customHeight="1" spans="1:8">
      <c r="A13" s="1"/>
      <c r="B13" s="2" t="s">
        <v>28</v>
      </c>
      <c r="C13" s="2" t="s">
        <v>26</v>
      </c>
      <c r="D13" s="7">
        <v>10.8661087866109</v>
      </c>
      <c r="E13" s="7">
        <v>11.8581560283688</v>
      </c>
      <c r="F13" s="3">
        <f t="shared" si="0"/>
        <v>-0.0836594862965711</v>
      </c>
      <c r="G13" s="7">
        <v>11.1954674220963</v>
      </c>
      <c r="H13" s="7">
        <v>11.395908543923</v>
      </c>
    </row>
    <row r="14" ht="18" customHeight="1" spans="1:8">
      <c r="A14" s="1" t="s">
        <v>29</v>
      </c>
      <c r="B14" s="2" t="s">
        <v>30</v>
      </c>
      <c r="C14" s="2" t="s">
        <v>31</v>
      </c>
      <c r="D14" s="2">
        <v>50</v>
      </c>
      <c r="E14" s="2">
        <v>50</v>
      </c>
      <c r="F14" s="3">
        <f t="shared" si="0"/>
        <v>0</v>
      </c>
      <c r="G14" s="2">
        <v>150</v>
      </c>
      <c r="H14" s="2">
        <v>200</v>
      </c>
    </row>
    <row r="15" ht="18" customHeight="1" spans="1:8">
      <c r="A15" s="1"/>
      <c r="B15" s="2" t="s">
        <v>32</v>
      </c>
      <c r="C15" s="2" t="s">
        <v>18</v>
      </c>
      <c r="D15" s="3">
        <v>0.590666666666667</v>
      </c>
      <c r="E15" s="3">
        <v>0.365111111111111</v>
      </c>
      <c r="F15" s="3">
        <f>D15-E15</f>
        <v>0.225555555555556</v>
      </c>
      <c r="G15" s="3">
        <v>0.591925925925926</v>
      </c>
      <c r="H15" s="3">
        <v>0.523055555555556</v>
      </c>
    </row>
    <row r="16" ht="18" customHeight="1" spans="1:8">
      <c r="A16" s="1" t="s">
        <v>33</v>
      </c>
      <c r="B16" s="1"/>
      <c r="C16" s="2" t="s">
        <v>18</v>
      </c>
      <c r="D16" s="3">
        <v>0.172</v>
      </c>
      <c r="E16" s="3">
        <v>0.155710951817469</v>
      </c>
      <c r="F16" s="3">
        <f>D16-E16</f>
        <v>0.016289048182531</v>
      </c>
      <c r="G16" s="3">
        <v>0.183666666666667</v>
      </c>
      <c r="H16" s="3">
        <v>0.182</v>
      </c>
    </row>
    <row r="17" ht="18" customHeight="1" spans="1:8">
      <c r="A17" s="8" t="s">
        <v>34</v>
      </c>
      <c r="B17" s="2" t="s">
        <v>35</v>
      </c>
      <c r="C17" s="2" t="s">
        <v>36</v>
      </c>
      <c r="D17" s="4">
        <v>8640</v>
      </c>
      <c r="E17" s="4">
        <v>8193.02921568627</v>
      </c>
      <c r="F17" s="3">
        <f t="shared" si="0"/>
        <v>0.0545550092092879</v>
      </c>
      <c r="G17" s="4">
        <v>9454.41988950276</v>
      </c>
      <c r="H17" s="4">
        <v>9639.85594237695</v>
      </c>
    </row>
    <row r="18" ht="18" customHeight="1" spans="1:8">
      <c r="A18" s="1"/>
      <c r="B18" s="2" t="s">
        <v>37</v>
      </c>
      <c r="C18" s="2" t="s">
        <v>36</v>
      </c>
      <c r="D18" s="4">
        <v>378.850102669405</v>
      </c>
      <c r="E18" s="4">
        <v>303.802546419098</v>
      </c>
      <c r="F18" s="3">
        <f t="shared" si="0"/>
        <v>0.247027410187595</v>
      </c>
      <c r="G18" s="4">
        <v>458.875942426319</v>
      </c>
      <c r="H18" s="4">
        <v>435.283943499568</v>
      </c>
    </row>
    <row r="19" ht="18" customHeight="1" spans="1:8">
      <c r="A19" s="1"/>
      <c r="B19" s="2" t="s">
        <v>38</v>
      </c>
      <c r="C19" s="2" t="s">
        <v>36</v>
      </c>
      <c r="D19" s="4">
        <v>7759</v>
      </c>
      <c r="E19" s="4">
        <v>8042.01439716312</v>
      </c>
      <c r="F19" s="3">
        <f t="shared" si="0"/>
        <v>-0.0351919784255739</v>
      </c>
      <c r="G19" s="4">
        <v>8027</v>
      </c>
      <c r="H19" s="4">
        <v>7801</v>
      </c>
    </row>
    <row r="20" ht="18" customHeight="1" spans="1:8">
      <c r="A20" s="1"/>
      <c r="B20" s="9" t="s">
        <v>39</v>
      </c>
      <c r="C20" s="2" t="s">
        <v>36</v>
      </c>
      <c r="D20" s="4">
        <v>5980</v>
      </c>
      <c r="E20" s="4">
        <v>7724</v>
      </c>
      <c r="F20" s="3">
        <f t="shared" si="0"/>
        <v>-0.225789746245469</v>
      </c>
      <c r="G20" s="4">
        <v>5432.66666666667</v>
      </c>
      <c r="H20" s="4">
        <v>5286</v>
      </c>
    </row>
    <row r="21" ht="18" customHeight="1" spans="1:8">
      <c r="A21" s="1"/>
      <c r="B21" s="2" t="s">
        <v>40</v>
      </c>
      <c r="C21" s="2" t="s">
        <v>36</v>
      </c>
      <c r="D21" s="4">
        <v>7959</v>
      </c>
      <c r="E21" s="4">
        <v>8095</v>
      </c>
      <c r="F21" s="3">
        <f t="shared" si="0"/>
        <v>-0.0168004941321804</v>
      </c>
      <c r="G21" s="4">
        <v>8378.33333333333</v>
      </c>
      <c r="H21" s="4">
        <v>8044</v>
      </c>
    </row>
    <row r="22" ht="18" customHeight="1" spans="1:8">
      <c r="A22" s="1" t="s">
        <v>41</v>
      </c>
      <c r="B22" s="2" t="s">
        <v>42</v>
      </c>
      <c r="C22" s="2" t="s">
        <v>43</v>
      </c>
      <c r="D22" s="7">
        <v>216</v>
      </c>
      <c r="E22" s="7">
        <v>125.353347</v>
      </c>
      <c r="F22" s="3">
        <f t="shared" si="0"/>
        <v>0.723129100015175</v>
      </c>
      <c r="G22" s="7">
        <v>684.5</v>
      </c>
      <c r="H22" s="7">
        <v>803</v>
      </c>
    </row>
    <row r="23" ht="18" customHeight="1" spans="1:8">
      <c r="A23" s="1"/>
      <c r="B23" s="2" t="s">
        <v>44</v>
      </c>
      <c r="C23" s="2" t="s">
        <v>43</v>
      </c>
      <c r="D23" s="7">
        <v>36.9</v>
      </c>
      <c r="E23" s="7">
        <v>22.906712</v>
      </c>
      <c r="F23" s="3">
        <f t="shared" si="0"/>
        <v>0.610881561701217</v>
      </c>
      <c r="G23" s="7">
        <v>133.9</v>
      </c>
      <c r="H23" s="7">
        <v>151</v>
      </c>
    </row>
    <row r="24" ht="18" customHeight="1" spans="1:8">
      <c r="A24" s="1"/>
      <c r="B24" s="2" t="s">
        <v>45</v>
      </c>
      <c r="C24" s="2" t="s">
        <v>43</v>
      </c>
      <c r="D24" s="7">
        <v>179.1</v>
      </c>
      <c r="E24" s="7">
        <v>102.446635</v>
      </c>
      <c r="F24" s="3">
        <f t="shared" si="0"/>
        <v>0.748227259977841</v>
      </c>
      <c r="G24" s="7">
        <v>550.6</v>
      </c>
      <c r="H24" s="7">
        <v>652</v>
      </c>
    </row>
    <row r="25" ht="18" customHeight="1" spans="1:8">
      <c r="A25" s="1"/>
      <c r="B25" s="2" t="s">
        <v>46</v>
      </c>
      <c r="C25" s="2" t="s">
        <v>18</v>
      </c>
      <c r="D25" s="3">
        <v>0.170833333333333</v>
      </c>
      <c r="E25" s="3">
        <v>0.18273713904105</v>
      </c>
      <c r="F25" s="3">
        <f>D25-E25</f>
        <v>-0.0119038057077167</v>
      </c>
      <c r="G25" s="3">
        <v>0.195617238860482</v>
      </c>
      <c r="H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11" sqref="C11"/>
    </sheetView>
  </sheetViews>
  <sheetFormatPr defaultColWidth="9" defaultRowHeight="13.5" outlineLevelCol="7"/>
  <cols>
    <col min="1" max="1" width="12.75" customWidth="1"/>
    <col min="2" max="2" width="18.875" customWidth="1"/>
    <col min="4" max="8" width="11.125" customWidth="1"/>
  </cols>
  <sheetData>
    <row r="1" ht="18" customHeight="1" spans="1:8">
      <c r="A1" s="1" t="s">
        <v>0</v>
      </c>
      <c r="B1" s="1"/>
      <c r="C1" s="2" t="s">
        <v>1</v>
      </c>
      <c r="D1" s="2" t="s">
        <v>49</v>
      </c>
      <c r="E1" s="2" t="s">
        <v>50</v>
      </c>
      <c r="F1" s="2" t="s">
        <v>51</v>
      </c>
      <c r="G1" s="2" t="s">
        <v>8</v>
      </c>
      <c r="H1" s="2" t="s">
        <v>9</v>
      </c>
    </row>
    <row r="2" ht="18" customHeight="1" spans="1:8">
      <c r="A2" s="1" t="s">
        <v>10</v>
      </c>
      <c r="B2" s="2" t="s">
        <v>11</v>
      </c>
      <c r="C2" s="2" t="s">
        <v>12</v>
      </c>
      <c r="D2" s="2">
        <v>828</v>
      </c>
      <c r="E2" s="2">
        <v>698</v>
      </c>
      <c r="F2" s="3">
        <f t="shared" ref="F2:F8" si="0">(D2-E2)/E2</f>
        <v>0.186246418338109</v>
      </c>
      <c r="G2" s="2">
        <v>2918</v>
      </c>
      <c r="H2" s="2">
        <v>3469</v>
      </c>
    </row>
    <row r="3" ht="18" customHeight="1" spans="1:8">
      <c r="A3" s="1"/>
      <c r="B3" s="2" t="s">
        <v>13</v>
      </c>
      <c r="C3" s="2" t="s">
        <v>12</v>
      </c>
      <c r="D3" s="4">
        <v>668</v>
      </c>
      <c r="E3" s="4">
        <v>445.210810810811</v>
      </c>
      <c r="F3" s="3">
        <f t="shared" si="0"/>
        <v>0.500412801709484</v>
      </c>
      <c r="G3" s="2">
        <v>2249</v>
      </c>
      <c r="H3" s="4">
        <v>2599</v>
      </c>
    </row>
    <row r="4" ht="18" customHeight="1" spans="1:8">
      <c r="A4" s="1"/>
      <c r="B4" s="2" t="s">
        <v>14</v>
      </c>
      <c r="C4" s="2" t="s">
        <v>12</v>
      </c>
      <c r="D4" s="4">
        <v>160</v>
      </c>
      <c r="E4" s="4">
        <v>252.789189189189</v>
      </c>
      <c r="F4" s="3">
        <f t="shared" si="0"/>
        <v>-0.367061540435359</v>
      </c>
      <c r="G4" s="2">
        <v>669</v>
      </c>
      <c r="H4" s="2">
        <v>870</v>
      </c>
    </row>
    <row r="5" ht="18" customHeight="1" spans="1:8">
      <c r="A5" s="5" t="s">
        <v>52</v>
      </c>
      <c r="B5" s="6"/>
      <c r="C5" s="2" t="s">
        <v>12</v>
      </c>
      <c r="D5" s="2">
        <v>209</v>
      </c>
      <c r="E5" s="2">
        <v>155</v>
      </c>
      <c r="F5" s="3">
        <f t="shared" si="0"/>
        <v>0.348387096774194</v>
      </c>
      <c r="G5" s="2">
        <v>724</v>
      </c>
      <c r="H5" s="2">
        <v>833</v>
      </c>
    </row>
    <row r="6" ht="18" customHeight="1" spans="1:8">
      <c r="A6" s="5" t="s">
        <v>53</v>
      </c>
      <c r="B6" s="6"/>
      <c r="C6" s="2" t="s">
        <v>18</v>
      </c>
      <c r="D6" s="3">
        <v>0.252415458937198</v>
      </c>
      <c r="E6" s="3">
        <v>0.222063037249284</v>
      </c>
      <c r="F6" s="3">
        <f>D6-E6</f>
        <v>0.0303524216879141</v>
      </c>
      <c r="G6" s="3">
        <v>0.248115147361206</v>
      </c>
      <c r="H6" s="3">
        <v>0.240126837705391</v>
      </c>
    </row>
    <row r="7" ht="18" customHeight="1" spans="1:8">
      <c r="A7" s="8" t="s">
        <v>54</v>
      </c>
      <c r="B7" s="1"/>
      <c r="C7" s="2" t="s">
        <v>12</v>
      </c>
      <c r="D7" s="2">
        <v>209</v>
      </c>
      <c r="E7" s="2">
        <v>155</v>
      </c>
      <c r="F7" s="3">
        <f t="shared" si="0"/>
        <v>0.348387096774194</v>
      </c>
      <c r="G7" s="2">
        <v>706</v>
      </c>
      <c r="H7" s="2">
        <v>831</v>
      </c>
    </row>
    <row r="8" ht="18" customHeight="1" spans="1:8">
      <c r="A8" s="1" t="s">
        <v>55</v>
      </c>
      <c r="B8" s="1"/>
      <c r="C8" s="2" t="s">
        <v>21</v>
      </c>
      <c r="D8" s="2">
        <v>127</v>
      </c>
      <c r="E8" s="2">
        <v>113</v>
      </c>
      <c r="F8" s="3">
        <f t="shared" si="0"/>
        <v>0.123893805309735</v>
      </c>
      <c r="G8" s="2">
        <v>392</v>
      </c>
      <c r="H8" s="2">
        <v>420</v>
      </c>
    </row>
    <row r="9" ht="18" customHeight="1" spans="1:8">
      <c r="A9" s="1" t="s">
        <v>22</v>
      </c>
      <c r="B9" s="1"/>
      <c r="C9" s="2" t="s">
        <v>18</v>
      </c>
      <c r="D9" s="3">
        <v>0.607655502392344</v>
      </c>
      <c r="E9" s="3">
        <v>0.729032258064516</v>
      </c>
      <c r="F9" s="3">
        <f>D9-E9</f>
        <v>-0.121376755672172</v>
      </c>
      <c r="G9" s="3">
        <v>0.541436464088398</v>
      </c>
      <c r="H9" s="3">
        <v>0.504201680672269</v>
      </c>
    </row>
    <row r="10" ht="18" customHeight="1" spans="1:8">
      <c r="A10" s="1" t="s">
        <v>23</v>
      </c>
      <c r="B10" s="2" t="s">
        <v>24</v>
      </c>
      <c r="C10" s="2" t="s">
        <v>12</v>
      </c>
      <c r="D10" s="4">
        <v>25.6666666666667</v>
      </c>
      <c r="E10" s="4">
        <v>23.3777777777778</v>
      </c>
      <c r="F10" s="3">
        <f t="shared" ref="F10:F14" si="1">(D10-E10)/E10</f>
        <v>0.0979087452471472</v>
      </c>
      <c r="G10" s="4">
        <v>88.7888888888889</v>
      </c>
      <c r="H10" s="4">
        <v>104.611111111111</v>
      </c>
    </row>
    <row r="11" ht="18" customHeight="1" spans="1:8">
      <c r="A11" s="1"/>
      <c r="B11" s="2" t="s">
        <v>25</v>
      </c>
      <c r="C11" s="2" t="s">
        <v>26</v>
      </c>
      <c r="D11" s="2">
        <v>2310</v>
      </c>
      <c r="E11" s="2">
        <v>2104</v>
      </c>
      <c r="F11" s="3">
        <f t="shared" si="1"/>
        <v>0.0979087452471483</v>
      </c>
      <c r="G11" s="2">
        <v>7991</v>
      </c>
      <c r="H11" s="2">
        <v>9415</v>
      </c>
    </row>
    <row r="12" ht="18" customHeight="1" spans="1:8">
      <c r="A12" s="1"/>
      <c r="B12" s="2" t="s">
        <v>27</v>
      </c>
      <c r="C12" s="2" t="s">
        <v>26</v>
      </c>
      <c r="D12" s="2">
        <v>2355</v>
      </c>
      <c r="E12" s="2">
        <v>2156</v>
      </c>
      <c r="F12" s="3">
        <f t="shared" si="1"/>
        <v>0.0923005565862709</v>
      </c>
      <c r="G12" s="2">
        <v>7904</v>
      </c>
      <c r="H12" s="2">
        <v>9470</v>
      </c>
    </row>
    <row r="13" ht="18" customHeight="1" spans="1:8">
      <c r="A13" s="1"/>
      <c r="B13" s="2" t="s">
        <v>28</v>
      </c>
      <c r="C13" s="2" t="s">
        <v>26</v>
      </c>
      <c r="D13" s="7">
        <v>11.2679425837321</v>
      </c>
      <c r="E13" s="7">
        <v>13.9096774193548</v>
      </c>
      <c r="F13" s="3">
        <f t="shared" si="1"/>
        <v>-0.189920639852285</v>
      </c>
      <c r="G13" s="7">
        <v>11.1954674220963</v>
      </c>
      <c r="H13" s="7">
        <v>11.395908543923</v>
      </c>
    </row>
    <row r="14" ht="18" customHeight="1" spans="1:8">
      <c r="A14" s="1" t="s">
        <v>29</v>
      </c>
      <c r="B14" s="2" t="s">
        <v>30</v>
      </c>
      <c r="C14" s="2" t="s">
        <v>31</v>
      </c>
      <c r="D14" s="2">
        <v>50</v>
      </c>
      <c r="E14" s="2">
        <v>50</v>
      </c>
      <c r="F14" s="3">
        <f t="shared" si="1"/>
        <v>0</v>
      </c>
      <c r="G14" s="2">
        <v>150</v>
      </c>
      <c r="H14" s="2">
        <v>200</v>
      </c>
    </row>
    <row r="15" ht="18" customHeight="1" spans="1:8">
      <c r="A15" s="1"/>
      <c r="B15" s="2" t="s">
        <v>32</v>
      </c>
      <c r="C15" s="2" t="s">
        <v>18</v>
      </c>
      <c r="D15" s="3">
        <v>0.513333333333333</v>
      </c>
      <c r="E15" s="3">
        <v>0.467555555555556</v>
      </c>
      <c r="F15" s="3">
        <f>D15-E15</f>
        <v>0.0457777777777773</v>
      </c>
      <c r="G15" s="3">
        <v>0.591925925925926</v>
      </c>
      <c r="H15" s="3">
        <v>0.523055555555556</v>
      </c>
    </row>
    <row r="16" ht="18" customHeight="1" spans="1:8">
      <c r="A16" s="1" t="s">
        <v>33</v>
      </c>
      <c r="B16" s="1"/>
      <c r="C16" s="2" t="s">
        <v>18</v>
      </c>
      <c r="D16" s="3">
        <v>0.204</v>
      </c>
      <c r="E16" s="3">
        <v>0.188116648567084</v>
      </c>
      <c r="F16" s="3">
        <f>D16-E16</f>
        <v>0.015883351432916</v>
      </c>
      <c r="G16" s="3">
        <v>0.183666666666667</v>
      </c>
      <c r="H16" s="3">
        <v>0.182</v>
      </c>
    </row>
    <row r="17" ht="18" customHeight="1" spans="1:8">
      <c r="A17" s="8" t="s">
        <v>34</v>
      </c>
      <c r="B17" s="2" t="s">
        <v>35</v>
      </c>
      <c r="C17" s="2" t="s">
        <v>36</v>
      </c>
      <c r="D17" s="4">
        <v>10655.5023923445</v>
      </c>
      <c r="E17" s="4">
        <v>9914.11090322581</v>
      </c>
      <c r="F17" s="3">
        <f t="shared" ref="F17:F24" si="2">(D17-E17)/E17</f>
        <v>0.0747814399451047</v>
      </c>
      <c r="G17" s="4">
        <v>9454.41988950276</v>
      </c>
      <c r="H17" s="4">
        <v>9639.85594237695</v>
      </c>
    </row>
    <row r="18" ht="18" customHeight="1" spans="1:8">
      <c r="A18" s="1"/>
      <c r="B18" s="2" t="s">
        <v>37</v>
      </c>
      <c r="C18" s="2" t="s">
        <v>36</v>
      </c>
      <c r="D18" s="4">
        <v>427.536231884058</v>
      </c>
      <c r="E18" s="4">
        <v>250.715702005731</v>
      </c>
      <c r="F18" s="3">
        <f t="shared" si="2"/>
        <v>0.705263086690458</v>
      </c>
      <c r="G18" s="4">
        <v>458.875942426319</v>
      </c>
      <c r="H18" s="4">
        <v>435.283943499568</v>
      </c>
    </row>
    <row r="19" ht="18" customHeight="1" spans="1:8">
      <c r="A19" s="1"/>
      <c r="B19" s="2" t="s">
        <v>38</v>
      </c>
      <c r="C19" s="2" t="s">
        <v>36</v>
      </c>
      <c r="D19" s="4">
        <v>9257</v>
      </c>
      <c r="E19" s="4">
        <v>9550.38929032258</v>
      </c>
      <c r="F19" s="3">
        <f t="shared" si="2"/>
        <v>-0.0307201393999585</v>
      </c>
      <c r="G19" s="4">
        <v>8027</v>
      </c>
      <c r="H19" s="4">
        <v>7801</v>
      </c>
    </row>
    <row r="20" ht="18" customHeight="1" spans="1:8">
      <c r="A20" s="1"/>
      <c r="B20" s="9" t="s">
        <v>39</v>
      </c>
      <c r="C20" s="2" t="s">
        <v>36</v>
      </c>
      <c r="D20" s="4">
        <v>5781</v>
      </c>
      <c r="E20" s="4">
        <v>8455</v>
      </c>
      <c r="F20" s="3">
        <f t="shared" si="2"/>
        <v>-0.316262566528681</v>
      </c>
      <c r="G20" s="4">
        <v>5432.66666666667</v>
      </c>
      <c r="H20" s="4">
        <v>5286</v>
      </c>
    </row>
    <row r="21" ht="18" customHeight="1" spans="1:8">
      <c r="A21" s="1"/>
      <c r="B21" s="2" t="s">
        <v>40</v>
      </c>
      <c r="C21" s="2" t="s">
        <v>36</v>
      </c>
      <c r="D21" s="4">
        <v>9526</v>
      </c>
      <c r="E21" s="4">
        <v>9793</v>
      </c>
      <c r="F21" s="3">
        <f t="shared" si="2"/>
        <v>-0.0272643725109772</v>
      </c>
      <c r="G21" s="4">
        <v>8378.33333333333</v>
      </c>
      <c r="H21" s="4">
        <v>8044</v>
      </c>
    </row>
    <row r="22" ht="18" customHeight="1" spans="1:8">
      <c r="A22" s="1" t="s">
        <v>41</v>
      </c>
      <c r="B22" s="2" t="s">
        <v>42</v>
      </c>
      <c r="C22" s="2" t="s">
        <v>43</v>
      </c>
      <c r="D22" s="7">
        <v>222.7</v>
      </c>
      <c r="E22" s="7">
        <v>153.668719</v>
      </c>
      <c r="F22" s="3">
        <f t="shared" si="2"/>
        <v>0.449221425474367</v>
      </c>
      <c r="G22" s="7">
        <v>684.5</v>
      </c>
      <c r="H22" s="7">
        <v>803</v>
      </c>
    </row>
    <row r="23" ht="18" customHeight="1" spans="1:8">
      <c r="A23" s="1"/>
      <c r="B23" s="2" t="s">
        <v>44</v>
      </c>
      <c r="C23" s="2" t="s">
        <v>43</v>
      </c>
      <c r="D23" s="7">
        <v>35.4</v>
      </c>
      <c r="E23" s="7">
        <v>17.499956</v>
      </c>
      <c r="F23" s="3">
        <f t="shared" si="2"/>
        <v>1.02286222891075</v>
      </c>
      <c r="G23" s="7">
        <v>133.9</v>
      </c>
      <c r="H23" s="7">
        <v>151</v>
      </c>
    </row>
    <row r="24" ht="18" customHeight="1" spans="1:8">
      <c r="A24" s="1"/>
      <c r="B24" s="2" t="s">
        <v>45</v>
      </c>
      <c r="C24" s="2" t="s">
        <v>43</v>
      </c>
      <c r="D24" s="7">
        <v>187.3</v>
      </c>
      <c r="E24" s="7">
        <v>136.168763</v>
      </c>
      <c r="F24" s="3">
        <f t="shared" si="2"/>
        <v>0.375499019551202</v>
      </c>
      <c r="G24" s="7">
        <v>550.6</v>
      </c>
      <c r="H24" s="7">
        <v>652</v>
      </c>
    </row>
    <row r="25" ht="18" customHeight="1" spans="1:8">
      <c r="A25" s="1"/>
      <c r="B25" s="2" t="s">
        <v>46</v>
      </c>
      <c r="C25" s="2" t="s">
        <v>18</v>
      </c>
      <c r="D25" s="3">
        <v>0.158958239784463</v>
      </c>
      <c r="E25" s="3">
        <v>0.113881056039779</v>
      </c>
      <c r="F25" s="3">
        <f>D25-E25</f>
        <v>0.0450771837446844</v>
      </c>
      <c r="G25" s="3">
        <v>0.195617238860482</v>
      </c>
      <c r="H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13" sqref="E13"/>
    </sheetView>
  </sheetViews>
  <sheetFormatPr defaultColWidth="9" defaultRowHeight="13.5" outlineLevelCol="7"/>
  <cols>
    <col min="1" max="1" width="12.75" customWidth="1"/>
    <col min="2" max="2" width="19.125" customWidth="1"/>
    <col min="4" max="8" width="11.125" customWidth="1"/>
  </cols>
  <sheetData>
    <row r="1" ht="18" customHeight="1" spans="1:8">
      <c r="A1" s="1" t="s">
        <v>0</v>
      </c>
      <c r="B1" s="1"/>
      <c r="C1" s="2" t="s">
        <v>1</v>
      </c>
      <c r="D1" s="2" t="s">
        <v>49</v>
      </c>
      <c r="E1" s="2" t="s">
        <v>50</v>
      </c>
      <c r="F1" s="2" t="s">
        <v>51</v>
      </c>
      <c r="G1" s="2" t="s">
        <v>8</v>
      </c>
      <c r="H1" s="2" t="s">
        <v>9</v>
      </c>
    </row>
    <row r="2" ht="18" customHeight="1" spans="1:8">
      <c r="A2" s="1" t="s">
        <v>10</v>
      </c>
      <c r="B2" s="2" t="s">
        <v>11</v>
      </c>
      <c r="C2" s="2" t="s">
        <v>12</v>
      </c>
      <c r="D2" s="2">
        <v>1116</v>
      </c>
      <c r="E2" s="2">
        <v>815</v>
      </c>
      <c r="F2" s="3">
        <f t="shared" ref="F2:F8" si="0">(D2-E2)/E2</f>
        <v>0.369325153374233</v>
      </c>
      <c r="G2" s="2">
        <v>2918</v>
      </c>
      <c r="H2" s="2">
        <v>3469</v>
      </c>
    </row>
    <row r="3" ht="18" customHeight="1" spans="1:8">
      <c r="A3" s="1"/>
      <c r="B3" s="2" t="s">
        <v>13</v>
      </c>
      <c r="C3" s="2" t="s">
        <v>12</v>
      </c>
      <c r="D3" s="4">
        <v>800</v>
      </c>
      <c r="E3" s="4">
        <v>627.107195301028</v>
      </c>
      <c r="F3" s="3">
        <f t="shared" si="0"/>
        <v>0.275698965016625</v>
      </c>
      <c r="G3" s="2">
        <v>2249</v>
      </c>
      <c r="H3" s="4">
        <v>2599</v>
      </c>
    </row>
    <row r="4" ht="18" customHeight="1" spans="1:8">
      <c r="A4" s="1"/>
      <c r="B4" s="2" t="s">
        <v>14</v>
      </c>
      <c r="C4" s="2" t="s">
        <v>12</v>
      </c>
      <c r="D4" s="4">
        <v>316</v>
      </c>
      <c r="E4" s="4">
        <v>187.892804698972</v>
      </c>
      <c r="F4" s="3">
        <f t="shared" si="0"/>
        <v>0.68181001133211</v>
      </c>
      <c r="G4" s="2">
        <v>669</v>
      </c>
      <c r="H4" s="2">
        <v>870</v>
      </c>
    </row>
    <row r="5" ht="18" customHeight="1" spans="1:8">
      <c r="A5" s="5" t="s">
        <v>52</v>
      </c>
      <c r="B5" s="6"/>
      <c r="C5" s="2" t="s">
        <v>12</v>
      </c>
      <c r="D5" s="2">
        <v>265</v>
      </c>
      <c r="E5" s="2">
        <v>201</v>
      </c>
      <c r="F5" s="3">
        <f t="shared" si="0"/>
        <v>0.318407960199005</v>
      </c>
      <c r="G5" s="2">
        <v>724</v>
      </c>
      <c r="H5" s="2">
        <v>833</v>
      </c>
    </row>
    <row r="6" ht="18" customHeight="1" spans="1:8">
      <c r="A6" s="5" t="s">
        <v>53</v>
      </c>
      <c r="B6" s="6"/>
      <c r="C6" s="2" t="s">
        <v>18</v>
      </c>
      <c r="D6" s="3">
        <v>0.237455197132616</v>
      </c>
      <c r="E6" s="3">
        <v>0.246625766871166</v>
      </c>
      <c r="F6" s="3">
        <f>D6-E6</f>
        <v>-0.00917056973854952</v>
      </c>
      <c r="G6" s="3">
        <v>0.248115147361206</v>
      </c>
      <c r="H6" s="3">
        <v>0.240126837705391</v>
      </c>
    </row>
    <row r="7" ht="18" customHeight="1" spans="1:8">
      <c r="A7" s="1" t="s">
        <v>19</v>
      </c>
      <c r="B7" s="1"/>
      <c r="C7" s="2" t="s">
        <v>12</v>
      </c>
      <c r="D7" s="2">
        <v>258</v>
      </c>
      <c r="E7" s="2">
        <v>186</v>
      </c>
      <c r="F7" s="3">
        <f t="shared" si="0"/>
        <v>0.387096774193548</v>
      </c>
      <c r="G7" s="2">
        <v>706</v>
      </c>
      <c r="H7" s="2">
        <v>831</v>
      </c>
    </row>
    <row r="8" ht="18" customHeight="1" spans="1:8">
      <c r="A8" s="1" t="s">
        <v>20</v>
      </c>
      <c r="B8" s="1"/>
      <c r="C8" s="2" t="s">
        <v>21</v>
      </c>
      <c r="D8" s="2">
        <v>104</v>
      </c>
      <c r="E8" s="2">
        <v>85</v>
      </c>
      <c r="F8" s="3">
        <f t="shared" si="0"/>
        <v>0.223529411764706</v>
      </c>
      <c r="G8" s="2">
        <v>392</v>
      </c>
      <c r="H8" s="2">
        <v>420</v>
      </c>
    </row>
    <row r="9" ht="18" customHeight="1" spans="1:8">
      <c r="A9" s="1" t="s">
        <v>22</v>
      </c>
      <c r="B9" s="1"/>
      <c r="C9" s="2" t="s">
        <v>18</v>
      </c>
      <c r="D9" s="3">
        <v>0.392452830188679</v>
      </c>
      <c r="E9" s="3">
        <v>0.422885572139304</v>
      </c>
      <c r="F9" s="3">
        <f>D9-E9</f>
        <v>-0.0304327419506247</v>
      </c>
      <c r="G9" s="3">
        <v>0.541436464088398</v>
      </c>
      <c r="H9" s="3">
        <v>0.504201680672269</v>
      </c>
    </row>
    <row r="10" ht="18" customHeight="1" spans="1:8">
      <c r="A10" s="1" t="s">
        <v>23</v>
      </c>
      <c r="B10" s="2" t="s">
        <v>24</v>
      </c>
      <c r="C10" s="2" t="s">
        <v>12</v>
      </c>
      <c r="D10" s="4">
        <v>33.5888888888889</v>
      </c>
      <c r="E10" s="4">
        <v>31.2222222222222</v>
      </c>
      <c r="F10" s="3">
        <f t="shared" ref="F10:F14" si="1">(D10-E10)/E10</f>
        <v>0.075800711743773</v>
      </c>
      <c r="G10" s="4">
        <v>88.7888888888889</v>
      </c>
      <c r="H10" s="4">
        <v>104.611111111111</v>
      </c>
    </row>
    <row r="11" ht="18" customHeight="1" spans="1:8">
      <c r="A11" s="1"/>
      <c r="B11" s="2" t="s">
        <v>25</v>
      </c>
      <c r="C11" s="2" t="s">
        <v>26</v>
      </c>
      <c r="D11" s="2">
        <v>3023</v>
      </c>
      <c r="E11" s="2">
        <v>2810</v>
      </c>
      <c r="F11" s="3">
        <f t="shared" si="1"/>
        <v>0.0758007117437722</v>
      </c>
      <c r="G11" s="2">
        <v>7991</v>
      </c>
      <c r="H11" s="2">
        <v>9415</v>
      </c>
    </row>
    <row r="12" ht="18" customHeight="1" spans="1:8">
      <c r="A12" s="1"/>
      <c r="B12" s="2" t="s">
        <v>27</v>
      </c>
      <c r="C12" s="2" t="s">
        <v>26</v>
      </c>
      <c r="D12" s="2">
        <v>2952</v>
      </c>
      <c r="E12" s="2">
        <v>2915</v>
      </c>
      <c r="F12" s="3">
        <f t="shared" si="1"/>
        <v>0.0126929674099485</v>
      </c>
      <c r="G12" s="2">
        <v>7904</v>
      </c>
      <c r="H12" s="2">
        <v>9470</v>
      </c>
    </row>
    <row r="13" ht="18" customHeight="1" spans="1:8">
      <c r="A13" s="1"/>
      <c r="B13" s="2" t="s">
        <v>28</v>
      </c>
      <c r="C13" s="2" t="s">
        <v>26</v>
      </c>
      <c r="D13" s="7">
        <v>11.4418604651163</v>
      </c>
      <c r="E13" s="7">
        <v>15.6720430107527</v>
      </c>
      <c r="F13" s="3">
        <f t="shared" si="1"/>
        <v>-0.269919023495154</v>
      </c>
      <c r="G13" s="7">
        <v>11.1954674220963</v>
      </c>
      <c r="H13" s="7">
        <v>11.395908543923</v>
      </c>
    </row>
    <row r="14" ht="18" customHeight="1" spans="1:8">
      <c r="A14" s="1" t="s">
        <v>29</v>
      </c>
      <c r="B14" s="2" t="s">
        <v>30</v>
      </c>
      <c r="C14" s="2" t="s">
        <v>31</v>
      </c>
      <c r="D14" s="2">
        <v>50</v>
      </c>
      <c r="E14" s="2">
        <v>50</v>
      </c>
      <c r="F14" s="3">
        <f t="shared" si="1"/>
        <v>0</v>
      </c>
      <c r="G14" s="2">
        <v>150</v>
      </c>
      <c r="H14" s="2">
        <v>200</v>
      </c>
    </row>
    <row r="15" ht="18" customHeight="1" spans="1:8">
      <c r="A15" s="1"/>
      <c r="B15" s="2" t="s">
        <v>32</v>
      </c>
      <c r="C15" s="2" t="s">
        <v>18</v>
      </c>
      <c r="D15" s="3">
        <v>0.671777777777778</v>
      </c>
      <c r="E15" s="3">
        <v>0.624444444444444</v>
      </c>
      <c r="F15" s="3">
        <f>D15-E15</f>
        <v>0.0473333333333338</v>
      </c>
      <c r="G15" s="3">
        <v>0.591925925925926</v>
      </c>
      <c r="H15" s="3">
        <v>0.523055555555556</v>
      </c>
    </row>
    <row r="16" ht="18" customHeight="1" spans="1:8">
      <c r="A16" s="1" t="s">
        <v>33</v>
      </c>
      <c r="B16" s="1"/>
      <c r="C16" s="2" t="s">
        <v>18</v>
      </c>
      <c r="D16" s="3">
        <v>0.175</v>
      </c>
      <c r="E16" s="3">
        <v>0.174968638475471</v>
      </c>
      <c r="F16" s="3">
        <f>D16-E16</f>
        <v>3.13615245289833e-5</v>
      </c>
      <c r="G16" s="3">
        <v>0.183666666666667</v>
      </c>
      <c r="H16" s="3">
        <v>0.182</v>
      </c>
    </row>
    <row r="17" ht="18" customHeight="1" spans="1:8">
      <c r="A17" s="8" t="s">
        <v>34</v>
      </c>
      <c r="B17" s="2" t="s">
        <v>35</v>
      </c>
      <c r="C17" s="2" t="s">
        <v>36</v>
      </c>
      <c r="D17" s="4">
        <v>9275.47169811321</v>
      </c>
      <c r="E17" s="4">
        <v>8583.48308457712</v>
      </c>
      <c r="F17" s="3">
        <f t="shared" ref="F17:F24" si="2">(D17-E17)/E17</f>
        <v>0.0806186261122199</v>
      </c>
      <c r="G17" s="4">
        <v>9454.41988950276</v>
      </c>
      <c r="H17" s="4">
        <v>9639.85594237695</v>
      </c>
    </row>
    <row r="18" ht="18" customHeight="1" spans="1:8">
      <c r="A18" s="1"/>
      <c r="B18" s="2" t="s">
        <v>37</v>
      </c>
      <c r="C18" s="2" t="s">
        <v>36</v>
      </c>
      <c r="D18" s="4">
        <v>551.971326164875</v>
      </c>
      <c r="E18" s="4">
        <v>355.882036809816</v>
      </c>
      <c r="F18" s="3">
        <f t="shared" si="2"/>
        <v>0.550995186811997</v>
      </c>
      <c r="G18" s="4">
        <v>458.875942426319</v>
      </c>
      <c r="H18" s="4">
        <v>435.283943499568</v>
      </c>
    </row>
    <row r="19" ht="18" customHeight="1" spans="1:8">
      <c r="A19" s="1"/>
      <c r="B19" s="2" t="s">
        <v>38</v>
      </c>
      <c r="C19" s="2" t="s">
        <v>36</v>
      </c>
      <c r="D19" s="4">
        <v>7276</v>
      </c>
      <c r="E19" s="4">
        <v>8333.14252688172</v>
      </c>
      <c r="F19" s="3">
        <f t="shared" si="2"/>
        <v>-0.126860007910762</v>
      </c>
      <c r="G19" s="4">
        <v>8027</v>
      </c>
      <c r="H19" s="4">
        <v>7801</v>
      </c>
    </row>
    <row r="20" ht="18" customHeight="1" spans="1:8">
      <c r="A20" s="1"/>
      <c r="B20" s="9" t="s">
        <v>39</v>
      </c>
      <c r="C20" s="2" t="s">
        <v>36</v>
      </c>
      <c r="D20" s="4">
        <v>4537</v>
      </c>
      <c r="E20" s="4">
        <v>7042</v>
      </c>
      <c r="F20" s="3">
        <f t="shared" si="2"/>
        <v>-0.355722806021017</v>
      </c>
      <c r="G20" s="4">
        <v>5432.66666666667</v>
      </c>
      <c r="H20" s="4">
        <v>5286</v>
      </c>
    </row>
    <row r="21" ht="18" customHeight="1" spans="1:8">
      <c r="A21" s="1"/>
      <c r="B21" s="2" t="s">
        <v>40</v>
      </c>
      <c r="C21" s="2" t="s">
        <v>36</v>
      </c>
      <c r="D21" s="4">
        <v>7650</v>
      </c>
      <c r="E21" s="4">
        <v>8555</v>
      </c>
      <c r="F21" s="3">
        <f t="shared" si="2"/>
        <v>-0.105786090005845</v>
      </c>
      <c r="G21" s="4">
        <v>8378.33333333333</v>
      </c>
      <c r="H21" s="4">
        <v>8044</v>
      </c>
    </row>
    <row r="22" ht="18" customHeight="1" spans="1:8">
      <c r="A22" s="1" t="s">
        <v>41</v>
      </c>
      <c r="B22" s="2" t="s">
        <v>42</v>
      </c>
      <c r="C22" s="2" t="s">
        <v>43</v>
      </c>
      <c r="D22" s="7">
        <v>245.8</v>
      </c>
      <c r="E22" s="7">
        <v>172.52801</v>
      </c>
      <c r="F22" s="3">
        <f t="shared" si="2"/>
        <v>0.424696198605664</v>
      </c>
      <c r="G22" s="7">
        <v>684.5</v>
      </c>
      <c r="H22" s="7">
        <v>803</v>
      </c>
    </row>
    <row r="23" ht="18" customHeight="1" spans="1:8">
      <c r="A23" s="1"/>
      <c r="B23" s="2" t="s">
        <v>44</v>
      </c>
      <c r="C23" s="2" t="s">
        <v>43</v>
      </c>
      <c r="D23" s="7">
        <v>61.6</v>
      </c>
      <c r="E23" s="7">
        <v>29.004386</v>
      </c>
      <c r="F23" s="3">
        <f t="shared" si="2"/>
        <v>1.12381672206404</v>
      </c>
      <c r="G23" s="7">
        <v>133.9</v>
      </c>
      <c r="H23" s="7">
        <v>151</v>
      </c>
    </row>
    <row r="24" ht="18" customHeight="1" spans="1:8">
      <c r="A24" s="1"/>
      <c r="B24" s="2" t="s">
        <v>45</v>
      </c>
      <c r="C24" s="2" t="s">
        <v>43</v>
      </c>
      <c r="D24" s="7">
        <v>184.2</v>
      </c>
      <c r="E24" s="7">
        <v>143.523624</v>
      </c>
      <c r="F24" s="3">
        <f t="shared" si="2"/>
        <v>0.283412408817102</v>
      </c>
      <c r="G24" s="7">
        <v>550.6</v>
      </c>
      <c r="H24" s="7">
        <v>652</v>
      </c>
    </row>
    <row r="25" ht="18" customHeight="1" spans="1:8">
      <c r="A25" s="1"/>
      <c r="B25" s="2" t="s">
        <v>46</v>
      </c>
      <c r="C25" s="2" t="s">
        <v>18</v>
      </c>
      <c r="D25" s="3">
        <v>0.250610252237592</v>
      </c>
      <c r="E25" s="3">
        <v>0.168114070289224</v>
      </c>
      <c r="F25" s="3">
        <f>D25-E25</f>
        <v>0.0824961819483675</v>
      </c>
      <c r="G25" s="3">
        <v>0.195617238860482</v>
      </c>
      <c r="H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12" sqref="D12"/>
    </sheetView>
  </sheetViews>
  <sheetFormatPr defaultColWidth="9" defaultRowHeight="13.5" outlineLevelCol="6"/>
  <cols>
    <col min="1" max="1" width="12.75" customWidth="1"/>
    <col min="2" max="2" width="19.125" customWidth="1"/>
    <col min="4" max="7" width="11.125" customWidth="1"/>
  </cols>
  <sheetData>
    <row r="1" ht="18" customHeight="1" spans="1:7">
      <c r="A1" s="1" t="s">
        <v>0</v>
      </c>
      <c r="B1" s="1"/>
      <c r="C1" s="2" t="s">
        <v>1</v>
      </c>
      <c r="D1" s="2" t="s">
        <v>49</v>
      </c>
      <c r="E1" s="2" t="s">
        <v>50</v>
      </c>
      <c r="F1" s="2" t="s">
        <v>51</v>
      </c>
      <c r="G1" s="2" t="s">
        <v>9</v>
      </c>
    </row>
    <row r="2" ht="18" customHeight="1" spans="1:7">
      <c r="A2" s="1" t="s">
        <v>10</v>
      </c>
      <c r="B2" s="2" t="s">
        <v>11</v>
      </c>
      <c r="C2" s="2" t="s">
        <v>12</v>
      </c>
      <c r="D2" s="2">
        <v>222</v>
      </c>
      <c r="E2" s="2">
        <v>216</v>
      </c>
      <c r="F2" s="3">
        <f t="shared" ref="F2:F8" si="0">(D2-E2)/E2</f>
        <v>0.0277777777777778</v>
      </c>
      <c r="G2" s="2">
        <v>3469</v>
      </c>
    </row>
    <row r="3" ht="18" customHeight="1" spans="1:7">
      <c r="A3" s="1"/>
      <c r="B3" s="2" t="s">
        <v>13</v>
      </c>
      <c r="C3" s="2" t="s">
        <v>12</v>
      </c>
      <c r="D3" s="4">
        <v>124</v>
      </c>
      <c r="E3" s="4">
        <v>138.857142857143</v>
      </c>
      <c r="F3" s="3">
        <f t="shared" si="0"/>
        <v>-0.106995884773663</v>
      </c>
      <c r="G3" s="4">
        <v>2599</v>
      </c>
    </row>
    <row r="4" ht="18" customHeight="1" spans="1:7">
      <c r="A4" s="1"/>
      <c r="B4" s="2" t="s">
        <v>14</v>
      </c>
      <c r="C4" s="2" t="s">
        <v>12</v>
      </c>
      <c r="D4" s="4">
        <v>98</v>
      </c>
      <c r="E4" s="4">
        <v>77.1428571428571</v>
      </c>
      <c r="F4" s="3">
        <f t="shared" si="0"/>
        <v>0.270370370370371</v>
      </c>
      <c r="G4" s="2">
        <v>870</v>
      </c>
    </row>
    <row r="5" ht="18" customHeight="1" spans="1:7">
      <c r="A5" s="5" t="s">
        <v>52</v>
      </c>
      <c r="B5" s="6"/>
      <c r="C5" s="2" t="s">
        <v>12</v>
      </c>
      <c r="D5" s="2">
        <v>79</v>
      </c>
      <c r="E5" s="2">
        <v>58</v>
      </c>
      <c r="F5" s="3">
        <f t="shared" si="0"/>
        <v>0.362068965517241</v>
      </c>
      <c r="G5" s="2">
        <v>833</v>
      </c>
    </row>
    <row r="6" ht="18" customHeight="1" spans="1:7">
      <c r="A6" s="5" t="s">
        <v>53</v>
      </c>
      <c r="B6" s="6"/>
      <c r="C6" s="2" t="s">
        <v>18</v>
      </c>
      <c r="D6" s="3">
        <v>0.355855855855856</v>
      </c>
      <c r="E6" s="3">
        <v>0.268518518518519</v>
      </c>
      <c r="F6" s="3">
        <f>D6-E6</f>
        <v>0.087337337337337</v>
      </c>
      <c r="G6" s="3">
        <v>0.240126837705391</v>
      </c>
    </row>
    <row r="7" ht="18" customHeight="1" spans="1:7">
      <c r="A7" s="1" t="s">
        <v>19</v>
      </c>
      <c r="B7" s="1"/>
      <c r="C7" s="2" t="s">
        <v>12</v>
      </c>
      <c r="D7" s="2">
        <v>95</v>
      </c>
      <c r="E7" s="2">
        <v>54</v>
      </c>
      <c r="F7" s="3">
        <f t="shared" si="0"/>
        <v>0.759259259259259</v>
      </c>
      <c r="G7" s="2">
        <v>831</v>
      </c>
    </row>
    <row r="8" ht="18" customHeight="1" spans="1:7">
      <c r="A8" s="1" t="s">
        <v>20</v>
      </c>
      <c r="B8" s="1"/>
      <c r="C8" s="2" t="s">
        <v>21</v>
      </c>
      <c r="D8" s="2">
        <v>8</v>
      </c>
      <c r="E8" s="2" t="s">
        <v>16</v>
      </c>
      <c r="F8" s="3" t="s">
        <v>16</v>
      </c>
      <c r="G8" s="2">
        <v>420</v>
      </c>
    </row>
    <row r="9" ht="18" customHeight="1" spans="1:7">
      <c r="A9" s="1" t="s">
        <v>22</v>
      </c>
      <c r="B9" s="1"/>
      <c r="C9" s="2" t="s">
        <v>18</v>
      </c>
      <c r="D9" s="3">
        <v>0.10126582278481</v>
      </c>
      <c r="E9" s="3" t="s">
        <v>16</v>
      </c>
      <c r="F9" s="3" t="s">
        <v>16</v>
      </c>
      <c r="G9" s="3">
        <v>0.504201680672269</v>
      </c>
    </row>
    <row r="10" ht="18" customHeight="1" spans="1:7">
      <c r="A10" s="1" t="s">
        <v>23</v>
      </c>
      <c r="B10" s="2" t="s">
        <v>24</v>
      </c>
      <c r="C10" s="2" t="s">
        <v>12</v>
      </c>
      <c r="D10" s="4">
        <v>10.6</v>
      </c>
      <c r="E10" s="4">
        <v>9.34444444444444</v>
      </c>
      <c r="F10" s="3">
        <f t="shared" ref="F10:F14" si="1">(D10-E10)/E10</f>
        <v>0.134363852556481</v>
      </c>
      <c r="G10" s="4">
        <v>104.611111111111</v>
      </c>
    </row>
    <row r="11" ht="18" customHeight="1" spans="1:7">
      <c r="A11" s="1"/>
      <c r="B11" s="2" t="s">
        <v>25</v>
      </c>
      <c r="C11" s="2" t="s">
        <v>26</v>
      </c>
      <c r="D11" s="2">
        <v>954</v>
      </c>
      <c r="E11" s="2">
        <v>841</v>
      </c>
      <c r="F11" s="3">
        <f t="shared" si="1"/>
        <v>0.13436385255648</v>
      </c>
      <c r="G11" s="2">
        <v>9415</v>
      </c>
    </row>
    <row r="12" ht="18" customHeight="1" spans="1:7">
      <c r="A12" s="1"/>
      <c r="B12" s="2" t="s">
        <v>27</v>
      </c>
      <c r="C12" s="2" t="s">
        <v>26</v>
      </c>
      <c r="D12" s="2">
        <v>1127</v>
      </c>
      <c r="E12" s="2">
        <v>711</v>
      </c>
      <c r="F12" s="3">
        <f t="shared" si="1"/>
        <v>0.585091420534459</v>
      </c>
      <c r="G12" s="2">
        <v>9470</v>
      </c>
    </row>
    <row r="13" ht="18" customHeight="1" spans="1:7">
      <c r="A13" s="1"/>
      <c r="B13" s="2" t="s">
        <v>28</v>
      </c>
      <c r="C13" s="2" t="s">
        <v>26</v>
      </c>
      <c r="D13" s="7">
        <v>11.8631578947368</v>
      </c>
      <c r="E13" s="7">
        <v>13.1666666666667</v>
      </c>
      <c r="F13" s="3">
        <f t="shared" si="1"/>
        <v>-0.0990006662225238</v>
      </c>
      <c r="G13" s="7">
        <v>11.395908543923</v>
      </c>
    </row>
    <row r="14" ht="18" customHeight="1" spans="1:7">
      <c r="A14" s="1" t="s">
        <v>29</v>
      </c>
      <c r="B14" s="2" t="s">
        <v>30</v>
      </c>
      <c r="C14" s="2" t="s">
        <v>31</v>
      </c>
      <c r="D14" s="2">
        <v>30</v>
      </c>
      <c r="E14" s="2">
        <v>50</v>
      </c>
      <c r="F14" s="3">
        <f t="shared" si="1"/>
        <v>-0.4</v>
      </c>
      <c r="G14" s="2">
        <v>200</v>
      </c>
    </row>
    <row r="15" ht="18" customHeight="1" spans="1:7">
      <c r="A15" s="1"/>
      <c r="B15" s="2" t="s">
        <v>32</v>
      </c>
      <c r="C15" s="2" t="s">
        <v>18</v>
      </c>
      <c r="D15" s="3">
        <v>0.353333333333333</v>
      </c>
      <c r="E15" s="3">
        <v>0.186888888888889</v>
      </c>
      <c r="F15" s="3">
        <f>D15-E15</f>
        <v>0.166444444444444</v>
      </c>
      <c r="G15" s="3">
        <v>0.523055555555556</v>
      </c>
    </row>
    <row r="16" ht="18" customHeight="1" spans="1:7">
      <c r="A16" s="1" t="s">
        <v>33</v>
      </c>
      <c r="B16" s="1"/>
      <c r="C16" s="2" t="s">
        <v>18</v>
      </c>
      <c r="D16" s="3">
        <v>0.199</v>
      </c>
      <c r="E16" s="3">
        <v>0.297637446577931</v>
      </c>
      <c r="F16" s="3">
        <f>D16-E16</f>
        <v>-0.098637446577931</v>
      </c>
      <c r="G16" s="3">
        <v>0.182</v>
      </c>
    </row>
    <row r="17" ht="18" customHeight="1" spans="1:7">
      <c r="A17" s="8" t="s">
        <v>34</v>
      </c>
      <c r="B17" s="2" t="s">
        <v>35</v>
      </c>
      <c r="C17" s="2" t="s">
        <v>36</v>
      </c>
      <c r="D17" s="4">
        <v>7835.44303797468</v>
      </c>
      <c r="E17" s="4">
        <v>6474.77603448276</v>
      </c>
      <c r="F17" s="3">
        <f t="shared" ref="F17:F24" si="2">(D17-E17)/E17</f>
        <v>0.210148891057452</v>
      </c>
      <c r="G17" s="4">
        <v>9639.85594237695</v>
      </c>
    </row>
    <row r="18" ht="18" customHeight="1" spans="1:7">
      <c r="A18" s="1"/>
      <c r="B18" s="2" t="s">
        <v>37</v>
      </c>
      <c r="C18" s="2" t="s">
        <v>36</v>
      </c>
      <c r="D18" s="4">
        <v>157.657657657658</v>
      </c>
      <c r="E18" s="4">
        <v>152.865277777778</v>
      </c>
      <c r="F18" s="3">
        <f t="shared" si="2"/>
        <v>0.0313503494681555</v>
      </c>
      <c r="G18" s="4">
        <v>435.283943499568</v>
      </c>
    </row>
    <row r="19" ht="18" customHeight="1" spans="1:7">
      <c r="A19" s="1"/>
      <c r="B19" s="2" t="s">
        <v>38</v>
      </c>
      <c r="C19" s="2" t="s">
        <v>36</v>
      </c>
      <c r="D19" s="4">
        <v>6197</v>
      </c>
      <c r="E19" s="4">
        <v>6452.37222222222</v>
      </c>
      <c r="F19" s="3">
        <f t="shared" si="2"/>
        <v>-0.0395780363294462</v>
      </c>
      <c r="G19" s="4">
        <v>7801</v>
      </c>
    </row>
    <row r="20" ht="18" customHeight="1" spans="1:7">
      <c r="A20" s="1"/>
      <c r="B20" s="9" t="s">
        <v>39</v>
      </c>
      <c r="C20" s="2" t="s">
        <v>36</v>
      </c>
      <c r="D20" s="4">
        <v>5000</v>
      </c>
      <c r="E20" s="4">
        <v>2678</v>
      </c>
      <c r="F20" s="3">
        <f t="shared" si="2"/>
        <v>0.86706497386109</v>
      </c>
      <c r="G20" s="4">
        <v>5286</v>
      </c>
    </row>
    <row r="21" ht="18" customHeight="1" spans="1:7">
      <c r="A21" s="1"/>
      <c r="B21" s="2" t="s">
        <v>40</v>
      </c>
      <c r="C21" s="2" t="s">
        <v>36</v>
      </c>
      <c r="D21" s="4">
        <v>6236</v>
      </c>
      <c r="E21" s="4">
        <v>6754</v>
      </c>
      <c r="F21" s="3">
        <f t="shared" si="2"/>
        <v>-0.076695291679005</v>
      </c>
      <c r="G21" s="4">
        <v>8044</v>
      </c>
    </row>
    <row r="22" ht="18" customHeight="1" spans="1:7">
      <c r="A22" s="1" t="s">
        <v>41</v>
      </c>
      <c r="B22" s="2" t="s">
        <v>42</v>
      </c>
      <c r="C22" s="2" t="s">
        <v>43</v>
      </c>
      <c r="D22" s="7">
        <v>61.9</v>
      </c>
      <c r="E22" s="7">
        <v>37.553701</v>
      </c>
      <c r="F22" s="3">
        <f t="shared" si="2"/>
        <v>0.648306248164462</v>
      </c>
      <c r="G22" s="7">
        <v>803</v>
      </c>
    </row>
    <row r="23" ht="18" customHeight="1" spans="1:7">
      <c r="A23" s="1"/>
      <c r="B23" s="2" t="s">
        <v>44</v>
      </c>
      <c r="C23" s="2" t="s">
        <v>43</v>
      </c>
      <c r="D23" s="7">
        <v>3.5</v>
      </c>
      <c r="E23" s="7">
        <v>3.30189</v>
      </c>
      <c r="F23" s="3">
        <f t="shared" si="2"/>
        <v>0.0599989702867145</v>
      </c>
      <c r="G23" s="7">
        <v>151</v>
      </c>
    </row>
    <row r="24" ht="18" customHeight="1" spans="1:7">
      <c r="A24" s="1"/>
      <c r="B24" s="2" t="s">
        <v>45</v>
      </c>
      <c r="C24" s="2" t="s">
        <v>43</v>
      </c>
      <c r="D24" s="7">
        <v>58.4</v>
      </c>
      <c r="E24" s="7">
        <v>34.251811</v>
      </c>
      <c r="F24" s="3">
        <f t="shared" si="2"/>
        <v>0.705019334598104</v>
      </c>
      <c r="G24" s="7">
        <v>652</v>
      </c>
    </row>
    <row r="25" ht="18" customHeight="1" spans="1:7">
      <c r="A25" s="1"/>
      <c r="B25" s="2" t="s">
        <v>46</v>
      </c>
      <c r="C25" s="2" t="s">
        <v>18</v>
      </c>
      <c r="D25" s="3">
        <v>0.0565428109854604</v>
      </c>
      <c r="E25" s="3">
        <v>0.0879244897859734</v>
      </c>
      <c r="F25" s="3">
        <f>D25-E25</f>
        <v>-0.031381678800513</v>
      </c>
      <c r="G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D11" sqref="D11"/>
    </sheetView>
  </sheetViews>
  <sheetFormatPr defaultColWidth="9" defaultRowHeight="13.5" outlineLevelCol="6"/>
  <cols>
    <col min="1" max="1" width="12.75" customWidth="1"/>
    <col min="2" max="2" width="19.125" customWidth="1"/>
    <col min="4" max="7" width="11.125" customWidth="1"/>
  </cols>
  <sheetData>
    <row r="1" ht="18" customHeight="1" spans="1:7">
      <c r="A1" s="1" t="s">
        <v>0</v>
      </c>
      <c r="B1" s="1"/>
      <c r="C1" s="2" t="s">
        <v>1</v>
      </c>
      <c r="D1" s="2" t="s">
        <v>49</v>
      </c>
      <c r="E1" s="2" t="s">
        <v>50</v>
      </c>
      <c r="F1" s="2" t="s">
        <v>51</v>
      </c>
      <c r="G1" s="2" t="s">
        <v>9</v>
      </c>
    </row>
    <row r="2" ht="18" customHeight="1" spans="1:7">
      <c r="A2" s="1" t="s">
        <v>10</v>
      </c>
      <c r="B2" s="2" t="s">
        <v>11</v>
      </c>
      <c r="C2" s="2" t="s">
        <v>12</v>
      </c>
      <c r="D2" s="2">
        <v>84</v>
      </c>
      <c r="E2" s="2">
        <v>111</v>
      </c>
      <c r="F2" s="3">
        <f t="shared" ref="F2:F7" si="0">(D2-E2)/E2</f>
        <v>-0.243243243243243</v>
      </c>
      <c r="G2" s="2">
        <v>3469</v>
      </c>
    </row>
    <row r="3" ht="18" customHeight="1" spans="1:7">
      <c r="A3" s="1"/>
      <c r="B3" s="2" t="s">
        <v>13</v>
      </c>
      <c r="C3" s="2" t="s">
        <v>12</v>
      </c>
      <c r="D3" s="4">
        <v>38</v>
      </c>
      <c r="E3" s="4">
        <v>38.3703703703704</v>
      </c>
      <c r="F3" s="3">
        <f t="shared" si="0"/>
        <v>-0.00965250965251047</v>
      </c>
      <c r="G3" s="4">
        <v>2599</v>
      </c>
    </row>
    <row r="4" ht="18" customHeight="1" spans="1:7">
      <c r="A4" s="1"/>
      <c r="B4" s="2" t="s">
        <v>14</v>
      </c>
      <c r="C4" s="2" t="s">
        <v>12</v>
      </c>
      <c r="D4" s="4">
        <v>46</v>
      </c>
      <c r="E4" s="4">
        <v>72.6296296296296</v>
      </c>
      <c r="F4" s="3">
        <f t="shared" si="0"/>
        <v>-0.366649668536461</v>
      </c>
      <c r="G4" s="2">
        <v>870</v>
      </c>
    </row>
    <row r="5" ht="18" customHeight="1" spans="1:7">
      <c r="A5" s="5" t="s">
        <v>52</v>
      </c>
      <c r="B5" s="6"/>
      <c r="C5" s="2" t="s">
        <v>12</v>
      </c>
      <c r="D5" s="2">
        <v>30</v>
      </c>
      <c r="E5" s="2">
        <v>45</v>
      </c>
      <c r="F5" s="3">
        <f t="shared" si="0"/>
        <v>-0.333333333333333</v>
      </c>
      <c r="G5" s="2">
        <v>833</v>
      </c>
    </row>
    <row r="6" ht="18" customHeight="1" spans="1:7">
      <c r="A6" s="5" t="s">
        <v>53</v>
      </c>
      <c r="B6" s="6"/>
      <c r="C6" s="2" t="s">
        <v>18</v>
      </c>
      <c r="D6" s="3">
        <v>0.357142857142857</v>
      </c>
      <c r="E6" s="3">
        <v>0.405405405405405</v>
      </c>
      <c r="F6" s="3">
        <f>D6-E6</f>
        <v>-0.048262548262548</v>
      </c>
      <c r="G6" s="3">
        <v>0.240126837705391</v>
      </c>
    </row>
    <row r="7" ht="18" customHeight="1" spans="1:7">
      <c r="A7" s="1" t="s">
        <v>19</v>
      </c>
      <c r="B7" s="1"/>
      <c r="C7" s="2" t="s">
        <v>12</v>
      </c>
      <c r="D7" s="2">
        <v>30</v>
      </c>
      <c r="E7" s="2">
        <v>35</v>
      </c>
      <c r="F7" s="3">
        <f t="shared" si="0"/>
        <v>-0.142857142857143</v>
      </c>
      <c r="G7" s="2">
        <v>831</v>
      </c>
    </row>
    <row r="8" ht="18" customHeight="1" spans="1:7">
      <c r="A8" s="1" t="s">
        <v>20</v>
      </c>
      <c r="B8" s="1"/>
      <c r="C8" s="2" t="s">
        <v>21</v>
      </c>
      <c r="D8" s="2">
        <v>1</v>
      </c>
      <c r="E8" s="2" t="s">
        <v>16</v>
      </c>
      <c r="F8" s="3" t="s">
        <v>16</v>
      </c>
      <c r="G8" s="2">
        <v>420</v>
      </c>
    </row>
    <row r="9" ht="18" customHeight="1" spans="1:7">
      <c r="A9" s="1" t="s">
        <v>22</v>
      </c>
      <c r="B9" s="1"/>
      <c r="C9" s="2" t="s">
        <v>18</v>
      </c>
      <c r="D9" s="3">
        <v>0.0333333333333333</v>
      </c>
      <c r="E9" s="3" t="s">
        <v>16</v>
      </c>
      <c r="F9" s="3" t="s">
        <v>16</v>
      </c>
      <c r="G9" s="3">
        <v>0.504201680672269</v>
      </c>
    </row>
    <row r="10" ht="18" customHeight="1" spans="1:7">
      <c r="A10" s="1" t="s">
        <v>23</v>
      </c>
      <c r="B10" s="2" t="s">
        <v>24</v>
      </c>
      <c r="C10" s="2" t="s">
        <v>12</v>
      </c>
      <c r="D10" s="4">
        <v>5.22222222222222</v>
      </c>
      <c r="E10" s="4">
        <v>5.86666666666667</v>
      </c>
      <c r="F10" s="3">
        <f t="shared" ref="F10:F14" si="1">(D10-E10)/E10</f>
        <v>-0.109848484848486</v>
      </c>
      <c r="G10" s="4">
        <v>104.611111111111</v>
      </c>
    </row>
    <row r="11" ht="18" customHeight="1" spans="1:7">
      <c r="A11" s="1"/>
      <c r="B11" s="2" t="s">
        <v>25</v>
      </c>
      <c r="C11" s="2" t="s">
        <v>26</v>
      </c>
      <c r="D11" s="2">
        <v>470</v>
      </c>
      <c r="E11" s="2">
        <v>528</v>
      </c>
      <c r="F11" s="3">
        <f t="shared" si="1"/>
        <v>-0.109848484848485</v>
      </c>
      <c r="G11" s="2">
        <v>9415</v>
      </c>
    </row>
    <row r="12" ht="18" customHeight="1" spans="1:7">
      <c r="A12" s="1"/>
      <c r="B12" s="2" t="s">
        <v>27</v>
      </c>
      <c r="C12" s="2" t="s">
        <v>26</v>
      </c>
      <c r="D12" s="2">
        <v>439</v>
      </c>
      <c r="E12" s="2">
        <v>452</v>
      </c>
      <c r="F12" s="3">
        <f t="shared" si="1"/>
        <v>-0.0287610619469027</v>
      </c>
      <c r="G12" s="2">
        <v>9470</v>
      </c>
    </row>
    <row r="13" ht="18" customHeight="1" spans="1:7">
      <c r="A13" s="1"/>
      <c r="B13" s="2" t="s">
        <v>28</v>
      </c>
      <c r="C13" s="2" t="s">
        <v>26</v>
      </c>
      <c r="D13" s="7">
        <v>14.6333333333333</v>
      </c>
      <c r="E13" s="7">
        <v>12.9142857142857</v>
      </c>
      <c r="F13" s="3">
        <f t="shared" si="1"/>
        <v>0.133112094395279</v>
      </c>
      <c r="G13" s="7">
        <v>11.395908543923</v>
      </c>
    </row>
    <row r="14" ht="18" customHeight="1" spans="1:7">
      <c r="A14" s="1" t="s">
        <v>29</v>
      </c>
      <c r="B14" s="2" t="s">
        <v>30</v>
      </c>
      <c r="C14" s="2" t="s">
        <v>31</v>
      </c>
      <c r="D14" s="2">
        <v>20</v>
      </c>
      <c r="E14" s="2">
        <v>30</v>
      </c>
      <c r="F14" s="3">
        <f t="shared" si="1"/>
        <v>-0.333333333333333</v>
      </c>
      <c r="G14" s="2">
        <v>200</v>
      </c>
    </row>
    <row r="15" ht="18" customHeight="1" spans="1:7">
      <c r="A15" s="1"/>
      <c r="B15" s="2" t="s">
        <v>32</v>
      </c>
      <c r="C15" s="2" t="s">
        <v>18</v>
      </c>
      <c r="D15" s="3">
        <v>0.261111111111111</v>
      </c>
      <c r="E15" s="3">
        <v>0.195555555555556</v>
      </c>
      <c r="F15" s="3">
        <f>D15-E15</f>
        <v>0.065555555555555</v>
      </c>
      <c r="G15" s="3">
        <v>0.523055555555556</v>
      </c>
    </row>
    <row r="16" ht="18" customHeight="1" spans="1:7">
      <c r="A16" s="1" t="s">
        <v>33</v>
      </c>
      <c r="B16" s="1"/>
      <c r="C16" s="2" t="s">
        <v>18</v>
      </c>
      <c r="D16" s="3">
        <v>0.095</v>
      </c>
      <c r="E16" s="3">
        <v>0.129650746784909</v>
      </c>
      <c r="F16" s="3">
        <f>D16-E16</f>
        <v>-0.034650746784909</v>
      </c>
      <c r="G16" s="3">
        <v>0.182</v>
      </c>
    </row>
    <row r="17" ht="18" customHeight="1" spans="1:7">
      <c r="A17" s="8" t="s">
        <v>34</v>
      </c>
      <c r="B17" s="2" t="s">
        <v>35</v>
      </c>
      <c r="C17" s="2" t="s">
        <v>36</v>
      </c>
      <c r="D17" s="4">
        <v>7866.66666666667</v>
      </c>
      <c r="E17" s="4">
        <v>5155.32866666667</v>
      </c>
      <c r="F17" s="3">
        <f t="shared" ref="F17:F24" si="2">(D17-E17)/E17</f>
        <v>0.525929223005891</v>
      </c>
      <c r="G17" s="4">
        <v>9639.85594237695</v>
      </c>
    </row>
    <row r="18" ht="18" customHeight="1" spans="1:7">
      <c r="A18" s="1"/>
      <c r="B18" s="2" t="s">
        <v>37</v>
      </c>
      <c r="C18" s="2" t="s">
        <v>36</v>
      </c>
      <c r="D18" s="4">
        <v>95.2380952380952</v>
      </c>
      <c r="E18" s="4">
        <v>105.210630630631</v>
      </c>
      <c r="F18" s="3">
        <f t="shared" si="2"/>
        <v>-0.0947863854893804</v>
      </c>
      <c r="G18" s="4">
        <v>435.283943499568</v>
      </c>
    </row>
    <row r="19" ht="18" customHeight="1" spans="1:7">
      <c r="A19" s="1"/>
      <c r="B19" s="2" t="s">
        <v>38</v>
      </c>
      <c r="C19" s="2" t="s">
        <v>36</v>
      </c>
      <c r="D19" s="4">
        <v>7599</v>
      </c>
      <c r="E19" s="4">
        <v>6495.88457142857</v>
      </c>
      <c r="F19" s="3">
        <f t="shared" si="2"/>
        <v>0.169817584724852</v>
      </c>
      <c r="G19" s="4">
        <v>7801</v>
      </c>
    </row>
    <row r="20" ht="18" customHeight="1" spans="1:7">
      <c r="A20" s="1"/>
      <c r="B20" s="9" t="s">
        <v>39</v>
      </c>
      <c r="C20" s="2" t="s">
        <v>36</v>
      </c>
      <c r="D20" s="4" t="s">
        <v>16</v>
      </c>
      <c r="E20" s="4" t="s">
        <v>16</v>
      </c>
      <c r="F20" s="3" t="s">
        <v>16</v>
      </c>
      <c r="G20" s="4">
        <v>5286</v>
      </c>
    </row>
    <row r="21" ht="18" customHeight="1" spans="1:7">
      <c r="A21" s="1"/>
      <c r="B21" s="2" t="s">
        <v>40</v>
      </c>
      <c r="C21" s="2" t="s">
        <v>36</v>
      </c>
      <c r="D21" s="4">
        <v>7599</v>
      </c>
      <c r="E21" s="4">
        <v>6496</v>
      </c>
      <c r="F21" s="3">
        <f t="shared" si="2"/>
        <v>0.169796798029557</v>
      </c>
      <c r="G21" s="4">
        <v>8044</v>
      </c>
    </row>
    <row r="22" ht="18" customHeight="1" spans="1:7">
      <c r="A22" s="1" t="s">
        <v>41</v>
      </c>
      <c r="B22" s="2" t="s">
        <v>42</v>
      </c>
      <c r="C22" s="2" t="s">
        <v>43</v>
      </c>
      <c r="D22" s="7">
        <v>23.6</v>
      </c>
      <c r="E22" s="7">
        <v>23.198979</v>
      </c>
      <c r="F22" s="3">
        <f t="shared" si="2"/>
        <v>0.0172861486705945</v>
      </c>
      <c r="G22" s="7">
        <v>803</v>
      </c>
    </row>
    <row r="23" ht="18" customHeight="1" spans="1:7">
      <c r="A23" s="1"/>
      <c r="B23" s="2" t="s">
        <v>44</v>
      </c>
      <c r="C23" s="2" t="s">
        <v>43</v>
      </c>
      <c r="D23" s="7">
        <v>0.8</v>
      </c>
      <c r="E23" s="7">
        <v>1.167838</v>
      </c>
      <c r="F23" s="3">
        <f t="shared" si="2"/>
        <v>-0.31497348091088</v>
      </c>
      <c r="G23" s="7">
        <v>151</v>
      </c>
    </row>
    <row r="24" ht="18" customHeight="1" spans="1:7">
      <c r="A24" s="1"/>
      <c r="B24" s="2" t="s">
        <v>45</v>
      </c>
      <c r="C24" s="2" t="s">
        <v>43</v>
      </c>
      <c r="D24" s="7">
        <v>22.8</v>
      </c>
      <c r="E24" s="7">
        <v>22.031141</v>
      </c>
      <c r="F24" s="3">
        <f t="shared" si="2"/>
        <v>0.0348987372011281</v>
      </c>
      <c r="G24" s="7">
        <v>652</v>
      </c>
    </row>
    <row r="25" ht="18" customHeight="1" spans="1:7">
      <c r="A25" s="1"/>
      <c r="B25" s="2" t="s">
        <v>46</v>
      </c>
      <c r="C25" s="2" t="s">
        <v>18</v>
      </c>
      <c r="D25" s="3">
        <v>0.0338983050847458</v>
      </c>
      <c r="E25" s="3">
        <v>0.0503400602242021</v>
      </c>
      <c r="F25" s="3">
        <f>D25-E25</f>
        <v>-0.0164417551394563</v>
      </c>
      <c r="G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2023年1季度</vt:lpstr>
      <vt:lpstr>2022年1季度</vt:lpstr>
      <vt:lpstr>肛一科</vt:lpstr>
      <vt:lpstr>肛二科</vt:lpstr>
      <vt:lpstr>肛四科</vt:lpstr>
      <vt:lpstr>内科</vt:lpstr>
      <vt:lpstr>针推科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WPS_234928824</cp:lastModifiedBy>
  <dcterms:created xsi:type="dcterms:W3CDTF">2023-04-03T06:04:00Z</dcterms:created>
  <dcterms:modified xsi:type="dcterms:W3CDTF">2023-04-03T07:42:45Z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