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kim\Dropbox\PC\Downloads\"/>
    </mc:Choice>
  </mc:AlternateContent>
  <xr:revisionPtr revIDLastSave="0" documentId="13_ncr:1_{4575D9F4-3E56-4407-8662-F87D0F1A4EA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RPLUS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K35" i="1" s="1"/>
  <c r="K53" i="1"/>
  <c r="U53" i="1" s="1"/>
  <c r="W53" i="1" s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U39" i="1" s="1"/>
  <c r="W39" i="1" s="1"/>
  <c r="K38" i="1"/>
  <c r="K37" i="1"/>
  <c r="K36" i="1"/>
  <c r="K34" i="1"/>
  <c r="K33" i="1"/>
  <c r="K32" i="1"/>
  <c r="U32" i="1" s="1"/>
  <c r="W32" i="1" s="1"/>
  <c r="K31" i="1"/>
  <c r="K30" i="1"/>
  <c r="K29" i="1"/>
  <c r="K28" i="1"/>
  <c r="K27" i="1"/>
  <c r="K26" i="1"/>
  <c r="K25" i="1"/>
  <c r="K24" i="1"/>
  <c r="U24" i="1" s="1"/>
  <c r="W24" i="1" s="1"/>
  <c r="K23" i="1"/>
  <c r="K22" i="1"/>
  <c r="K21" i="1"/>
  <c r="K20" i="1"/>
  <c r="K19" i="1"/>
  <c r="K18" i="1"/>
  <c r="K17" i="1"/>
  <c r="K16" i="1"/>
  <c r="K15" i="1"/>
  <c r="K14" i="1"/>
  <c r="K13" i="1"/>
  <c r="K12" i="1"/>
  <c r="U12" i="1" s="1"/>
  <c r="W12" i="1" s="1"/>
  <c r="H53" i="1"/>
  <c r="U45" i="1"/>
  <c r="W45" i="1" s="1"/>
  <c r="H45" i="1"/>
  <c r="U43" i="1"/>
  <c r="W43" i="1" s="1"/>
  <c r="H43" i="1"/>
  <c r="U42" i="1"/>
  <c r="W42" i="1" s="1"/>
  <c r="H42" i="1"/>
  <c r="H39" i="1"/>
  <c r="U38" i="1"/>
  <c r="W38" i="1" s="1"/>
  <c r="H38" i="1"/>
  <c r="U37" i="1"/>
  <c r="W37" i="1" s="1"/>
  <c r="H37" i="1"/>
  <c r="U34" i="1"/>
  <c r="W34" i="1" s="1"/>
  <c r="H34" i="1"/>
  <c r="H32" i="1"/>
  <c r="U30" i="1"/>
  <c r="W30" i="1" s="1"/>
  <c r="H30" i="1"/>
  <c r="U29" i="1"/>
  <c r="W29" i="1" s="1"/>
  <c r="H29" i="1"/>
  <c r="U28" i="1"/>
  <c r="W28" i="1" s="1"/>
  <c r="H28" i="1"/>
  <c r="H24" i="1"/>
  <c r="U22" i="1"/>
  <c r="W22" i="1" s="1"/>
  <c r="H22" i="1"/>
  <c r="U20" i="1"/>
  <c r="W20" i="1" s="1"/>
  <c r="H20" i="1"/>
  <c r="U19" i="1"/>
  <c r="W19" i="1" s="1"/>
  <c r="H19" i="1"/>
  <c r="U18" i="1"/>
  <c r="W18" i="1" s="1"/>
  <c r="H18" i="1"/>
  <c r="U17" i="1"/>
  <c r="W17" i="1" s="1"/>
  <c r="H17" i="1"/>
  <c r="U16" i="1"/>
  <c r="W16" i="1" s="1"/>
  <c r="H16" i="1"/>
  <c r="U14" i="1"/>
  <c r="W14" i="1" s="1"/>
  <c r="H14" i="1"/>
  <c r="H12" i="1"/>
  <c r="V14" i="1" l="1"/>
  <c r="V17" i="1"/>
  <c r="V19" i="1"/>
  <c r="V22" i="1"/>
  <c r="V28" i="1"/>
  <c r="V30" i="1"/>
  <c r="V34" i="1"/>
  <c r="V38" i="1"/>
  <c r="V42" i="1"/>
  <c r="V45" i="1"/>
  <c r="V12" i="1"/>
  <c r="V16" i="1"/>
  <c r="V18" i="1"/>
  <c r="V20" i="1"/>
  <c r="V24" i="1"/>
  <c r="V29" i="1"/>
  <c r="V32" i="1"/>
  <c r="V37" i="1"/>
  <c r="V39" i="1"/>
  <c r="V43" i="1"/>
  <c r="V53" i="1"/>
</calcChain>
</file>

<file path=xl/sharedStrings.xml><?xml version="1.0" encoding="utf-8"?>
<sst xmlns="http://schemas.openxmlformats.org/spreadsheetml/2006/main" count="67" uniqueCount="61">
  <si>
    <t>Realisasi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</si>
  <si>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</si>
  <si>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</si>
  <si>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</si>
  <si>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</si>
  <si>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</si>
  <si>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</si>
  <si>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</si>
  <si>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</si>
  <si>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</si>
  <si>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</si>
  <si>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Nop</t>
  </si>
  <si>
    <t>Des</t>
  </si>
  <si>
    <t>PT AJS AMANAHJIWA GIRI ARTHA</t>
  </si>
  <si>
    <t>LAPORAN SURPLUS DEFISIT UNDERWRITING DANA TABARRU</t>
  </si>
  <si>
    <t>Januari 2022</t>
  </si>
  <si>
    <t>Kode</t>
  </si>
  <si>
    <t>Keterangan</t>
  </si>
  <si>
    <t xml:space="preserve">YTD </t>
  </si>
  <si>
    <t>Jan 2021</t>
  </si>
  <si>
    <t>Anggaran</t>
  </si>
  <si>
    <t>Tahunan</t>
  </si>
  <si>
    <t>Prorata</t>
  </si>
  <si>
    <t>Jan 2022</t>
  </si>
  <si>
    <t>Pencapaian</t>
  </si>
  <si>
    <t>%</t>
  </si>
  <si>
    <t>8 (7/4)</t>
  </si>
  <si>
    <t>9 (7/3)</t>
  </si>
  <si>
    <t>Pendapatan Asuransi</t>
  </si>
  <si>
    <t xml:space="preserve">     Kontribusi Bruto Tahun Pertama</t>
  </si>
  <si>
    <t xml:space="preserve">     Jumlah Kontribusi Bruto</t>
  </si>
  <si>
    <t xml:space="preserve">     Bagian Pengelola Atas Kontribusi</t>
  </si>
  <si>
    <t xml:space="preserve">     Bagian Reasuransi Atas Kontribusi</t>
  </si>
  <si>
    <t xml:space="preserve">     Perubahan Penyisihan Iuran Belum Merupakan Pendapatan</t>
  </si>
  <si>
    <t xml:space="preserve">     Perubahan Penyisihan Kontribusi</t>
  </si>
  <si>
    <t xml:space="preserve">     Perubahan Penyisihan Resiko Bencana</t>
  </si>
  <si>
    <t xml:space="preserve">     Jumlah Pengurang Kontribusi Bruto</t>
  </si>
  <si>
    <t>Jumlah Pendapatan Asuransi</t>
  </si>
  <si>
    <t>Beban Asuransi</t>
  </si>
  <si>
    <t xml:space="preserve">     Beban Klaim</t>
  </si>
  <si>
    <t xml:space="preserve">     Bagian Reasuransi Atas Klaim</t>
  </si>
  <si>
    <t xml:space="preserve">     Perubahan Penyisihan Klaim</t>
  </si>
  <si>
    <t>Jumlah Beban Asuransi</t>
  </si>
  <si>
    <t>Surplus(Defisit) Underwriting Dana Tabarru</t>
  </si>
  <si>
    <t>Pendapatan Investasi</t>
  </si>
  <si>
    <t>Total Pendapatan Investasi</t>
  </si>
  <si>
    <t xml:space="preserve">     Beban Pengelolaan Portofolio Investasi</t>
  </si>
  <si>
    <t>Pendapatan Investasi Neto</t>
  </si>
  <si>
    <t>Hasil (Beban) Lain-Lain</t>
  </si>
  <si>
    <t xml:space="preserve">     Hasil Lain-lain</t>
  </si>
  <si>
    <t xml:space="preserve">     beban Lain-lain</t>
  </si>
  <si>
    <t>Kinerja Keuangan Dana Tabarru</t>
  </si>
  <si>
    <t>Penyesuaian Surplus (Defisit) yang siap didistribusikan</t>
  </si>
  <si>
    <t>Penambahan</t>
  </si>
  <si>
    <t xml:space="preserve">     Kontribusi periode sebelumnya yang diterima pada periode berjalan secara Kas</t>
  </si>
  <si>
    <t xml:space="preserve">     Klaim Reasuransi periode sebelumnya yang diterima pada periode berjalan secara Kas</t>
  </si>
  <si>
    <t>Pengurang</t>
  </si>
  <si>
    <t xml:space="preserve">     Kontribusi periode berjalan yang belum diterima  secara Kas</t>
  </si>
  <si>
    <t xml:space="preserve">     Klaim Reasuransi periode berjalan yang belum diterima secara Kas</t>
  </si>
  <si>
    <t>Surplus (defisit) Underwriting Dana Tabarru' Siap Didistribusikan</t>
  </si>
  <si>
    <t>* Dibuat pada tangggal : 22-12-2022 13:33:04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</si>
</sst>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2" xfId="0" applyNumberFormat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" fontId="0" fillId="2" borderId="4" xfId="0" applyNumberFormat="1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4" fontId="0" fillId="2" borderId="5" xfId="0" applyNumberFormat="1" applyFill="1" applyBorder="1"/>
    <xf numFmtId="0" fontId="0" fillId="0" borderId="1" xfId="0" applyBorder="1" applyAlignment="1">
      <alignment horizontal="center"/>
    </xf>
    <xf numFmtId="164" fontId="0" fillId="0" borderId="2" xfId="1" applyNumberFormat="1" applyFont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B55"/>
  <sheetViews>
    <sheetView tabSelected="1" topLeftCell="F34" workbookViewId="0">
      <selection activeCell="J12" sqref="J12:K53"/>
    </sheetView>
  </sheetViews>
  <sheetFormatPr defaultRowHeight="15" x14ac:dyDescent="0.25"/>
  <cols>
    <col min="5" max="5" width="103" bestFit="1" customWidth="1"/>
    <col min="6" max="6" width="18" bestFit="1" customWidth="1"/>
    <col min="7" max="7" width="21" bestFit="1" customWidth="1"/>
    <col min="8" max="9" width="19" bestFit="1" customWidth="1"/>
    <col min="10" max="10" width="15.42578125" bestFit="1" customWidth="1"/>
    <col min="11" max="11" width="14.28515625" bestFit="1" customWidth="1"/>
    <col min="12" max="20" width="4" bestFit="1" customWidth="1"/>
    <col min="21" max="23" width="19" bestFit="1" customWidth="1"/>
  </cols>
  <sheetData>
    <row r="2" spans="4:28" x14ac:dyDescent="0.25">
      <c r="D2" s="1" t="s">
        <v>13</v>
      </c>
    </row>
    <row r="3" spans="4:28" x14ac:dyDescent="0.25">
      <c r="D3" s="1" t="s">
        <v>14</v>
      </c>
    </row>
    <row r="4" spans="4:28" x14ac:dyDescent="0.25">
      <c r="D4" s="1" t="s">
        <v>15</v>
      </c>
    </row>
    <row r="6" spans="4:28" x14ac:dyDescent="0.25">
      <c r="D6" s="2"/>
      <c r="E6" s="2"/>
      <c r="F6" s="2" t="s">
        <v>18</v>
      </c>
      <c r="G6" s="2" t="s">
        <v>20</v>
      </c>
      <c r="H6" s="2" t="s">
        <v>20</v>
      </c>
      <c r="I6" s="15" t="s">
        <v>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2" t="s">
        <v>18</v>
      </c>
      <c r="V6" s="2" t="s">
        <v>24</v>
      </c>
      <c r="W6" s="2" t="s">
        <v>24</v>
      </c>
    </row>
    <row r="7" spans="4:28" x14ac:dyDescent="0.25">
      <c r="D7" s="3" t="s">
        <v>16</v>
      </c>
      <c r="E7" s="3" t="s">
        <v>17</v>
      </c>
      <c r="F7" s="3" t="s">
        <v>19</v>
      </c>
      <c r="G7" s="3" t="s">
        <v>21</v>
      </c>
      <c r="H7" s="3" t="s">
        <v>22</v>
      </c>
      <c r="I7" s="2" t="s">
        <v>1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  <c r="O7" s="2" t="s">
        <v>7</v>
      </c>
      <c r="P7" s="2" t="s">
        <v>8</v>
      </c>
      <c r="Q7" s="2" t="s">
        <v>9</v>
      </c>
      <c r="R7" s="2" t="s">
        <v>10</v>
      </c>
      <c r="S7" s="2" t="s">
        <v>11</v>
      </c>
      <c r="T7" s="2" t="s">
        <v>12</v>
      </c>
      <c r="U7" s="3" t="s">
        <v>23</v>
      </c>
      <c r="V7" s="3" t="s">
        <v>22</v>
      </c>
      <c r="W7" s="3" t="s">
        <v>21</v>
      </c>
    </row>
    <row r="8" spans="4:28" x14ac:dyDescent="0.25"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 t="s">
        <v>25</v>
      </c>
      <c r="W8" s="5" t="s">
        <v>25</v>
      </c>
    </row>
    <row r="9" spans="4:28" x14ac:dyDescent="0.25">
      <c r="D9" s="6">
        <v>1</v>
      </c>
      <c r="E9" s="5">
        <v>2</v>
      </c>
      <c r="F9" s="5">
        <v>3</v>
      </c>
      <c r="G9" s="5">
        <v>4</v>
      </c>
      <c r="H9" s="5">
        <v>5</v>
      </c>
      <c r="I9" s="5">
        <v>6</v>
      </c>
      <c r="J9" s="5">
        <v>7</v>
      </c>
      <c r="K9" s="5">
        <v>8</v>
      </c>
      <c r="L9" s="5">
        <v>9</v>
      </c>
      <c r="M9" s="5">
        <v>10</v>
      </c>
      <c r="N9" s="5">
        <v>11</v>
      </c>
      <c r="O9" s="5">
        <v>12</v>
      </c>
      <c r="P9" s="5">
        <v>13</v>
      </c>
      <c r="Q9" s="5">
        <v>14</v>
      </c>
      <c r="R9" s="5">
        <v>15</v>
      </c>
      <c r="S9" s="5">
        <v>16</v>
      </c>
      <c r="T9" s="5">
        <v>17</v>
      </c>
      <c r="U9" s="5">
        <v>6</v>
      </c>
      <c r="V9" s="5" t="s">
        <v>26</v>
      </c>
      <c r="W9" s="5" t="s">
        <v>27</v>
      </c>
      <c r="AB9">
        <v>10</v>
      </c>
    </row>
    <row r="10" spans="4:28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4:28" x14ac:dyDescent="0.25">
      <c r="D11" s="4"/>
      <c r="E11" s="4" t="s">
        <v>28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4:28" x14ac:dyDescent="0.25">
      <c r="D12" s="3">
        <v>601</v>
      </c>
      <c r="E12" s="4" t="s">
        <v>29</v>
      </c>
      <c r="F12" s="7">
        <v>726461092.98000002</v>
      </c>
      <c r="G12" s="7">
        <v>28041812075.380001</v>
      </c>
      <c r="H12" s="7">
        <f>+(G12/12)*1</f>
        <v>2336817672.9483333</v>
      </c>
      <c r="I12" s="7">
        <v>1191191155.3599999</v>
      </c>
      <c r="J12" s="7">
        <v>1191191155.2300014</v>
      </c>
      <c r="K12" s="16">
        <f>I12-J12</f>
        <v>0.12999844551086426</v>
      </c>
      <c r="L12" s="7"/>
      <c r="M12" s="7"/>
      <c r="N12" s="7"/>
      <c r="O12" s="7"/>
      <c r="P12" s="7"/>
      <c r="Q12" s="7"/>
      <c r="R12" s="7"/>
      <c r="S12" s="7"/>
      <c r="T12" s="7"/>
      <c r="U12" s="7">
        <f>SUM(I12:T12)</f>
        <v>2382382310.7199993</v>
      </c>
      <c r="V12" s="4">
        <f>+U12/H12*100</f>
        <v>101.94985848913825</v>
      </c>
      <c r="W12" s="4">
        <f>+U12/G12*100</f>
        <v>8.4958215407615203</v>
      </c>
    </row>
    <row r="13" spans="4:28" x14ac:dyDescent="0.25">
      <c r="D13" s="4"/>
      <c r="E13" s="4"/>
      <c r="F13" s="4"/>
      <c r="G13" s="4"/>
      <c r="H13" s="4"/>
      <c r="I13" s="4"/>
      <c r="J13" s="4">
        <v>0</v>
      </c>
      <c r="K13" s="16">
        <f t="shared" ref="K13:K53" si="0">I13-J13</f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4:28" x14ac:dyDescent="0.25">
      <c r="D14" s="8"/>
      <c r="E14" s="9" t="s">
        <v>30</v>
      </c>
      <c r="F14" s="10">
        <v>726461092.98000002</v>
      </c>
      <c r="G14" s="10">
        <v>28041812075.380001</v>
      </c>
      <c r="H14" s="10">
        <f>+(G14/12)*1</f>
        <v>2336817672.9483333</v>
      </c>
      <c r="I14" s="10">
        <v>1191191155.3599999</v>
      </c>
      <c r="J14" s="10">
        <v>1191191155.2300014</v>
      </c>
      <c r="K14" s="17">
        <f t="shared" si="0"/>
        <v>0.12999844551086426</v>
      </c>
      <c r="L14" s="10"/>
      <c r="M14" s="10"/>
      <c r="N14" s="10"/>
      <c r="O14" s="10"/>
      <c r="P14" s="10"/>
      <c r="Q14" s="10"/>
      <c r="R14" s="10"/>
      <c r="S14" s="10"/>
      <c r="T14" s="10"/>
      <c r="U14" s="10">
        <f>SUM(I14:T14)</f>
        <v>2382382310.7199993</v>
      </c>
      <c r="V14" s="11">
        <f>+U14/H14*100</f>
        <v>101.94985848913825</v>
      </c>
      <c r="W14" s="11">
        <f>+U14/G14*100</f>
        <v>8.4958215407615203</v>
      </c>
    </row>
    <row r="15" spans="4:28" x14ac:dyDescent="0.25">
      <c r="D15" s="4"/>
      <c r="E15" s="4"/>
      <c r="F15" s="4"/>
      <c r="G15" s="4"/>
      <c r="H15" s="4"/>
      <c r="I15" s="4"/>
      <c r="J15" s="4"/>
      <c r="K15" s="16">
        <f t="shared" si="0"/>
        <v>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4:28" x14ac:dyDescent="0.25">
      <c r="D16" s="3">
        <v>609</v>
      </c>
      <c r="E16" s="4" t="s">
        <v>31</v>
      </c>
      <c r="F16" s="7">
        <v>326036531.47000003</v>
      </c>
      <c r="G16" s="7">
        <v>11854453441.08</v>
      </c>
      <c r="H16" s="7">
        <f>+(G16/12)*1</f>
        <v>987871120.09000003</v>
      </c>
      <c r="I16" s="7">
        <v>501869581.56</v>
      </c>
      <c r="J16" s="7">
        <v>501869580.22000062</v>
      </c>
      <c r="K16" s="16">
        <f t="shared" si="0"/>
        <v>1.3399993777275085</v>
      </c>
      <c r="L16" s="7"/>
      <c r="M16" s="7"/>
      <c r="N16" s="7"/>
      <c r="O16" s="7"/>
      <c r="P16" s="7"/>
      <c r="Q16" s="7"/>
      <c r="R16" s="7"/>
      <c r="S16" s="7"/>
      <c r="T16" s="7"/>
      <c r="U16" s="7">
        <f>SUM(I16:T16)</f>
        <v>1003739163.1200001</v>
      </c>
      <c r="V16" s="4">
        <f>+U16/H16*100</f>
        <v>101.60628676224025</v>
      </c>
      <c r="W16" s="4">
        <f>+U16/G16*100</f>
        <v>8.4671905635200204</v>
      </c>
    </row>
    <row r="17" spans="4:23" x14ac:dyDescent="0.25">
      <c r="D17" s="3">
        <v>613</v>
      </c>
      <c r="E17" s="4" t="s">
        <v>32</v>
      </c>
      <c r="F17" s="7">
        <v>136617798.65000001</v>
      </c>
      <c r="G17" s="7">
        <v>5348339121.5628996</v>
      </c>
      <c r="H17" s="7">
        <f>+(G17/12)*1</f>
        <v>445694926.79690832</v>
      </c>
      <c r="I17" s="7">
        <v>161404021.93000001</v>
      </c>
      <c r="J17" s="7">
        <v>161404021.37999895</v>
      </c>
      <c r="K17" s="16">
        <f t="shared" si="0"/>
        <v>0.55000105500221252</v>
      </c>
      <c r="L17" s="7"/>
      <c r="M17" s="7"/>
      <c r="N17" s="7"/>
      <c r="O17" s="7"/>
      <c r="P17" s="7"/>
      <c r="Q17" s="7"/>
      <c r="R17" s="7"/>
      <c r="S17" s="7"/>
      <c r="T17" s="7"/>
      <c r="U17" s="7">
        <f>SUM(I17:T17)</f>
        <v>322808043.86000001</v>
      </c>
      <c r="V17" s="4">
        <f>+U17/H17*100</f>
        <v>72.428027435702745</v>
      </c>
      <c r="W17" s="4">
        <f>+U17/G17*100</f>
        <v>6.0356689529752288</v>
      </c>
    </row>
    <row r="18" spans="4:23" x14ac:dyDescent="0.25">
      <c r="D18" s="3">
        <v>617</v>
      </c>
      <c r="E18" s="4" t="s">
        <v>33</v>
      </c>
      <c r="F18" s="7">
        <v>422010031</v>
      </c>
      <c r="G18" s="7">
        <v>795976198.61299002</v>
      </c>
      <c r="H18" s="7">
        <f>+(G18/12)*1</f>
        <v>66331349.884415835</v>
      </c>
      <c r="I18" s="7">
        <v>-133097391</v>
      </c>
      <c r="J18" s="7">
        <v>-133097391</v>
      </c>
      <c r="K18" s="16">
        <f t="shared" si="0"/>
        <v>0</v>
      </c>
      <c r="L18" s="7"/>
      <c r="M18" s="7"/>
      <c r="N18" s="7"/>
      <c r="O18" s="7"/>
      <c r="P18" s="7"/>
      <c r="Q18" s="7"/>
      <c r="R18" s="7"/>
      <c r="S18" s="7"/>
      <c r="T18" s="7"/>
      <c r="U18" s="7">
        <f>SUM(I18:T18)</f>
        <v>-266194782</v>
      </c>
      <c r="V18" s="4">
        <f>+U18/H18*100</f>
        <v>-401.31066601818236</v>
      </c>
      <c r="W18" s="4">
        <f>+U18/G18*100</f>
        <v>-33.442555501515194</v>
      </c>
    </row>
    <row r="19" spans="4:23" x14ac:dyDescent="0.25">
      <c r="D19" s="3">
        <v>621</v>
      </c>
      <c r="E19" s="4" t="s">
        <v>34</v>
      </c>
      <c r="F19" s="7">
        <v>-54941643</v>
      </c>
      <c r="G19" s="7">
        <v>633839613.37469995</v>
      </c>
      <c r="H19" s="7">
        <f>+(G19/12)*1</f>
        <v>52819967.781224996</v>
      </c>
      <c r="I19" s="7">
        <v>294183861</v>
      </c>
      <c r="J19" s="7">
        <v>294183861</v>
      </c>
      <c r="K19" s="16">
        <f t="shared" si="0"/>
        <v>0</v>
      </c>
      <c r="L19" s="7"/>
      <c r="M19" s="7"/>
      <c r="N19" s="7"/>
      <c r="O19" s="7"/>
      <c r="P19" s="7"/>
      <c r="Q19" s="7"/>
      <c r="R19" s="7"/>
      <c r="S19" s="7"/>
      <c r="T19" s="7"/>
      <c r="U19" s="7">
        <f>SUM(I19:T19)</f>
        <v>588367722</v>
      </c>
      <c r="V19" s="4">
        <f>+U19/H19*100</f>
        <v>1113.9115503382359</v>
      </c>
      <c r="W19" s="4">
        <f>+U19/G19*100</f>
        <v>92.825962528186309</v>
      </c>
    </row>
    <row r="20" spans="4:23" x14ac:dyDescent="0.25">
      <c r="D20" s="3">
        <v>625</v>
      </c>
      <c r="E20" s="4" t="s">
        <v>35</v>
      </c>
      <c r="F20" s="7">
        <v>17550202</v>
      </c>
      <c r="G20" s="7">
        <v>19388048.574361</v>
      </c>
      <c r="H20" s="7">
        <f>+(G20/12)*1</f>
        <v>1615670.7145300834</v>
      </c>
      <c r="I20" s="7">
        <v>3005114</v>
      </c>
      <c r="J20" s="7">
        <v>3005114</v>
      </c>
      <c r="K20" s="16">
        <f t="shared" si="0"/>
        <v>0</v>
      </c>
      <c r="L20" s="7"/>
      <c r="M20" s="7"/>
      <c r="N20" s="7"/>
      <c r="O20" s="7"/>
      <c r="P20" s="7"/>
      <c r="Q20" s="7"/>
      <c r="R20" s="7"/>
      <c r="S20" s="7"/>
      <c r="T20" s="7"/>
      <c r="U20" s="7">
        <f>SUM(I20:T20)</f>
        <v>6010228</v>
      </c>
      <c r="V20" s="4">
        <f>+U20/H20*100</f>
        <v>371.99584952234966</v>
      </c>
      <c r="W20" s="4">
        <f>+U20/G20*100</f>
        <v>30.99965412686247</v>
      </c>
    </row>
    <row r="21" spans="4:23" x14ac:dyDescent="0.25">
      <c r="D21" s="4"/>
      <c r="E21" s="4"/>
      <c r="F21" s="4"/>
      <c r="G21" s="4"/>
      <c r="H21" s="4"/>
      <c r="I21" s="4"/>
      <c r="J21" s="4"/>
      <c r="K21" s="16">
        <f t="shared" si="0"/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4:23" x14ac:dyDescent="0.25">
      <c r="D22" s="8"/>
      <c r="E22" s="9" t="s">
        <v>36</v>
      </c>
      <c r="F22" s="10">
        <v>847272920.12</v>
      </c>
      <c r="G22" s="10">
        <v>18651996423.205002</v>
      </c>
      <c r="H22" s="10">
        <f>+(G22/12)*1</f>
        <v>1554333035.2670834</v>
      </c>
      <c r="I22" s="10">
        <v>827365187.49000001</v>
      </c>
      <c r="J22" s="10">
        <v>827365185.59999955</v>
      </c>
      <c r="K22" s="17">
        <f t="shared" si="0"/>
        <v>1.8900004625320435</v>
      </c>
      <c r="L22" s="10"/>
      <c r="M22" s="10"/>
      <c r="N22" s="10"/>
      <c r="O22" s="10"/>
      <c r="P22" s="10"/>
      <c r="Q22" s="10"/>
      <c r="R22" s="10"/>
      <c r="S22" s="10"/>
      <c r="T22" s="10"/>
      <c r="U22" s="10">
        <f>SUM(I22:T22)</f>
        <v>1654730374.98</v>
      </c>
      <c r="V22" s="11">
        <f>+U22/H22*100</f>
        <v>106.45919101215431</v>
      </c>
      <c r="W22" s="11">
        <f>+U22/G22*100</f>
        <v>8.8715992510128583</v>
      </c>
    </row>
    <row r="23" spans="4:23" x14ac:dyDescent="0.25">
      <c r="D23" s="4"/>
      <c r="E23" s="4"/>
      <c r="F23" s="4"/>
      <c r="G23" s="4"/>
      <c r="H23" s="4"/>
      <c r="I23" s="4"/>
      <c r="J23" s="4"/>
      <c r="K23" s="16">
        <f t="shared" si="0"/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4:23" x14ac:dyDescent="0.25">
      <c r="D24" s="8"/>
      <c r="E24" s="9" t="s">
        <v>37</v>
      </c>
      <c r="F24" s="10">
        <v>-120811827.14</v>
      </c>
      <c r="G24" s="10">
        <v>9389815652.1749992</v>
      </c>
      <c r="H24" s="10">
        <f>+(G24/12)*1</f>
        <v>782484637.68124998</v>
      </c>
      <c r="I24" s="10">
        <v>363825967.87</v>
      </c>
      <c r="J24" s="10">
        <v>363825969.6300019</v>
      </c>
      <c r="K24" s="17">
        <f t="shared" si="0"/>
        <v>-1.7600018978118896</v>
      </c>
      <c r="L24" s="10"/>
      <c r="M24" s="10"/>
      <c r="N24" s="10"/>
      <c r="O24" s="10"/>
      <c r="P24" s="10"/>
      <c r="Q24" s="10"/>
      <c r="R24" s="10"/>
      <c r="S24" s="10"/>
      <c r="T24" s="10"/>
      <c r="U24" s="10">
        <f>SUM(I24:T24)</f>
        <v>727651935.74000001</v>
      </c>
      <c r="V24" s="11">
        <f>+U24/H24*100</f>
        <v>92.992488376035524</v>
      </c>
      <c r="W24" s="11">
        <f>+U24/G24*100</f>
        <v>7.749374031336294</v>
      </c>
    </row>
    <row r="25" spans="4:23" x14ac:dyDescent="0.25">
      <c r="D25" s="4"/>
      <c r="E25" s="4"/>
      <c r="F25" s="4"/>
      <c r="G25" s="4"/>
      <c r="H25" s="4"/>
      <c r="I25" s="4"/>
      <c r="J25" s="4">
        <v>0</v>
      </c>
      <c r="K25" s="16">
        <f t="shared" si="0"/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4:23" x14ac:dyDescent="0.25">
      <c r="D26" s="4"/>
      <c r="E26" s="4" t="s">
        <v>38</v>
      </c>
      <c r="F26" s="4"/>
      <c r="G26" s="4"/>
      <c r="H26" s="4"/>
      <c r="I26" s="4"/>
      <c r="J26" s="4"/>
      <c r="K26" s="16">
        <f t="shared" si="0"/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4:23" x14ac:dyDescent="0.25">
      <c r="D27" s="4"/>
      <c r="E27" s="4"/>
      <c r="F27" s="4"/>
      <c r="G27" s="4"/>
      <c r="H27" s="4"/>
      <c r="I27" s="4"/>
      <c r="J27" s="4"/>
      <c r="K27" s="16">
        <f t="shared" si="0"/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4:23" x14ac:dyDescent="0.25">
      <c r="D28" s="3">
        <v>701</v>
      </c>
      <c r="E28" s="4" t="s">
        <v>39</v>
      </c>
      <c r="F28" s="7">
        <v>349260489.45999998</v>
      </c>
      <c r="G28" s="7">
        <v>6534695008.4493999</v>
      </c>
      <c r="H28" s="7">
        <f>+(G28/12)*1</f>
        <v>544557917.37078333</v>
      </c>
      <c r="I28" s="7">
        <v>307675753</v>
      </c>
      <c r="J28" s="7">
        <v>307675752.45999992</v>
      </c>
      <c r="K28" s="16">
        <f t="shared" si="0"/>
        <v>0.54000008106231689</v>
      </c>
      <c r="L28" s="7"/>
      <c r="M28" s="7"/>
      <c r="N28" s="7"/>
      <c r="O28" s="7"/>
      <c r="P28" s="7"/>
      <c r="Q28" s="7"/>
      <c r="R28" s="7"/>
      <c r="S28" s="7"/>
      <c r="T28" s="7"/>
      <c r="U28" s="7">
        <f>SUM(I28:T28)</f>
        <v>615351506</v>
      </c>
      <c r="V28" s="4">
        <f>+U28/H28*100</f>
        <v>113.00019453780416</v>
      </c>
      <c r="W28" s="4">
        <f>+U28/G28*100</f>
        <v>9.4166828781503469</v>
      </c>
    </row>
    <row r="29" spans="4:23" x14ac:dyDescent="0.25">
      <c r="D29" s="3">
        <v>705</v>
      </c>
      <c r="E29" s="4" t="s">
        <v>40</v>
      </c>
      <c r="F29" s="7">
        <v>-151148169.47999999</v>
      </c>
      <c r="G29" s="7">
        <v>-2945903863.5562</v>
      </c>
      <c r="H29" s="7">
        <f>+(G29/12)*1</f>
        <v>-245491988.62968335</v>
      </c>
      <c r="I29" s="7">
        <v>-97635291.75</v>
      </c>
      <c r="J29" s="7">
        <v>-97635290.960000753</v>
      </c>
      <c r="K29" s="16">
        <f t="shared" si="0"/>
        <v>-0.78999924659729004</v>
      </c>
      <c r="L29" s="7"/>
      <c r="M29" s="7"/>
      <c r="N29" s="7"/>
      <c r="O29" s="7"/>
      <c r="P29" s="7"/>
      <c r="Q29" s="7"/>
      <c r="R29" s="7"/>
      <c r="S29" s="7"/>
      <c r="T29" s="7"/>
      <c r="U29" s="7">
        <f>SUM(I29:T29)</f>
        <v>-195270583.5</v>
      </c>
      <c r="V29" s="4">
        <f>+U29/H29*100</f>
        <v>79.542548247698335</v>
      </c>
      <c r="W29" s="4">
        <f>+U29/G29*100</f>
        <v>6.6285456873081943</v>
      </c>
    </row>
    <row r="30" spans="4:23" x14ac:dyDescent="0.25">
      <c r="D30" s="3">
        <v>709</v>
      </c>
      <c r="E30" s="4" t="s">
        <v>41</v>
      </c>
      <c r="F30" s="7">
        <v>-213185478</v>
      </c>
      <c r="G30" s="7">
        <v>96807916.047527</v>
      </c>
      <c r="H30" s="7">
        <f>+(G30/12)*1</f>
        <v>8067326.3372939164</v>
      </c>
      <c r="I30" s="7">
        <v>2003099</v>
      </c>
      <c r="J30" s="7">
        <v>2003099</v>
      </c>
      <c r="K30" s="16">
        <f t="shared" si="0"/>
        <v>0</v>
      </c>
      <c r="L30" s="7"/>
      <c r="M30" s="7"/>
      <c r="N30" s="7"/>
      <c r="O30" s="7"/>
      <c r="P30" s="7"/>
      <c r="Q30" s="7"/>
      <c r="R30" s="7"/>
      <c r="S30" s="7"/>
      <c r="T30" s="7"/>
      <c r="U30" s="7">
        <f>SUM(I30:T30)</f>
        <v>4006198</v>
      </c>
      <c r="V30" s="4">
        <f>+U30/H30*100</f>
        <v>49.659550543778167</v>
      </c>
      <c r="W30" s="4">
        <f>+U30/G30*100</f>
        <v>4.1382958786481803</v>
      </c>
    </row>
    <row r="31" spans="4:23" x14ac:dyDescent="0.25">
      <c r="D31" s="4"/>
      <c r="E31" s="4"/>
      <c r="F31" s="4"/>
      <c r="G31" s="4"/>
      <c r="H31" s="4"/>
      <c r="I31" s="4"/>
      <c r="J31" s="4"/>
      <c r="K31" s="16">
        <f t="shared" si="0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4:23" x14ac:dyDescent="0.25">
      <c r="D32" s="8"/>
      <c r="E32" s="9" t="s">
        <v>42</v>
      </c>
      <c r="F32" s="10">
        <v>-15073158.020001</v>
      </c>
      <c r="G32" s="10">
        <v>3685599060.9407001</v>
      </c>
      <c r="H32" s="10">
        <f>+(G32/12)*1</f>
        <v>307133255.07839167</v>
      </c>
      <c r="I32" s="10">
        <v>212043560.25</v>
      </c>
      <c r="J32" s="10">
        <v>212043560.49999917</v>
      </c>
      <c r="K32" s="17">
        <f t="shared" si="0"/>
        <v>-0.24999916553497314</v>
      </c>
      <c r="L32" s="10"/>
      <c r="M32" s="10"/>
      <c r="N32" s="10"/>
      <c r="O32" s="10"/>
      <c r="P32" s="10"/>
      <c r="Q32" s="10"/>
      <c r="R32" s="10"/>
      <c r="S32" s="10"/>
      <c r="T32" s="10"/>
      <c r="U32" s="10">
        <f>SUM(I32:T32)</f>
        <v>424087120.5</v>
      </c>
      <c r="V32" s="11">
        <f>+U32/H32*100</f>
        <v>138.07919314753377</v>
      </c>
      <c r="W32" s="11">
        <f>+U32/G32*100</f>
        <v>11.506599428961147</v>
      </c>
    </row>
    <row r="33" spans="4:23" x14ac:dyDescent="0.25">
      <c r="D33" s="4"/>
      <c r="E33" s="4"/>
      <c r="F33" s="4"/>
      <c r="G33" s="4"/>
      <c r="H33" s="4"/>
      <c r="I33" s="4"/>
      <c r="J33" s="4"/>
      <c r="K33" s="16">
        <f t="shared" si="0"/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4:23" x14ac:dyDescent="0.25">
      <c r="D34" s="8"/>
      <c r="E34" s="9" t="s">
        <v>43</v>
      </c>
      <c r="F34" s="10">
        <v>-105738669.12</v>
      </c>
      <c r="G34" s="10">
        <v>5704216591.2342997</v>
      </c>
      <c r="H34" s="10">
        <f>+(G34/12)*1</f>
        <v>475351382.6028583</v>
      </c>
      <c r="I34" s="10">
        <v>151782407.62</v>
      </c>
      <c r="J34" s="10">
        <v>151782409.13000274</v>
      </c>
      <c r="K34" s="17">
        <f t="shared" si="0"/>
        <v>-1.5100027322769165</v>
      </c>
      <c r="L34" s="10"/>
      <c r="M34" s="10"/>
      <c r="N34" s="10"/>
      <c r="O34" s="10"/>
      <c r="P34" s="10"/>
      <c r="Q34" s="10"/>
      <c r="R34" s="10"/>
      <c r="S34" s="10"/>
      <c r="T34" s="10"/>
      <c r="U34" s="10">
        <f>SUM(I34:T34)</f>
        <v>303564815.24000001</v>
      </c>
      <c r="V34" s="11">
        <f>+U34/H34*100</f>
        <v>63.861140695075925</v>
      </c>
      <c r="W34" s="11">
        <f>+U34/G34*100</f>
        <v>5.3217617245896607</v>
      </c>
    </row>
    <row r="35" spans="4:23" x14ac:dyDescent="0.25">
      <c r="D35" s="4"/>
      <c r="E35" s="4"/>
      <c r="F35" s="4">
        <v>0</v>
      </c>
      <c r="G35" s="4">
        <v>0</v>
      </c>
      <c r="H35" s="4"/>
      <c r="I35" s="7">
        <f>SUM(I12,I16:I20,I28:I30)</f>
        <v>2230599903.0999999</v>
      </c>
      <c r="J35" s="4"/>
      <c r="K35" s="16">
        <f t="shared" si="0"/>
        <v>2230599903.0999999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4:23" x14ac:dyDescent="0.25">
      <c r="D36" s="4"/>
      <c r="E36" s="4" t="s">
        <v>44</v>
      </c>
      <c r="F36" s="4">
        <v>0</v>
      </c>
      <c r="G36" s="4">
        <v>0</v>
      </c>
      <c r="H36" s="4"/>
      <c r="I36" s="4"/>
      <c r="J36" s="4"/>
      <c r="K36" s="16">
        <f t="shared" si="0"/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4:23" x14ac:dyDescent="0.25">
      <c r="D37" s="3">
        <v>641</v>
      </c>
      <c r="E37" s="4" t="s">
        <v>45</v>
      </c>
      <c r="F37" s="7">
        <v>0</v>
      </c>
      <c r="G37" s="7">
        <v>0</v>
      </c>
      <c r="H37" s="7">
        <f>+(G37/12)*1</f>
        <v>0</v>
      </c>
      <c r="I37" s="7">
        <v>-156545515</v>
      </c>
      <c r="J37" s="7">
        <v>-156545515.89999998</v>
      </c>
      <c r="K37" s="16">
        <f t="shared" si="0"/>
        <v>0.89999997615814209</v>
      </c>
      <c r="L37" s="7"/>
      <c r="M37" s="7"/>
      <c r="N37" s="7"/>
      <c r="O37" s="7"/>
      <c r="P37" s="7"/>
      <c r="Q37" s="7"/>
      <c r="R37" s="7"/>
      <c r="S37" s="7"/>
      <c r="T37" s="7"/>
      <c r="U37" s="7">
        <f>SUM(I37:T37)</f>
        <v>-313091030</v>
      </c>
      <c r="V37" s="4" t="e">
        <f>+U37/H37*100</f>
        <v>#DIV/0!</v>
      </c>
      <c r="W37" s="4" t="e">
        <f>+U37/G37*100</f>
        <v>#DIV/0!</v>
      </c>
    </row>
    <row r="38" spans="4:23" x14ac:dyDescent="0.25">
      <c r="D38" s="3">
        <v>81703</v>
      </c>
      <c r="E38" s="4" t="s">
        <v>46</v>
      </c>
      <c r="F38" s="7">
        <v>0</v>
      </c>
      <c r="G38" s="7">
        <v>0</v>
      </c>
      <c r="H38" s="7">
        <f>+(G38/12)*1</f>
        <v>0</v>
      </c>
      <c r="I38" s="7">
        <v>-889503</v>
      </c>
      <c r="J38" s="7">
        <v>-889503</v>
      </c>
      <c r="K38" s="16">
        <f t="shared" si="0"/>
        <v>0</v>
      </c>
      <c r="L38" s="7"/>
      <c r="M38" s="7"/>
      <c r="N38" s="7"/>
      <c r="O38" s="7"/>
      <c r="P38" s="7"/>
      <c r="Q38" s="7"/>
      <c r="R38" s="7"/>
      <c r="S38" s="7"/>
      <c r="T38" s="7"/>
      <c r="U38" s="7">
        <f>SUM(I38:T38)</f>
        <v>-1779006</v>
      </c>
      <c r="V38" s="4" t="e">
        <f>+U38/H38*100</f>
        <v>#DIV/0!</v>
      </c>
      <c r="W38" s="4" t="e">
        <f>+U38/G38*100</f>
        <v>#DIV/0!</v>
      </c>
    </row>
    <row r="39" spans="4:23" x14ac:dyDescent="0.25">
      <c r="D39" s="8"/>
      <c r="E39" s="9" t="s">
        <v>47</v>
      </c>
      <c r="F39" s="10">
        <v>0</v>
      </c>
      <c r="G39" s="10">
        <v>0</v>
      </c>
      <c r="H39" s="10">
        <f>+(G39/12)*1</f>
        <v>0</v>
      </c>
      <c r="I39" s="10">
        <v>4667590756.0699997</v>
      </c>
      <c r="J39" s="10">
        <v>-5652609.7699972391</v>
      </c>
      <c r="K39" s="17">
        <f t="shared" si="0"/>
        <v>4673243365.8399973</v>
      </c>
      <c r="L39" s="10"/>
      <c r="M39" s="10"/>
      <c r="N39" s="10"/>
      <c r="O39" s="10"/>
      <c r="P39" s="10"/>
      <c r="Q39" s="10"/>
      <c r="R39" s="10"/>
      <c r="S39" s="10"/>
      <c r="T39" s="10"/>
      <c r="U39" s="10">
        <f>SUM(I39:T39)</f>
        <v>9335181512.1399994</v>
      </c>
      <c r="V39" s="11" t="e">
        <f>+U39/H39*100</f>
        <v>#DIV/0!</v>
      </c>
      <c r="W39" s="11" t="e">
        <f>+U39/G39*100</f>
        <v>#DIV/0!</v>
      </c>
    </row>
    <row r="40" spans="4:23" x14ac:dyDescent="0.25">
      <c r="D40" s="4"/>
      <c r="E40" s="4"/>
      <c r="F40" s="4">
        <v>0</v>
      </c>
      <c r="G40" s="4">
        <v>0</v>
      </c>
      <c r="H40" s="4"/>
      <c r="I40" s="7"/>
      <c r="J40" s="4"/>
      <c r="K40" s="16">
        <f t="shared" si="0"/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4:23" x14ac:dyDescent="0.25">
      <c r="D41" s="4"/>
      <c r="E41" s="4" t="s">
        <v>48</v>
      </c>
      <c r="F41" s="4">
        <v>0</v>
      </c>
      <c r="G41" s="4">
        <v>0</v>
      </c>
      <c r="H41" s="4"/>
      <c r="I41" s="4"/>
      <c r="J41" s="4"/>
      <c r="K41" s="16">
        <f t="shared" si="0"/>
        <v>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4:23" x14ac:dyDescent="0.25">
      <c r="D42" s="3">
        <v>81701</v>
      </c>
      <c r="E42" s="4" t="s">
        <v>49</v>
      </c>
      <c r="F42" s="7">
        <v>0</v>
      </c>
      <c r="G42" s="7">
        <v>0</v>
      </c>
      <c r="H42" s="7">
        <f>+(G42/12)*1</f>
        <v>0</v>
      </c>
      <c r="I42" s="7">
        <v>0</v>
      </c>
      <c r="J42" s="7">
        <v>-0.82000000752486812</v>
      </c>
      <c r="K42" s="16">
        <f t="shared" si="0"/>
        <v>0.82000000752486812</v>
      </c>
      <c r="L42" s="7"/>
      <c r="M42" s="7"/>
      <c r="N42" s="7"/>
      <c r="O42" s="7"/>
      <c r="P42" s="7"/>
      <c r="Q42" s="7"/>
      <c r="R42" s="7"/>
      <c r="S42" s="7"/>
      <c r="T42" s="7"/>
      <c r="U42" s="7">
        <f>SUM(I42:T42)</f>
        <v>0</v>
      </c>
      <c r="V42" s="4" t="e">
        <f>+U42/H42*100</f>
        <v>#DIV/0!</v>
      </c>
      <c r="W42" s="4" t="e">
        <f>+U42/G42*100</f>
        <v>#DIV/0!</v>
      </c>
    </row>
    <row r="43" spans="4:23" x14ac:dyDescent="0.25">
      <c r="D43" s="3">
        <v>81702</v>
      </c>
      <c r="E43" s="4" t="s">
        <v>50</v>
      </c>
      <c r="F43" s="7">
        <v>0</v>
      </c>
      <c r="G43" s="7">
        <v>0</v>
      </c>
      <c r="H43" s="7">
        <f>+(G43/12)*1</f>
        <v>0</v>
      </c>
      <c r="I43" s="7">
        <v>-138173.92000000001</v>
      </c>
      <c r="J43" s="7">
        <v>-138173.55000000505</v>
      </c>
      <c r="K43" s="16">
        <f t="shared" si="0"/>
        <v>-0.36999999496038072</v>
      </c>
      <c r="L43" s="7"/>
      <c r="M43" s="7"/>
      <c r="N43" s="7"/>
      <c r="O43" s="7"/>
      <c r="P43" s="7"/>
      <c r="Q43" s="7"/>
      <c r="R43" s="7"/>
      <c r="S43" s="7"/>
      <c r="T43" s="7"/>
      <c r="U43" s="7">
        <f>SUM(I43:T43)</f>
        <v>-276347.84000000008</v>
      </c>
      <c r="V43" s="4" t="e">
        <f>+U43/H43*100</f>
        <v>#DIV/0!</v>
      </c>
      <c r="W43" s="4" t="e">
        <f>+U43/G43*100</f>
        <v>#DIV/0!</v>
      </c>
    </row>
    <row r="44" spans="4:23" x14ac:dyDescent="0.25">
      <c r="D44" s="4"/>
      <c r="E44" s="4"/>
      <c r="F44" s="4">
        <v>0</v>
      </c>
      <c r="G44" s="4">
        <v>0</v>
      </c>
      <c r="H44" s="4"/>
      <c r="I44" s="4"/>
      <c r="J44" s="4"/>
      <c r="K44" s="16">
        <f t="shared" si="0"/>
        <v>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4:23" x14ac:dyDescent="0.25">
      <c r="D45" s="8"/>
      <c r="E45" s="9" t="s">
        <v>51</v>
      </c>
      <c r="F45" s="10">
        <v>0</v>
      </c>
      <c r="G45" s="10">
        <v>0</v>
      </c>
      <c r="H45" s="10">
        <f>+(G45/12)*1</f>
        <v>0</v>
      </c>
      <c r="I45" s="10">
        <v>4667452582.1499996</v>
      </c>
      <c r="J45" s="10">
        <v>-5790784.1399972523</v>
      </c>
      <c r="K45" s="17">
        <f t="shared" si="0"/>
        <v>4673243366.2899971</v>
      </c>
      <c r="L45" s="10"/>
      <c r="M45" s="10"/>
      <c r="N45" s="10"/>
      <c r="O45" s="10"/>
      <c r="P45" s="10"/>
      <c r="Q45" s="10"/>
      <c r="R45" s="10"/>
      <c r="S45" s="10"/>
      <c r="T45" s="10"/>
      <c r="U45" s="10">
        <f>SUM(I45:T45)</f>
        <v>9334905164.2999992</v>
      </c>
      <c r="V45" s="11" t="e">
        <f>+U45/H45*100</f>
        <v>#DIV/0!</v>
      </c>
      <c r="W45" s="11" t="e">
        <f>+U45/G45*100</f>
        <v>#DIV/0!</v>
      </c>
    </row>
    <row r="46" spans="4:23" x14ac:dyDescent="0.25">
      <c r="D46" s="4"/>
      <c r="E46" s="4" t="s">
        <v>52</v>
      </c>
      <c r="F46" s="4">
        <v>0</v>
      </c>
      <c r="G46" s="4">
        <v>0</v>
      </c>
      <c r="H46" s="4"/>
      <c r="I46" s="4"/>
      <c r="J46" s="4"/>
      <c r="K46" s="16">
        <f t="shared" si="0"/>
        <v>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4:23" x14ac:dyDescent="0.25">
      <c r="D47" s="4"/>
      <c r="E47" s="4" t="s">
        <v>53</v>
      </c>
      <c r="F47" s="4">
        <v>0</v>
      </c>
      <c r="G47" s="4">
        <v>0</v>
      </c>
      <c r="H47" s="4"/>
      <c r="I47" s="4"/>
      <c r="J47" s="4"/>
      <c r="K47" s="16">
        <f t="shared" si="0"/>
        <v>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4:23" x14ac:dyDescent="0.25">
      <c r="D48" s="4"/>
      <c r="E48" s="4" t="s">
        <v>54</v>
      </c>
      <c r="F48" s="4">
        <v>0</v>
      </c>
      <c r="G48" s="4">
        <v>0</v>
      </c>
      <c r="H48" s="4"/>
      <c r="I48" s="4"/>
      <c r="J48" s="4"/>
      <c r="K48" s="16">
        <f t="shared" si="0"/>
        <v>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4:23" x14ac:dyDescent="0.25">
      <c r="D49" s="4"/>
      <c r="E49" s="4" t="s">
        <v>55</v>
      </c>
      <c r="F49" s="4">
        <v>0</v>
      </c>
      <c r="G49" s="4">
        <v>0</v>
      </c>
      <c r="H49" s="4"/>
      <c r="I49" s="4"/>
      <c r="J49" s="4"/>
      <c r="K49" s="16">
        <f t="shared" si="0"/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4:23" x14ac:dyDescent="0.25">
      <c r="D50" s="4"/>
      <c r="E50" s="4" t="s">
        <v>56</v>
      </c>
      <c r="F50" s="4">
        <v>0</v>
      </c>
      <c r="G50" s="4">
        <v>0</v>
      </c>
      <c r="H50" s="4"/>
      <c r="I50" s="4"/>
      <c r="J50" s="4"/>
      <c r="K50" s="16">
        <f t="shared" si="0"/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4:23" x14ac:dyDescent="0.25">
      <c r="D51" s="4"/>
      <c r="E51" s="4" t="s">
        <v>57</v>
      </c>
      <c r="F51" s="4">
        <v>0</v>
      </c>
      <c r="G51" s="4">
        <v>0</v>
      </c>
      <c r="H51" s="4"/>
      <c r="I51" s="4"/>
      <c r="J51" s="4"/>
      <c r="K51" s="16">
        <f t="shared" si="0"/>
        <v>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4:23" x14ac:dyDescent="0.25">
      <c r="D52" s="4"/>
      <c r="E52" s="4" t="s">
        <v>58</v>
      </c>
      <c r="F52" s="4">
        <v>0</v>
      </c>
      <c r="G52" s="4">
        <v>0</v>
      </c>
      <c r="H52" s="4"/>
      <c r="I52" s="4"/>
      <c r="J52" s="4"/>
      <c r="K52" s="16">
        <f t="shared" si="0"/>
        <v>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4:23" x14ac:dyDescent="0.25">
      <c r="D53" s="12"/>
      <c r="E53" s="13" t="s">
        <v>59</v>
      </c>
      <c r="F53" s="14">
        <v>0</v>
      </c>
      <c r="G53" s="14">
        <v>0</v>
      </c>
      <c r="H53" s="14">
        <f>+(G53/12)*1</f>
        <v>0</v>
      </c>
      <c r="I53" s="14">
        <v>4667452582.1499996</v>
      </c>
      <c r="J53" s="14">
        <v>-5790784.1399972523</v>
      </c>
      <c r="K53" s="18">
        <f t="shared" si="0"/>
        <v>4673243366.2899971</v>
      </c>
      <c r="L53" s="14"/>
      <c r="M53" s="14"/>
      <c r="N53" s="14"/>
      <c r="O53" s="14"/>
      <c r="P53" s="14"/>
      <c r="Q53" s="14"/>
      <c r="R53" s="14"/>
      <c r="S53" s="14"/>
      <c r="T53" s="14"/>
      <c r="U53" s="14">
        <f>SUM(I53:T53)</f>
        <v>9334905164.2999992</v>
      </c>
      <c r="V53" s="13" t="e">
        <f>+U53/H53*100</f>
        <v>#DIV/0!</v>
      </c>
      <c r="W53" s="13" t="e">
        <f>+U53/G53*100</f>
        <v>#DIV/0!</v>
      </c>
    </row>
    <row r="55" spans="4:23" x14ac:dyDescent="0.25">
      <c r="D55" t="s">
        <v>60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I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SURPLUS2022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hakim</cp:lastModifiedBy>
  <dcterms:created xsi:type="dcterms:W3CDTF">2022-12-22T06:33:03Z</dcterms:created>
  <dcterms:modified xsi:type="dcterms:W3CDTF">2022-12-23T02:03:13Z</dcterms:modified>
  <cp:category/>
</cp:coreProperties>
</file>