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0" yWindow="0" windowWidth="13470" windowHeight="8520"/>
  </bookViews>
  <sheets>
    <sheet name="Formula" sheetId="1" r:id="rId1"/>
    <sheet name="Table" sheetId="2" r:id="rId2"/>
    <sheet name="PivotTable" sheetId="3" r:id="rId3"/>
  </sheets>
  <calcPr calcId="152511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A9" i="1"/>
  <c r="D9" i="1"/>
  <c r="D7" i="1"/>
  <c r="L15" i="2"/>
  <c r="K15" i="2"/>
  <c r="J15" i="2"/>
  <c r="D5" i="1"/>
  <c r="D3" i="1"/>
  <c r="B5" i="1"/>
  <c r="A5" i="1"/>
  <c r="E15" i="2"/>
  <c r="D15" i="2"/>
  <c r="F15" i="2"/>
</calcChain>
</file>

<file path=xl/sharedStrings.xml><?xml version="1.0" encoding="utf-8"?>
<sst xmlns="http://schemas.openxmlformats.org/spreadsheetml/2006/main" count="60" uniqueCount="38">
  <si>
    <t>City</t>
  </si>
  <si>
    <t>Latitude</t>
  </si>
  <si>
    <t>Longitude</t>
  </si>
  <si>
    <t>Population</t>
  </si>
  <si>
    <t>Tokyo, Japan</t>
  </si>
  <si>
    <t>Karachi, Pakistan</t>
  </si>
  <si>
    <t>Beijing, China</t>
  </si>
  <si>
    <t>Shanghai, China</t>
  </si>
  <si>
    <t>Delhi, India</t>
  </si>
  <si>
    <t>Lagos, Nigeria</t>
  </si>
  <si>
    <t>Istanbul, Turkey</t>
  </si>
  <si>
    <t>Mumbai, India</t>
  </si>
  <si>
    <t>Moscow, Russia</t>
  </si>
  <si>
    <t>Guangzhou, China</t>
  </si>
  <si>
    <t>Shenzhen, China</t>
  </si>
  <si>
    <t>São Paulo, Brazil</t>
  </si>
  <si>
    <t>Total</t>
  </si>
  <si>
    <t>Big City Average Location</t>
  </si>
  <si>
    <t>Source: https://en.wikipedia.org/wiki/World%27s_largest_cities</t>
  </si>
  <si>
    <t>Big Cities</t>
  </si>
  <si>
    <t>Small Cities</t>
  </si>
  <si>
    <t>Pyongyang, North Korea</t>
  </si>
  <si>
    <t>Buenos Aires, Argentina</t>
  </si>
  <si>
    <t>Toronto, Canada</t>
  </si>
  <si>
    <t>Auckland, New Zealand</t>
  </si>
  <si>
    <t>Seattle, Washington, USA</t>
  </si>
  <si>
    <t>Miami, Florida, USA</t>
  </si>
  <si>
    <t>Havana, Cuba</t>
  </si>
  <si>
    <t>Fairbanks, Alaska, USA</t>
  </si>
  <si>
    <t>Longyearbyen, Svalbard</t>
  </si>
  <si>
    <t>Johannesburg, South Africa</t>
  </si>
  <si>
    <t>Cancun, Mexico</t>
  </si>
  <si>
    <t>Oahu, Hawaii, USA</t>
  </si>
  <si>
    <t>Grand Total</t>
  </si>
  <si>
    <t>Row Labels</t>
  </si>
  <si>
    <t>Sum of Latitude</t>
  </si>
  <si>
    <t>Sum of Population</t>
  </si>
  <si>
    <t>Sum of 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</si>
</sst>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75" formatCode="_(* #,##0_);_(* \(#,##0\);_(* &quot;-&quot;??_);_(@_)"/>
    <numFmt numFmtId="176" formatCode="0.00&quot;°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75" fontId="0" fillId="0" borderId="0" xfId="1" applyNumberFormat="1" applyFont="1"/>
    <xf numFmtId="17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omma" xfId="1" builtinId="3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5" formatCode="_(* #,##0_);_(* \(#,##0\);_(* &quot;-&quot;??_);_(@_)"/>
    </dxf>
    <dxf>
      <numFmt numFmtId="176" formatCode="0.00&quot;°&quot;"/>
    </dxf>
    <dxf>
      <numFmt numFmtId="176" formatCode="0.00&quot;°&quot;"/>
    </dxf>
    <dxf>
      <numFmt numFmtId="175" formatCode="_(* #,##0_);_(* \(#,##0\);_(* &quot;-&quot;??_);_(@_)"/>
    </dxf>
    <dxf>
      <numFmt numFmtId="176" formatCode="0.00&quot;°&quot;"/>
    </dxf>
    <dxf>
      <numFmt numFmtId="176" formatCode="0.00&quot;°&quot;"/>
    </dxf>
    <dxf>
      <numFmt numFmtId="176" formatCode="0.00&quot;°&quot;"/>
    </dxf>
    <dxf>
      <numFmt numFmtId="176" formatCode="0.00&quot;°&quot;"/>
    </dxf>
    <dxf>
      <numFmt numFmtId="175" formatCode="_(* #,##0_);_(* \(#,##0\);_(* &quot;-&quot;??_);_(@_)"/>
    </dxf>
    <dxf>
      <numFmt numFmtId="2" formatCode="0.00"/>
    </dxf>
    <dxf>
      <numFmt numFmtId="2" formatCode="0.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Table!$C$1</c:f>
              <c:strCache>
                <c:ptCount val="1"/>
                <c:pt idx="0">
                  <c:v>Big Cities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Table!$E$3:$E$14</c:f>
              <c:numCache>
                <c:formatCode>0.00"°"</c:formatCode>
                <c:ptCount val="12"/>
                <c:pt idx="0">
                  <c:v>121.5</c:v>
                </c:pt>
                <c:pt idx="1">
                  <c:v>67.010000000000005</c:v>
                </c:pt>
                <c:pt idx="2">
                  <c:v>116.4</c:v>
                </c:pt>
                <c:pt idx="3">
                  <c:v>-46.63</c:v>
                </c:pt>
                <c:pt idx="4">
                  <c:v>77.209999999999994</c:v>
                </c:pt>
                <c:pt idx="5">
                  <c:v>3.47</c:v>
                </c:pt>
                <c:pt idx="6">
                  <c:v>29</c:v>
                </c:pt>
                <c:pt idx="7">
                  <c:v>139.80000000000001</c:v>
                </c:pt>
                <c:pt idx="8">
                  <c:v>72.819999999999993</c:v>
                </c:pt>
                <c:pt idx="9">
                  <c:v>37.619999999999997</c:v>
                </c:pt>
                <c:pt idx="10">
                  <c:v>113.3</c:v>
                </c:pt>
                <c:pt idx="11">
                  <c:v>114.1</c:v>
                </c:pt>
              </c:numCache>
            </c:numRef>
          </c:xVal>
          <c:yVal>
            <c:numRef>
              <c:f>Table!$D$3:$D$14</c:f>
              <c:numCache>
                <c:formatCode>0.00"°"</c:formatCode>
                <c:ptCount val="12"/>
                <c:pt idx="0">
                  <c:v>31.23</c:v>
                </c:pt>
                <c:pt idx="1">
                  <c:v>24.86</c:v>
                </c:pt>
                <c:pt idx="2">
                  <c:v>39.93</c:v>
                </c:pt>
                <c:pt idx="3">
                  <c:v>-23.53</c:v>
                </c:pt>
                <c:pt idx="4">
                  <c:v>28.67</c:v>
                </c:pt>
                <c:pt idx="5">
                  <c:v>6.45</c:v>
                </c:pt>
                <c:pt idx="6">
                  <c:v>41.1</c:v>
                </c:pt>
                <c:pt idx="7">
                  <c:v>35.67</c:v>
                </c:pt>
                <c:pt idx="8">
                  <c:v>18.96</c:v>
                </c:pt>
                <c:pt idx="9">
                  <c:v>55.75</c:v>
                </c:pt>
                <c:pt idx="10">
                  <c:v>23.12</c:v>
                </c:pt>
                <c:pt idx="11">
                  <c:v>22.55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Table!$I$1</c:f>
              <c:strCache>
                <c:ptCount val="1"/>
                <c:pt idx="0">
                  <c:v>Small Cities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Table!$K$3:$K$14</c:f>
              <c:numCache>
                <c:formatCode>0.00"°"</c:formatCode>
                <c:ptCount val="12"/>
                <c:pt idx="0">
                  <c:v>125.74</c:v>
                </c:pt>
                <c:pt idx="1">
                  <c:v>-58.38</c:v>
                </c:pt>
                <c:pt idx="2">
                  <c:v>-122.33</c:v>
                </c:pt>
                <c:pt idx="3">
                  <c:v>-79.400000000000006</c:v>
                </c:pt>
                <c:pt idx="4">
                  <c:v>174.74</c:v>
                </c:pt>
                <c:pt idx="5">
                  <c:v>-80.209999999999994</c:v>
                </c:pt>
                <c:pt idx="6">
                  <c:v>-82.38</c:v>
                </c:pt>
                <c:pt idx="7">
                  <c:v>-147.72</c:v>
                </c:pt>
                <c:pt idx="8">
                  <c:v>15.55</c:v>
                </c:pt>
                <c:pt idx="9">
                  <c:v>28</c:v>
                </c:pt>
                <c:pt idx="10">
                  <c:v>-86.85</c:v>
                </c:pt>
                <c:pt idx="11">
                  <c:v>-157.97999999999999</c:v>
                </c:pt>
              </c:numCache>
            </c:numRef>
          </c:xVal>
          <c:yVal>
            <c:numRef>
              <c:f>Table!$J$3:$J$14</c:f>
              <c:numCache>
                <c:formatCode>0.00"°"</c:formatCode>
                <c:ptCount val="12"/>
                <c:pt idx="0">
                  <c:v>39.020000000000003</c:v>
                </c:pt>
                <c:pt idx="1">
                  <c:v>-34.6</c:v>
                </c:pt>
                <c:pt idx="2">
                  <c:v>47.61</c:v>
                </c:pt>
                <c:pt idx="3">
                  <c:v>43.7</c:v>
                </c:pt>
                <c:pt idx="4">
                  <c:v>-36.840000000000003</c:v>
                </c:pt>
                <c:pt idx="5">
                  <c:v>25.78</c:v>
                </c:pt>
                <c:pt idx="6">
                  <c:v>23.13</c:v>
                </c:pt>
                <c:pt idx="7">
                  <c:v>64.84</c:v>
                </c:pt>
                <c:pt idx="8">
                  <c:v>78.22</c:v>
                </c:pt>
                <c:pt idx="9">
                  <c:v>-26.2</c:v>
                </c:pt>
                <c:pt idx="10">
                  <c:v>21.16</c:v>
                </c:pt>
                <c:pt idx="11">
                  <c:v>21.47</c:v>
                </c:pt>
              </c:numCache>
            </c:numRef>
          </c:yVal>
          <c:smooth val="0"/>
        </c:ser>
        <c:ser>
          <c:idx val="2"/>
          <c:order val="2"/>
          <c:tx>
            <c:v>Average Big City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Formula!$B$5</c:f>
              <c:numCache>
                <c:formatCode>0.00"°"</c:formatCode>
                <c:ptCount val="1"/>
                <c:pt idx="0">
                  <c:v>70.466666666666654</c:v>
                </c:pt>
              </c:numCache>
            </c:numRef>
          </c:xVal>
          <c:yVal>
            <c:numRef>
              <c:f>Formula!$A$5</c:f>
              <c:numCache>
                <c:formatCode>0.00"°"</c:formatCode>
                <c:ptCount val="1"/>
                <c:pt idx="0">
                  <c:v>25.396666666666672</c:v>
                </c:pt>
              </c:numCache>
            </c:numRef>
          </c:yVal>
          <c:smooth val="0"/>
        </c:ser>
        <c:ser>
          <c:idx val="3"/>
          <c:order val="3"/>
          <c:tx>
            <c:v>Average Smaller City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Formula!$B$9</c:f>
              <c:numCache>
                <c:formatCode>0.00"°"</c:formatCode>
                <c:ptCount val="1"/>
                <c:pt idx="0">
                  <c:v>-39.268333333333338</c:v>
                </c:pt>
              </c:numCache>
            </c:numRef>
          </c:xVal>
          <c:yVal>
            <c:numRef>
              <c:f>Formula!$A$9</c:f>
              <c:numCache>
                <c:formatCode>0.00"°"</c:formatCode>
                <c:ptCount val="1"/>
                <c:pt idx="0">
                  <c:v>22.274166666666662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857760"/>
        <c:axId val="307857368"/>
      </c:scatterChart>
      <c:valAx>
        <c:axId val="307857760"/>
        <c:scaling>
          <c:orientation val="minMax"/>
          <c:max val="180"/>
          <c:min val="-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&quot;°&quot;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857368"/>
        <c:crossesAt val="-180"/>
        <c:crossBetween val="midCat"/>
        <c:majorUnit val="60"/>
        <c:minorUnit val="10"/>
      </c:valAx>
      <c:valAx>
        <c:axId val="307857368"/>
        <c:scaling>
          <c:orientation val="minMax"/>
          <c:max val="90"/>
          <c:min val="-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&quot;°&quot;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857760"/>
        <c:crossesAt val="-180"/>
        <c:crossBetween val="midCat"/>
        <c:majorUnit val="3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12</xdr:row>
      <xdr:rowOff>133350</xdr:rowOff>
    </xdr:from>
    <xdr:to>
      <xdr:col>8</xdr:col>
      <xdr:colOff>38100</xdr:colOff>
      <xdr:row>27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ven Foster-O'Neal" refreshedDate="42531.700520949074" createdVersion="5" refreshedVersion="5" minRefreshableVersion="3" recordCount="12">
  <cacheSource type="worksheet">
    <worksheetSource name="BigCity"/>
  </cacheSource>
  <cacheFields count="4">
    <cacheField name="City" numFmtId="0">
      <sharedItems count="12">
        <s v="Shanghai, China"/>
        <s v="Karachi, Pakistan"/>
        <s v="Beijing, China"/>
        <s v="São Paulo, Brazil"/>
        <s v="Delhi, India"/>
        <s v="Lagos, Nigeria"/>
        <s v="Istanbul, Turkey"/>
        <s v="Tokyo, Japan"/>
        <s v="Mumbai, India"/>
        <s v="Moscow, Russia"/>
        <s v="Guangzhou, China"/>
        <s v="Shenzhen, China"/>
      </sharedItems>
    </cacheField>
    <cacheField name="Latitude" numFmtId="176">
      <sharedItems containsSemiMixedTypes="0" containsString="0" containsNumber="1" minValue="-23.53" maxValue="55.75" count="12">
        <n v="31.23"/>
        <n v="24.86"/>
        <n v="39.93"/>
        <n v="-23.53"/>
        <n v="28.67"/>
        <n v="6.45"/>
        <n v="41.1"/>
        <n v="35.67"/>
        <n v="18.96"/>
        <n v="55.75"/>
        <n v="23.12"/>
        <n v="22.55"/>
      </sharedItems>
    </cacheField>
    <cacheField name="Longitude" numFmtId="176">
      <sharedItems containsSemiMixedTypes="0" containsString="0" containsNumber="1" minValue="-46.63" maxValue="139.80000000000001" count="12">
        <n v="121.5"/>
        <n v="67.010000000000005"/>
        <n v="116.4"/>
        <n v="-46.63"/>
        <n v="77.209999999999994"/>
        <n v="3.47"/>
        <n v="29"/>
        <n v="139.80000000000001"/>
        <n v="72.819999999999993"/>
        <n v="37.619999999999997"/>
        <n v="113.3"/>
        <n v="114.1"/>
      </sharedItems>
    </cacheField>
    <cacheField name="Population" numFmtId="175">
      <sharedItems containsSemiMixedTypes="0" containsString="0" containsNumber="1" containsInteger="1" minValue="10780000" maxValue="24256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x v="0"/>
    <n v="24256800"/>
  </r>
  <r>
    <x v="1"/>
    <x v="1"/>
    <x v="1"/>
    <n v="23500000"/>
  </r>
  <r>
    <x v="2"/>
    <x v="2"/>
    <x v="2"/>
    <n v="21516000"/>
  </r>
  <r>
    <x v="3"/>
    <x v="3"/>
    <x v="3"/>
    <n v="21292900"/>
  </r>
  <r>
    <x v="4"/>
    <x v="4"/>
    <x v="4"/>
    <n v="16788000"/>
  </r>
  <r>
    <x v="5"/>
    <x v="5"/>
    <x v="5"/>
    <n v="16060000"/>
  </r>
  <r>
    <x v="6"/>
    <x v="6"/>
    <x v="6"/>
    <n v="14657000"/>
  </r>
  <r>
    <x v="7"/>
    <x v="7"/>
    <x v="7"/>
    <n v="13298000"/>
  </r>
  <r>
    <x v="8"/>
    <x v="8"/>
    <x v="8"/>
    <n v="12478000"/>
  </r>
  <r>
    <x v="9"/>
    <x v="9"/>
    <x v="9"/>
    <n v="12198000"/>
  </r>
  <r>
    <x v="10"/>
    <x v="10"/>
    <x v="10"/>
    <n v="12081000"/>
  </r>
  <r>
    <x v="11"/>
    <x v="11"/>
    <x v="11"/>
    <n v="1078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5:E18" firstHeaderRow="0" firstDataRow="1" firstDataCol="1"/>
  <pivotFields count="4">
    <pivotField axis="axisRow" showAll="0">
      <items count="13">
        <item x="2"/>
        <item x="4"/>
        <item x="10"/>
        <item x="6"/>
        <item x="1"/>
        <item x="5"/>
        <item x="9"/>
        <item x="8"/>
        <item x="3"/>
        <item x="0"/>
        <item x="11"/>
        <item x="7"/>
        <item t="default"/>
      </items>
    </pivotField>
    <pivotField dataField="1" numFmtId="176" showAll="0">
      <items count="13">
        <item x="3"/>
        <item x="5"/>
        <item x="8"/>
        <item x="11"/>
        <item x="10"/>
        <item x="1"/>
        <item x="4"/>
        <item x="0"/>
        <item x="7"/>
        <item x="2"/>
        <item x="6"/>
        <item x="9"/>
        <item t="default"/>
      </items>
    </pivotField>
    <pivotField dataField="1" numFmtId="176" showAll="0">
      <items count="13">
        <item x="3"/>
        <item x="5"/>
        <item x="6"/>
        <item x="9"/>
        <item x="1"/>
        <item x="8"/>
        <item x="4"/>
        <item x="10"/>
        <item x="11"/>
        <item x="2"/>
        <item x="0"/>
        <item x="7"/>
        <item t="default"/>
      </items>
    </pivotField>
    <pivotField dataField="1" numFmtId="175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Latitude" fld="1" baseField="0" baseItem="0"/>
    <dataField name="Sum of Longitude" fld="2" baseField="0" baseItem="0"/>
    <dataField name="Sum of Populatio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BigCity" displayName="BigCity" ref="C2:F15" totalsRowCount="1">
  <autoFilter ref="C2:F14"/>
  <tableColumns count="4">
    <tableColumn id="1" name="City" totalsRowLabel="Total"/>
    <tableColumn id="2" name="Latitude" totalsRowFunction="average" dataDxfId="7" totalsRowDxfId="10"/>
    <tableColumn id="3" name="Longitude" totalsRowFunction="average" dataDxfId="6" totalsRowDxfId="9"/>
    <tableColumn id="4" name="Population" totalsRowFunction="sum" dataDxfId="8" totalsRowDxfId="11" dataCellStyle="Comma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" name="SmallCity" displayName="SmallCity" ref="I2:L15" totalsRowCount="1">
  <autoFilter ref="I2:L14"/>
  <tableColumns count="4">
    <tableColumn id="1" name="City" totalsRowLabel="Total"/>
    <tableColumn id="2" name="Latitude" totalsRowFunction="average" dataDxfId="5" totalsRowDxfId="2"/>
    <tableColumn id="3" name="Longitude" totalsRowFunction="average" dataDxfId="4" totalsRowDxfId="1"/>
    <tableColumn id="4" name="Population" totalsRowFunction="sum" dataDxfId="3" totalsRowDxfId="0" dataCellStyle="Comma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tabSelected="1" workbookViewId="0">
      <selection activeCell="C11" sqref="C11"/>
    </sheetView>
  </sheetViews>
  <sheetFormatPr defaultRowHeight="15" x14ac:dyDescent="0.25"/>
  <cols>
    <col min="4" max="4" width="15.28515625" bestFit="1" customWidth="1"/>
  </cols>
  <sheetData>
    <row r="3" spans="1:4" x14ac:dyDescent="0.25">
      <c r="A3" t="s">
        <v>17</v>
      </c>
      <c r="D3" t="str">
        <f>"Total city proper population in world's "&amp;COUNTA(BigCity[City])&amp;" largest cities"</f>
        <v>Total city proper population in world's 12 largest cities</v>
      </c>
    </row>
    <row r="4" spans="1:4" x14ac:dyDescent="0.25">
      <c r="A4" t="s">
        <v>1</v>
      </c>
      <c r="B4" t="s">
        <v>2</v>
      </c>
      <c r="D4" t="s">
        <v>18</v>
      </c>
    </row>
    <row r="5" spans="1:4" x14ac:dyDescent="0.25">
      <c r="A5" s="2">
        <f>BigCity[[#Totals],[Latitude]]</f>
        <v>25.396666666666672</v>
      </c>
      <c r="B5" s="2">
        <f>BigCity[[#Totals],[Longitude]]</f>
        <v>70.466666666666654</v>
      </c>
      <c r="D5" s="1">
        <f>BigCity[[#Totals],[Population]]</f>
        <v>198905700</v>
      </c>
    </row>
    <row r="7" spans="1:4" x14ac:dyDescent="0.25">
      <c r="A7" t="s">
        <v>17</v>
      </c>
      <c r="D7" t="str">
        <f>"Total city population in "&amp;COUNTA(BigCity[City])&amp;" random cities"</f>
        <v>Total city population in 12 random cities</v>
      </c>
    </row>
    <row r="8" spans="1:4" x14ac:dyDescent="0.25">
      <c r="A8" t="s">
        <v>1</v>
      </c>
      <c r="B8" t="s">
        <v>2</v>
      </c>
    </row>
    <row r="9" spans="1:4" x14ac:dyDescent="0.25">
      <c r="A9" s="2">
        <f>SmallCity[[#Totals],[Latitude]]</f>
        <v>22.274166666666662</v>
      </c>
      <c r="B9" s="2">
        <f>SmallCity[[#Totals],[Longitude]]</f>
        <v>-39.268333333333338</v>
      </c>
      <c r="D9" s="1">
        <f>SmallCity[[#Totals],[Population]]</f>
        <v>15322400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5"/>
  <sheetViews>
    <sheetView topLeftCell="B1" workbookViewId="0">
      <selection activeCell="I3" sqref="I3"/>
    </sheetView>
  </sheetViews>
  <sheetFormatPr defaultRowHeight="15" x14ac:dyDescent="0.25"/>
  <cols>
    <col min="2" max="2" width="16" bestFit="1" customWidth="1"/>
    <col min="3" max="3" width="17" bestFit="1" customWidth="1"/>
    <col min="4" max="4" width="10.42578125" bestFit="1" customWidth="1"/>
    <col min="5" max="5" width="12" bestFit="1" customWidth="1"/>
    <col min="6" max="6" width="15.28515625" bestFit="1" customWidth="1"/>
    <col min="9" max="9" width="22.7109375" bestFit="1" customWidth="1"/>
    <col min="10" max="10" width="10.42578125" bestFit="1" customWidth="1"/>
    <col min="11" max="11" width="12" bestFit="1" customWidth="1"/>
    <col min="12" max="12" width="12.85546875" bestFit="1" customWidth="1"/>
  </cols>
  <sheetData>
    <row r="1" spans="3:12" x14ac:dyDescent="0.25">
      <c r="C1" t="s">
        <v>19</v>
      </c>
      <c r="I1" t="s">
        <v>20</v>
      </c>
    </row>
    <row r="2" spans="3:12" x14ac:dyDescent="0.25">
      <c r="C2" t="s">
        <v>0</v>
      </c>
      <c r="D2" t="s">
        <v>1</v>
      </c>
      <c r="E2" t="s">
        <v>2</v>
      </c>
      <c r="F2" t="s">
        <v>3</v>
      </c>
      <c r="I2" t="s">
        <v>0</v>
      </c>
      <c r="J2" t="s">
        <v>1</v>
      </c>
      <c r="K2" t="s">
        <v>2</v>
      </c>
      <c r="L2" t="s">
        <v>3</v>
      </c>
    </row>
    <row r="3" spans="3:12" x14ac:dyDescent="0.25">
      <c r="C3" t="s">
        <v>7</v>
      </c>
      <c r="D3" s="2">
        <v>31.23</v>
      </c>
      <c r="E3" s="2">
        <v>121.5</v>
      </c>
      <c r="F3" s="1">
        <v>24256800</v>
      </c>
      <c r="I3" t="s">
        <v>21</v>
      </c>
      <c r="J3" s="2">
        <v>39.020000000000003</v>
      </c>
      <c r="K3" s="2">
        <v>125.74</v>
      </c>
      <c r="L3" s="1">
        <v>2581000</v>
      </c>
    </row>
    <row r="4" spans="3:12" x14ac:dyDescent="0.25">
      <c r="C4" t="s">
        <v>5</v>
      </c>
      <c r="D4" s="2">
        <v>24.86</v>
      </c>
      <c r="E4" s="2">
        <v>67.010000000000005</v>
      </c>
      <c r="F4" s="1">
        <v>23500000</v>
      </c>
      <c r="I4" t="s">
        <v>22</v>
      </c>
      <c r="J4" s="2">
        <v>-34.6</v>
      </c>
      <c r="K4" s="2">
        <v>-58.38</v>
      </c>
      <c r="L4" s="1">
        <v>2890000</v>
      </c>
    </row>
    <row r="5" spans="3:12" x14ac:dyDescent="0.25">
      <c r="C5" t="s">
        <v>6</v>
      </c>
      <c r="D5" s="2">
        <v>39.93</v>
      </c>
      <c r="E5" s="2">
        <v>116.4</v>
      </c>
      <c r="F5" s="1">
        <v>21516000</v>
      </c>
      <c r="I5" t="s">
        <v>25</v>
      </c>
      <c r="J5" s="2">
        <v>47.61</v>
      </c>
      <c r="K5" s="2">
        <v>-122.33</v>
      </c>
      <c r="L5" s="1">
        <v>609000</v>
      </c>
    </row>
    <row r="6" spans="3:12" x14ac:dyDescent="0.25">
      <c r="C6" t="s">
        <v>15</v>
      </c>
      <c r="D6" s="2">
        <v>-23.53</v>
      </c>
      <c r="E6" s="2">
        <v>-46.63</v>
      </c>
      <c r="F6" s="1">
        <v>21292900</v>
      </c>
      <c r="I6" t="s">
        <v>23</v>
      </c>
      <c r="J6" s="2">
        <v>43.7</v>
      </c>
      <c r="K6" s="2">
        <v>-79.400000000000006</v>
      </c>
      <c r="L6" s="1">
        <v>2615000</v>
      </c>
    </row>
    <row r="7" spans="3:12" x14ac:dyDescent="0.25">
      <c r="C7" t="s">
        <v>8</v>
      </c>
      <c r="D7" s="2">
        <v>28.67</v>
      </c>
      <c r="E7" s="2">
        <v>77.209999999999994</v>
      </c>
      <c r="F7" s="1">
        <v>16788000</v>
      </c>
      <c r="I7" t="s">
        <v>24</v>
      </c>
      <c r="J7" s="2">
        <v>-36.840000000000003</v>
      </c>
      <c r="K7" s="2">
        <v>174.74</v>
      </c>
      <c r="L7" s="1">
        <v>1454000</v>
      </c>
    </row>
    <row r="8" spans="3:12" x14ac:dyDescent="0.25">
      <c r="C8" t="s">
        <v>9</v>
      </c>
      <c r="D8" s="2">
        <v>6.45</v>
      </c>
      <c r="E8" s="2">
        <v>3.47</v>
      </c>
      <c r="F8" s="1">
        <v>16060000</v>
      </c>
      <c r="I8" t="s">
        <v>26</v>
      </c>
      <c r="J8" s="2">
        <v>25.78</v>
      </c>
      <c r="K8" s="2">
        <v>-80.209999999999994</v>
      </c>
      <c r="L8" s="1">
        <v>400000</v>
      </c>
    </row>
    <row r="9" spans="3:12" x14ac:dyDescent="0.25">
      <c r="C9" t="s">
        <v>10</v>
      </c>
      <c r="D9" s="2">
        <v>41.1</v>
      </c>
      <c r="E9" s="2">
        <v>29</v>
      </c>
      <c r="F9" s="1">
        <v>14657000</v>
      </c>
      <c r="I9" t="s">
        <v>27</v>
      </c>
      <c r="J9" s="2">
        <v>23.13</v>
      </c>
      <c r="K9" s="2">
        <v>-82.38</v>
      </c>
      <c r="L9" s="1">
        <v>2106000</v>
      </c>
    </row>
    <row r="10" spans="3:12" x14ac:dyDescent="0.25">
      <c r="C10" t="s">
        <v>4</v>
      </c>
      <c r="D10" s="2">
        <v>35.67</v>
      </c>
      <c r="E10" s="2">
        <v>139.80000000000001</v>
      </c>
      <c r="F10" s="1">
        <v>13298000</v>
      </c>
      <c r="I10" t="s">
        <v>28</v>
      </c>
      <c r="J10" s="2">
        <v>64.84</v>
      </c>
      <c r="K10" s="2">
        <v>-147.72</v>
      </c>
      <c r="L10" s="1">
        <v>32000</v>
      </c>
    </row>
    <row r="11" spans="3:12" x14ac:dyDescent="0.25">
      <c r="C11" t="s">
        <v>11</v>
      </c>
      <c r="D11" s="2">
        <v>18.96</v>
      </c>
      <c r="E11" s="2">
        <v>72.819999999999993</v>
      </c>
      <c r="F11" s="1">
        <v>12478000</v>
      </c>
      <c r="I11" t="s">
        <v>29</v>
      </c>
      <c r="J11" s="2">
        <v>78.22</v>
      </c>
      <c r="K11" s="2">
        <v>15.55</v>
      </c>
      <c r="L11" s="1">
        <v>2600</v>
      </c>
    </row>
    <row r="12" spans="3:12" x14ac:dyDescent="0.25">
      <c r="C12" t="s">
        <v>12</v>
      </c>
      <c r="D12" s="2">
        <v>55.75</v>
      </c>
      <c r="E12" s="2">
        <v>37.619999999999997</v>
      </c>
      <c r="F12" s="1">
        <v>12198000</v>
      </c>
      <c r="I12" t="s">
        <v>30</v>
      </c>
      <c r="J12" s="2">
        <v>-26.2</v>
      </c>
      <c r="K12" s="2">
        <v>28</v>
      </c>
      <c r="L12" s="1">
        <v>957000</v>
      </c>
    </row>
    <row r="13" spans="3:12" x14ac:dyDescent="0.25">
      <c r="C13" t="s">
        <v>13</v>
      </c>
      <c r="D13" s="2">
        <v>23.12</v>
      </c>
      <c r="E13" s="2">
        <v>113.3</v>
      </c>
      <c r="F13" s="1">
        <v>12081000</v>
      </c>
      <c r="I13" t="s">
        <v>31</v>
      </c>
      <c r="J13" s="2">
        <v>21.16</v>
      </c>
      <c r="K13" s="2">
        <v>-86.85</v>
      </c>
      <c r="L13" s="1">
        <v>722800</v>
      </c>
    </row>
    <row r="14" spans="3:12" x14ac:dyDescent="0.25">
      <c r="C14" t="s">
        <v>14</v>
      </c>
      <c r="D14" s="2">
        <v>22.55</v>
      </c>
      <c r="E14" s="2">
        <v>114.1</v>
      </c>
      <c r="F14" s="1">
        <v>10780000</v>
      </c>
      <c r="I14" t="s">
        <v>32</v>
      </c>
      <c r="J14" s="2">
        <v>21.47</v>
      </c>
      <c r="K14" s="2">
        <v>-157.97999999999999</v>
      </c>
      <c r="L14" s="1">
        <v>953000</v>
      </c>
    </row>
    <row r="15" spans="3:12" x14ac:dyDescent="0.25">
      <c r="C15" t="s">
        <v>16</v>
      </c>
      <c r="D15" s="2">
        <f>SUBTOTAL(101,BigCity[Latitude])</f>
        <v>25.396666666666672</v>
      </c>
      <c r="E15" s="2">
        <f>SUBTOTAL(101,BigCity[Longitude])</f>
        <v>70.466666666666654</v>
      </c>
      <c r="F15" s="1">
        <f>SUBTOTAL(109,BigCity[Population])</f>
        <v>198905700</v>
      </c>
      <c r="I15" t="s">
        <v>16</v>
      </c>
      <c r="J15" s="2">
        <f>SUBTOTAL(101,SmallCity[Latitude])</f>
        <v>22.274166666666662</v>
      </c>
      <c r="K15" s="2">
        <f>SUBTOTAL(101,SmallCity[Longitude])</f>
        <v>-39.268333333333338</v>
      </c>
      <c r="L15" s="1">
        <f>SUBTOTAL(109,SmallCity[Population])</f>
        <v>15322400</v>
      </c>
    </row>
  </sheetData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18"/>
  <sheetViews>
    <sheetView workbookViewId="0">
      <selection activeCell="E7" sqref="E7"/>
    </sheetView>
  </sheetViews>
  <sheetFormatPr defaultRowHeight="15" x14ac:dyDescent="0.25"/>
  <cols>
    <col min="2" max="2" width="17" customWidth="1"/>
    <col min="3" max="3" width="15" customWidth="1"/>
    <col min="4" max="4" width="16.5703125" customWidth="1"/>
    <col min="5" max="15" width="17.5703125" customWidth="1"/>
    <col min="16" max="37" width="17.5703125" bestFit="1" customWidth="1"/>
    <col min="38" max="38" width="20" bestFit="1" customWidth="1"/>
    <col min="39" max="39" width="21.7109375" bestFit="1" customWidth="1"/>
    <col min="40" max="40" width="22.5703125" bestFit="1" customWidth="1"/>
  </cols>
  <sheetData>
    <row r="5" spans="2:5" x14ac:dyDescent="0.25">
      <c r="B5" s="3" t="s">
        <v>34</v>
      </c>
      <c r="C5" t="s">
        <v>35</v>
      </c>
      <c r="D5" t="s">
        <v>37</v>
      </c>
      <c r="E5" t="s">
        <v>36</v>
      </c>
    </row>
    <row r="6" spans="2:5" x14ac:dyDescent="0.25">
      <c r="B6" s="4" t="s">
        <v>6</v>
      </c>
      <c r="C6" s="5">
        <v>39.93</v>
      </c>
      <c r="D6" s="5">
        <v>116.4</v>
      </c>
      <c r="E6" s="5">
        <v>21516000</v>
      </c>
    </row>
    <row r="7" spans="2:5" x14ac:dyDescent="0.25">
      <c r="B7" s="4" t="s">
        <v>8</v>
      </c>
      <c r="C7" s="5">
        <v>28.67</v>
      </c>
      <c r="D7" s="5">
        <v>77.209999999999994</v>
      </c>
      <c r="E7" s="5">
        <v>16788000</v>
      </c>
    </row>
    <row r="8" spans="2:5" x14ac:dyDescent="0.25">
      <c r="B8" s="4" t="s">
        <v>13</v>
      </c>
      <c r="C8" s="5">
        <v>23.12</v>
      </c>
      <c r="D8" s="5">
        <v>113.3</v>
      </c>
      <c r="E8" s="5">
        <v>12081000</v>
      </c>
    </row>
    <row r="9" spans="2:5" x14ac:dyDescent="0.25">
      <c r="B9" s="4" t="s">
        <v>10</v>
      </c>
      <c r="C9" s="5">
        <v>41.1</v>
      </c>
      <c r="D9" s="5">
        <v>29</v>
      </c>
      <c r="E9" s="5">
        <v>14657000</v>
      </c>
    </row>
    <row r="10" spans="2:5" x14ac:dyDescent="0.25">
      <c r="B10" s="4" t="s">
        <v>5</v>
      </c>
      <c r="C10" s="5">
        <v>24.86</v>
      </c>
      <c r="D10" s="5">
        <v>67.010000000000005</v>
      </c>
      <c r="E10" s="5">
        <v>23500000</v>
      </c>
    </row>
    <row r="11" spans="2:5" x14ac:dyDescent="0.25">
      <c r="B11" s="4" t="s">
        <v>9</v>
      </c>
      <c r="C11" s="5">
        <v>6.45</v>
      </c>
      <c r="D11" s="5">
        <v>3.47</v>
      </c>
      <c r="E11" s="5">
        <v>16060000</v>
      </c>
    </row>
    <row r="12" spans="2:5" x14ac:dyDescent="0.25">
      <c r="B12" s="4" t="s">
        <v>12</v>
      </c>
      <c r="C12" s="5">
        <v>55.75</v>
      </c>
      <c r="D12" s="5">
        <v>37.619999999999997</v>
      </c>
      <c r="E12" s="5">
        <v>12198000</v>
      </c>
    </row>
    <row r="13" spans="2:5" x14ac:dyDescent="0.25">
      <c r="B13" s="4" t="s">
        <v>11</v>
      </c>
      <c r="C13" s="5">
        <v>18.96</v>
      </c>
      <c r="D13" s="5">
        <v>72.819999999999993</v>
      </c>
      <c r="E13" s="5">
        <v>12478000</v>
      </c>
    </row>
    <row r="14" spans="2:5" x14ac:dyDescent="0.25">
      <c r="B14" s="4" t="s">
        <v>15</v>
      </c>
      <c r="C14" s="5">
        <v>-23.53</v>
      </c>
      <c r="D14" s="5">
        <v>-46.63</v>
      </c>
      <c r="E14" s="5">
        <v>21292900</v>
      </c>
    </row>
    <row r="15" spans="2:5" x14ac:dyDescent="0.25">
      <c r="B15" s="4" t="s">
        <v>7</v>
      </c>
      <c r="C15" s="5">
        <v>31.23</v>
      </c>
      <c r="D15" s="5">
        <v>121.5</v>
      </c>
      <c r="E15" s="5">
        <v>24256800</v>
      </c>
    </row>
    <row r="16" spans="2:5" x14ac:dyDescent="0.25">
      <c r="B16" s="4" t="s">
        <v>14</v>
      </c>
      <c r="C16" s="5">
        <v>22.55</v>
      </c>
      <c r="D16" s="5">
        <v>114.1</v>
      </c>
      <c r="E16" s="5">
        <v>10780000</v>
      </c>
    </row>
    <row r="17" spans="2:5" x14ac:dyDescent="0.25">
      <c r="B17" s="4" t="s">
        <v>4</v>
      </c>
      <c r="C17" s="5">
        <v>35.67</v>
      </c>
      <c r="D17" s="5">
        <v>139.80000000000001</v>
      </c>
      <c r="E17" s="5">
        <v>13298000</v>
      </c>
    </row>
    <row r="18" spans="2:5" x14ac:dyDescent="0.25">
      <c r="B18" s="4" t="s">
        <v>33</v>
      </c>
      <c r="C18" s="5">
        <v>304.76</v>
      </c>
      <c r="D18" s="5">
        <v>845.60000000000014</v>
      </c>
      <c r="E18" s="5">
        <v>198905700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Formula</vt:lpstr>
      <vt:lpstr>Table</vt:lpstr>
      <vt:lpstr>PivotTable</vt:lpstr>
    </vt:vector>
  </TitlesOfParts>
  <Company>SSL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Javen Foster-O'Neal</dc:creator>
  <cp:lastModifiedBy>Javen Foster-O'Neal</cp:lastModifiedBy>
  <dcterms:created xsi:type="dcterms:W3CDTF">2016-06-10T22:50:51Z</dcterms:created>
  <dcterms:modified xsi:type="dcterms:W3CDTF">2016-06-10T23:52:49Z</dcterms:modified>
</cp:coreProperties>
</file>