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24" windowWidth="16128" windowHeight="6456" activeTab="1"/>
  </bookViews>
  <sheets>
    <sheet name="Chart1" sheetId="4" r:id="rId1"/>
    <sheet name="Sheet1" sheetId="1" r:id="rId2"/>
    <sheet name="Sheet2" sheetId="2" r:id="rId3"/>
    <sheet name="Sheet3" sheetId="3" r:id="rId4"/>
  </sheets>
  <calcPr calcId="145621" fullPrecision="0"/>
  <fileRecoveryPr repairLoad="1"/>
</workbook>
</file>

<file path=xl/calcChain.xml><?xml version="1.0" encoding="utf-8"?>
<calcChain xmlns="http://schemas.openxmlformats.org/spreadsheetml/2006/main">
  <c r="G56" i="1" l="1"/>
  <c r="F56" i="1"/>
  <c r="E56" i="1"/>
  <c r="G55" i="1"/>
  <c r="F55" i="1"/>
  <c r="E55" i="1"/>
  <c r="G54" i="1"/>
  <c r="F54" i="1"/>
  <c r="E54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G53" i="1"/>
  <c r="F53" i="1"/>
  <c r="G52" i="1"/>
  <c r="F52" i="1"/>
  <c r="F51" i="1"/>
  <c r="G51" i="1"/>
  <c r="F50" i="1"/>
  <c r="G50" i="1"/>
  <c r="F49" i="1"/>
  <c r="G49" i="1"/>
  <c r="F48" i="1"/>
  <c r="G48" i="1"/>
  <c r="F47" i="1"/>
  <c r="G47" i="1"/>
  <c r="F46" i="1"/>
  <c r="G46" i="1"/>
  <c r="F45" i="1"/>
  <c r="G45" i="1"/>
  <c r="D58" i="1"/>
  <c r="C58" i="1"/>
  <c r="G44" i="1"/>
  <c r="G43" i="1"/>
  <c r="G42" i="1"/>
  <c r="G41" i="1"/>
  <c r="G40" i="1"/>
  <c r="G39" i="1"/>
  <c r="F44" i="1"/>
  <c r="F43" i="1"/>
  <c r="F42" i="1"/>
  <c r="F41" i="1"/>
  <c r="F40" i="1"/>
  <c r="F39" i="1"/>
  <c r="F58" i="1" l="1"/>
  <c r="B62" i="1" s="1"/>
  <c r="G58" i="1"/>
  <c r="B60" i="1" s="1"/>
  <c r="E58" i="1"/>
  <c r="B61" i="1" s="1"/>
  <c r="C33" i="1"/>
  <c r="C24" i="1"/>
  <c r="C25" i="1" s="1"/>
  <c r="C26" i="1"/>
  <c r="C34" i="1" s="1"/>
  <c r="E21" i="1"/>
  <c r="E20" i="1"/>
  <c r="E19" i="1"/>
  <c r="E18" i="1"/>
  <c r="E17" i="1"/>
  <c r="E16" i="1"/>
  <c r="B23" i="1"/>
  <c r="B24" i="1" s="1"/>
  <c r="C6" i="1"/>
  <c r="D7" i="1" s="1"/>
  <c r="B9" i="1"/>
  <c r="B1" i="1" s="1"/>
  <c r="B6" i="1" s="1"/>
  <c r="B64" i="1" l="1"/>
  <c r="C35" i="1"/>
  <c r="C7" i="1"/>
  <c r="C30" i="1"/>
  <c r="C31" i="1" s="1"/>
  <c r="B22" i="1"/>
  <c r="B26" i="1" s="1"/>
  <c r="B25" i="1"/>
  <c r="B29" i="1" s="1"/>
  <c r="B30" i="1" s="1"/>
  <c r="E23" i="1"/>
  <c r="E24" i="1" s="1"/>
  <c r="E25" i="1" s="1"/>
  <c r="E29" i="1" s="1"/>
  <c r="E30" i="1" s="1"/>
  <c r="A7" i="1"/>
  <c r="B7" i="1"/>
  <c r="E22" i="1" l="1"/>
  <c r="E26" i="1" s="1"/>
  <c r="E31" i="1" s="1"/>
  <c r="A31" i="1"/>
  <c r="D31" i="1" l="1"/>
  <c r="B31" i="1"/>
</calcChain>
</file>

<file path=xl/sharedStrings.xml><?xml version="1.0" encoding="utf-8"?>
<sst xmlns="http://schemas.openxmlformats.org/spreadsheetml/2006/main" count="47" uniqueCount="43">
  <si>
    <t>S</t>
  </si>
  <si>
    <t>SS</t>
  </si>
  <si>
    <t>B</t>
  </si>
  <si>
    <t>N</t>
  </si>
  <si>
    <t>SSE</t>
  </si>
  <si>
    <t>DF</t>
  </si>
  <si>
    <t>Estimation for straight line model with confidence</t>
  </si>
  <si>
    <t>Intercept and Slope use Stat Simple Linear Regression in Stat Crunch</t>
  </si>
  <si>
    <t>Intercept, Slope, T-stat slope, p value, upper-lower limit slope</t>
  </si>
  <si>
    <t>Least Squares line</t>
  </si>
  <si>
    <t>SSxx</t>
  </si>
  <si>
    <t>Ssyy</t>
  </si>
  <si>
    <t>Ssxy</t>
  </si>
  <si>
    <t>x</t>
  </si>
  <si>
    <t>y</t>
  </si>
  <si>
    <t>n</t>
  </si>
  <si>
    <t>B0</t>
  </si>
  <si>
    <t>B1</t>
  </si>
  <si>
    <t>S squared</t>
  </si>
  <si>
    <t>y carat</t>
  </si>
  <si>
    <t>Xp</t>
  </si>
  <si>
    <t>T</t>
  </si>
  <si>
    <t>conf</t>
  </si>
  <si>
    <t>sqrt S</t>
  </si>
  <si>
    <t>x mean</t>
  </si>
  <si>
    <t>TS</t>
  </si>
  <si>
    <t>up conf</t>
  </si>
  <si>
    <t>dn Conf</t>
  </si>
  <si>
    <t>Ranks</t>
  </si>
  <si>
    <t>x rank</t>
  </si>
  <si>
    <t>y rank</t>
  </si>
  <si>
    <t>x rank ^2</t>
  </si>
  <si>
    <t>y rank 2^</t>
  </si>
  <si>
    <t>xrankyrank</t>
  </si>
  <si>
    <t>Ssuv</t>
  </si>
  <si>
    <t>Ssuu</t>
  </si>
  <si>
    <t>SSvv</t>
  </si>
  <si>
    <t>Rs</t>
  </si>
  <si>
    <t>Patient</t>
  </si>
  <si>
    <t>Change_in_New_Test_(%)</t>
  </si>
  <si>
    <t>Improvement_in_Standard_Test</t>
  </si>
  <si>
    <t>Bachelor's_degree_(x)</t>
  </si>
  <si>
    <t>Per_capita_personal_income_(y)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</si>
</sst>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164" fontId="0" fillId="0" borderId="0" xfId="0" applyNumberFormat="1" applyFill="1" applyBorder="1"/>
    <xf numFmtId="0" fontId="0" fillId="0" borderId="0" xfId="0" applyAlignment="1">
      <alignment vertical="center" wrapText="1"/>
    </xf>
    <xf numFmtId="0" fontId="0" fillId="0" borderId="0" xfId="0" applyBorder="1"/>
    <xf numFmtId="164" fontId="0" fillId="0" borderId="0" xfId="0" applyNumberFormat="1" applyBorder="1"/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Sheet1!$A$15:$A$34</c:f>
              <c:strCache>
                <c:ptCount val="20"/>
                <c:pt idx="0">
                  <c:v>Least Squares line</c:v>
                </c:pt>
                <c:pt idx="1">
                  <c:v>SSxx</c:v>
                </c:pt>
                <c:pt idx="2">
                  <c:v>Ssyy</c:v>
                </c:pt>
                <c:pt idx="3">
                  <c:v>Ssxy</c:v>
                </c:pt>
                <c:pt idx="4">
                  <c:v>x</c:v>
                </c:pt>
                <c:pt idx="5">
                  <c:v>y</c:v>
                </c:pt>
                <c:pt idx="6">
                  <c:v>n</c:v>
                </c:pt>
                <c:pt idx="7">
                  <c:v>B0</c:v>
                </c:pt>
                <c:pt idx="8">
                  <c:v>B1</c:v>
                </c:pt>
                <c:pt idx="9">
                  <c:v>SSE</c:v>
                </c:pt>
                <c:pt idx="10">
                  <c:v>S squared</c:v>
                </c:pt>
                <c:pt idx="11">
                  <c:v>y carat</c:v>
                </c:pt>
                <c:pt idx="12">
                  <c:v>Xp</c:v>
                </c:pt>
                <c:pt idx="13">
                  <c:v>T</c:v>
                </c:pt>
                <c:pt idx="14">
                  <c:v>sqrt S</c:v>
                </c:pt>
                <c:pt idx="15">
                  <c:v>conf</c:v>
                </c:pt>
                <c:pt idx="16">
                  <c:v>11.8446</c:v>
                </c:pt>
                <c:pt idx="17">
                  <c:v>x mean</c:v>
                </c:pt>
                <c:pt idx="18">
                  <c:v>TS</c:v>
                </c:pt>
                <c:pt idx="19">
                  <c:v>dn Conf</c:v>
                </c:pt>
              </c:strCache>
            </c:strRef>
          </c:cat>
          <c:val>
            <c:numRef>
              <c:f>Sheet1!$B$15:$B$34</c:f>
              <c:numCache>
                <c:formatCode>General</c:formatCode>
                <c:ptCount val="20"/>
                <c:pt idx="1">
                  <c:v>112</c:v>
                </c:pt>
                <c:pt idx="2">
                  <c:v>74.856999999999999</c:v>
                </c:pt>
                <c:pt idx="3">
                  <c:v>78</c:v>
                </c:pt>
                <c:pt idx="4">
                  <c:v>-2</c:v>
                </c:pt>
                <c:pt idx="5">
                  <c:v>3</c:v>
                </c:pt>
                <c:pt idx="6">
                  <c:v>7</c:v>
                </c:pt>
                <c:pt idx="7" formatCode="0.000">
                  <c:v>4.3920000000000003</c:v>
                </c:pt>
                <c:pt idx="8" formatCode="0.000">
                  <c:v>0.69599999999999995</c:v>
                </c:pt>
                <c:pt idx="9" formatCode="0.000">
                  <c:v>20.568999999999999</c:v>
                </c:pt>
                <c:pt idx="10">
                  <c:v>4.1138000000000003</c:v>
                </c:pt>
                <c:pt idx="11" formatCode="0.0000">
                  <c:v>7.8719999999999999</c:v>
                </c:pt>
                <c:pt idx="12">
                  <c:v>5</c:v>
                </c:pt>
                <c:pt idx="13">
                  <c:v>2.5710000000000002</c:v>
                </c:pt>
                <c:pt idx="14">
                  <c:v>2.0282504776284398</c:v>
                </c:pt>
                <c:pt idx="15">
                  <c:v>3.9725679141872901</c:v>
                </c:pt>
                <c:pt idx="16" formatCode="0.0000">
                  <c:v>3.8994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Sheet1!$A$15:$A$34</c:f>
              <c:strCache>
                <c:ptCount val="20"/>
                <c:pt idx="0">
                  <c:v>Least Squares line</c:v>
                </c:pt>
                <c:pt idx="1">
                  <c:v>SSxx</c:v>
                </c:pt>
                <c:pt idx="2">
                  <c:v>Ssyy</c:v>
                </c:pt>
                <c:pt idx="3">
                  <c:v>Ssxy</c:v>
                </c:pt>
                <c:pt idx="4">
                  <c:v>x</c:v>
                </c:pt>
                <c:pt idx="5">
                  <c:v>y</c:v>
                </c:pt>
                <c:pt idx="6">
                  <c:v>n</c:v>
                </c:pt>
                <c:pt idx="7">
                  <c:v>B0</c:v>
                </c:pt>
                <c:pt idx="8">
                  <c:v>B1</c:v>
                </c:pt>
                <c:pt idx="9">
                  <c:v>SSE</c:v>
                </c:pt>
                <c:pt idx="10">
                  <c:v>S squared</c:v>
                </c:pt>
                <c:pt idx="11">
                  <c:v>y carat</c:v>
                </c:pt>
                <c:pt idx="12">
                  <c:v>Xp</c:v>
                </c:pt>
                <c:pt idx="13">
                  <c:v>T</c:v>
                </c:pt>
                <c:pt idx="14">
                  <c:v>sqrt S</c:v>
                </c:pt>
                <c:pt idx="15">
                  <c:v>conf</c:v>
                </c:pt>
                <c:pt idx="16">
                  <c:v>11.8446</c:v>
                </c:pt>
                <c:pt idx="17">
                  <c:v>x mean</c:v>
                </c:pt>
                <c:pt idx="18">
                  <c:v>TS</c:v>
                </c:pt>
                <c:pt idx="19">
                  <c:v>dn Conf</c:v>
                </c:pt>
              </c:strCache>
            </c:strRef>
          </c:cat>
          <c:val>
            <c:numRef>
              <c:f>Sheet1!$C$15:$C$34</c:f>
              <c:numCache>
                <c:formatCode>0.000</c:formatCode>
                <c:ptCount val="20"/>
                <c:pt idx="1">
                  <c:v>112</c:v>
                </c:pt>
                <c:pt idx="2">
                  <c:v>103.714</c:v>
                </c:pt>
                <c:pt idx="3">
                  <c:v>104</c:v>
                </c:pt>
                <c:pt idx="4">
                  <c:v>4</c:v>
                </c:pt>
                <c:pt idx="6">
                  <c:v>7</c:v>
                </c:pt>
                <c:pt idx="7">
                  <c:v>1.714</c:v>
                </c:pt>
                <c:pt idx="8">
                  <c:v>0.92900000000000005</c:v>
                </c:pt>
                <c:pt idx="9">
                  <c:v>7.0979999999999999</c:v>
                </c:pt>
                <c:pt idx="10">
                  <c:v>1.42</c:v>
                </c:pt>
                <c:pt idx="11">
                  <c:v>1.714</c:v>
                </c:pt>
                <c:pt idx="12">
                  <c:v>0</c:v>
                </c:pt>
                <c:pt idx="13">
                  <c:v>2.0150000000000001</c:v>
                </c:pt>
                <c:pt idx="14">
                  <c:v>1.1950000000000001</c:v>
                </c:pt>
                <c:pt idx="15">
                  <c:v>1.2869999999999999</c:v>
                </c:pt>
                <c:pt idx="16">
                  <c:v>0.42699999999999999</c:v>
                </c:pt>
                <c:pt idx="17">
                  <c:v>4</c:v>
                </c:pt>
                <c:pt idx="18">
                  <c:v>1.2869999999999999</c:v>
                </c:pt>
                <c:pt idx="19">
                  <c:v>0.42699999999999999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Sheet1!$A$15:$A$34</c:f>
              <c:strCache>
                <c:ptCount val="20"/>
                <c:pt idx="0">
                  <c:v>Least Squares line</c:v>
                </c:pt>
                <c:pt idx="1">
                  <c:v>SSxx</c:v>
                </c:pt>
                <c:pt idx="2">
                  <c:v>Ssyy</c:v>
                </c:pt>
                <c:pt idx="3">
                  <c:v>Ssxy</c:v>
                </c:pt>
                <c:pt idx="4">
                  <c:v>x</c:v>
                </c:pt>
                <c:pt idx="5">
                  <c:v>y</c:v>
                </c:pt>
                <c:pt idx="6">
                  <c:v>n</c:v>
                </c:pt>
                <c:pt idx="7">
                  <c:v>B0</c:v>
                </c:pt>
                <c:pt idx="8">
                  <c:v>B1</c:v>
                </c:pt>
                <c:pt idx="9">
                  <c:v>SSE</c:v>
                </c:pt>
                <c:pt idx="10">
                  <c:v>S squared</c:v>
                </c:pt>
                <c:pt idx="11">
                  <c:v>y carat</c:v>
                </c:pt>
                <c:pt idx="12">
                  <c:v>Xp</c:v>
                </c:pt>
                <c:pt idx="13">
                  <c:v>T</c:v>
                </c:pt>
                <c:pt idx="14">
                  <c:v>sqrt S</c:v>
                </c:pt>
                <c:pt idx="15">
                  <c:v>conf</c:v>
                </c:pt>
                <c:pt idx="16">
                  <c:v>11.8446</c:v>
                </c:pt>
                <c:pt idx="17">
                  <c:v>x mean</c:v>
                </c:pt>
                <c:pt idx="18">
                  <c:v>TS</c:v>
                </c:pt>
                <c:pt idx="19">
                  <c:v>dn Conf</c:v>
                </c:pt>
              </c:strCache>
            </c:strRef>
          </c:cat>
          <c:val>
            <c:numRef>
              <c:f>Sheet1!$D$15:$D$34</c:f>
              <c:numCache>
                <c:formatCode>General</c:formatCode>
                <c:ptCount val="20"/>
                <c:pt idx="16" formatCode="0.0000">
                  <c:v>14.7889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Sheet1!$A$15:$A$34</c:f>
              <c:strCache>
                <c:ptCount val="20"/>
                <c:pt idx="0">
                  <c:v>Least Squares line</c:v>
                </c:pt>
                <c:pt idx="1">
                  <c:v>SSxx</c:v>
                </c:pt>
                <c:pt idx="2">
                  <c:v>Ssyy</c:v>
                </c:pt>
                <c:pt idx="3">
                  <c:v>Ssxy</c:v>
                </c:pt>
                <c:pt idx="4">
                  <c:v>x</c:v>
                </c:pt>
                <c:pt idx="5">
                  <c:v>y</c:v>
                </c:pt>
                <c:pt idx="6">
                  <c:v>n</c:v>
                </c:pt>
                <c:pt idx="7">
                  <c:v>B0</c:v>
                </c:pt>
                <c:pt idx="8">
                  <c:v>B1</c:v>
                </c:pt>
                <c:pt idx="9">
                  <c:v>SSE</c:v>
                </c:pt>
                <c:pt idx="10">
                  <c:v>S squared</c:v>
                </c:pt>
                <c:pt idx="11">
                  <c:v>y carat</c:v>
                </c:pt>
                <c:pt idx="12">
                  <c:v>Xp</c:v>
                </c:pt>
                <c:pt idx="13">
                  <c:v>T</c:v>
                </c:pt>
                <c:pt idx="14">
                  <c:v>sqrt S</c:v>
                </c:pt>
                <c:pt idx="15">
                  <c:v>conf</c:v>
                </c:pt>
                <c:pt idx="16">
                  <c:v>11.8446</c:v>
                </c:pt>
                <c:pt idx="17">
                  <c:v>x mean</c:v>
                </c:pt>
                <c:pt idx="18">
                  <c:v>TS</c:v>
                </c:pt>
                <c:pt idx="19">
                  <c:v>dn Conf</c:v>
                </c:pt>
              </c:strCache>
            </c:strRef>
          </c:cat>
          <c:val>
            <c:numRef>
              <c:f>Sheet1!$E$15:$E$34</c:f>
              <c:numCache>
                <c:formatCode>General</c:formatCode>
                <c:ptCount val="20"/>
                <c:pt idx="1">
                  <c:v>112</c:v>
                </c:pt>
                <c:pt idx="2">
                  <c:v>74.856999999999999</c:v>
                </c:pt>
                <c:pt idx="3">
                  <c:v>78</c:v>
                </c:pt>
                <c:pt idx="4">
                  <c:v>-2</c:v>
                </c:pt>
                <c:pt idx="5">
                  <c:v>3</c:v>
                </c:pt>
                <c:pt idx="6">
                  <c:v>7</c:v>
                </c:pt>
                <c:pt idx="7" formatCode="0.000">
                  <c:v>4.3920000000000003</c:v>
                </c:pt>
                <c:pt idx="8" formatCode="0.000">
                  <c:v>0.69599999999999995</c:v>
                </c:pt>
                <c:pt idx="9">
                  <c:v>20.568999999999999</c:v>
                </c:pt>
                <c:pt idx="10">
                  <c:v>4.1138000000000003</c:v>
                </c:pt>
                <c:pt idx="11" formatCode="0.0000">
                  <c:v>9.6815999999999995</c:v>
                </c:pt>
                <c:pt idx="12">
                  <c:v>7.6</c:v>
                </c:pt>
                <c:pt idx="13">
                  <c:v>1.796</c:v>
                </c:pt>
                <c:pt idx="14">
                  <c:v>2.0282504776284398</c:v>
                </c:pt>
                <c:pt idx="15">
                  <c:v>5.1072617492435999</c:v>
                </c:pt>
                <c:pt idx="16" formatCode="0.0000">
                  <c:v>4.5743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722944"/>
        <c:axId val="96724480"/>
      </c:barChart>
      <c:catAx>
        <c:axId val="9672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96724480"/>
        <c:crosses val="autoZero"/>
        <c:auto val="1"/>
        <c:lblAlgn val="ctr"/>
        <c:lblOffset val="100"/>
        <c:noMultiLvlLbl val="0"/>
      </c:catAx>
      <c:valAx>
        <c:axId val="9672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72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897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topLeftCell="A35" workbookViewId="0">
      <selection activeCell="D45" sqref="D45"/>
    </sheetView>
  </sheetViews>
  <sheetFormatPr defaultRowHeight="14.4" x14ac:dyDescent="0.3"/>
  <cols>
    <col min="7" max="7" width="9.88671875" bestFit="1" customWidth="1"/>
  </cols>
  <sheetData>
    <row r="1" spans="1:6" x14ac:dyDescent="0.3">
      <c r="A1" t="s">
        <v>0</v>
      </c>
      <c r="B1">
        <f>B9</f>
        <v>2.7988092706244401</v>
      </c>
      <c r="C1">
        <v>5</v>
      </c>
    </row>
    <row r="2" spans="1:6" x14ac:dyDescent="0.3">
      <c r="A2" t="s">
        <v>1</v>
      </c>
      <c r="B2">
        <v>49</v>
      </c>
      <c r="C2">
        <v>38</v>
      </c>
    </row>
    <row r="3" spans="1:6" x14ac:dyDescent="0.3">
      <c r="A3" t="s">
        <v>5</v>
      </c>
      <c r="B3">
        <v>1.734</v>
      </c>
      <c r="C3">
        <v>2.306</v>
      </c>
    </row>
    <row r="4" spans="1:6" x14ac:dyDescent="0.3">
      <c r="A4" t="s">
        <v>3</v>
      </c>
      <c r="B4">
        <v>20</v>
      </c>
      <c r="C4">
        <v>10</v>
      </c>
      <c r="E4" s="1" t="s">
        <v>6</v>
      </c>
    </row>
    <row r="5" spans="1:6" x14ac:dyDescent="0.3">
      <c r="A5" t="s">
        <v>2</v>
      </c>
      <c r="B5">
        <v>-8.5</v>
      </c>
      <c r="C5">
        <v>34</v>
      </c>
    </row>
    <row r="6" spans="1:6" x14ac:dyDescent="0.3">
      <c r="B6">
        <f>B1/(SQRT(B2))*B3</f>
        <v>0.69330503932325405</v>
      </c>
      <c r="C6">
        <f>C1/(SQRT(C2))*C3</f>
        <v>1.8704129856376901</v>
      </c>
    </row>
    <row r="7" spans="1:6" x14ac:dyDescent="0.3">
      <c r="A7">
        <f>B5-B6</f>
        <v>-9.1933050393232492</v>
      </c>
      <c r="B7">
        <f>B5+B6</f>
        <v>-7.80669496067675</v>
      </c>
      <c r="C7">
        <f>C5-C6</f>
        <v>32.129587014362301</v>
      </c>
      <c r="D7">
        <f>C5+C6</f>
        <v>35.870412985637699</v>
      </c>
    </row>
    <row r="8" spans="1:6" x14ac:dyDescent="0.3">
      <c r="A8" t="s">
        <v>4</v>
      </c>
      <c r="B8">
        <v>141</v>
      </c>
    </row>
    <row r="9" spans="1:6" x14ac:dyDescent="0.3">
      <c r="B9">
        <f>SQRT(B8/(B4-2))</f>
        <v>2.7988092706244401</v>
      </c>
    </row>
    <row r="10" spans="1:6" x14ac:dyDescent="0.3">
      <c r="A10" s="2"/>
      <c r="B10" s="2"/>
      <c r="C10" s="2"/>
      <c r="D10" s="2"/>
      <c r="E10" s="2"/>
      <c r="F10" s="2"/>
    </row>
    <row r="12" spans="1:6" x14ac:dyDescent="0.3">
      <c r="A12" s="1" t="s">
        <v>7</v>
      </c>
    </row>
    <row r="13" spans="1:6" x14ac:dyDescent="0.3">
      <c r="A13" t="s">
        <v>8</v>
      </c>
    </row>
    <row r="14" spans="1:6" x14ac:dyDescent="0.3">
      <c r="A14" s="2"/>
      <c r="B14" s="2"/>
      <c r="C14" s="2"/>
      <c r="D14" s="2"/>
      <c r="E14" s="2"/>
      <c r="F14" s="2"/>
    </row>
    <row r="15" spans="1:6" x14ac:dyDescent="0.3">
      <c r="A15" s="1" t="s">
        <v>9</v>
      </c>
    </row>
    <row r="16" spans="1:6" x14ac:dyDescent="0.3">
      <c r="A16" t="s">
        <v>10</v>
      </c>
      <c r="B16">
        <v>112</v>
      </c>
      <c r="C16" s="4">
        <v>112</v>
      </c>
      <c r="E16">
        <f t="shared" ref="E16:E21" si="0">B16</f>
        <v>112</v>
      </c>
    </row>
    <row r="17" spans="1:5" ht="16.2" customHeight="1" x14ac:dyDescent="0.3">
      <c r="A17" t="s">
        <v>11</v>
      </c>
      <c r="B17">
        <v>74.856999999999999</v>
      </c>
      <c r="C17" s="4">
        <v>103.714</v>
      </c>
      <c r="E17">
        <f t="shared" si="0"/>
        <v>74.856999999999999</v>
      </c>
    </row>
    <row r="18" spans="1:5" x14ac:dyDescent="0.3">
      <c r="A18" t="s">
        <v>12</v>
      </c>
      <c r="B18">
        <v>78</v>
      </c>
      <c r="C18" s="4">
        <v>104</v>
      </c>
      <c r="E18">
        <f t="shared" si="0"/>
        <v>78</v>
      </c>
    </row>
    <row r="19" spans="1:5" x14ac:dyDescent="0.3">
      <c r="A19" t="s">
        <v>13</v>
      </c>
      <c r="B19">
        <v>-2</v>
      </c>
      <c r="C19" s="4">
        <v>4</v>
      </c>
      <c r="E19">
        <f t="shared" si="0"/>
        <v>-2</v>
      </c>
    </row>
    <row r="20" spans="1:5" x14ac:dyDescent="0.3">
      <c r="A20" t="s">
        <v>14</v>
      </c>
      <c r="B20">
        <v>3</v>
      </c>
      <c r="C20" s="4"/>
      <c r="E20">
        <f t="shared" si="0"/>
        <v>3</v>
      </c>
    </row>
    <row r="21" spans="1:5" x14ac:dyDescent="0.3">
      <c r="A21" s="3" t="s">
        <v>15</v>
      </c>
      <c r="B21" s="3">
        <v>7</v>
      </c>
      <c r="C21" s="6">
        <v>7</v>
      </c>
      <c r="D21" s="3"/>
      <c r="E21" s="3">
        <f t="shared" si="0"/>
        <v>7</v>
      </c>
    </row>
    <row r="22" spans="1:5" x14ac:dyDescent="0.3">
      <c r="A22" t="s">
        <v>16</v>
      </c>
      <c r="B22" s="4">
        <f>B20-B23*B19</f>
        <v>4.3920000000000003</v>
      </c>
      <c r="C22" s="7">
        <v>1.714</v>
      </c>
      <c r="E22" s="4">
        <f>E20-(E23*E19)</f>
        <v>4.3920000000000003</v>
      </c>
    </row>
    <row r="23" spans="1:5" x14ac:dyDescent="0.3">
      <c r="A23" t="s">
        <v>17</v>
      </c>
      <c r="B23" s="4">
        <f>B18/B16</f>
        <v>0.69599999999999995</v>
      </c>
      <c r="C23" s="4">
        <v>0.92900000000000005</v>
      </c>
      <c r="E23" s="4">
        <f>E18/E16</f>
        <v>0.69599999999999995</v>
      </c>
    </row>
    <row r="24" spans="1:5" x14ac:dyDescent="0.3">
      <c r="A24" t="s">
        <v>4</v>
      </c>
      <c r="B24" s="4">
        <f>B17-B23*B18</f>
        <v>20.568999999999999</v>
      </c>
      <c r="C24" s="4">
        <f>C17-C23*C18</f>
        <v>7.0979999999999999</v>
      </c>
      <c r="E24">
        <f>E17-(E23*E18)</f>
        <v>20.568999999999999</v>
      </c>
    </row>
    <row r="25" spans="1:5" x14ac:dyDescent="0.3">
      <c r="A25" t="s">
        <v>18</v>
      </c>
      <c r="B25">
        <f>B24/(B21-2)</f>
        <v>4.1138000000000003</v>
      </c>
      <c r="C25" s="4">
        <f>C24/(C21-2)</f>
        <v>1.42</v>
      </c>
      <c r="E25">
        <f>E24/(E21-2)</f>
        <v>4.1138000000000003</v>
      </c>
    </row>
    <row r="26" spans="1:5" x14ac:dyDescent="0.3">
      <c r="A26" t="s">
        <v>19</v>
      </c>
      <c r="B26" s="5">
        <f>B22+B23*B27</f>
        <v>7.8719999999999999</v>
      </c>
      <c r="C26" s="4">
        <f>C22+C23*C27</f>
        <v>1.714</v>
      </c>
      <c r="E26" s="5">
        <f>E22+E23*E27</f>
        <v>9.6815999999999995</v>
      </c>
    </row>
    <row r="27" spans="1:5" x14ac:dyDescent="0.3">
      <c r="A27" t="s">
        <v>20</v>
      </c>
      <c r="B27">
        <v>5</v>
      </c>
      <c r="C27" s="4">
        <v>0</v>
      </c>
      <c r="E27">
        <v>7.6</v>
      </c>
    </row>
    <row r="28" spans="1:5" x14ac:dyDescent="0.3">
      <c r="A28" t="s">
        <v>21</v>
      </c>
      <c r="B28">
        <v>2.5710000000000002</v>
      </c>
      <c r="C28" s="4">
        <v>2.0150000000000001</v>
      </c>
      <c r="E28">
        <v>1.796</v>
      </c>
    </row>
    <row r="29" spans="1:5" x14ac:dyDescent="0.3">
      <c r="A29" t="s">
        <v>23</v>
      </c>
      <c r="B29">
        <f>SQRT(B25)</f>
        <v>2.0282504776284398</v>
      </c>
      <c r="C29" s="4">
        <v>1.1950000000000001</v>
      </c>
      <c r="E29">
        <f>SQRT(E25)</f>
        <v>2.0282504776284398</v>
      </c>
    </row>
    <row r="30" spans="1:5" x14ac:dyDescent="0.3">
      <c r="A30" t="s">
        <v>22</v>
      </c>
      <c r="B30">
        <f>B28*B29*(SQRT((1/B21)+((B27-B19)^2)/B16))</f>
        <v>3.9725679141872901</v>
      </c>
      <c r="C30" s="4">
        <f>C28*C29*(SQRT((1/C21)+((C27-C19)^2)/C16))</f>
        <v>1.2869999999999999</v>
      </c>
      <c r="E30">
        <f>E28*E29*(SQRT(1+(1/E21)+((E27-E19)^2)/E16))</f>
        <v>5.1072617492435999</v>
      </c>
    </row>
    <row r="31" spans="1:5" x14ac:dyDescent="0.3">
      <c r="A31" s="5">
        <f>B26+B30</f>
        <v>11.8446</v>
      </c>
      <c r="B31" s="5">
        <f>B26-B30</f>
        <v>3.8994</v>
      </c>
      <c r="C31" s="4">
        <f>C26-C30</f>
        <v>0.42699999999999999</v>
      </c>
      <c r="D31" s="5">
        <f>E26+E30</f>
        <v>14.7889</v>
      </c>
      <c r="E31" s="5">
        <f>E26-E30</f>
        <v>4.5743</v>
      </c>
    </row>
    <row r="32" spans="1:5" x14ac:dyDescent="0.3">
      <c r="A32" t="s">
        <v>24</v>
      </c>
      <c r="C32" s="4">
        <v>4</v>
      </c>
    </row>
    <row r="33" spans="1:7" x14ac:dyDescent="0.3">
      <c r="A33" t="s">
        <v>25</v>
      </c>
      <c r="C33" s="4">
        <f>C28*C29*(SQRT(1/C21+((C27-C32)^2)/C16))</f>
        <v>1.2869999999999999</v>
      </c>
    </row>
    <row r="34" spans="1:7" x14ac:dyDescent="0.3">
      <c r="A34" t="s">
        <v>27</v>
      </c>
      <c r="C34" s="4">
        <f>C26-C33</f>
        <v>0.42699999999999999</v>
      </c>
    </row>
    <row r="35" spans="1:7" x14ac:dyDescent="0.3">
      <c r="A35" t="s">
        <v>26</v>
      </c>
      <c r="C35" s="4">
        <f>C26+C33</f>
        <v>3.0009999999999999</v>
      </c>
    </row>
    <row r="36" spans="1:7" x14ac:dyDescent="0.3">
      <c r="A36" s="2"/>
      <c r="B36" s="2"/>
      <c r="C36" s="2"/>
      <c r="D36" s="2"/>
      <c r="E36" s="2"/>
    </row>
    <row r="37" spans="1:7" x14ac:dyDescent="0.3">
      <c r="A37" t="s">
        <v>28</v>
      </c>
    </row>
    <row r="38" spans="1:7" x14ac:dyDescent="0.3">
      <c r="A38" s="8" t="s">
        <v>13</v>
      </c>
      <c r="B38" s="8" t="s">
        <v>14</v>
      </c>
      <c r="C38" t="s">
        <v>29</v>
      </c>
      <c r="D38" t="s">
        <v>30</v>
      </c>
      <c r="E38" t="s">
        <v>31</v>
      </c>
      <c r="F38" t="s">
        <v>32</v>
      </c>
      <c r="G38" t="s">
        <v>33</v>
      </c>
    </row>
    <row r="39" spans="1:7" x14ac:dyDescent="0.3">
      <c r="A39" s="8">
        <v>18.8</v>
      </c>
      <c r="B39" s="8">
        <v>12</v>
      </c>
      <c r="C39" s="8">
        <v>2</v>
      </c>
      <c r="D39" s="8">
        <v>3</v>
      </c>
      <c r="E39" s="4">
        <f>C39^2</f>
        <v>4</v>
      </c>
      <c r="F39" s="4">
        <f>D39^2</f>
        <v>9</v>
      </c>
      <c r="G39">
        <f>C39*D39</f>
        <v>6</v>
      </c>
    </row>
    <row r="40" spans="1:7" x14ac:dyDescent="0.3">
      <c r="A40" s="8">
        <v>18.3</v>
      </c>
      <c r="B40" s="8">
        <v>9.6999999999999993</v>
      </c>
      <c r="C40" s="8">
        <v>5</v>
      </c>
      <c r="D40" s="8">
        <v>1</v>
      </c>
      <c r="E40" s="4">
        <f t="shared" ref="E40:E56" si="1">C40^2</f>
        <v>25</v>
      </c>
      <c r="F40" s="4">
        <f t="shared" ref="F40:F51" si="2">D40^2</f>
        <v>1</v>
      </c>
      <c r="G40">
        <f t="shared" ref="G40:G51" si="3">C40*D40</f>
        <v>5</v>
      </c>
    </row>
    <row r="41" spans="1:7" x14ac:dyDescent="0.3">
      <c r="A41" s="8">
        <v>16.3</v>
      </c>
      <c r="B41" s="8">
        <v>7.3</v>
      </c>
      <c r="C41" s="8">
        <v>3</v>
      </c>
      <c r="D41" s="8">
        <v>4</v>
      </c>
      <c r="E41" s="4">
        <f t="shared" si="1"/>
        <v>9</v>
      </c>
      <c r="F41" s="4">
        <f t="shared" si="2"/>
        <v>16</v>
      </c>
      <c r="G41">
        <f t="shared" si="3"/>
        <v>12</v>
      </c>
    </row>
    <row r="42" spans="1:7" x14ac:dyDescent="0.3">
      <c r="A42" s="8">
        <v>6.9</v>
      </c>
      <c r="B42" s="8">
        <v>5.3</v>
      </c>
      <c r="C42" s="8">
        <v>4</v>
      </c>
      <c r="D42" s="8">
        <v>5</v>
      </c>
      <c r="E42" s="4">
        <f t="shared" si="1"/>
        <v>16</v>
      </c>
      <c r="F42" s="4">
        <f t="shared" si="2"/>
        <v>25</v>
      </c>
      <c r="G42">
        <f t="shared" si="3"/>
        <v>20</v>
      </c>
    </row>
    <row r="43" spans="1:7" x14ac:dyDescent="0.3">
      <c r="A43" s="8">
        <v>17.100000000000001</v>
      </c>
      <c r="B43" s="8">
        <v>10.9</v>
      </c>
      <c r="C43" s="8">
        <v>1</v>
      </c>
      <c r="D43" s="8">
        <v>2</v>
      </c>
      <c r="E43" s="4">
        <f t="shared" si="1"/>
        <v>1</v>
      </c>
      <c r="F43" s="4">
        <f t="shared" si="2"/>
        <v>4</v>
      </c>
      <c r="G43">
        <f t="shared" si="3"/>
        <v>2</v>
      </c>
    </row>
    <row r="44" spans="1:7" x14ac:dyDescent="0.3">
      <c r="A44" s="8">
        <v>20.399999999999999</v>
      </c>
      <c r="B44" s="8">
        <v>16.8</v>
      </c>
      <c r="C44" s="8"/>
      <c r="D44" s="8"/>
      <c r="E44" s="4">
        <f t="shared" si="1"/>
        <v>0</v>
      </c>
      <c r="F44" s="4">
        <f t="shared" si="2"/>
        <v>0</v>
      </c>
      <c r="G44">
        <f t="shared" si="3"/>
        <v>0</v>
      </c>
    </row>
    <row r="45" spans="1:7" x14ac:dyDescent="0.3">
      <c r="A45" s="8"/>
      <c r="B45" s="8"/>
      <c r="C45" s="8"/>
      <c r="D45" s="8"/>
      <c r="E45" s="4">
        <f t="shared" si="1"/>
        <v>0</v>
      </c>
      <c r="F45" s="4">
        <f t="shared" si="2"/>
        <v>0</v>
      </c>
      <c r="G45">
        <f t="shared" si="3"/>
        <v>0</v>
      </c>
    </row>
    <row r="46" spans="1:7" x14ac:dyDescent="0.3">
      <c r="A46" s="8"/>
      <c r="B46" s="8"/>
      <c r="C46" s="8"/>
      <c r="D46" s="8"/>
      <c r="E46" s="4">
        <f t="shared" si="1"/>
        <v>0</v>
      </c>
      <c r="F46" s="4">
        <f t="shared" si="2"/>
        <v>0</v>
      </c>
      <c r="G46">
        <f t="shared" si="3"/>
        <v>0</v>
      </c>
    </row>
    <row r="47" spans="1:7" x14ac:dyDescent="0.3">
      <c r="A47" s="8"/>
      <c r="B47" s="8"/>
      <c r="C47" s="8"/>
      <c r="D47" s="8"/>
      <c r="E47" s="4">
        <f t="shared" si="1"/>
        <v>0</v>
      </c>
      <c r="F47" s="4">
        <f t="shared" si="2"/>
        <v>0</v>
      </c>
      <c r="G47">
        <f t="shared" si="3"/>
        <v>0</v>
      </c>
    </row>
    <row r="48" spans="1:7" x14ac:dyDescent="0.3">
      <c r="A48" s="8"/>
      <c r="B48" s="8"/>
      <c r="C48" s="8"/>
      <c r="D48" s="8"/>
      <c r="E48" s="4">
        <f t="shared" si="1"/>
        <v>0</v>
      </c>
      <c r="F48" s="4">
        <f t="shared" si="2"/>
        <v>0</v>
      </c>
      <c r="G48">
        <f t="shared" si="3"/>
        <v>0</v>
      </c>
    </row>
    <row r="49" spans="1:7" x14ac:dyDescent="0.3">
      <c r="A49" s="8"/>
      <c r="B49" s="8"/>
      <c r="C49" s="8"/>
      <c r="D49" s="8"/>
      <c r="E49" s="4">
        <f t="shared" si="1"/>
        <v>0</v>
      </c>
      <c r="F49" s="4">
        <f t="shared" si="2"/>
        <v>0</v>
      </c>
      <c r="G49">
        <f t="shared" si="3"/>
        <v>0</v>
      </c>
    </row>
    <row r="50" spans="1:7" x14ac:dyDescent="0.3">
      <c r="A50" s="8"/>
      <c r="B50" s="8"/>
      <c r="C50" s="8"/>
      <c r="D50" s="8"/>
      <c r="E50" s="4">
        <f t="shared" si="1"/>
        <v>0</v>
      </c>
      <c r="F50" s="4">
        <f t="shared" si="2"/>
        <v>0</v>
      </c>
      <c r="G50">
        <f t="shared" si="3"/>
        <v>0</v>
      </c>
    </row>
    <row r="51" spans="1:7" x14ac:dyDescent="0.3">
      <c r="A51" s="8"/>
      <c r="B51" s="8"/>
      <c r="C51" s="8"/>
      <c r="D51" s="8"/>
      <c r="E51" s="4">
        <f t="shared" si="1"/>
        <v>0</v>
      </c>
      <c r="F51" s="4">
        <f t="shared" si="2"/>
        <v>0</v>
      </c>
      <c r="G51">
        <f t="shared" si="3"/>
        <v>0</v>
      </c>
    </row>
    <row r="52" spans="1:7" x14ac:dyDescent="0.3">
      <c r="A52" s="8"/>
      <c r="B52" s="8"/>
      <c r="C52" s="8"/>
      <c r="D52" s="8"/>
      <c r="E52" s="4">
        <f t="shared" si="1"/>
        <v>0</v>
      </c>
      <c r="F52" s="4">
        <f t="shared" ref="F52:F56" si="4">D52^2</f>
        <v>0</v>
      </c>
      <c r="G52">
        <f t="shared" ref="G52:G56" si="5">C52*D52</f>
        <v>0</v>
      </c>
    </row>
    <row r="53" spans="1:7" x14ac:dyDescent="0.3">
      <c r="A53" s="8"/>
      <c r="B53" s="8"/>
      <c r="C53" s="8"/>
      <c r="D53" s="8"/>
      <c r="E53" s="4">
        <f t="shared" si="1"/>
        <v>0</v>
      </c>
      <c r="F53" s="4">
        <f t="shared" si="4"/>
        <v>0</v>
      </c>
      <c r="G53">
        <f t="shared" si="5"/>
        <v>0</v>
      </c>
    </row>
    <row r="54" spans="1:7" x14ac:dyDescent="0.3">
      <c r="A54" s="8"/>
      <c r="B54" s="8"/>
      <c r="C54" s="8"/>
      <c r="D54" s="8"/>
      <c r="E54" s="4">
        <f t="shared" ref="E54:E56" si="6">C54^2</f>
        <v>0</v>
      </c>
      <c r="F54" s="4">
        <f t="shared" ref="F54:F56" si="7">D54^2</f>
        <v>0</v>
      </c>
      <c r="G54">
        <f t="shared" ref="G54:G56" si="8">C54*D54</f>
        <v>0</v>
      </c>
    </row>
    <row r="55" spans="1:7" x14ac:dyDescent="0.3">
      <c r="A55" s="8"/>
      <c r="B55" s="8"/>
      <c r="C55" s="12"/>
      <c r="D55" s="12"/>
      <c r="E55" s="10">
        <f t="shared" si="6"/>
        <v>0</v>
      </c>
      <c r="F55" s="10">
        <f t="shared" si="7"/>
        <v>0</v>
      </c>
      <c r="G55" s="9">
        <f t="shared" si="8"/>
        <v>0</v>
      </c>
    </row>
    <row r="56" spans="1:7" x14ac:dyDescent="0.3">
      <c r="A56" s="8"/>
      <c r="B56" s="8"/>
      <c r="C56" s="11"/>
      <c r="D56" s="11"/>
      <c r="E56" s="6">
        <f t="shared" si="6"/>
        <v>0</v>
      </c>
      <c r="F56" s="6">
        <f t="shared" si="7"/>
        <v>0</v>
      </c>
      <c r="G56" s="3">
        <f t="shared" si="8"/>
        <v>0</v>
      </c>
    </row>
    <row r="57" spans="1:7" x14ac:dyDescent="0.3">
      <c r="A57" s="8"/>
      <c r="B57" s="8"/>
      <c r="C57" s="9"/>
      <c r="D57" s="9"/>
      <c r="E57" s="10"/>
      <c r="F57" s="10"/>
      <c r="G57" s="9"/>
    </row>
    <row r="58" spans="1:7" x14ac:dyDescent="0.3">
      <c r="C58">
        <f>SUM(C39:C56)</f>
        <v>15</v>
      </c>
      <c r="D58">
        <f>SUM(D39:D56)</f>
        <v>15</v>
      </c>
      <c r="E58">
        <f>SUM(E39:E56)</f>
        <v>55</v>
      </c>
      <c r="F58">
        <f>SUM(F39:F56)</f>
        <v>55</v>
      </c>
      <c r="G58">
        <f>SUM(G39:G56)</f>
        <v>45</v>
      </c>
    </row>
    <row r="60" spans="1:7" x14ac:dyDescent="0.3">
      <c r="A60" t="s">
        <v>34</v>
      </c>
      <c r="B60">
        <f>G58-(C58*D58)/B63</f>
        <v>30.9375</v>
      </c>
      <c r="D60" s="8"/>
      <c r="E60" s="8"/>
      <c r="F60" s="8"/>
    </row>
    <row r="61" spans="1:7" x14ac:dyDescent="0.3">
      <c r="A61" t="s">
        <v>35</v>
      </c>
      <c r="B61">
        <f>E58-(C58^2)/B63</f>
        <v>40.9375</v>
      </c>
      <c r="D61" s="8"/>
      <c r="E61" s="8"/>
      <c r="F61" s="8"/>
    </row>
    <row r="62" spans="1:7" x14ac:dyDescent="0.3">
      <c r="A62" t="s">
        <v>36</v>
      </c>
      <c r="B62">
        <f>F58-(D58^2)/B63</f>
        <v>40.9375</v>
      </c>
      <c r="D62" s="8"/>
      <c r="E62" s="8"/>
      <c r="F62" s="8"/>
    </row>
    <row r="63" spans="1:7" x14ac:dyDescent="0.3">
      <c r="A63" t="s">
        <v>15</v>
      </c>
      <c r="B63">
        <v>16</v>
      </c>
      <c r="D63" s="8"/>
      <c r="E63" s="8"/>
      <c r="F63" s="8"/>
    </row>
    <row r="64" spans="1:7" x14ac:dyDescent="0.3">
      <c r="A64" t="s">
        <v>37</v>
      </c>
      <c r="B64">
        <f>B60/(SQRT(B61*B62))</f>
        <v>0.75572519083969503</v>
      </c>
      <c r="D64" s="8"/>
      <c r="E64" s="8"/>
      <c r="F64" s="8"/>
    </row>
    <row r="65" spans="4:6" x14ac:dyDescent="0.3">
      <c r="D65" s="8"/>
      <c r="E65" s="8"/>
      <c r="F65" s="8"/>
    </row>
    <row r="66" spans="4:6" x14ac:dyDescent="0.3">
      <c r="D66" s="8"/>
      <c r="E66" s="8"/>
      <c r="F66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B6"/>
    </sheetView>
  </sheetViews>
  <sheetFormatPr defaultRowHeight="14.4" x14ac:dyDescent="0.3"/>
  <sheetData>
    <row r="1" spans="1:6" ht="57.6" x14ac:dyDescent="0.3">
      <c r="A1" s="8" t="s">
        <v>41</v>
      </c>
      <c r="B1" s="8" t="s">
        <v>42</v>
      </c>
    </row>
    <row r="2" spans="1:6" x14ac:dyDescent="0.3">
      <c r="A2" s="8">
        <v>23.9</v>
      </c>
      <c r="B2" s="13">
        <v>29368</v>
      </c>
    </row>
    <row r="3" spans="1:6" x14ac:dyDescent="0.3">
      <c r="A3" s="8">
        <v>29.8</v>
      </c>
      <c r="B3" s="13">
        <v>25914</v>
      </c>
    </row>
    <row r="4" spans="1:6" x14ac:dyDescent="0.3">
      <c r="A4" s="8">
        <v>24.8</v>
      </c>
      <c r="B4" s="13">
        <v>30628</v>
      </c>
    </row>
    <row r="5" spans="1:6" x14ac:dyDescent="0.3">
      <c r="A5" s="8">
        <v>26.6</v>
      </c>
      <c r="B5" s="13">
        <v>33749</v>
      </c>
    </row>
    <row r="6" spans="1:6" x14ac:dyDescent="0.3">
      <c r="A6" s="8">
        <v>20.399999999999999</v>
      </c>
      <c r="B6" s="13">
        <v>28867</v>
      </c>
    </row>
    <row r="7" spans="1:6" ht="57.6" x14ac:dyDescent="0.3">
      <c r="B7" s="8" t="s">
        <v>38</v>
      </c>
      <c r="C7" s="8" t="s">
        <v>39</v>
      </c>
      <c r="D7" s="8" t="s">
        <v>40</v>
      </c>
    </row>
    <row r="8" spans="1:6" x14ac:dyDescent="0.3">
      <c r="A8" s="8">
        <v>-95</v>
      </c>
      <c r="B8" s="8">
        <v>1</v>
      </c>
      <c r="C8" s="8">
        <v>80</v>
      </c>
      <c r="D8" s="8">
        <v>6</v>
      </c>
      <c r="E8" s="8">
        <v>18</v>
      </c>
      <c r="F8" s="8">
        <v>18</v>
      </c>
    </row>
    <row r="9" spans="1:6" x14ac:dyDescent="0.3">
      <c r="A9" s="8">
        <v>-90</v>
      </c>
      <c r="B9" s="8">
        <v>2</v>
      </c>
      <c r="C9" s="8">
        <v>65</v>
      </c>
      <c r="D9" s="8">
        <v>5</v>
      </c>
      <c r="E9" s="8">
        <v>17</v>
      </c>
      <c r="F9" s="8">
        <v>17</v>
      </c>
    </row>
    <row r="10" spans="1:6" x14ac:dyDescent="0.3">
      <c r="A10" s="8">
        <v>-90</v>
      </c>
      <c r="B10" s="8">
        <v>3</v>
      </c>
      <c r="C10" s="8">
        <v>20</v>
      </c>
      <c r="D10" s="8">
        <v>4</v>
      </c>
      <c r="E10" s="8">
        <v>15.5</v>
      </c>
      <c r="F10" s="8">
        <v>16</v>
      </c>
    </row>
    <row r="11" spans="1:6" x14ac:dyDescent="0.3">
      <c r="A11" s="8">
        <v>-80</v>
      </c>
      <c r="B11" s="8">
        <v>4</v>
      </c>
      <c r="C11" s="8">
        <v>-10</v>
      </c>
      <c r="D11" s="8">
        <v>4</v>
      </c>
      <c r="E11" s="8">
        <v>14</v>
      </c>
      <c r="F11" s="8">
        <v>16</v>
      </c>
    </row>
    <row r="12" spans="1:6" x14ac:dyDescent="0.3">
      <c r="A12" s="8">
        <v>-70</v>
      </c>
      <c r="B12" s="8">
        <v>5</v>
      </c>
      <c r="C12" s="8">
        <v>-50</v>
      </c>
      <c r="D12" s="8">
        <v>4</v>
      </c>
      <c r="E12" s="8">
        <v>9</v>
      </c>
      <c r="F12" s="8">
        <v>16</v>
      </c>
    </row>
    <row r="13" spans="1:6" x14ac:dyDescent="0.3">
      <c r="A13" s="8">
        <v>-70</v>
      </c>
      <c r="B13" s="8">
        <v>6</v>
      </c>
      <c r="C13" s="8">
        <v>20</v>
      </c>
      <c r="D13" s="8">
        <v>3</v>
      </c>
      <c r="E13" s="8">
        <v>15.5</v>
      </c>
      <c r="F13" s="8">
        <v>12</v>
      </c>
    </row>
    <row r="14" spans="1:6" x14ac:dyDescent="0.3">
      <c r="A14" s="8">
        <v>-65</v>
      </c>
      <c r="B14" s="8">
        <v>7</v>
      </c>
      <c r="C14" s="8">
        <v>-25</v>
      </c>
      <c r="D14" s="8">
        <v>3</v>
      </c>
      <c r="E14" s="8">
        <v>12</v>
      </c>
      <c r="F14" s="8">
        <v>12</v>
      </c>
    </row>
    <row r="15" spans="1:6" x14ac:dyDescent="0.3">
      <c r="A15" s="8">
        <v>-65</v>
      </c>
      <c r="B15" s="8">
        <v>8</v>
      </c>
      <c r="C15" s="8">
        <v>-70</v>
      </c>
      <c r="D15" s="8">
        <v>3</v>
      </c>
      <c r="E15" s="8">
        <v>5.5</v>
      </c>
      <c r="F15" s="8">
        <v>12</v>
      </c>
    </row>
    <row r="16" spans="1:6" x14ac:dyDescent="0.3">
      <c r="A16" s="8">
        <v>-50</v>
      </c>
      <c r="B16" s="8">
        <v>9</v>
      </c>
      <c r="C16" s="8">
        <v>-15</v>
      </c>
      <c r="D16" s="8">
        <v>2</v>
      </c>
      <c r="E16" s="8">
        <v>13</v>
      </c>
      <c r="F16" s="8">
        <v>6</v>
      </c>
    </row>
    <row r="17" spans="1:6" x14ac:dyDescent="0.3">
      <c r="A17" s="8">
        <v>-35</v>
      </c>
      <c r="B17" s="8">
        <v>10</v>
      </c>
      <c r="C17" s="8">
        <v>-30</v>
      </c>
      <c r="D17" s="8">
        <v>2</v>
      </c>
      <c r="E17" s="8">
        <v>11</v>
      </c>
      <c r="F17" s="8">
        <v>6</v>
      </c>
    </row>
    <row r="18" spans="1:6" x14ac:dyDescent="0.3">
      <c r="A18" s="8">
        <v>-30</v>
      </c>
      <c r="B18" s="8">
        <v>11</v>
      </c>
      <c r="C18" s="8">
        <v>-35</v>
      </c>
      <c r="D18" s="8">
        <v>2</v>
      </c>
      <c r="E18" s="8">
        <v>10</v>
      </c>
      <c r="F18" s="8">
        <v>6</v>
      </c>
    </row>
    <row r="19" spans="1:6" x14ac:dyDescent="0.3">
      <c r="A19" s="8">
        <v>-25</v>
      </c>
      <c r="B19" s="8">
        <v>12</v>
      </c>
      <c r="C19" s="8">
        <v>-65</v>
      </c>
      <c r="D19" s="8">
        <v>2</v>
      </c>
      <c r="E19" s="8">
        <v>7.5</v>
      </c>
      <c r="F19" s="8">
        <v>6</v>
      </c>
    </row>
    <row r="20" spans="1:6" x14ac:dyDescent="0.3">
      <c r="A20" s="8">
        <v>-15</v>
      </c>
      <c r="B20" s="8">
        <v>13</v>
      </c>
      <c r="C20" s="8">
        <v>-65</v>
      </c>
      <c r="D20" s="8">
        <v>2</v>
      </c>
      <c r="E20" s="8">
        <v>7.5</v>
      </c>
      <c r="F20" s="8">
        <v>6</v>
      </c>
    </row>
    <row r="21" spans="1:6" x14ac:dyDescent="0.3">
      <c r="A21" s="8">
        <v>-10</v>
      </c>
      <c r="B21" s="8">
        <v>14</v>
      </c>
      <c r="C21" s="8">
        <v>-70</v>
      </c>
      <c r="D21" s="8">
        <v>2</v>
      </c>
      <c r="E21" s="8">
        <v>5.5</v>
      </c>
      <c r="F21" s="8">
        <v>6</v>
      </c>
    </row>
    <row r="22" spans="1:6" x14ac:dyDescent="0.3">
      <c r="A22" s="8">
        <v>20</v>
      </c>
      <c r="B22" s="8">
        <v>15</v>
      </c>
      <c r="C22" s="8">
        <v>-80</v>
      </c>
      <c r="D22" s="8">
        <v>2</v>
      </c>
      <c r="E22" s="8">
        <v>4</v>
      </c>
      <c r="F22" s="8">
        <v>6</v>
      </c>
    </row>
    <row r="23" spans="1:6" x14ac:dyDescent="0.3">
      <c r="A23" s="8">
        <v>20</v>
      </c>
      <c r="B23" s="8">
        <v>16</v>
      </c>
      <c r="C23" s="8">
        <v>-90</v>
      </c>
      <c r="D23" s="8">
        <v>2</v>
      </c>
      <c r="E23" s="8">
        <v>2.5</v>
      </c>
      <c r="F23" s="8">
        <v>6</v>
      </c>
    </row>
    <row r="24" spans="1:6" x14ac:dyDescent="0.3">
      <c r="A24" s="8">
        <v>65</v>
      </c>
      <c r="B24" s="8">
        <v>17</v>
      </c>
      <c r="C24" s="8">
        <v>-95</v>
      </c>
      <c r="D24" s="8">
        <v>2</v>
      </c>
      <c r="E24" s="8">
        <v>1</v>
      </c>
      <c r="F24" s="8">
        <v>6</v>
      </c>
    </row>
    <row r="25" spans="1:6" x14ac:dyDescent="0.3">
      <c r="A25" s="8">
        <v>80</v>
      </c>
      <c r="B25" s="8">
        <v>18</v>
      </c>
      <c r="C25" s="8">
        <v>-90</v>
      </c>
      <c r="D25" s="8">
        <v>1</v>
      </c>
      <c r="E25" s="8">
        <v>2.5</v>
      </c>
      <c r="F25" s="8">
        <v>1</v>
      </c>
    </row>
  </sheetData>
  <sortState ref="A8:A25">
    <sortCondition ref="A8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Development</dc:creator>
  <cp:lastModifiedBy>Development</cp:lastModifiedBy>
  <dcterms:created xsi:type="dcterms:W3CDTF">2014-12-03T01:44:49Z</dcterms:created>
  <dcterms:modified xsi:type="dcterms:W3CDTF">2014-12-06T04:18:21Z</dcterms:modified>
</cp:coreProperties>
</file>