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enchmarking" sheetId="1" state="visible" r:id="rId2"/>
    <sheet name="HER" sheetId="2" state="visible" r:id="rId3"/>
    <sheet name="CO2RR" sheetId="3" state="visible" r:id="rId4"/>
  </sheets>
  <definedNames>
    <definedName function="false" hidden="false" name="OERx" vbProcedure="false">#REF!</definedName>
    <definedName function="false" hidden="false" name="OERy" vbProcedure="false">#REF!</definedName>
    <definedName function="false" hidden="false" name="ORRx" vbProcedure="false">#REF!</definedName>
    <definedName function="false" hidden="false" name="ORRy" vbProcedure="false">#REF!</definedName>
    <definedName function="false" hidden="false" name="Vertex_x" vbProcedure="false">#REF!</definedName>
    <definedName function="false" hidden="false" name="Vertex_y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<sst xmlns="http://schemas.openxmlformats.org/spreadsheetml/2006/main" count="287" uniqueCount="136">
  <si>
    <t xml:space="preserve">http://pubs.rsc.org/-/content/articlehtml/2014/cp/c3cp54822h</t>
  </si>
  <si>
    <t xml:space="preserve">GASpy</t>
  </si>
  <si>
    <t xml:space="preserve">Difference</t>
  </si>
  <si>
    <t xml:space="preserve">Absolute Difference</t>
  </si>
  <si>
    <t xml:space="preserve">Square Difference</t>
  </si>
  <si>
    <t xml:space="preserve">Adsorbate</t>
  </si>
  <si>
    <t xml:space="preserve">Surface</t>
  </si>
  <si>
    <t xml:space="preserve">Ag</t>
  </si>
  <si>
    <t xml:space="preserve">Au</t>
  </si>
  <si>
    <t xml:space="preserve">Cu</t>
  </si>
  <si>
    <t xml:space="preserve">Ni</t>
  </si>
  <si>
    <t xml:space="preserve">Pd</t>
  </si>
  <si>
    <t xml:space="preserve">Pt</t>
  </si>
  <si>
    <t xml:space="preserve">Rh</t>
  </si>
  <si>
    <t xml:space="preserve">H*</t>
  </si>
  <si>
    <t xml:space="preserve">CO*</t>
  </si>
  <si>
    <t xml:space="preserve">CO</t>
  </si>
  <si>
    <t xml:space="preserve">MSE:</t>
  </si>
  <si>
    <t xml:space="preserve">RMSE:</t>
  </si>
  <si>
    <t xml:space="preserve">MAE:</t>
  </si>
  <si>
    <t xml:space="preserve">MAD:</t>
  </si>
  <si>
    <t xml:space="preserve">max:</t>
  </si>
  <si>
    <t xml:space="preserve">Shi2014</t>
  </si>
  <si>
    <t xml:space="preserve">diff</t>
  </si>
  <si>
    <t xml:space="preserve">Parity</t>
  </si>
  <si>
    <t xml:space="preserve">Material</t>
  </si>
  <si>
    <t xml:space="preserve">Current density [A/cm^2]</t>
  </si>
  <si>
    <t xml:space="preserve">dE_H [eV]</t>
  </si>
  <si>
    <t xml:space="preserve">Zenith?</t>
  </si>
  <si>
    <t xml:space="preserve">Vertex Location</t>
  </si>
  <si>
    <t xml:space="preserve">LHS</t>
  </si>
  <si>
    <t xml:space="preserve">log(Current density [A/cm^2])</t>
  </si>
  <si>
    <t xml:space="preserve">Experimental dG_H [eV]</t>
  </si>
  <si>
    <t xml:space="preserve">Nb</t>
  </si>
  <si>
    <t xml:space="preserve">m</t>
  </si>
  <si>
    <t xml:space="preserve">b</t>
  </si>
  <si>
    <t xml:space="preserve">Mo</t>
  </si>
  <si>
    <t xml:space="preserve">se(m)</t>
  </si>
  <si>
    <t xml:space="preserve">se(b)</t>
  </si>
  <si>
    <t xml:space="preserve">W</t>
  </si>
  <si>
    <t xml:space="preserve">r2</t>
  </si>
  <si>
    <t xml:space="preserve">std(y)</t>
  </si>
  <si>
    <t xml:space="preserve">Co</t>
  </si>
  <si>
    <t xml:space="preserve">F</t>
  </si>
  <si>
    <t xml:space="preserve">df</t>
  </si>
  <si>
    <t xml:space="preserve">ssreg</t>
  </si>
  <si>
    <t xml:space="preserve">ssresid</t>
  </si>
  <si>
    <t xml:space="preserve">Re</t>
  </si>
  <si>
    <t xml:space="preserve">Pt(111)</t>
  </si>
  <si>
    <t xml:space="preserve">Zenith</t>
  </si>
  <si>
    <t xml:space="preserve">Ir</t>
  </si>
  <si>
    <t xml:space="preserve">MoS2</t>
  </si>
  <si>
    <t xml:space="preserve">Au(111)</t>
  </si>
  <si>
    <t xml:space="preserve">Si6W3 (111)</t>
  </si>
  <si>
    <t xml:space="preserve">Si6W3</t>
  </si>
  <si>
    <t xml:space="preserve">(111)</t>
  </si>
  <si>
    <t xml:space="preserve">W4N8 (211)</t>
  </si>
  <si>
    <t xml:space="preserve">W4N8</t>
  </si>
  <si>
    <t xml:space="preserve">(211)</t>
  </si>
  <si>
    <t xml:space="preserve">Al1Rh1 (221)</t>
  </si>
  <si>
    <t xml:space="preserve">AlRh</t>
  </si>
  <si>
    <t xml:space="preserve">(221)</t>
  </si>
  <si>
    <t xml:space="preserve">V2Sb4 (211)</t>
  </si>
  <si>
    <t xml:space="preserve">V2Sb4</t>
  </si>
  <si>
    <t xml:space="preserve">Fe4Si4 (111)</t>
  </si>
  <si>
    <t xml:space="preserve">Fe4Si4</t>
  </si>
  <si>
    <t xml:space="preserve">Sn6Pt4 (100)</t>
  </si>
  <si>
    <t xml:space="preserve">Sn6Pt4</t>
  </si>
  <si>
    <t xml:space="preserve">(100)</t>
  </si>
  <si>
    <t xml:space="preserve">Fe1Pt1 (211)</t>
  </si>
  <si>
    <t xml:space="preserve">FePt</t>
  </si>
  <si>
    <t xml:space="preserve">Fe1Si2 (110)</t>
  </si>
  <si>
    <t xml:space="preserve">FeSi2</t>
  </si>
  <si>
    <t xml:space="preserve">(110)</t>
  </si>
  <si>
    <t xml:space="preserve">Al2Sb2 (211)</t>
  </si>
  <si>
    <t xml:space="preserve">Al2Sb2</t>
  </si>
  <si>
    <t xml:space="preserve">Ga1Cu1Pt2 (112)</t>
  </si>
  <si>
    <t xml:space="preserve">GaCuPt2</t>
  </si>
  <si>
    <t xml:space="preserve">(112)</t>
  </si>
  <si>
    <t xml:space="preserve">Al18Co4 (001)</t>
  </si>
  <si>
    <t xml:space="preserve">Al8Co4</t>
  </si>
  <si>
    <t xml:space="preserve">(001)</t>
  </si>
  <si>
    <t xml:space="preserve">V1Ga1 Ni2 (111)</t>
  </si>
  <si>
    <t xml:space="preserve">VGaNi2</t>
  </si>
  <si>
    <t xml:space="preserve">Fe1Pt1 (100)</t>
  </si>
  <si>
    <t xml:space="preserve">Ga4Os2 (111)</t>
  </si>
  <si>
    <t xml:space="preserve">Ga4Os2</t>
  </si>
  <si>
    <t xml:space="preserve">Ir3Rh1 (111)</t>
  </si>
  <si>
    <t xml:space="preserve">Ir3Rh</t>
  </si>
  <si>
    <t xml:space="preserve">Co2Re6 (100)</t>
  </si>
  <si>
    <t xml:space="preserve">Co2Re6</t>
  </si>
  <si>
    <t xml:space="preserve">V2Pt2 (102)</t>
  </si>
  <si>
    <t xml:space="preserve">V2Pt2</t>
  </si>
  <si>
    <t xml:space="preserve">(102)</t>
  </si>
  <si>
    <t xml:space="preserve">Co2Sb2 (110)</t>
  </si>
  <si>
    <t xml:space="preserve">Co2Sb2</t>
  </si>
  <si>
    <t xml:space="preserve">Al1Fe2W1 (111)</t>
  </si>
  <si>
    <t xml:space="preserve">AlFe2W</t>
  </si>
  <si>
    <t xml:space="preserve">Al3V1 (112)</t>
  </si>
  <si>
    <t xml:space="preserve">Al3V</t>
  </si>
  <si>
    <t xml:space="preserve">Al2Os1 (110)</t>
  </si>
  <si>
    <t xml:space="preserve">Al2Os</t>
  </si>
  <si>
    <t xml:space="preserve">V2N2 (111)</t>
  </si>
  <si>
    <t xml:space="preserve">V2N2</t>
  </si>
  <si>
    <t xml:space="preserve">Ni6Sb2 (100)</t>
  </si>
  <si>
    <t xml:space="preserve">Ni6Sb2</t>
  </si>
  <si>
    <t xml:space="preserve">V2Ir2 (010)</t>
  </si>
  <si>
    <t xml:space="preserve">V2Ir2</t>
  </si>
  <si>
    <t xml:space="preserve">(010)</t>
  </si>
  <si>
    <t xml:space="preserve">Si2Pt6 (20-1)</t>
  </si>
  <si>
    <t xml:space="preserve">Si2Pt6</t>
  </si>
  <si>
    <t xml:space="preserve">(20-1)</t>
  </si>
  <si>
    <t xml:space="preserve">Sn4Rh4 (111)</t>
  </si>
  <si>
    <t xml:space="preserve">Sn4Rh4</t>
  </si>
  <si>
    <t xml:space="preserve">Fe3Rh1N1 (110)</t>
  </si>
  <si>
    <t xml:space="preserve">Fe3RhN</t>
  </si>
  <si>
    <t xml:space="preserve">Fe1Pt1 (102)</t>
  </si>
  <si>
    <t xml:space="preserve">In12Co4 (100)</t>
  </si>
  <si>
    <t xml:space="preserve">In2Co4</t>
  </si>
  <si>
    <t xml:space="preserve">Al2V6 (111)</t>
  </si>
  <si>
    <t xml:space="preserve">Al2V6</t>
  </si>
  <si>
    <t xml:space="preserve">V1Ir3 (211)</t>
  </si>
  <si>
    <t xml:space="preserve">VIr3</t>
  </si>
  <si>
    <t xml:space="preserve">Ga1Cu1Pt2 (110)</t>
  </si>
  <si>
    <t xml:space="preserve">Al3V1 (211)</t>
  </si>
  <si>
    <t xml:space="preserve">Current density [mA/cm^2]</t>
  </si>
  <si>
    <t xml:space="preserve">dE_CO [eV]</t>
  </si>
  <si>
    <t xml:space="preserve">log(Current density [mA/cm^2])</t>
  </si>
  <si>
    <t xml:space="preserve">dG_CO, Xinyan [eV]</t>
  </si>
  <si>
    <t xml:space="preserve">Cu(211)</t>
  </si>
  <si>
    <t xml:space="preserve">Cu(111)</t>
  </si>
  <si>
    <t xml:space="preserve">dG, Xinyan</t>
  </si>
  <si>
    <t xml:space="preserve">dE, GASpy</t>
  </si>
  <si>
    <t xml:space="preserve">dG, GASpy</t>
  </si>
  <si>
    <t xml:space="preserve">Xinyan/GASpy offset</t>
  </si>
  <si>
    <t xml:space="preserve">normal offset: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</si>
</sst>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"/>
    <numFmt numFmtId="166" formatCode="0"/>
    <numFmt numFmtId="167" formatCode="0.0000"/>
    <numFmt numFmtId="168" formatCode="0.00E+00"/>
    <numFmt numFmtId="169" formatCode="0.000000000"/>
    <numFmt numFmtId="170" formatCode="@"/>
    <numFmt numFmtId="171" formatCode="0.E+00"/>
    <numFmt numFmtId="172" formatCode="0.000"/>
    <numFmt numFmtId="173" formatCode="0.00000000"/>
    <numFmt numFmtId="174" formatCode="#,##0.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  <charset val="1"/>
    </font>
    <font>
      <u val="single"/>
      <sz val="12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000000"/>
      <name val="Calibri"/>
      <family val="0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000000"/>
      <name val="Calibri"/>
      <family val="2"/>
    </font>
    <font>
      <outline val="true"/>
      <sz val="11"/>
      <color rgb="FF000000"/>
      <name val="Calibri"/>
      <family val="2"/>
      <charset val="1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3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5B9BD5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Parity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316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Benchmarking!$A$16:$A$50</c:f>
              <c:numCache>
                <c:formatCode>General</c:formatCode>
                <c:ptCount val="35"/>
                <c:pt idx="0">
                  <c:v>0.42</c:v>
                </c:pt>
                <c:pt idx="1">
                  <c:v>0.31</c:v>
                </c:pt>
                <c:pt idx="2">
                  <c:v>0</c:v>
                </c:pt>
                <c:pt idx="3">
                  <c:v>-0.12</c:v>
                </c:pt>
                <c:pt idx="4">
                  <c:v>-0.187438487</c:v>
                </c:pt>
                <c:pt idx="5">
                  <c:v>0.23</c:v>
                </c:pt>
                <c:pt idx="6">
                  <c:v>0.27</c:v>
                </c:pt>
                <c:pt idx="7">
                  <c:v>-0.04</c:v>
                </c:pt>
                <c:pt idx="8">
                  <c:v>-0.31</c:v>
                </c:pt>
                <c:pt idx="9">
                  <c:v>-0.39614249</c:v>
                </c:pt>
                <c:pt idx="10">
                  <c:v>0.07</c:v>
                </c:pt>
                <c:pt idx="11">
                  <c:v>-0.05</c:v>
                </c:pt>
                <c:pt idx="12">
                  <c:v>-0.54</c:v>
                </c:pt>
                <c:pt idx="13">
                  <c:v>-0.56</c:v>
                </c:pt>
                <c:pt idx="14">
                  <c:v>-0.68171481</c:v>
                </c:pt>
                <c:pt idx="15">
                  <c:v>-0.33</c:v>
                </c:pt>
                <c:pt idx="16">
                  <c:v>-0.4</c:v>
                </c:pt>
                <c:pt idx="17">
                  <c:v>-1.62</c:v>
                </c:pt>
                <c:pt idx="18">
                  <c:v>-1.66</c:v>
                </c:pt>
                <c:pt idx="19">
                  <c:v>-1.715932654</c:v>
                </c:pt>
                <c:pt idx="20">
                  <c:v>-0.33</c:v>
                </c:pt>
                <c:pt idx="21">
                  <c:v>-0.45</c:v>
                </c:pt>
                <c:pt idx="22">
                  <c:v>-1.73</c:v>
                </c:pt>
                <c:pt idx="23">
                  <c:v>-1.64</c:v>
                </c:pt>
                <c:pt idx="24">
                  <c:v>-1.811104316</c:v>
                </c:pt>
                <c:pt idx="25">
                  <c:v>-0.47</c:v>
                </c:pt>
                <c:pt idx="26">
                  <c:v>-0.34</c:v>
                </c:pt>
                <c:pt idx="27">
                  <c:v>-1.52</c:v>
                </c:pt>
                <c:pt idx="28">
                  <c:v>-1.8</c:v>
                </c:pt>
                <c:pt idx="29">
                  <c:v>-1.977454062</c:v>
                </c:pt>
                <c:pt idx="30">
                  <c:v>-0.4</c:v>
                </c:pt>
                <c:pt idx="31">
                  <c:v>-0.4</c:v>
                </c:pt>
                <c:pt idx="32">
                  <c:v>-1.75</c:v>
                </c:pt>
                <c:pt idx="33">
                  <c:v>-1.88</c:v>
                </c:pt>
                <c:pt idx="34">
                  <c:v>-1.921454712</c:v>
                </c:pt>
              </c:numCache>
            </c:numRef>
          </c:xVal>
          <c:yVal>
            <c:numRef>
              <c:f>Benchmarking!$B$16:$B$50</c:f>
              <c:numCache>
                <c:formatCode>General</c:formatCode>
                <c:ptCount val="35"/>
                <c:pt idx="0">
                  <c:v>0.49</c:v>
                </c:pt>
                <c:pt idx="1">
                  <c:v>0.22</c:v>
                </c:pt>
                <c:pt idx="2">
                  <c:v>0.08</c:v>
                </c:pt>
                <c:pt idx="3">
                  <c:v>-0.08</c:v>
                </c:pt>
                <c:pt idx="4">
                  <c:v>-0.16</c:v>
                </c:pt>
                <c:pt idx="5">
                  <c:v>0.16</c:v>
                </c:pt>
                <c:pt idx="6">
                  <c:v>0.13</c:v>
                </c:pt>
                <c:pt idx="7">
                  <c:v>-0.1</c:v>
                </c:pt>
                <c:pt idx="8">
                  <c:v>-0.25</c:v>
                </c:pt>
                <c:pt idx="9">
                  <c:v>-0.38</c:v>
                </c:pt>
                <c:pt idx="10">
                  <c:v>0.06</c:v>
                </c:pt>
                <c:pt idx="11">
                  <c:v>0.01</c:v>
                </c:pt>
                <c:pt idx="12">
                  <c:v>-0.45</c:v>
                </c:pt>
                <c:pt idx="13">
                  <c:v>-0.55</c:v>
                </c:pt>
                <c:pt idx="14">
                  <c:v>-0.69</c:v>
                </c:pt>
                <c:pt idx="15">
                  <c:v>-0.49</c:v>
                </c:pt>
                <c:pt idx="16">
                  <c:v>-0.52</c:v>
                </c:pt>
                <c:pt idx="17">
                  <c:v>-1.76</c:v>
                </c:pt>
                <c:pt idx="18">
                  <c:v>-1.73</c:v>
                </c:pt>
                <c:pt idx="19">
                  <c:v>-1.82</c:v>
                </c:pt>
                <c:pt idx="20">
                  <c:v>-0.32</c:v>
                </c:pt>
                <c:pt idx="21">
                  <c:v>-0.45</c:v>
                </c:pt>
                <c:pt idx="22">
                  <c:v>-1.68</c:v>
                </c:pt>
                <c:pt idx="23">
                  <c:v>-1.6</c:v>
                </c:pt>
                <c:pt idx="24">
                  <c:v>-1.68</c:v>
                </c:pt>
                <c:pt idx="25">
                  <c:v>-0.48</c:v>
                </c:pt>
                <c:pt idx="26">
                  <c:v>-0.36</c:v>
                </c:pt>
                <c:pt idx="27">
                  <c:v>-1.45</c:v>
                </c:pt>
                <c:pt idx="28">
                  <c:v>-1.76</c:v>
                </c:pt>
                <c:pt idx="29">
                  <c:v>-1.8</c:v>
                </c:pt>
                <c:pt idx="30">
                  <c:v>-0.45</c:v>
                </c:pt>
                <c:pt idx="31">
                  <c:v>-0.39</c:v>
                </c:pt>
                <c:pt idx="32">
                  <c:v>-1.63</c:v>
                </c:pt>
                <c:pt idx="33">
                  <c:v>-1.84</c:v>
                </c:pt>
                <c:pt idx="34">
                  <c:v>-1.76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Benchmarking!$D$16:$D$17</c:f>
              <c:numCache>
                <c:formatCode>General</c:formatCode>
                <c:ptCount val="2"/>
                <c:pt idx="0">
                  <c:v>-2</c:v>
                </c:pt>
                <c:pt idx="1">
                  <c:v>1</c:v>
                </c:pt>
              </c:numCache>
            </c:numRef>
          </c:xVal>
          <c:yVal>
            <c:numRef>
              <c:f>Benchmarking!$D$16:$D$17</c:f>
              <c:numCache>
                <c:formatCode>General</c:formatCode>
                <c:ptCount val="2"/>
                <c:pt idx="0">
                  <c:v>-2</c:v>
                </c:pt>
                <c:pt idx="1">
                  <c:v>1</c:v>
                </c:pt>
              </c:numCache>
            </c:numRef>
          </c:yVal>
          <c:smooth val="0"/>
        </c:ser>
        <c:axId val="11598911"/>
        <c:axId val="79879787"/>
      </c:scatterChart>
      <c:valAx>
        <c:axId val="1159891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879787"/>
        <c:crosses val="autoZero"/>
        <c:crossBetween val="midCat"/>
      </c:valAx>
      <c:valAx>
        <c:axId val="7987978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59891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Residuals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316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Benchmarking!$C$16:$C$50</c:f>
              <c:numCache>
                <c:formatCode>General</c:formatCode>
                <c:ptCount val="35"/>
                <c:pt idx="0">
                  <c:v>0.07</c:v>
                </c:pt>
                <c:pt idx="1">
                  <c:v>-0.09</c:v>
                </c:pt>
                <c:pt idx="2">
                  <c:v>0.08</c:v>
                </c:pt>
                <c:pt idx="3">
                  <c:v>0.04</c:v>
                </c:pt>
                <c:pt idx="4">
                  <c:v>0.027438487</c:v>
                </c:pt>
                <c:pt idx="5">
                  <c:v>-0.07</c:v>
                </c:pt>
                <c:pt idx="6">
                  <c:v>-0.14</c:v>
                </c:pt>
                <c:pt idx="7">
                  <c:v>-0.06</c:v>
                </c:pt>
                <c:pt idx="8">
                  <c:v>0.06</c:v>
                </c:pt>
                <c:pt idx="9">
                  <c:v>0.01614249</c:v>
                </c:pt>
                <c:pt idx="10">
                  <c:v>-0.01</c:v>
                </c:pt>
                <c:pt idx="11">
                  <c:v>0.06</c:v>
                </c:pt>
                <c:pt idx="12">
                  <c:v>0.09</c:v>
                </c:pt>
                <c:pt idx="13">
                  <c:v>0.0100000000000001</c:v>
                </c:pt>
                <c:pt idx="14">
                  <c:v>-0.00828519000000005</c:v>
                </c:pt>
                <c:pt idx="15">
                  <c:v>-0.16</c:v>
                </c:pt>
                <c:pt idx="16">
                  <c:v>-0.12</c:v>
                </c:pt>
                <c:pt idx="17">
                  <c:v>-0.14</c:v>
                </c:pt>
                <c:pt idx="18">
                  <c:v>-0.0699999999999998</c:v>
                </c:pt>
                <c:pt idx="19">
                  <c:v>-0.104067346</c:v>
                </c:pt>
                <c:pt idx="20">
                  <c:v>0.01</c:v>
                </c:pt>
                <c:pt idx="21">
                  <c:v>0</c:v>
                </c:pt>
                <c:pt idx="22">
                  <c:v>0.0499999999999998</c:v>
                </c:pt>
                <c:pt idx="23">
                  <c:v>0.04</c:v>
                </c:pt>
                <c:pt idx="24">
                  <c:v>0.131104316</c:v>
                </c:pt>
                <c:pt idx="25">
                  <c:v>-0.00999999999999995</c:v>
                </c:pt>
                <c:pt idx="26">
                  <c:v>-0.02</c:v>
                </c:pt>
                <c:pt idx="27">
                  <c:v>0.0700000000000001</c:v>
                </c:pt>
                <c:pt idx="28">
                  <c:v>0.04</c:v>
                </c:pt>
                <c:pt idx="29">
                  <c:v>0.177454062</c:v>
                </c:pt>
                <c:pt idx="30">
                  <c:v>-0.05</c:v>
                </c:pt>
                <c:pt idx="31">
                  <c:v>0.01</c:v>
                </c:pt>
                <c:pt idx="32">
                  <c:v>0.12</c:v>
                </c:pt>
                <c:pt idx="33">
                  <c:v>0.04</c:v>
                </c:pt>
                <c:pt idx="34">
                  <c:v>0.161454712</c:v>
                </c:pt>
              </c:numCache>
            </c:numRef>
          </c:yVal>
          <c:smooth val="0"/>
        </c:ser>
        <c:axId val="19290779"/>
        <c:axId val="90550614"/>
      </c:scatterChart>
      <c:valAx>
        <c:axId val="192907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550614"/>
        <c:crosses val="autoZero"/>
        <c:crossBetween val="midCat"/>
      </c:valAx>
      <c:valAx>
        <c:axId val="90550614"/>
        <c:scaling>
          <c:orientation val="minMax"/>
        </c:scaling>
        <c:delete val="0"/>
        <c:axPos val="l"/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29077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Experimental Volcano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6896443185395"/>
          <c:y val="0.13084559263246"/>
          <c:w val="0.726366593222117"/>
          <c:h val="0.729697404616673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E+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og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power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og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HER!$O$2:$O$11</c:f>
              <c:numCache>
                <c:formatCode>General</c:formatCode>
                <c:ptCount val="10"/>
                <c:pt idx="0">
                  <c:v>-0.565386197191657</c:v>
                </c:pt>
                <c:pt idx="1">
                  <c:v>-0.325446487125772</c:v>
                </c:pt>
                <c:pt idx="2">
                  <c:v>-0.273324445952845</c:v>
                </c:pt>
                <c:pt idx="3">
                  <c:v>-0.200382517993981</c:v>
                </c:pt>
                <c:pt idx="4">
                  <c:v>-0.230854722452146</c:v>
                </c:pt>
                <c:pt idx="5">
                  <c:v>-0.0912915280637933</c:v>
                </c:pt>
                <c:pt idx="6">
                  <c:v>-0.109530270571087</c:v>
                </c:pt>
                <c:pt idx="7">
                  <c:v>-0.0280232593467553</c:v>
                </c:pt>
                <c:pt idx="8">
                  <c:v>-0.0303577899322629</c:v>
                </c:pt>
                <c:pt idx="9">
                  <c:v>-0.030315106793066</c:v>
                </c:pt>
              </c:numCache>
            </c:numRef>
          </c:xVal>
          <c:yVal>
            <c:numRef>
              <c:f>HER!$B$2:$B$11</c:f>
              <c:numCache>
                <c:formatCode>General</c:formatCode>
                <c:ptCount val="10"/>
                <c:pt idx="0">
                  <c:v>1.75900570326255E-007</c:v>
                </c:pt>
                <c:pt idx="1">
                  <c:v>8.75680941901776E-008</c:v>
                </c:pt>
                <c:pt idx="2">
                  <c:v>1.29118365092215E-006</c:v>
                </c:pt>
                <c:pt idx="3">
                  <c:v>4.89370742451432E-006</c:v>
                </c:pt>
                <c:pt idx="4">
                  <c:v>6.94105472727538E-006</c:v>
                </c:pt>
                <c:pt idx="5">
                  <c:v>0.00139246766815199</c:v>
                </c:pt>
                <c:pt idx="6">
                  <c:v>0.00103559232881604</c:v>
                </c:pt>
                <c:pt idx="7">
                  <c:v>0.00245126924770454</c:v>
                </c:pt>
                <c:pt idx="8">
                  <c:v>0.000781250803324243</c:v>
                </c:pt>
                <c:pt idx="9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0.00E+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HER!$O$11:$O$19</c:f>
              <c:numCache>
                <c:formatCode>General</c:formatCode>
                <c:ptCount val="9"/>
                <c:pt idx="0">
                  <c:v>-0.030315106793066</c:v>
                </c:pt>
                <c:pt idx="1">
                  <c:v>-0.030315106793066</c:v>
                </c:pt>
                <c:pt idx="2">
                  <c:v>-0.0290429121164537</c:v>
                </c:pt>
                <c:pt idx="3">
                  <c:v>0.0220725183570844</c:v>
                </c:pt>
                <c:pt idx="4">
                  <c:v>0.0796342884920773</c:v>
                </c:pt>
                <c:pt idx="5">
                  <c:v>0.147943910205345</c:v>
                </c:pt>
                <c:pt idx="6">
                  <c:v>0.35147490253646</c:v>
                </c:pt>
                <c:pt idx="7">
                  <c:v>0.35029874492304</c:v>
                </c:pt>
                <c:pt idx="8">
                  <c:v>0.463755271478844</c:v>
                </c:pt>
              </c:numCache>
            </c:numRef>
          </c:xVal>
          <c:yVal>
            <c:numRef>
              <c:f>HER!$B$11:$B$19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8.06908036656551E-006</c:v>
                </c:pt>
                <c:pt idx="5">
                  <c:v>2.04721308556154E-006</c:v>
                </c:pt>
                <c:pt idx="6">
                  <c:v>2.58343974842545E-007</c:v>
                </c:pt>
                <c:pt idx="7">
                  <c:v>1.61329941902728E-007</c:v>
                </c:pt>
                <c:pt idx="8">
                  <c:v>1.41475218609214E-008</c:v>
                </c:pt>
              </c:numCache>
            </c:numRef>
          </c:yVal>
          <c:smooth val="0"/>
        </c:ser>
        <c:axId val="70351451"/>
        <c:axId val="63174070"/>
      </c:scatterChart>
      <c:valAx>
        <c:axId val="70351451"/>
        <c:scaling>
          <c:orientation val="minMax"/>
          <c:max val="0.8"/>
          <c:min val="-0.8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ΔG_H (eV)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174070"/>
        <c:crossesAt val="1E-008"/>
        <c:crossBetween val="midCat"/>
        <c:majorUnit val="0.4"/>
      </c:valAx>
      <c:valAx>
        <c:axId val="63174070"/>
        <c:scaling>
          <c:logBase val="10"/>
          <c:orientation val="minMax"/>
          <c:max val="0.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j0 A/cm2</a:t>
                </a:r>
              </a:p>
            </c:rich>
          </c:tx>
          <c:layout>
            <c:manualLayout>
              <c:xMode val="edge"/>
              <c:yMode val="edge"/>
              <c:x val="0.0240268597209107"/>
              <c:y val="0.35880875493362"/>
            </c:manualLayout>
          </c:layout>
          <c:overlay val="0"/>
        </c:title>
        <c:numFmt formatCode="0.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351451"/>
        <c:crossesAt val="-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GASpy Volcano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3523043612744"/>
          <c:y val="0.139217796914245"/>
          <c:w val="0.726363542633261"/>
          <c:h val="0.729697404616673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E+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og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power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og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HER!$C$2:$C$11</c:f>
              <c:numCache>
                <c:formatCode>General</c:formatCode>
                <c:ptCount val="10"/>
                <c:pt idx="0">
                  <c:v>-0.805386197191657</c:v>
                </c:pt>
                <c:pt idx="1">
                  <c:v>-0.565446487125772</c:v>
                </c:pt>
                <c:pt idx="2">
                  <c:v>-0.513324445952845</c:v>
                </c:pt>
                <c:pt idx="3">
                  <c:v>-0.440382517993981</c:v>
                </c:pt>
                <c:pt idx="4">
                  <c:v>-0.470854722452146</c:v>
                </c:pt>
                <c:pt idx="5">
                  <c:v>-0.331291528063793</c:v>
                </c:pt>
                <c:pt idx="6">
                  <c:v>-0.349530270571087</c:v>
                </c:pt>
                <c:pt idx="7">
                  <c:v>-0.268023259346755</c:v>
                </c:pt>
                <c:pt idx="8">
                  <c:v>-0.270357789932263</c:v>
                </c:pt>
                <c:pt idx="9">
                  <c:v>-0.270315106793066</c:v>
                </c:pt>
              </c:numCache>
            </c:numRef>
          </c:xVal>
          <c:yVal>
            <c:numRef>
              <c:f>HER!$B$2:$B$11</c:f>
              <c:numCache>
                <c:formatCode>General</c:formatCode>
                <c:ptCount val="10"/>
                <c:pt idx="0">
                  <c:v>1.75900570326255E-007</c:v>
                </c:pt>
                <c:pt idx="1">
                  <c:v>8.75680941901776E-008</c:v>
                </c:pt>
                <c:pt idx="2">
                  <c:v>1.29118365092215E-006</c:v>
                </c:pt>
                <c:pt idx="3">
                  <c:v>4.89370742451432E-006</c:v>
                </c:pt>
                <c:pt idx="4">
                  <c:v>6.94105472727538E-006</c:v>
                </c:pt>
                <c:pt idx="5">
                  <c:v>0.00139246766815199</c:v>
                </c:pt>
                <c:pt idx="6">
                  <c:v>0.00103559232881604</c:v>
                </c:pt>
                <c:pt idx="7">
                  <c:v>0.00245126924770454</c:v>
                </c:pt>
                <c:pt idx="8">
                  <c:v>0.000781250803324243</c:v>
                </c:pt>
                <c:pt idx="9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0.00E+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HER!$C$11:$C$19</c:f>
              <c:numCache>
                <c:formatCode>General</c:formatCode>
                <c:ptCount val="9"/>
                <c:pt idx="0">
                  <c:v>-0.270315106793066</c:v>
                </c:pt>
                <c:pt idx="1">
                  <c:v>-0.270315106793066</c:v>
                </c:pt>
                <c:pt idx="2">
                  <c:v>-0.269042912116454</c:v>
                </c:pt>
                <c:pt idx="3">
                  <c:v>-0.217927481642916</c:v>
                </c:pt>
                <c:pt idx="4">
                  <c:v>-0.160365711507923</c:v>
                </c:pt>
                <c:pt idx="5">
                  <c:v>-0.092056089794655</c:v>
                </c:pt>
                <c:pt idx="6">
                  <c:v>0.11147490253646</c:v>
                </c:pt>
                <c:pt idx="7">
                  <c:v>0.11029874492304</c:v>
                </c:pt>
                <c:pt idx="8">
                  <c:v>0.223755271478844</c:v>
                </c:pt>
              </c:numCache>
            </c:numRef>
          </c:xVal>
          <c:yVal>
            <c:numRef>
              <c:f>HER!$B$11:$B$19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8.06908036656551E-006</c:v>
                </c:pt>
                <c:pt idx="5">
                  <c:v>2.04721308556154E-006</c:v>
                </c:pt>
                <c:pt idx="6">
                  <c:v>2.58343974842545E-007</c:v>
                </c:pt>
                <c:pt idx="7">
                  <c:v>1.61329941902728E-007</c:v>
                </c:pt>
                <c:pt idx="8">
                  <c:v>1.41475218609214E-008</c:v>
                </c:pt>
              </c:numCache>
            </c:numRef>
          </c:yVal>
          <c:smooth val="0"/>
        </c:ser>
        <c:axId val="58348203"/>
        <c:axId val="64340674"/>
      </c:scatterChart>
      <c:valAx>
        <c:axId val="583482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ΔE_H (eV)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340674"/>
        <c:crossesAt val="1E-008"/>
        <c:crossBetween val="midCat"/>
        <c:majorUnit val="0.4"/>
      </c:valAx>
      <c:valAx>
        <c:axId val="64340674"/>
        <c:scaling>
          <c:logBase val="10"/>
          <c:orientation val="minMax"/>
          <c:max val="0.1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j0 A/cm2</a:t>
                </a:r>
              </a:p>
            </c:rich>
          </c:tx>
          <c:layout>
            <c:manualLayout>
              <c:xMode val="edge"/>
              <c:yMode val="edge"/>
              <c:x val="0.0240230951644499"/>
              <c:y val="0.35880875493362"/>
            </c:manualLayout>
          </c:layout>
          <c:overlay val="0"/>
        </c:title>
        <c:numFmt formatCode="0.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348203"/>
        <c:crossesAt val="-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Xinyan's Volcano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734686641255"/>
          <c:y val="0.134986855640645"/>
          <c:w val="0.767662441272937"/>
          <c:h val="0.72968339238770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og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power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og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CO2RR!$P$2:$P$7</c:f>
              <c:numCache>
                <c:formatCode>General</c:formatCode>
                <c:ptCount val="6"/>
                <c:pt idx="0">
                  <c:v>-1.38444444444444</c:v>
                </c:pt>
                <c:pt idx="1">
                  <c:v>-1.32222222222222</c:v>
                </c:pt>
                <c:pt idx="2">
                  <c:v>-1.2837037037037</c:v>
                </c:pt>
                <c:pt idx="3">
                  <c:v>-1.19185185185185</c:v>
                </c:pt>
                <c:pt idx="4">
                  <c:v>-0.273333333333333</c:v>
                </c:pt>
                <c:pt idx="5">
                  <c:v>-0.169629629629629</c:v>
                </c:pt>
              </c:numCache>
            </c:numRef>
          </c:xVal>
          <c:yVal>
            <c:numRef>
              <c:f>CO2RR!$B$2:$B$7</c:f>
              <c:numCache>
                <c:formatCode>General</c:formatCode>
                <c:ptCount val="6"/>
                <c:pt idx="0">
                  <c:v>0.23444718233818</c:v>
                </c:pt>
                <c:pt idx="1">
                  <c:v>0.310159478947238</c:v>
                </c:pt>
                <c:pt idx="2">
                  <c:v>0.332367437688797</c:v>
                </c:pt>
                <c:pt idx="3">
                  <c:v>0.471333190868087</c:v>
                </c:pt>
                <c:pt idx="4">
                  <c:v>9.46370587148506</c:v>
                </c:pt>
                <c:pt idx="5">
                  <c:v>13.4149580158602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CO2RR!$P$7:$P$9</c:f>
              <c:numCache>
                <c:formatCode>General</c:formatCode>
                <c:ptCount val="3"/>
                <c:pt idx="0">
                  <c:v>-0.169629629629629</c:v>
                </c:pt>
                <c:pt idx="1">
                  <c:v>0.177037037037036</c:v>
                </c:pt>
                <c:pt idx="2">
                  <c:v>0.26</c:v>
                </c:pt>
              </c:numCache>
            </c:numRef>
          </c:xVal>
          <c:yVal>
            <c:numRef>
              <c:f>CO2RR!$B$7:$B$9</c:f>
              <c:numCache>
                <c:formatCode>General</c:formatCode>
                <c:ptCount val="3"/>
                <c:pt idx="0">
                  <c:v>13.4149580158602</c:v>
                </c:pt>
                <c:pt idx="1">
                  <c:v>0.554929385051965</c:v>
                </c:pt>
                <c:pt idx="2">
                  <c:v>0.273360349795935</c:v>
                </c:pt>
              </c:numCache>
            </c:numRef>
          </c:yVal>
          <c:smooth val="0"/>
        </c:ser>
        <c:axId val="79462965"/>
        <c:axId val="8459833"/>
      </c:scatterChart>
      <c:valAx>
        <c:axId val="794629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ΔG_CO (eV)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59833"/>
        <c:crossesAt val="1E-008"/>
        <c:crossBetween val="midCat"/>
      </c:valAx>
      <c:valAx>
        <c:axId val="8459833"/>
        <c:scaling>
          <c:logBase val="10"/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j0 mA/cm2</a:t>
                </a:r>
              </a:p>
            </c:rich>
          </c:tx>
          <c:layout>
            <c:manualLayout>
              <c:xMode val="edge"/>
              <c:yMode val="edge"/>
              <c:x val="0.0240226930236681"/>
              <c:y val="0.358783861012687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462965"/>
        <c:crossesAt val="-1.5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GASpy Volcano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728222086851"/>
          <c:y val="0.134986855640645"/>
          <c:w val="0.76764424332086"/>
          <c:h val="0.72968339238770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og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power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og"/>
            <c:forward val="0"/>
            <c:backward val="0"/>
            <c:dispRSqr val="0"/>
            <c:dispEq val="0"/>
          </c:trendline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CO2RR!$C$2:$C$7</c:f>
              <c:numCache>
                <c:formatCode>General</c:formatCode>
                <c:ptCount val="6"/>
                <c:pt idx="0">
                  <c:v>-1.88444444444444</c:v>
                </c:pt>
                <c:pt idx="1">
                  <c:v>-1.82222222222222</c:v>
                </c:pt>
                <c:pt idx="2">
                  <c:v>-1.7837037037037</c:v>
                </c:pt>
                <c:pt idx="3">
                  <c:v>-1.69185185185185</c:v>
                </c:pt>
                <c:pt idx="4">
                  <c:v>-0.773333333333333</c:v>
                </c:pt>
                <c:pt idx="5">
                  <c:v>-0.669629629629629</c:v>
                </c:pt>
              </c:numCache>
            </c:numRef>
          </c:xVal>
          <c:yVal>
            <c:numRef>
              <c:f>CO2RR!$B$2:$B$7</c:f>
              <c:numCache>
                <c:formatCode>General</c:formatCode>
                <c:ptCount val="6"/>
                <c:pt idx="0">
                  <c:v>0.23444718233818</c:v>
                </c:pt>
                <c:pt idx="1">
                  <c:v>0.310159478947238</c:v>
                </c:pt>
                <c:pt idx="2">
                  <c:v>0.332367437688797</c:v>
                </c:pt>
                <c:pt idx="3">
                  <c:v>0.471333190868087</c:v>
                </c:pt>
                <c:pt idx="4">
                  <c:v>9.46370587148506</c:v>
                </c:pt>
                <c:pt idx="5">
                  <c:v>13.4149580158602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exp"/>
            <c:forward val="0"/>
            <c:backward val="0"/>
            <c:dispRSqr val="0"/>
            <c:dispEq val="1"/>
          </c:trendline>
          <c:xVal>
            <c:numRef>
              <c:f>CO2RR!$C$7:$C$9</c:f>
              <c:numCache>
                <c:formatCode>General</c:formatCode>
                <c:ptCount val="3"/>
                <c:pt idx="0">
                  <c:v>-0.669629629629629</c:v>
                </c:pt>
                <c:pt idx="1">
                  <c:v>-0.322962962962964</c:v>
                </c:pt>
                <c:pt idx="2">
                  <c:v>-0.24</c:v>
                </c:pt>
              </c:numCache>
            </c:numRef>
          </c:xVal>
          <c:yVal>
            <c:numRef>
              <c:f>CO2RR!$B$7:$B$9</c:f>
              <c:numCache>
                <c:formatCode>General</c:formatCode>
                <c:ptCount val="3"/>
                <c:pt idx="0">
                  <c:v>13.4149580158602</c:v>
                </c:pt>
                <c:pt idx="1">
                  <c:v>0.554929385051965</c:v>
                </c:pt>
                <c:pt idx="2">
                  <c:v>0.273360349795935</c:v>
                </c:pt>
              </c:numCache>
            </c:numRef>
          </c:yVal>
          <c:smooth val="0"/>
        </c:ser>
        <c:axId val="53985948"/>
        <c:axId val="71267523"/>
      </c:scatterChart>
      <c:valAx>
        <c:axId val="539859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ΔE_CO (eV)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267523"/>
        <c:crossesAt val="1E-008"/>
        <c:crossBetween val="midCat"/>
      </c:valAx>
      <c:valAx>
        <c:axId val="71267523"/>
        <c:scaling>
          <c:logBase val="10"/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j0 mA/cm2</a:t>
                </a:r>
              </a:p>
            </c:rich>
          </c:tx>
          <c:layout>
            <c:manualLayout>
              <c:xMode val="edge"/>
              <c:yMode val="edge"/>
              <c:x val="0.0240187973196415"/>
              <c:y val="0.358783861012687"/>
            </c:manualLayout>
          </c:layout>
          <c:overlay val="0"/>
        </c:title>
        <c:numFmt formatCode="#,##0.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985948"/>
        <c:crossesAt val="-2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114480</xdr:colOff>
      <xdr:row>13</xdr:row>
      <xdr:rowOff>165240</xdr:rowOff>
    </xdr:from>
    <xdr:to>
      <xdr:col>19</xdr:col>
      <xdr:colOff>50760</xdr:colOff>
      <xdr:row>35</xdr:row>
      <xdr:rowOff>12600</xdr:rowOff>
    </xdr:to>
    <xdr:graphicFrame>
      <xdr:nvGraphicFramePr>
        <xdr:cNvPr id="0" name="Chart 4"/>
        <xdr:cNvGraphicFramePr/>
      </xdr:nvGraphicFramePr>
      <xdr:xfrm>
        <a:off x="2923560" y="2806560"/>
        <a:ext cx="4674600" cy="431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241200</xdr:colOff>
      <xdr:row>36</xdr:row>
      <xdr:rowOff>38160</xdr:rowOff>
    </xdr:from>
    <xdr:to>
      <xdr:col>18</xdr:col>
      <xdr:colOff>126720</xdr:colOff>
      <xdr:row>49</xdr:row>
      <xdr:rowOff>139320</xdr:rowOff>
    </xdr:to>
    <xdr:graphicFrame>
      <xdr:nvGraphicFramePr>
        <xdr:cNvPr id="1" name="Chart 7"/>
        <xdr:cNvGraphicFramePr/>
      </xdr:nvGraphicFramePr>
      <xdr:xfrm>
        <a:off x="3050280" y="7353360"/>
        <a:ext cx="42595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596880</xdr:colOff>
      <xdr:row>19</xdr:row>
      <xdr:rowOff>88920</xdr:rowOff>
    </xdr:from>
    <xdr:to>
      <xdr:col>9</xdr:col>
      <xdr:colOff>253800</xdr:colOff>
      <xdr:row>35</xdr:row>
      <xdr:rowOff>50400</xdr:rowOff>
    </xdr:to>
    <xdr:graphicFrame>
      <xdr:nvGraphicFramePr>
        <xdr:cNvPr id="2" name="Chart 1"/>
        <xdr:cNvGraphicFramePr/>
      </xdr:nvGraphicFramePr>
      <xdr:xfrm>
        <a:off x="3948840" y="3898800"/>
        <a:ext cx="3430800" cy="300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254160</xdr:colOff>
      <xdr:row>19</xdr:row>
      <xdr:rowOff>127080</xdr:rowOff>
    </xdr:from>
    <xdr:to>
      <xdr:col>4</xdr:col>
      <xdr:colOff>393480</xdr:colOff>
      <xdr:row>35</xdr:row>
      <xdr:rowOff>88560</xdr:rowOff>
    </xdr:to>
    <xdr:graphicFrame>
      <xdr:nvGraphicFramePr>
        <xdr:cNvPr id="3" name="Chart 2"/>
        <xdr:cNvGraphicFramePr/>
      </xdr:nvGraphicFramePr>
      <xdr:xfrm>
        <a:off x="254160" y="3936960"/>
        <a:ext cx="3491280" cy="300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228600</xdr:colOff>
      <xdr:row>9</xdr:row>
      <xdr:rowOff>101520</xdr:rowOff>
    </xdr:from>
    <xdr:to>
      <xdr:col>11</xdr:col>
      <xdr:colOff>456840</xdr:colOff>
      <xdr:row>26</xdr:row>
      <xdr:rowOff>12240</xdr:rowOff>
    </xdr:to>
    <xdr:graphicFrame>
      <xdr:nvGraphicFramePr>
        <xdr:cNvPr id="4" name="Chart 2"/>
        <xdr:cNvGraphicFramePr/>
      </xdr:nvGraphicFramePr>
      <xdr:xfrm>
        <a:off x="4238280" y="2006280"/>
        <a:ext cx="4060800" cy="314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50760</xdr:colOff>
      <xdr:row>9</xdr:row>
      <xdr:rowOff>88920</xdr:rowOff>
    </xdr:from>
    <xdr:to>
      <xdr:col>5</xdr:col>
      <xdr:colOff>177480</xdr:colOff>
      <xdr:row>25</xdr:row>
      <xdr:rowOff>190080</xdr:rowOff>
    </xdr:to>
    <xdr:graphicFrame>
      <xdr:nvGraphicFramePr>
        <xdr:cNvPr id="5" name="Chart 3"/>
        <xdr:cNvGraphicFramePr/>
      </xdr:nvGraphicFramePr>
      <xdr:xfrm>
        <a:off x="50760" y="1993680"/>
        <a:ext cx="4136400" cy="314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bs.rsc.org/-/content/articlehtml/2014/cp/c3cp54822h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6" zeroHeight="false" outlineLevelRow="0" outlineLevelCol="0"/>
  <cols>
    <col collapsed="false" customWidth="true" hidden="false" outlineLevel="0" max="1" min="1" style="1" width="9.51"/>
    <col collapsed="false" customWidth="true" hidden="false" outlineLevel="0" max="2" min="2" style="1" width="7.16"/>
    <col collapsed="false" customWidth="true" hidden="false" outlineLevel="0" max="3" min="3" style="1" width="6.66"/>
    <col collapsed="false" customWidth="true" hidden="false" outlineLevel="0" max="5" min="4" style="1" width="5.66"/>
    <col collapsed="false" customWidth="true" hidden="false" outlineLevel="0" max="20" min="6" style="1" width="5.16"/>
    <col collapsed="false" customWidth="true" hidden="false" outlineLevel="0" max="21" min="21" style="1" width="4.66"/>
    <col collapsed="false" customWidth="true" hidden="false" outlineLevel="0" max="27" min="22" style="1" width="5.16"/>
    <col collapsed="false" customWidth="true" hidden="false" outlineLevel="0" max="28" min="28" style="1" width="4.66"/>
    <col collapsed="false" customWidth="true" hidden="false" outlineLevel="0" max="30" min="29" style="1" width="5.16"/>
    <col collapsed="false" customWidth="true" hidden="false" outlineLevel="0" max="37" min="31" style="1" width="6.66"/>
    <col collapsed="false" customWidth="true" hidden="false" outlineLevel="0" max="1025" min="38" style="1" width="5.5"/>
  </cols>
  <sheetData>
    <row r="1" customFormat="false" ht="16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  <c r="V1" s="4"/>
      <c r="W1" s="4"/>
      <c r="X1" s="4" t="s">
        <v>3</v>
      </c>
      <c r="Y1" s="4"/>
      <c r="Z1" s="4"/>
      <c r="AA1" s="4"/>
      <c r="AB1" s="4"/>
      <c r="AC1" s="4"/>
      <c r="AD1" s="4"/>
      <c r="AE1" s="4" t="s">
        <v>4</v>
      </c>
      <c r="AF1" s="4"/>
      <c r="AG1" s="4"/>
      <c r="AH1" s="4"/>
      <c r="AI1" s="4"/>
      <c r="AJ1" s="4"/>
      <c r="AK1" s="4"/>
    </row>
    <row r="2" customFormat="false" ht="16" hidden="false" customHeight="fals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7</v>
      </c>
      <c r="R2" s="5" t="s">
        <v>8</v>
      </c>
      <c r="S2" s="5" t="s">
        <v>9</v>
      </c>
      <c r="T2" s="5" t="s">
        <v>10</v>
      </c>
      <c r="U2" s="5" t="s">
        <v>11</v>
      </c>
      <c r="V2" s="5" t="s">
        <v>12</v>
      </c>
      <c r="W2" s="5" t="s">
        <v>13</v>
      </c>
      <c r="X2" s="5" t="s">
        <v>7</v>
      </c>
      <c r="Y2" s="5" t="s">
        <v>8</v>
      </c>
      <c r="Z2" s="5" t="s">
        <v>9</v>
      </c>
      <c r="AA2" s="5" t="s">
        <v>10</v>
      </c>
      <c r="AB2" s="5" t="s">
        <v>11</v>
      </c>
      <c r="AC2" s="5" t="s">
        <v>12</v>
      </c>
      <c r="AD2" s="5" t="s">
        <v>13</v>
      </c>
      <c r="AE2" s="5" t="s">
        <v>7</v>
      </c>
      <c r="AF2" s="5" t="s">
        <v>8</v>
      </c>
      <c r="AG2" s="5" t="s">
        <v>9</v>
      </c>
      <c r="AH2" s="5" t="s">
        <v>10</v>
      </c>
      <c r="AI2" s="5" t="s">
        <v>11</v>
      </c>
      <c r="AJ2" s="5" t="s">
        <v>12</v>
      </c>
      <c r="AK2" s="5" t="s">
        <v>13</v>
      </c>
    </row>
    <row r="3" customFormat="false" ht="16" hidden="false" customHeight="false" outlineLevel="0" collapsed="false">
      <c r="A3" s="5" t="s">
        <v>14</v>
      </c>
      <c r="B3" s="6" t="n">
        <v>100</v>
      </c>
      <c r="C3" s="5" t="n">
        <v>0.42</v>
      </c>
      <c r="D3" s="5" t="n">
        <v>0.23</v>
      </c>
      <c r="E3" s="5" t="n">
        <v>0.07</v>
      </c>
      <c r="F3" s="5" t="n">
        <v>-0.33</v>
      </c>
      <c r="G3" s="5" t="n">
        <v>-0.33</v>
      </c>
      <c r="H3" s="5" t="n">
        <v>-0.47</v>
      </c>
      <c r="I3" s="5" t="n">
        <v>-0.4</v>
      </c>
      <c r="J3" s="5" t="n">
        <v>0.49</v>
      </c>
      <c r="K3" s="5" t="n">
        <v>0.16</v>
      </c>
      <c r="L3" s="5" t="n">
        <v>0.06</v>
      </c>
      <c r="M3" s="5" t="n">
        <v>-0.49</v>
      </c>
      <c r="N3" s="5" t="n">
        <v>-0.32</v>
      </c>
      <c r="O3" s="5" t="n">
        <v>-0.48</v>
      </c>
      <c r="P3" s="5" t="n">
        <v>-0.45</v>
      </c>
      <c r="Q3" s="1" t="n">
        <f aca="false">J3-C3</f>
        <v>0.07</v>
      </c>
      <c r="R3" s="1" t="n">
        <f aca="false">K3-D3</f>
        <v>-0.07</v>
      </c>
      <c r="S3" s="1" t="n">
        <f aca="false">L3-E3</f>
        <v>-0.01</v>
      </c>
      <c r="T3" s="1" t="n">
        <f aca="false">M3-F3</f>
        <v>-0.16</v>
      </c>
      <c r="U3" s="1" t="n">
        <f aca="false">N3-G3</f>
        <v>0.01</v>
      </c>
      <c r="V3" s="1" t="n">
        <f aca="false">O3-H3</f>
        <v>-0.00999999999999995</v>
      </c>
      <c r="W3" s="1" t="n">
        <f aca="false">P3-I3</f>
        <v>-0.05</v>
      </c>
      <c r="X3" s="1" t="n">
        <f aca="false">ABS(Q3)</f>
        <v>0.07</v>
      </c>
      <c r="Y3" s="1" t="n">
        <f aca="false">ABS(R3)</f>
        <v>0.07</v>
      </c>
      <c r="Z3" s="1" t="n">
        <f aca="false">ABS(S3)</f>
        <v>0.01</v>
      </c>
      <c r="AA3" s="1" t="n">
        <f aca="false">ABS(T3)</f>
        <v>0.16</v>
      </c>
      <c r="AB3" s="1" t="n">
        <f aca="false">ABS(U3)</f>
        <v>0.01</v>
      </c>
      <c r="AC3" s="1" t="n">
        <f aca="false">ABS(V3)</f>
        <v>0.00999999999999995</v>
      </c>
      <c r="AD3" s="1" t="n">
        <f aca="false">ABS(W3)</f>
        <v>0.05</v>
      </c>
      <c r="AE3" s="7" t="n">
        <f aca="false">Q3^2</f>
        <v>0.0049</v>
      </c>
      <c r="AF3" s="7" t="n">
        <f aca="false">R3^2</f>
        <v>0.0049</v>
      </c>
      <c r="AG3" s="7" t="n">
        <f aca="false">S3^2</f>
        <v>0.0001</v>
      </c>
      <c r="AH3" s="7" t="n">
        <f aca="false">T3^2</f>
        <v>0.0256</v>
      </c>
      <c r="AI3" s="7" t="n">
        <f aca="false">U3^2</f>
        <v>0.0001</v>
      </c>
      <c r="AJ3" s="7" t="n">
        <f aca="false">V3^2</f>
        <v>9.99999999999991E-005</v>
      </c>
      <c r="AK3" s="7" t="n">
        <f aca="false">W3^2</f>
        <v>0.0025</v>
      </c>
    </row>
    <row r="4" customFormat="false" ht="16" hidden="false" customHeight="false" outlineLevel="0" collapsed="false">
      <c r="A4" s="5" t="s">
        <v>14</v>
      </c>
      <c r="B4" s="6" t="n">
        <v>111</v>
      </c>
      <c r="C4" s="5" t="n">
        <v>0.31</v>
      </c>
      <c r="D4" s="5" t="n">
        <v>0.27</v>
      </c>
      <c r="E4" s="5" t="n">
        <v>-0.05</v>
      </c>
      <c r="F4" s="5" t="n">
        <v>-0.4</v>
      </c>
      <c r="G4" s="5" t="n">
        <v>-0.45</v>
      </c>
      <c r="H4" s="5" t="n">
        <v>-0.34</v>
      </c>
      <c r="I4" s="5" t="n">
        <v>-0.4</v>
      </c>
      <c r="J4" s="1" t="n">
        <v>0.22</v>
      </c>
      <c r="K4" s="1" t="n">
        <v>0.13</v>
      </c>
      <c r="L4" s="5" t="n">
        <v>0.01</v>
      </c>
      <c r="M4" s="5" t="n">
        <v>-0.52</v>
      </c>
      <c r="N4" s="5" t="n">
        <v>-0.45</v>
      </c>
      <c r="O4" s="5" t="n">
        <v>-0.36</v>
      </c>
      <c r="P4" s="5" t="n">
        <v>-0.39</v>
      </c>
      <c r="Q4" s="1" t="n">
        <f aca="false">J4-C4</f>
        <v>-0.09</v>
      </c>
      <c r="R4" s="1" t="n">
        <f aca="false">K4-D4</f>
        <v>-0.14</v>
      </c>
      <c r="S4" s="1" t="n">
        <f aca="false">L4-E4</f>
        <v>0.06</v>
      </c>
      <c r="T4" s="1" t="n">
        <f aca="false">M4-F4</f>
        <v>-0.12</v>
      </c>
      <c r="U4" s="1" t="n">
        <f aca="false">N4-G4</f>
        <v>0</v>
      </c>
      <c r="V4" s="1" t="n">
        <f aca="false">O4-H4</f>
        <v>-0.02</v>
      </c>
      <c r="W4" s="1" t="n">
        <f aca="false">P4-I4</f>
        <v>0.01</v>
      </c>
      <c r="X4" s="1" t="n">
        <f aca="false">ABS(Q4)</f>
        <v>0.09</v>
      </c>
      <c r="Y4" s="1" t="n">
        <f aca="false">ABS(R4)</f>
        <v>0.14</v>
      </c>
      <c r="Z4" s="1" t="n">
        <f aca="false">ABS(S4)</f>
        <v>0.06</v>
      </c>
      <c r="AA4" s="1" t="n">
        <f aca="false">ABS(T4)</f>
        <v>0.12</v>
      </c>
      <c r="AB4" s="1" t="n">
        <f aca="false">ABS(U4)</f>
        <v>0</v>
      </c>
      <c r="AC4" s="1" t="n">
        <f aca="false">ABS(V4)</f>
        <v>0.02</v>
      </c>
      <c r="AD4" s="1" t="n">
        <f aca="false">ABS(W4)</f>
        <v>0.01</v>
      </c>
      <c r="AE4" s="7" t="n">
        <f aca="false">Q4^2</f>
        <v>0.0081</v>
      </c>
      <c r="AF4" s="7" t="n">
        <f aca="false">R4^2</f>
        <v>0.0196</v>
      </c>
      <c r="AG4" s="7" t="n">
        <f aca="false">S4^2</f>
        <v>0.0036</v>
      </c>
      <c r="AH4" s="7" t="n">
        <f aca="false">T4^2</f>
        <v>0.0144</v>
      </c>
      <c r="AI4" s="7" t="n">
        <f aca="false">U4^2</f>
        <v>0</v>
      </c>
      <c r="AJ4" s="7" t="n">
        <f aca="false">V4^2</f>
        <v>0.000399999999999998</v>
      </c>
      <c r="AK4" s="7" t="n">
        <f aca="false">W4^2</f>
        <v>0.0001</v>
      </c>
    </row>
    <row r="5" customFormat="false" ht="16" hidden="false" customHeight="false" outlineLevel="0" collapsed="false">
      <c r="A5" s="5" t="s">
        <v>15</v>
      </c>
      <c r="B5" s="6" t="n">
        <v>111</v>
      </c>
      <c r="C5" s="5" t="n">
        <v>0</v>
      </c>
      <c r="D5" s="5" t="n">
        <v>-0.04</v>
      </c>
      <c r="E5" s="5" t="n">
        <v>-0.54</v>
      </c>
      <c r="F5" s="5" t="n">
        <v>-1.62</v>
      </c>
      <c r="G5" s="5" t="n">
        <v>-1.73</v>
      </c>
      <c r="H5" s="5" t="n">
        <v>-1.52</v>
      </c>
      <c r="I5" s="5" t="n">
        <v>-1.75</v>
      </c>
      <c r="J5" s="5" t="n">
        <v>0.08</v>
      </c>
      <c r="K5" s="5" t="n">
        <v>-0.1</v>
      </c>
      <c r="L5" s="5" t="n">
        <v>-0.45</v>
      </c>
      <c r="M5" s="5" t="n">
        <v>-1.76</v>
      </c>
      <c r="N5" s="5" t="n">
        <v>-1.68</v>
      </c>
      <c r="O5" s="5" t="n">
        <v>-1.45</v>
      </c>
      <c r="P5" s="5" t="n">
        <v>-1.63</v>
      </c>
      <c r="Q5" s="1" t="n">
        <f aca="false">J5-C5</f>
        <v>0.08</v>
      </c>
      <c r="R5" s="1" t="n">
        <f aca="false">K5-D5</f>
        <v>-0.06</v>
      </c>
      <c r="S5" s="1" t="n">
        <f aca="false">L5-E5</f>
        <v>0.09</v>
      </c>
      <c r="T5" s="1" t="n">
        <f aca="false">M5-F5</f>
        <v>-0.14</v>
      </c>
      <c r="U5" s="1" t="n">
        <f aca="false">N5-G5</f>
        <v>0.0499999999999998</v>
      </c>
      <c r="V5" s="1" t="n">
        <f aca="false">O5-H5</f>
        <v>0.0700000000000001</v>
      </c>
      <c r="W5" s="1" t="n">
        <f aca="false">P5-I5</f>
        <v>0.12</v>
      </c>
      <c r="X5" s="1" t="n">
        <f aca="false">ABS(Q5)</f>
        <v>0.08</v>
      </c>
      <c r="Y5" s="1" t="n">
        <f aca="false">ABS(R5)</f>
        <v>0.06</v>
      </c>
      <c r="Z5" s="1" t="n">
        <f aca="false">ABS(S5)</f>
        <v>0.09</v>
      </c>
      <c r="AA5" s="1" t="n">
        <f aca="false">ABS(T5)</f>
        <v>0.14</v>
      </c>
      <c r="AB5" s="1" t="n">
        <f aca="false">ABS(U5)</f>
        <v>0.0499999999999998</v>
      </c>
      <c r="AC5" s="1" t="n">
        <f aca="false">ABS(V5)</f>
        <v>0.0700000000000001</v>
      </c>
      <c r="AD5" s="1" t="n">
        <f aca="false">ABS(W5)</f>
        <v>0.12</v>
      </c>
      <c r="AE5" s="7" t="n">
        <f aca="false">Q5^2</f>
        <v>0.0064</v>
      </c>
      <c r="AF5" s="7" t="n">
        <f aca="false">R5^2</f>
        <v>0.0036</v>
      </c>
      <c r="AG5" s="7" t="n">
        <f aca="false">S5^2</f>
        <v>0.00810000000000001</v>
      </c>
      <c r="AH5" s="7" t="n">
        <f aca="false">T5^2</f>
        <v>0.0196</v>
      </c>
      <c r="AI5" s="7" t="n">
        <f aca="false">U5^2</f>
        <v>0.00249999999999998</v>
      </c>
      <c r="AJ5" s="7" t="n">
        <f aca="false">V5^2</f>
        <v>0.00490000000000001</v>
      </c>
      <c r="AK5" s="7" t="n">
        <f aca="false">W5^2</f>
        <v>0.0144</v>
      </c>
    </row>
    <row r="6" customFormat="false" ht="16" hidden="false" customHeight="false" outlineLevel="0" collapsed="false">
      <c r="A6" s="5" t="s">
        <v>15</v>
      </c>
      <c r="B6" s="6" t="n">
        <v>100</v>
      </c>
      <c r="C6" s="5" t="n">
        <v>-0.12</v>
      </c>
      <c r="D6" s="5" t="n">
        <v>-0.31</v>
      </c>
      <c r="E6" s="5" t="n">
        <v>-0.56</v>
      </c>
      <c r="F6" s="5" t="n">
        <v>-1.66</v>
      </c>
      <c r="G6" s="5" t="n">
        <v>-1.64</v>
      </c>
      <c r="H6" s="5" t="n">
        <v>-1.8</v>
      </c>
      <c r="I6" s="5" t="n">
        <v>-1.88</v>
      </c>
      <c r="J6" s="5" t="n">
        <v>-0.08</v>
      </c>
      <c r="K6" s="5" t="n">
        <v>-0.25</v>
      </c>
      <c r="L6" s="5" t="n">
        <v>-0.55</v>
      </c>
      <c r="M6" s="5" t="n">
        <v>-1.73</v>
      </c>
      <c r="N6" s="5" t="n">
        <v>-1.6</v>
      </c>
      <c r="O6" s="5" t="n">
        <v>-1.76</v>
      </c>
      <c r="P6" s="5" t="n">
        <v>-1.84</v>
      </c>
      <c r="Q6" s="1" t="n">
        <f aca="false">J6-C6</f>
        <v>0.04</v>
      </c>
      <c r="R6" s="1" t="n">
        <f aca="false">K6-D6</f>
        <v>0.06</v>
      </c>
      <c r="S6" s="1" t="n">
        <f aca="false">L6-E6</f>
        <v>0.0100000000000001</v>
      </c>
      <c r="T6" s="1" t="n">
        <f aca="false">M6-F6</f>
        <v>-0.0699999999999998</v>
      </c>
      <c r="U6" s="1" t="n">
        <f aca="false">N6-G6</f>
        <v>0.04</v>
      </c>
      <c r="V6" s="1" t="n">
        <f aca="false">O6-H6</f>
        <v>0.04</v>
      </c>
      <c r="W6" s="1" t="n">
        <f aca="false">P6-I6</f>
        <v>0.04</v>
      </c>
      <c r="X6" s="1" t="n">
        <f aca="false">ABS(Q6)</f>
        <v>0.04</v>
      </c>
      <c r="Y6" s="1" t="n">
        <f aca="false">ABS(R6)</f>
        <v>0.06</v>
      </c>
      <c r="Z6" s="1" t="n">
        <f aca="false">ABS(S6)</f>
        <v>0.0100000000000001</v>
      </c>
      <c r="AA6" s="1" t="n">
        <f aca="false">ABS(T6)</f>
        <v>0.0699999999999998</v>
      </c>
      <c r="AB6" s="1" t="n">
        <f aca="false">ABS(U6)</f>
        <v>0.04</v>
      </c>
      <c r="AC6" s="1" t="n">
        <f aca="false">ABS(V6)</f>
        <v>0.04</v>
      </c>
      <c r="AD6" s="1" t="n">
        <f aca="false">ABS(W6)</f>
        <v>0.04</v>
      </c>
      <c r="AE6" s="7" t="n">
        <f aca="false">Q6^2</f>
        <v>0.0016</v>
      </c>
      <c r="AF6" s="7" t="n">
        <f aca="false">R6^2</f>
        <v>0.0036</v>
      </c>
      <c r="AG6" s="7" t="n">
        <f aca="false">S6^2</f>
        <v>0.000100000000000002</v>
      </c>
      <c r="AH6" s="7" t="n">
        <f aca="false">T6^2</f>
        <v>0.00489999999999998</v>
      </c>
      <c r="AI6" s="7" t="n">
        <f aca="false">U6^2</f>
        <v>0.0016</v>
      </c>
      <c r="AJ6" s="7" t="n">
        <f aca="false">V6^2</f>
        <v>0.0016</v>
      </c>
      <c r="AK6" s="7" t="n">
        <f aca="false">W6^2</f>
        <v>0.0016</v>
      </c>
    </row>
    <row r="7" customFormat="false" ht="16" hidden="false" customHeight="false" outlineLevel="0" collapsed="false">
      <c r="A7" s="5" t="s">
        <v>16</v>
      </c>
      <c r="B7" s="8" t="n">
        <v>211</v>
      </c>
      <c r="C7" s="5" t="n">
        <v>-0.187438487</v>
      </c>
      <c r="D7" s="5" t="n">
        <v>-0.39614249</v>
      </c>
      <c r="E7" s="5" t="n">
        <v>-0.68171481</v>
      </c>
      <c r="F7" s="5" t="n">
        <v>-1.715932654</v>
      </c>
      <c r="G7" s="5" t="n">
        <v>-1.811104316</v>
      </c>
      <c r="H7" s="5" t="n">
        <v>-1.977454062</v>
      </c>
      <c r="I7" s="5" t="n">
        <v>-1.921454712</v>
      </c>
      <c r="J7" s="5" t="n">
        <v>-0.16</v>
      </c>
      <c r="K7" s="5" t="n">
        <v>-0.38</v>
      </c>
      <c r="L7" s="5" t="n">
        <v>-0.69</v>
      </c>
      <c r="M7" s="5" t="n">
        <v>-1.82</v>
      </c>
      <c r="N7" s="5" t="n">
        <v>-1.68</v>
      </c>
      <c r="O7" s="5" t="n">
        <v>-1.8</v>
      </c>
      <c r="P7" s="5" t="n">
        <v>-1.76</v>
      </c>
      <c r="Q7" s="1" t="n">
        <f aca="false">J7-C7</f>
        <v>0.027438487</v>
      </c>
      <c r="R7" s="1" t="n">
        <f aca="false">K7-D7</f>
        <v>0.01614249</v>
      </c>
      <c r="S7" s="1" t="n">
        <f aca="false">L7-E7</f>
        <v>-0.00828519000000005</v>
      </c>
      <c r="T7" s="1" t="n">
        <f aca="false">M7-F7</f>
        <v>-0.104067346</v>
      </c>
      <c r="U7" s="1" t="n">
        <f aca="false">N7-G7</f>
        <v>0.131104316</v>
      </c>
      <c r="V7" s="1" t="n">
        <f aca="false">O7-H7</f>
        <v>0.177454062</v>
      </c>
      <c r="W7" s="1" t="n">
        <f aca="false">P7-I7</f>
        <v>0.161454712</v>
      </c>
      <c r="X7" s="1" t="n">
        <f aca="false">ABS(Q7)</f>
        <v>0.027438487</v>
      </c>
      <c r="Y7" s="1" t="n">
        <f aca="false">ABS(R7)</f>
        <v>0.01614249</v>
      </c>
      <c r="Z7" s="1" t="n">
        <f aca="false">ABS(S7)</f>
        <v>0.00828519000000005</v>
      </c>
      <c r="AA7" s="1" t="n">
        <f aca="false">ABS(T7)</f>
        <v>0.104067346</v>
      </c>
      <c r="AB7" s="1" t="n">
        <f aca="false">ABS(U7)</f>
        <v>0.131104316</v>
      </c>
      <c r="AC7" s="1" t="n">
        <f aca="false">ABS(V7)</f>
        <v>0.177454062</v>
      </c>
      <c r="AD7" s="1" t="n">
        <f aca="false">ABS(W7)</f>
        <v>0.161454712</v>
      </c>
      <c r="AE7" s="7" t="n">
        <f aca="false">Q7^2</f>
        <v>0.00075287056884917</v>
      </c>
      <c r="AF7" s="7" t="n">
        <f aca="false">R7^2</f>
        <v>0.0002605799834001</v>
      </c>
      <c r="AG7" s="7" t="n">
        <f aca="false">S7^2</f>
        <v>6.86443733361009E-005</v>
      </c>
      <c r="AH7" s="7" t="n">
        <f aca="false">T7^2</f>
        <v>0.0108300125034837</v>
      </c>
      <c r="AI7" s="7" t="n">
        <f aca="false">U7^2</f>
        <v>0.0171883416738279</v>
      </c>
      <c r="AJ7" s="7" t="n">
        <f aca="false">V7^2</f>
        <v>0.0314899441202999</v>
      </c>
      <c r="AK7" s="7" t="n">
        <f aca="false">W7^2</f>
        <v>0.026067624027003</v>
      </c>
    </row>
    <row r="8" customFormat="false" ht="16" hidden="false" customHeight="false" outlineLevel="0" collapsed="false">
      <c r="A8" s="2"/>
      <c r="B8" s="2"/>
      <c r="C8" s="5"/>
      <c r="D8" s="5"/>
      <c r="E8" s="5"/>
      <c r="F8" s="5"/>
      <c r="G8" s="5"/>
      <c r="H8" s="5"/>
      <c r="I8" s="5"/>
    </row>
    <row r="9" customFormat="false" ht="16" hidden="false" customHeight="false" outlineLevel="0" collapsed="false">
      <c r="A9" s="9" t="s">
        <v>17</v>
      </c>
      <c r="B9" s="10" t="n">
        <f aca="false">AVERAGE(AE2:AK6)</f>
        <v>0.005675</v>
      </c>
      <c r="C9" s="2"/>
      <c r="D9" s="2"/>
      <c r="E9" s="2"/>
      <c r="F9" s="2"/>
      <c r="G9" s="2"/>
      <c r="H9" s="2"/>
      <c r="I9" s="2"/>
    </row>
    <row r="10" customFormat="false" ht="16" hidden="false" customHeight="false" outlineLevel="0" collapsed="false">
      <c r="A10" s="9" t="s">
        <v>18</v>
      </c>
      <c r="B10" s="10" t="n">
        <f aca="false">SQRT(B9)</f>
        <v>0.0753325958665968</v>
      </c>
      <c r="C10" s="5"/>
      <c r="D10" s="5"/>
      <c r="E10" s="5"/>
      <c r="F10" s="5"/>
      <c r="G10" s="5"/>
      <c r="H10" s="5"/>
      <c r="I10" s="5"/>
    </row>
    <row r="11" customFormat="false" ht="16" hidden="false" customHeight="false" outlineLevel="0" collapsed="false">
      <c r="A11" s="9" t="s">
        <v>19</v>
      </c>
      <c r="B11" s="11" t="n">
        <f aca="false">AVERAGE(X3:AD7)</f>
        <v>0.0673127600857143</v>
      </c>
      <c r="C11" s="2"/>
      <c r="D11" s="2"/>
      <c r="E11" s="2"/>
      <c r="F11" s="2"/>
      <c r="G11" s="2"/>
      <c r="H11" s="2"/>
      <c r="I11" s="2"/>
    </row>
    <row r="12" customFormat="false" ht="16" hidden="false" customHeight="false" outlineLevel="0" collapsed="false">
      <c r="A12" s="9" t="s">
        <v>20</v>
      </c>
      <c r="B12" s="11" t="n">
        <f aca="false">MEDIAN(X3:AD7)</f>
        <v>0.06</v>
      </c>
      <c r="C12" s="2"/>
      <c r="D12" s="2"/>
      <c r="E12" s="2"/>
      <c r="F12" s="2"/>
      <c r="G12" s="2"/>
      <c r="H12" s="2"/>
      <c r="I12" s="2"/>
    </row>
    <row r="13" customFormat="false" ht="16" hidden="false" customHeight="false" outlineLevel="0" collapsed="false">
      <c r="A13" s="12" t="s">
        <v>21</v>
      </c>
      <c r="B13" s="2" t="n">
        <f aca="false">MAX(X3:AD7)</f>
        <v>0.177454062</v>
      </c>
      <c r="C13" s="2"/>
      <c r="D13" s="2"/>
      <c r="E13" s="2"/>
      <c r="F13" s="2"/>
      <c r="G13" s="2"/>
      <c r="H13" s="2"/>
      <c r="I13" s="2"/>
    </row>
    <row r="14" customFormat="false" ht="16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</row>
    <row r="15" customFormat="false" ht="16" hidden="false" customHeight="false" outlineLevel="0" collapsed="false">
      <c r="A15" s="5" t="s">
        <v>22</v>
      </c>
      <c r="B15" s="5" t="s">
        <v>1</v>
      </c>
      <c r="C15" s="5" t="s">
        <v>23</v>
      </c>
      <c r="D15" s="5" t="s">
        <v>24</v>
      </c>
      <c r="E15" s="5"/>
      <c r="F15" s="5"/>
      <c r="G15" s="5"/>
      <c r="H15" s="5"/>
      <c r="I15" s="5"/>
    </row>
    <row r="16" customFormat="false" ht="16" hidden="false" customHeight="false" outlineLevel="0" collapsed="false">
      <c r="A16" s="5" t="n">
        <f aca="false">C3</f>
        <v>0.42</v>
      </c>
      <c r="B16" s="5" t="n">
        <f aca="false">J3</f>
        <v>0.49</v>
      </c>
      <c r="C16" s="2" t="n">
        <f aca="false">B16-A16</f>
        <v>0.07</v>
      </c>
      <c r="D16" s="2" t="n">
        <v>-2</v>
      </c>
      <c r="E16" s="2"/>
      <c r="F16" s="2"/>
      <c r="G16" s="2"/>
      <c r="H16" s="2"/>
      <c r="I16" s="2"/>
    </row>
    <row r="17" customFormat="false" ht="16" hidden="false" customHeight="false" outlineLevel="0" collapsed="false">
      <c r="A17" s="5" t="n">
        <f aca="false">C4</f>
        <v>0.31</v>
      </c>
      <c r="B17" s="5" t="n">
        <f aca="false">J4</f>
        <v>0.22</v>
      </c>
      <c r="C17" s="2" t="n">
        <f aca="false">B17-A17</f>
        <v>-0.09</v>
      </c>
      <c r="D17" s="2" t="n">
        <v>1</v>
      </c>
      <c r="E17" s="2"/>
      <c r="F17" s="2"/>
      <c r="G17" s="2"/>
      <c r="H17" s="2"/>
      <c r="I17" s="2"/>
    </row>
    <row r="18" customFormat="false" ht="16" hidden="false" customHeight="false" outlineLevel="0" collapsed="false">
      <c r="A18" s="5" t="n">
        <f aca="false">C5</f>
        <v>0</v>
      </c>
      <c r="B18" s="5" t="n">
        <f aca="false">J5</f>
        <v>0.08</v>
      </c>
      <c r="C18" s="2" t="n">
        <f aca="false">B18-A18</f>
        <v>0.08</v>
      </c>
      <c r="D18" s="2"/>
      <c r="E18" s="2"/>
      <c r="F18" s="2"/>
      <c r="G18" s="2"/>
      <c r="H18" s="2"/>
      <c r="I18" s="2"/>
    </row>
    <row r="19" customFormat="false" ht="16" hidden="false" customHeight="false" outlineLevel="0" collapsed="false">
      <c r="A19" s="5" t="n">
        <f aca="false">C6</f>
        <v>-0.12</v>
      </c>
      <c r="B19" s="5" t="n">
        <f aca="false">J6</f>
        <v>-0.08</v>
      </c>
      <c r="C19" s="2" t="n">
        <f aca="false">B19-A19</f>
        <v>0.04</v>
      </c>
      <c r="D19" s="2"/>
      <c r="E19" s="2"/>
      <c r="F19" s="2"/>
      <c r="G19" s="2"/>
      <c r="H19" s="2"/>
      <c r="I19" s="2"/>
    </row>
    <row r="20" customFormat="false" ht="16" hidden="false" customHeight="false" outlineLevel="0" collapsed="false">
      <c r="A20" s="5" t="n">
        <f aca="false">C7</f>
        <v>-0.187438487</v>
      </c>
      <c r="B20" s="5" t="n">
        <f aca="false">J7</f>
        <v>-0.16</v>
      </c>
      <c r="C20" s="2" t="n">
        <f aca="false">B20-A20</f>
        <v>0.027438487</v>
      </c>
      <c r="D20" s="2"/>
      <c r="E20" s="2"/>
      <c r="F20" s="2"/>
      <c r="G20" s="2"/>
      <c r="H20" s="2"/>
      <c r="I20" s="2"/>
    </row>
    <row r="21" customFormat="false" ht="16" hidden="false" customHeight="false" outlineLevel="0" collapsed="false">
      <c r="A21" s="5" t="n">
        <f aca="false">D3</f>
        <v>0.23</v>
      </c>
      <c r="B21" s="2" t="n">
        <f aca="false">K3</f>
        <v>0.16</v>
      </c>
      <c r="C21" s="2" t="n">
        <f aca="false">B21-A21</f>
        <v>-0.07</v>
      </c>
      <c r="D21" s="2"/>
      <c r="E21" s="2"/>
      <c r="F21" s="2"/>
      <c r="G21" s="2"/>
      <c r="H21" s="2"/>
      <c r="I21" s="2"/>
    </row>
    <row r="22" customFormat="false" ht="16" hidden="false" customHeight="false" outlineLevel="0" collapsed="false">
      <c r="A22" s="5" t="n">
        <f aca="false">D4</f>
        <v>0.27</v>
      </c>
      <c r="B22" s="2" t="n">
        <f aca="false">K4</f>
        <v>0.13</v>
      </c>
      <c r="C22" s="2" t="n">
        <f aca="false">B22-A22</f>
        <v>-0.14</v>
      </c>
      <c r="D22" s="2"/>
      <c r="E22" s="2"/>
      <c r="F22" s="2"/>
      <c r="G22" s="2"/>
      <c r="H22" s="2"/>
      <c r="I22" s="2"/>
    </row>
    <row r="23" customFormat="false" ht="16" hidden="false" customHeight="false" outlineLevel="0" collapsed="false">
      <c r="A23" s="5" t="n">
        <f aca="false">D5</f>
        <v>-0.04</v>
      </c>
      <c r="B23" s="2" t="n">
        <f aca="false">K5</f>
        <v>-0.1</v>
      </c>
      <c r="C23" s="2" t="n">
        <f aca="false">B23-A23</f>
        <v>-0.06</v>
      </c>
      <c r="D23" s="2"/>
      <c r="E23" s="2"/>
      <c r="F23" s="2"/>
      <c r="G23" s="2"/>
      <c r="H23" s="2"/>
      <c r="I23" s="2"/>
    </row>
    <row r="24" customFormat="false" ht="16" hidden="false" customHeight="false" outlineLevel="0" collapsed="false">
      <c r="A24" s="5" t="n">
        <f aca="false">D6</f>
        <v>-0.31</v>
      </c>
      <c r="B24" s="2" t="n">
        <f aca="false">K6</f>
        <v>-0.25</v>
      </c>
      <c r="C24" s="2" t="n">
        <f aca="false">B24-A24</f>
        <v>0.06</v>
      </c>
      <c r="D24" s="2"/>
      <c r="E24" s="2"/>
      <c r="F24" s="2"/>
      <c r="G24" s="2"/>
      <c r="H24" s="2"/>
      <c r="I24" s="2"/>
    </row>
    <row r="25" customFormat="false" ht="16" hidden="false" customHeight="false" outlineLevel="0" collapsed="false">
      <c r="A25" s="5" t="n">
        <f aca="false">D7</f>
        <v>-0.39614249</v>
      </c>
      <c r="B25" s="2" t="n">
        <f aca="false">K7</f>
        <v>-0.38</v>
      </c>
      <c r="C25" s="2" t="n">
        <f aca="false">B25-A25</f>
        <v>0.01614249</v>
      </c>
      <c r="D25" s="2"/>
      <c r="E25" s="2"/>
      <c r="F25" s="2"/>
      <c r="G25" s="2"/>
      <c r="H25" s="2"/>
      <c r="I25" s="2"/>
    </row>
    <row r="26" customFormat="false" ht="16" hidden="false" customHeight="false" outlineLevel="0" collapsed="false">
      <c r="A26" s="2" t="n">
        <f aca="false">E3</f>
        <v>0.07</v>
      </c>
      <c r="B26" s="2" t="n">
        <f aca="false">L3</f>
        <v>0.06</v>
      </c>
      <c r="C26" s="2" t="n">
        <f aca="false">B26-A26</f>
        <v>-0.01</v>
      </c>
      <c r="D26" s="2"/>
      <c r="E26" s="2"/>
      <c r="F26" s="2"/>
      <c r="G26" s="2"/>
      <c r="H26" s="2"/>
      <c r="I26" s="2"/>
    </row>
    <row r="27" customFormat="false" ht="16" hidden="false" customHeight="false" outlineLevel="0" collapsed="false">
      <c r="A27" s="2" t="n">
        <f aca="false">E4</f>
        <v>-0.05</v>
      </c>
      <c r="B27" s="2" t="n">
        <f aca="false">L4</f>
        <v>0.01</v>
      </c>
      <c r="C27" s="2" t="n">
        <f aca="false">B27-A27</f>
        <v>0.06</v>
      </c>
      <c r="D27" s="2"/>
      <c r="E27" s="2"/>
      <c r="F27" s="2"/>
      <c r="G27" s="2"/>
      <c r="H27" s="2"/>
      <c r="I27" s="2"/>
    </row>
    <row r="28" customFormat="false" ht="16" hidden="false" customHeight="false" outlineLevel="0" collapsed="false">
      <c r="A28" s="2" t="n">
        <f aca="false">E5</f>
        <v>-0.54</v>
      </c>
      <c r="B28" s="2" t="n">
        <f aca="false">L5</f>
        <v>-0.45</v>
      </c>
      <c r="C28" s="2" t="n">
        <f aca="false">B28-A28</f>
        <v>0.09</v>
      </c>
      <c r="D28" s="2"/>
      <c r="E28" s="2"/>
      <c r="F28" s="2"/>
      <c r="G28" s="2"/>
      <c r="H28" s="2"/>
      <c r="I28" s="2"/>
    </row>
    <row r="29" customFormat="false" ht="16" hidden="false" customHeight="false" outlineLevel="0" collapsed="false">
      <c r="A29" s="2" t="n">
        <f aca="false">E6</f>
        <v>-0.56</v>
      </c>
      <c r="B29" s="2" t="n">
        <f aca="false">L6</f>
        <v>-0.55</v>
      </c>
      <c r="C29" s="2" t="n">
        <f aca="false">B29-A29</f>
        <v>0.0100000000000001</v>
      </c>
      <c r="D29" s="2"/>
      <c r="E29" s="2"/>
      <c r="F29" s="2"/>
      <c r="G29" s="2"/>
      <c r="H29" s="2"/>
      <c r="I29" s="2"/>
    </row>
    <row r="30" customFormat="false" ht="16" hidden="false" customHeight="false" outlineLevel="0" collapsed="false">
      <c r="A30" s="2" t="n">
        <f aca="false">E7</f>
        <v>-0.68171481</v>
      </c>
      <c r="B30" s="2" t="n">
        <f aca="false">L7</f>
        <v>-0.69</v>
      </c>
      <c r="C30" s="2" t="n">
        <f aca="false">B30-A30</f>
        <v>-0.00828519000000005</v>
      </c>
      <c r="D30" s="2"/>
      <c r="E30" s="2"/>
      <c r="F30" s="2"/>
      <c r="G30" s="2"/>
      <c r="H30" s="2"/>
      <c r="I30" s="2"/>
    </row>
    <row r="31" customFormat="false" ht="16" hidden="false" customHeight="false" outlineLevel="0" collapsed="false">
      <c r="A31" s="2" t="n">
        <f aca="false">F3</f>
        <v>-0.33</v>
      </c>
      <c r="B31" s="2" t="n">
        <f aca="false">M3</f>
        <v>-0.49</v>
      </c>
      <c r="C31" s="2" t="n">
        <f aca="false">B31-A31</f>
        <v>-0.16</v>
      </c>
      <c r="D31" s="2"/>
      <c r="E31" s="2"/>
      <c r="F31" s="2"/>
      <c r="G31" s="2"/>
      <c r="H31" s="2"/>
      <c r="I31" s="2"/>
    </row>
    <row r="32" customFormat="false" ht="16" hidden="false" customHeight="false" outlineLevel="0" collapsed="false">
      <c r="A32" s="2" t="n">
        <f aca="false">F4</f>
        <v>-0.4</v>
      </c>
      <c r="B32" s="2" t="n">
        <f aca="false">M4</f>
        <v>-0.52</v>
      </c>
      <c r="C32" s="2" t="n">
        <f aca="false">B32-A32</f>
        <v>-0.12</v>
      </c>
      <c r="D32" s="2"/>
      <c r="E32" s="2"/>
      <c r="F32" s="2"/>
      <c r="G32" s="2"/>
      <c r="H32" s="2"/>
      <c r="I32" s="2"/>
    </row>
    <row r="33" customFormat="false" ht="16" hidden="false" customHeight="false" outlineLevel="0" collapsed="false">
      <c r="A33" s="2" t="n">
        <f aca="false">F5</f>
        <v>-1.62</v>
      </c>
      <c r="B33" s="2" t="n">
        <f aca="false">M5</f>
        <v>-1.76</v>
      </c>
      <c r="C33" s="2" t="n">
        <f aca="false">B33-A33</f>
        <v>-0.14</v>
      </c>
      <c r="D33" s="2"/>
      <c r="E33" s="2"/>
      <c r="F33" s="2"/>
      <c r="G33" s="2"/>
      <c r="H33" s="2"/>
      <c r="I33" s="2"/>
    </row>
    <row r="34" customFormat="false" ht="16" hidden="false" customHeight="false" outlineLevel="0" collapsed="false">
      <c r="A34" s="2" t="n">
        <f aca="false">F6</f>
        <v>-1.66</v>
      </c>
      <c r="B34" s="2" t="n">
        <f aca="false">M6</f>
        <v>-1.73</v>
      </c>
      <c r="C34" s="2" t="n">
        <f aca="false">B34-A34</f>
        <v>-0.0699999999999998</v>
      </c>
      <c r="D34" s="2"/>
      <c r="E34" s="2"/>
      <c r="F34" s="2"/>
      <c r="G34" s="2"/>
      <c r="H34" s="2"/>
      <c r="I34" s="2"/>
    </row>
    <row r="35" customFormat="false" ht="16" hidden="false" customHeight="false" outlineLevel="0" collapsed="false">
      <c r="A35" s="2" t="n">
        <f aca="false">F7</f>
        <v>-1.715932654</v>
      </c>
      <c r="B35" s="2" t="n">
        <f aca="false">M7</f>
        <v>-1.82</v>
      </c>
      <c r="C35" s="2" t="n">
        <f aca="false">B35-A35</f>
        <v>-0.104067346</v>
      </c>
      <c r="D35" s="2"/>
      <c r="E35" s="2"/>
      <c r="F35" s="2"/>
      <c r="G35" s="2"/>
      <c r="H35" s="2"/>
      <c r="I35" s="2"/>
    </row>
    <row r="36" customFormat="false" ht="16" hidden="false" customHeight="false" outlineLevel="0" collapsed="false">
      <c r="A36" s="2" t="n">
        <f aca="false">G3</f>
        <v>-0.33</v>
      </c>
      <c r="B36" s="2" t="n">
        <f aca="false">N3</f>
        <v>-0.32</v>
      </c>
      <c r="C36" s="2" t="n">
        <f aca="false">B36-A36</f>
        <v>0.01</v>
      </c>
      <c r="D36" s="2"/>
      <c r="E36" s="2"/>
      <c r="F36" s="2"/>
      <c r="G36" s="2"/>
      <c r="H36" s="2"/>
      <c r="I36" s="2"/>
    </row>
    <row r="37" customFormat="false" ht="16" hidden="false" customHeight="false" outlineLevel="0" collapsed="false">
      <c r="A37" s="2" t="n">
        <f aca="false">G4</f>
        <v>-0.45</v>
      </c>
      <c r="B37" s="2" t="n">
        <f aca="false">N4</f>
        <v>-0.45</v>
      </c>
      <c r="C37" s="2" t="n">
        <f aca="false">B37-A37</f>
        <v>0</v>
      </c>
      <c r="D37" s="2"/>
      <c r="E37" s="2"/>
      <c r="F37" s="2"/>
      <c r="G37" s="2"/>
      <c r="H37" s="2"/>
      <c r="I37" s="2"/>
    </row>
    <row r="38" customFormat="false" ht="16" hidden="false" customHeight="false" outlineLevel="0" collapsed="false">
      <c r="A38" s="2" t="n">
        <f aca="false">G5</f>
        <v>-1.73</v>
      </c>
      <c r="B38" s="2" t="n">
        <f aca="false">N5</f>
        <v>-1.68</v>
      </c>
      <c r="C38" s="2" t="n">
        <f aca="false">B38-A38</f>
        <v>0.0499999999999998</v>
      </c>
      <c r="D38" s="2"/>
      <c r="E38" s="2"/>
      <c r="F38" s="2"/>
      <c r="G38" s="2"/>
      <c r="H38" s="2"/>
      <c r="I38" s="2"/>
    </row>
    <row r="39" customFormat="false" ht="16" hidden="false" customHeight="false" outlineLevel="0" collapsed="false">
      <c r="A39" s="2" t="n">
        <f aca="false">G6</f>
        <v>-1.64</v>
      </c>
      <c r="B39" s="2" t="n">
        <f aca="false">N6</f>
        <v>-1.6</v>
      </c>
      <c r="C39" s="2" t="n">
        <f aca="false">B39-A39</f>
        <v>0.04</v>
      </c>
      <c r="D39" s="2"/>
      <c r="E39" s="2"/>
      <c r="F39" s="2"/>
      <c r="G39" s="2"/>
      <c r="H39" s="2"/>
      <c r="I39" s="2"/>
    </row>
    <row r="40" customFormat="false" ht="16" hidden="false" customHeight="false" outlineLevel="0" collapsed="false">
      <c r="A40" s="2" t="n">
        <f aca="false">G7</f>
        <v>-1.811104316</v>
      </c>
      <c r="B40" s="2" t="n">
        <f aca="false">N7</f>
        <v>-1.68</v>
      </c>
      <c r="C40" s="2" t="n">
        <f aca="false">B40-A40</f>
        <v>0.131104316</v>
      </c>
      <c r="D40" s="2"/>
      <c r="E40" s="2"/>
      <c r="F40" s="2"/>
      <c r="G40" s="2"/>
      <c r="H40" s="2"/>
      <c r="I40" s="2"/>
    </row>
    <row r="41" customFormat="false" ht="16" hidden="false" customHeight="false" outlineLevel="0" collapsed="false">
      <c r="A41" s="2" t="n">
        <f aca="false">H3</f>
        <v>-0.47</v>
      </c>
      <c r="B41" s="2" t="n">
        <f aca="false">O3</f>
        <v>-0.48</v>
      </c>
      <c r="C41" s="2" t="n">
        <f aca="false">B41-A41</f>
        <v>-0.00999999999999995</v>
      </c>
      <c r="D41" s="2"/>
      <c r="E41" s="2"/>
      <c r="F41" s="2"/>
      <c r="G41" s="2"/>
      <c r="H41" s="2"/>
      <c r="I41" s="2"/>
    </row>
    <row r="42" customFormat="false" ht="16" hidden="false" customHeight="false" outlineLevel="0" collapsed="false">
      <c r="A42" s="2" t="n">
        <f aca="false">H4</f>
        <v>-0.34</v>
      </c>
      <c r="B42" s="2" t="n">
        <f aca="false">O4</f>
        <v>-0.36</v>
      </c>
      <c r="C42" s="2" t="n">
        <f aca="false">B42-A42</f>
        <v>-0.02</v>
      </c>
      <c r="D42" s="2"/>
      <c r="E42" s="2"/>
      <c r="F42" s="2"/>
      <c r="G42" s="2"/>
      <c r="H42" s="2"/>
      <c r="I42" s="2"/>
    </row>
    <row r="43" customFormat="false" ht="16" hidden="false" customHeight="false" outlineLevel="0" collapsed="false">
      <c r="A43" s="2" t="n">
        <f aca="false">H5</f>
        <v>-1.52</v>
      </c>
      <c r="B43" s="2" t="n">
        <f aca="false">O5</f>
        <v>-1.45</v>
      </c>
      <c r="C43" s="2" t="n">
        <f aca="false">B43-A43</f>
        <v>0.0700000000000001</v>
      </c>
      <c r="D43" s="2"/>
      <c r="E43" s="2"/>
      <c r="F43" s="2"/>
      <c r="G43" s="2"/>
      <c r="H43" s="2"/>
      <c r="I43" s="2"/>
    </row>
    <row r="44" customFormat="false" ht="16" hidden="false" customHeight="false" outlineLevel="0" collapsed="false">
      <c r="A44" s="2" t="n">
        <f aca="false">H6</f>
        <v>-1.8</v>
      </c>
      <c r="B44" s="2" t="n">
        <f aca="false">O6</f>
        <v>-1.76</v>
      </c>
      <c r="C44" s="2" t="n">
        <f aca="false">B44-A44</f>
        <v>0.04</v>
      </c>
      <c r="D44" s="2"/>
      <c r="E44" s="2"/>
      <c r="F44" s="2"/>
      <c r="G44" s="2"/>
      <c r="H44" s="2"/>
      <c r="I44" s="2"/>
    </row>
    <row r="45" customFormat="false" ht="16" hidden="false" customHeight="false" outlineLevel="0" collapsed="false">
      <c r="A45" s="2" t="n">
        <f aca="false">H7</f>
        <v>-1.977454062</v>
      </c>
      <c r="B45" s="2" t="n">
        <f aca="false">O7</f>
        <v>-1.8</v>
      </c>
      <c r="C45" s="2" t="n">
        <f aca="false">B45-A45</f>
        <v>0.177454062</v>
      </c>
      <c r="D45" s="2"/>
      <c r="E45" s="2"/>
      <c r="F45" s="2"/>
      <c r="G45" s="2"/>
      <c r="H45" s="2"/>
      <c r="I45" s="2"/>
    </row>
    <row r="46" customFormat="false" ht="16" hidden="false" customHeight="false" outlineLevel="0" collapsed="false">
      <c r="A46" s="2" t="n">
        <f aca="false">I3</f>
        <v>-0.4</v>
      </c>
      <c r="B46" s="2" t="n">
        <f aca="false">P3</f>
        <v>-0.45</v>
      </c>
      <c r="C46" s="2" t="n">
        <f aca="false">B46-A46</f>
        <v>-0.05</v>
      </c>
      <c r="D46" s="2"/>
      <c r="E46" s="2"/>
      <c r="F46" s="2"/>
      <c r="G46" s="2"/>
      <c r="H46" s="2"/>
      <c r="I46" s="2"/>
    </row>
    <row r="47" customFormat="false" ht="16" hidden="false" customHeight="false" outlineLevel="0" collapsed="false">
      <c r="A47" s="2" t="n">
        <f aca="false">I4</f>
        <v>-0.4</v>
      </c>
      <c r="B47" s="2" t="n">
        <f aca="false">P4</f>
        <v>-0.39</v>
      </c>
      <c r="C47" s="2" t="n">
        <f aca="false">B47-A47</f>
        <v>0.01</v>
      </c>
      <c r="D47" s="2"/>
      <c r="E47" s="2"/>
      <c r="F47" s="2"/>
      <c r="G47" s="2"/>
      <c r="H47" s="2"/>
      <c r="I47" s="2"/>
    </row>
    <row r="48" customFormat="false" ht="16" hidden="false" customHeight="false" outlineLevel="0" collapsed="false">
      <c r="A48" s="2" t="n">
        <f aca="false">I5</f>
        <v>-1.75</v>
      </c>
      <c r="B48" s="2" t="n">
        <f aca="false">P5</f>
        <v>-1.63</v>
      </c>
      <c r="C48" s="2" t="n">
        <f aca="false">B48-A48</f>
        <v>0.12</v>
      </c>
      <c r="D48" s="2"/>
      <c r="E48" s="2"/>
      <c r="F48" s="2"/>
      <c r="G48" s="2"/>
      <c r="H48" s="2"/>
      <c r="I48" s="2"/>
    </row>
    <row r="49" customFormat="false" ht="16" hidden="false" customHeight="false" outlineLevel="0" collapsed="false">
      <c r="A49" s="2" t="n">
        <f aca="false">I6</f>
        <v>-1.88</v>
      </c>
      <c r="B49" s="2" t="n">
        <f aca="false">P6</f>
        <v>-1.84</v>
      </c>
      <c r="C49" s="2" t="n">
        <f aca="false">B49-A49</f>
        <v>0.04</v>
      </c>
      <c r="D49" s="2"/>
      <c r="E49" s="2"/>
      <c r="F49" s="2"/>
      <c r="G49" s="2"/>
      <c r="H49" s="2"/>
      <c r="I49" s="2"/>
    </row>
    <row r="50" customFormat="false" ht="16" hidden="false" customHeight="false" outlineLevel="0" collapsed="false">
      <c r="A50" s="2" t="n">
        <f aca="false">I7</f>
        <v>-1.921454712</v>
      </c>
      <c r="B50" s="2" t="n">
        <f aca="false">P7</f>
        <v>-1.76</v>
      </c>
      <c r="C50" s="2" t="n">
        <f aca="false">B50-A50</f>
        <v>0.161454712</v>
      </c>
      <c r="D50" s="2"/>
      <c r="E50" s="2"/>
      <c r="F50" s="2"/>
      <c r="G50" s="2"/>
      <c r="H50" s="2"/>
      <c r="I50" s="2"/>
    </row>
  </sheetData>
  <mergeCells count="5">
    <mergeCell ref="B1:I1"/>
    <mergeCell ref="J1:P1"/>
    <mergeCell ref="Q1:W1"/>
    <mergeCell ref="X1:AD1"/>
    <mergeCell ref="AE1:AK1"/>
  </mergeCells>
  <hyperlinks>
    <hyperlink ref="B1" r:id="rId1" display="http://pubs.rsc.org/-/content/articlehtml/2014/cp/c3cp54822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5" zeroHeight="false" outlineLevelRow="0" outlineLevelCol="0"/>
  <cols>
    <col collapsed="false" customWidth="true" hidden="false" outlineLevel="0" max="1" min="1" style="13" width="7.34"/>
    <col collapsed="false" customWidth="true" hidden="false" outlineLevel="0" max="2" min="2" style="13" width="18.51"/>
    <col collapsed="false" customWidth="true" hidden="false" outlineLevel="0" max="4" min="3" style="13" width="10.84"/>
    <col collapsed="false" customWidth="true" hidden="false" outlineLevel="0" max="5" min="5" style="13" width="10.66"/>
    <col collapsed="false" customWidth="true" hidden="false" outlineLevel="0" max="6" min="6" style="13" width="8.83"/>
    <col collapsed="false" customWidth="true" hidden="false" outlineLevel="0" max="7" min="7" style="13" width="16.33"/>
    <col collapsed="false" customWidth="true" hidden="false" outlineLevel="0" max="10" min="8" style="13" width="8.83"/>
    <col collapsed="false" customWidth="true" hidden="false" outlineLevel="0" max="11" min="11" style="13" width="11.84"/>
    <col collapsed="false" customWidth="true" hidden="false" outlineLevel="0" max="13" min="12" style="13" width="8.83"/>
    <col collapsed="false" customWidth="true" hidden="false" outlineLevel="0" max="14" min="14" style="13" width="22.5"/>
    <col collapsed="false" customWidth="true" hidden="false" outlineLevel="0" max="15" min="15" style="13" width="11.16"/>
    <col collapsed="false" customWidth="true" hidden="false" outlineLevel="0" max="1025" min="16" style="13" width="8.83"/>
  </cols>
  <sheetData>
    <row r="1" customFormat="false" ht="30" hidden="false" customHeight="false" outlineLevel="0" collapsed="false">
      <c r="A1" s="14" t="s">
        <v>25</v>
      </c>
      <c r="B1" s="15" t="s">
        <v>26</v>
      </c>
      <c r="C1" s="16" t="s">
        <v>27</v>
      </c>
      <c r="D1" s="16" t="s">
        <v>28</v>
      </c>
      <c r="E1" s="14" t="s">
        <v>29</v>
      </c>
      <c r="F1" s="17" t="s">
        <v>30</v>
      </c>
      <c r="G1" s="17"/>
      <c r="H1" s="17"/>
      <c r="I1" s="17"/>
      <c r="J1" s="17" t="s">
        <v>30</v>
      </c>
      <c r="K1" s="17"/>
      <c r="L1" s="17"/>
      <c r="M1" s="17"/>
      <c r="N1" s="15" t="s">
        <v>31</v>
      </c>
      <c r="O1" s="15" t="s">
        <v>32</v>
      </c>
    </row>
    <row r="2" customFormat="false" ht="15" hidden="false" customHeight="false" outlineLevel="0" collapsed="false">
      <c r="A2" s="14" t="s">
        <v>33</v>
      </c>
      <c r="B2" s="18" t="n">
        <v>1.75900570326255E-007</v>
      </c>
      <c r="C2" s="13" t="n">
        <f aca="false">O2-0.24</f>
        <v>-0.805386197191657</v>
      </c>
      <c r="D2" s="19"/>
      <c r="E2" s="14"/>
      <c r="F2" s="13" t="s">
        <v>34</v>
      </c>
      <c r="G2" s="13" t="n">
        <f aca="false" t="array" ref="G2:H6">LINEST(N2:N12,C2:C12,1,1)</f>
        <v>20.3890733095916</v>
      </c>
      <c r="H2" s="13" t="n">
        <v>-1.68053772901229</v>
      </c>
      <c r="I2" s="13" t="s">
        <v>35</v>
      </c>
      <c r="J2" s="13" t="s">
        <v>34</v>
      </c>
      <c r="K2" s="13" t="n">
        <f aca="false" t="array" ref="K2:L6">LINEST(N9:N19,C9:C19,1,1)</f>
        <v>-21.5674192069334</v>
      </c>
      <c r="L2" s="13" t="n">
        <v>-13.4528125151289</v>
      </c>
      <c r="M2" s="13" t="s">
        <v>35</v>
      </c>
      <c r="N2" s="20" t="n">
        <f aca="false">LN(B2)</f>
        <v>-15.5533469428758</v>
      </c>
      <c r="O2" s="13" t="n">
        <v>-0.565386197191657</v>
      </c>
    </row>
    <row r="3" customFormat="false" ht="15" hidden="false" customHeight="false" outlineLevel="0" collapsed="false">
      <c r="A3" s="14" t="s">
        <v>36</v>
      </c>
      <c r="B3" s="18" t="n">
        <v>8.75680941901776E-008</v>
      </c>
      <c r="C3" s="13" t="n">
        <f aca="false">O3-0.24</f>
        <v>-0.565446487125772</v>
      </c>
      <c r="D3" s="19"/>
      <c r="E3" s="14"/>
      <c r="F3" s="13" t="s">
        <v>37</v>
      </c>
      <c r="G3" s="13" t="n">
        <v>3.39293112131829</v>
      </c>
      <c r="H3" s="13" t="n">
        <v>1.50716268886458</v>
      </c>
      <c r="I3" s="13" t="s">
        <v>38</v>
      </c>
      <c r="J3" s="13" t="s">
        <v>37</v>
      </c>
      <c r="K3" s="13" t="n">
        <v>1.8027741631968</v>
      </c>
      <c r="L3" s="13" t="n">
        <v>0.391887973831784</v>
      </c>
      <c r="M3" s="13" t="s">
        <v>38</v>
      </c>
      <c r="N3" s="20" t="n">
        <f aca="false">LN(B3)</f>
        <v>-16.2508491269222</v>
      </c>
      <c r="O3" s="13" t="n">
        <v>-0.325446487125772</v>
      </c>
    </row>
    <row r="4" customFormat="false" ht="15" hidden="false" customHeight="false" outlineLevel="0" collapsed="false">
      <c r="A4" s="14" t="s">
        <v>39</v>
      </c>
      <c r="B4" s="13" t="n">
        <v>1.29118365092215E-006</v>
      </c>
      <c r="C4" s="13" t="n">
        <f aca="false">O4-0.24</f>
        <v>-0.513324445952845</v>
      </c>
      <c r="D4" s="19"/>
      <c r="E4" s="14"/>
      <c r="F4" s="13" t="s">
        <v>40</v>
      </c>
      <c r="G4" s="13" t="n">
        <v>0.800494095255692</v>
      </c>
      <c r="H4" s="13" t="n">
        <v>1.80860392133446</v>
      </c>
      <c r="I4" s="13" t="s">
        <v>41</v>
      </c>
      <c r="J4" s="13" t="s">
        <v>40</v>
      </c>
      <c r="K4" s="13" t="n">
        <v>0.940837897047503</v>
      </c>
      <c r="L4" s="13" t="n">
        <v>1.06417610744505</v>
      </c>
      <c r="M4" s="13" t="s">
        <v>41</v>
      </c>
      <c r="N4" s="20" t="n">
        <f aca="false">LN(B4)</f>
        <v>-13.5599512014361</v>
      </c>
      <c r="O4" s="13" t="n">
        <v>-0.273324445952845</v>
      </c>
    </row>
    <row r="5" customFormat="false" ht="15" hidden="false" customHeight="false" outlineLevel="0" collapsed="false">
      <c r="A5" s="14" t="s">
        <v>42</v>
      </c>
      <c r="B5" s="13" t="n">
        <v>4.89370742451432E-006</v>
      </c>
      <c r="C5" s="13" t="n">
        <f aca="false">O5-0.24</f>
        <v>-0.440382517993981</v>
      </c>
      <c r="D5" s="19"/>
      <c r="E5" s="14"/>
      <c r="F5" s="13" t="s">
        <v>43</v>
      </c>
      <c r="G5" s="13" t="n">
        <v>36.1114467591054</v>
      </c>
      <c r="H5" s="13" t="n">
        <v>9</v>
      </c>
      <c r="I5" s="13" t="s">
        <v>44</v>
      </c>
      <c r="J5" s="13" t="s">
        <v>43</v>
      </c>
      <c r="K5" s="13" t="n">
        <v>143.124409898451</v>
      </c>
      <c r="L5" s="13" t="n">
        <v>9</v>
      </c>
      <c r="M5" s="13" t="s">
        <v>44</v>
      </c>
      <c r="N5" s="20" t="n">
        <f aca="false">LN(B5)</f>
        <v>-12.2275603772167</v>
      </c>
      <c r="O5" s="13" t="n">
        <v>-0.200382517993981</v>
      </c>
    </row>
    <row r="6" customFormat="false" ht="15" hidden="false" customHeight="false" outlineLevel="0" collapsed="false">
      <c r="A6" s="14" t="s">
        <v>10</v>
      </c>
      <c r="B6" s="13" t="n">
        <v>6.94105472727538E-006</v>
      </c>
      <c r="C6" s="13" t="n">
        <f aca="false">O6-0.24</f>
        <v>-0.470854722452146</v>
      </c>
      <c r="D6" s="19"/>
      <c r="E6" s="14"/>
      <c r="F6" s="13" t="s">
        <v>45</v>
      </c>
      <c r="G6" s="13" t="n">
        <v>118.122280908146</v>
      </c>
      <c r="H6" s="13" t="n">
        <v>29.4394332983976</v>
      </c>
      <c r="I6" s="13" t="s">
        <v>46</v>
      </c>
      <c r="J6" s="13" t="s">
        <v>45</v>
      </c>
      <c r="K6" s="13" t="n">
        <v>162.084213210626</v>
      </c>
      <c r="L6" s="13" t="n">
        <v>10.192237088912</v>
      </c>
      <c r="M6" s="13" t="s">
        <v>46</v>
      </c>
      <c r="N6" s="20" t="n">
        <f aca="false">LN(B6)</f>
        <v>-11.8780568169995</v>
      </c>
      <c r="O6" s="13" t="n">
        <v>-0.230854722452146</v>
      </c>
    </row>
    <row r="7" customFormat="false" ht="15" hidden="false" customHeight="false" outlineLevel="0" collapsed="false">
      <c r="A7" s="14" t="s">
        <v>47</v>
      </c>
      <c r="B7" s="13" t="n">
        <v>0.00139246766815199</v>
      </c>
      <c r="C7" s="13" t="n">
        <f aca="false">O7-0.24</f>
        <v>-0.331291528063793</v>
      </c>
      <c r="D7" s="19"/>
      <c r="E7" s="14"/>
      <c r="N7" s="20" t="n">
        <f aca="false">LN(B7)</f>
        <v>-6.5766778049947</v>
      </c>
      <c r="O7" s="13" t="n">
        <v>-0.0912915280637933</v>
      </c>
    </row>
    <row r="8" customFormat="false" ht="15" hidden="false" customHeight="false" outlineLevel="0" collapsed="false">
      <c r="A8" s="14" t="s">
        <v>11</v>
      </c>
      <c r="B8" s="13" t="n">
        <v>0.00103559232881604</v>
      </c>
      <c r="C8" s="13" t="n">
        <f aca="false">O8-0.24</f>
        <v>-0.349530270571087</v>
      </c>
      <c r="N8" s="20" t="n">
        <f aca="false">LN(B8)</f>
        <v>-6.87278171759208</v>
      </c>
      <c r="O8" s="13" t="n">
        <v>-0.109530270571087</v>
      </c>
    </row>
    <row r="9" customFormat="false" ht="15" hidden="false" customHeight="false" outlineLevel="0" collapsed="false">
      <c r="A9" s="14" t="s">
        <v>12</v>
      </c>
      <c r="B9" s="13" t="n">
        <v>0.00245126924770454</v>
      </c>
      <c r="C9" s="13" t="n">
        <f aca="false">O9-0.24</f>
        <v>-0.268023259346755</v>
      </c>
      <c r="J9" s="21"/>
      <c r="K9" s="21"/>
      <c r="L9" s="21"/>
      <c r="M9" s="21"/>
      <c r="N9" s="20" t="n">
        <f aca="false">LN(B9)</f>
        <v>-6.01114932828484</v>
      </c>
      <c r="O9" s="13" t="n">
        <v>-0.0280232593467553</v>
      </c>
    </row>
    <row r="10" customFormat="false" ht="15" hidden="false" customHeight="false" outlineLevel="0" collapsed="false">
      <c r="A10" s="14" t="s">
        <v>48</v>
      </c>
      <c r="B10" s="13" t="n">
        <v>0.000781250803324243</v>
      </c>
      <c r="C10" s="13" t="n">
        <f aca="false">O10-0.24</f>
        <v>-0.270357789932263</v>
      </c>
      <c r="D10" s="19"/>
      <c r="E10" s="14"/>
      <c r="N10" s="20" t="n">
        <f aca="false">LN(B10)</f>
        <v>-7.15461432865916</v>
      </c>
      <c r="O10" s="13" t="n">
        <v>-0.0303577899322629</v>
      </c>
    </row>
    <row r="11" customFormat="false" ht="15" hidden="false" customHeight="false" outlineLevel="0" collapsed="false">
      <c r="A11" s="14" t="s">
        <v>48</v>
      </c>
      <c r="B11" s="13" t="n">
        <v>0.00048135923527038</v>
      </c>
      <c r="C11" s="13" t="n">
        <f aca="false">O11-0.24</f>
        <v>-0.270315106793066</v>
      </c>
      <c r="D11" s="19" t="s">
        <v>49</v>
      </c>
      <c r="E11" s="14" t="n">
        <v>-0.28</v>
      </c>
      <c r="N11" s="20" t="n">
        <f aca="false">LN(B11)</f>
        <v>-7.63889671573887</v>
      </c>
      <c r="O11" s="13" t="n">
        <v>-0.030315106793066</v>
      </c>
    </row>
    <row r="12" customFormat="false" ht="15" hidden="false" customHeight="false" outlineLevel="0" collapsed="false">
      <c r="A12" s="14" t="s">
        <v>48</v>
      </c>
      <c r="B12" s="13" t="n">
        <v>0.00048135923527038</v>
      </c>
      <c r="C12" s="13" t="n">
        <f aca="false">O12-0.24</f>
        <v>-0.270315106793066</v>
      </c>
      <c r="D12" s="19"/>
      <c r="E12" s="14"/>
      <c r="N12" s="20" t="n">
        <f aca="false">LN(B12)</f>
        <v>-7.63889671573887</v>
      </c>
      <c r="O12" s="13" t="n">
        <v>-0.030315106793066</v>
      </c>
    </row>
    <row r="13" customFormat="false" ht="15" hidden="false" customHeight="false" outlineLevel="0" collapsed="false">
      <c r="A13" s="14" t="s">
        <v>13</v>
      </c>
      <c r="B13" s="13" t="n">
        <v>0.000259256730320707</v>
      </c>
      <c r="C13" s="13" t="n">
        <f aca="false">O13-0.24</f>
        <v>-0.269042912116454</v>
      </c>
      <c r="D13" s="19"/>
      <c r="E13" s="14"/>
      <c r="N13" s="20" t="n">
        <f aca="false">LN(B13)</f>
        <v>-8.257691750456</v>
      </c>
      <c r="O13" s="13" t="n">
        <v>-0.0290429121164537</v>
      </c>
    </row>
    <row r="14" customFormat="false" ht="15" hidden="false" customHeight="false" outlineLevel="0" collapsed="false">
      <c r="A14" s="14" t="s">
        <v>50</v>
      </c>
      <c r="B14" s="13" t="n">
        <v>0.000348695530849413</v>
      </c>
      <c r="C14" s="13" t="n">
        <f aca="false">O14-0.24</f>
        <v>-0.217927481642916</v>
      </c>
      <c r="D14" s="19"/>
      <c r="E14" s="14"/>
      <c r="N14" s="20" t="n">
        <f aca="false">LN(B14)</f>
        <v>-7.96131142097102</v>
      </c>
      <c r="O14" s="13" t="n">
        <v>0.0220725183570844</v>
      </c>
    </row>
    <row r="15" customFormat="false" ht="15" hidden="false" customHeight="false" outlineLevel="0" collapsed="false">
      <c r="A15" s="14" t="s">
        <v>51</v>
      </c>
      <c r="B15" s="13" t="n">
        <v>8.06908036656551E-006</v>
      </c>
      <c r="C15" s="13" t="n">
        <f aca="false">O15-0.24</f>
        <v>-0.160365711507923</v>
      </c>
      <c r="D15" s="19"/>
      <c r="E15" s="14"/>
      <c r="H15" s="20"/>
      <c r="L15" s="20"/>
      <c r="N15" s="20" t="n">
        <f aca="false">LN(B15)</f>
        <v>-11.7274710392311</v>
      </c>
      <c r="O15" s="13" t="n">
        <v>0.0796342884920773</v>
      </c>
    </row>
    <row r="16" customFormat="false" ht="15" hidden="false" customHeight="false" outlineLevel="0" collapsed="false">
      <c r="A16" s="14" t="s">
        <v>9</v>
      </c>
      <c r="B16" s="13" t="n">
        <v>2.04721308556154E-006</v>
      </c>
      <c r="C16" s="13" t="n">
        <f aca="false">O16-0.24</f>
        <v>-0.092056089794655</v>
      </c>
      <c r="D16" s="19"/>
      <c r="E16" s="14"/>
      <c r="L16" s="20"/>
      <c r="N16" s="20" t="n">
        <f aca="false">LN(B16)</f>
        <v>-13.0990311601901</v>
      </c>
      <c r="O16" s="13" t="n">
        <v>0.147943910205345</v>
      </c>
    </row>
    <row r="17" customFormat="false" ht="15" hidden="false" customHeight="false" outlineLevel="0" collapsed="false">
      <c r="A17" s="14" t="s">
        <v>8</v>
      </c>
      <c r="B17" s="18" t="n">
        <v>2.58343974842545E-007</v>
      </c>
      <c r="C17" s="13" t="n">
        <f aca="false">O17-0.24</f>
        <v>0.11147490253646</v>
      </c>
      <c r="D17" s="19"/>
      <c r="E17" s="14"/>
      <c r="L17" s="20"/>
      <c r="N17" s="20" t="n">
        <f aca="false">LN(B17)</f>
        <v>-15.1689739041707</v>
      </c>
      <c r="O17" s="13" t="n">
        <v>0.35147490253646</v>
      </c>
    </row>
    <row r="18" customFormat="false" ht="15" hidden="false" customHeight="false" outlineLevel="0" collapsed="false">
      <c r="A18" s="14" t="s">
        <v>52</v>
      </c>
      <c r="B18" s="18" t="n">
        <v>1.61329941902728E-007</v>
      </c>
      <c r="C18" s="13" t="n">
        <f aca="false">O18-0.24</f>
        <v>0.11029874492304</v>
      </c>
      <c r="D18" s="19"/>
      <c r="E18" s="14"/>
      <c r="L18" s="20"/>
      <c r="N18" s="20" t="n">
        <f aca="false">LN(B18)</f>
        <v>-15.6398142403829</v>
      </c>
      <c r="O18" s="13" t="n">
        <v>0.35029874492304</v>
      </c>
    </row>
    <row r="19" customFormat="false" ht="15" hidden="false" customHeight="false" outlineLevel="0" collapsed="false">
      <c r="A19" s="13" t="s">
        <v>7</v>
      </c>
      <c r="B19" s="18" t="n">
        <v>1.41475218609214E-008</v>
      </c>
      <c r="C19" s="13" t="n">
        <f aca="false">O19-0.24</f>
        <v>0.223755271478844</v>
      </c>
      <c r="D19" s="14"/>
      <c r="E19" s="14"/>
      <c r="H19" s="22"/>
      <c r="L19" s="20"/>
      <c r="N19" s="20" t="n">
        <f aca="false">LN(B19)</f>
        <v>-18.0737263616986</v>
      </c>
      <c r="O19" s="13" t="n">
        <v>0.463755271478844</v>
      </c>
    </row>
    <row r="20" customFormat="false" ht="15" hidden="false" customHeight="false" outlineLevel="0" collapsed="false">
      <c r="N20" s="20"/>
    </row>
    <row r="21" customFormat="false" ht="15" hidden="false" customHeight="false" outlineLevel="0" collapsed="false">
      <c r="G21" s="23"/>
      <c r="K21" s="20"/>
    </row>
    <row r="42" customFormat="false" ht="15" hidden="false" customHeight="false" outlineLevel="0" collapsed="false">
      <c r="B42" s="13" t="s">
        <v>53</v>
      </c>
      <c r="D42" s="13" t="s">
        <v>54</v>
      </c>
      <c r="E42" s="24" t="s">
        <v>55</v>
      </c>
    </row>
    <row r="43" customFormat="false" ht="15" hidden="false" customHeight="false" outlineLevel="0" collapsed="false">
      <c r="B43" s="13" t="s">
        <v>56</v>
      </c>
      <c r="D43" s="13" t="s">
        <v>57</v>
      </c>
      <c r="E43" s="24" t="s">
        <v>58</v>
      </c>
    </row>
    <row r="44" customFormat="false" ht="15" hidden="false" customHeight="false" outlineLevel="0" collapsed="false">
      <c r="B44" s="13" t="s">
        <v>59</v>
      </c>
      <c r="D44" s="13" t="s">
        <v>60</v>
      </c>
      <c r="E44" s="24" t="s">
        <v>61</v>
      </c>
    </row>
    <row r="45" customFormat="false" ht="15" hidden="false" customHeight="false" outlineLevel="0" collapsed="false">
      <c r="B45" s="13" t="s">
        <v>62</v>
      </c>
      <c r="D45" s="13" t="s">
        <v>63</v>
      </c>
      <c r="E45" s="24" t="s">
        <v>58</v>
      </c>
    </row>
    <row r="46" customFormat="false" ht="15" hidden="false" customHeight="false" outlineLevel="0" collapsed="false">
      <c r="B46" s="13" t="s">
        <v>64</v>
      </c>
      <c r="D46" s="13" t="s">
        <v>65</v>
      </c>
      <c r="E46" s="24" t="s">
        <v>55</v>
      </c>
    </row>
    <row r="47" customFormat="false" ht="15" hidden="false" customHeight="false" outlineLevel="0" collapsed="false">
      <c r="B47" s="13" t="s">
        <v>66</v>
      </c>
      <c r="D47" s="13" t="s">
        <v>67</v>
      </c>
      <c r="E47" s="24" t="s">
        <v>68</v>
      </c>
    </row>
    <row r="48" customFormat="false" ht="15" hidden="false" customHeight="false" outlineLevel="0" collapsed="false">
      <c r="B48" s="13" t="s">
        <v>69</v>
      </c>
      <c r="D48" s="13" t="s">
        <v>70</v>
      </c>
      <c r="E48" s="24" t="s">
        <v>58</v>
      </c>
    </row>
    <row r="49" customFormat="false" ht="15" hidden="false" customHeight="false" outlineLevel="0" collapsed="false">
      <c r="B49" s="13" t="s">
        <v>71</v>
      </c>
      <c r="D49" s="13" t="s">
        <v>72</v>
      </c>
      <c r="E49" s="24" t="s">
        <v>73</v>
      </c>
    </row>
    <row r="50" customFormat="false" ht="15" hidden="false" customHeight="false" outlineLevel="0" collapsed="false">
      <c r="B50" s="13" t="s">
        <v>74</v>
      </c>
      <c r="D50" s="13" t="s">
        <v>75</v>
      </c>
      <c r="E50" s="24" t="s">
        <v>58</v>
      </c>
    </row>
    <row r="51" customFormat="false" ht="15" hidden="false" customHeight="false" outlineLevel="0" collapsed="false">
      <c r="B51" s="13" t="s">
        <v>76</v>
      </c>
      <c r="D51" s="13" t="s">
        <v>77</v>
      </c>
      <c r="E51" s="24" t="s">
        <v>78</v>
      </c>
    </row>
    <row r="52" customFormat="false" ht="15" hidden="false" customHeight="false" outlineLevel="0" collapsed="false">
      <c r="B52" s="13" t="s">
        <v>79</v>
      </c>
      <c r="D52" s="13" t="s">
        <v>80</v>
      </c>
      <c r="E52" s="24" t="s">
        <v>81</v>
      </c>
    </row>
    <row r="53" customFormat="false" ht="15" hidden="false" customHeight="false" outlineLevel="0" collapsed="false">
      <c r="B53" s="13" t="s">
        <v>82</v>
      </c>
      <c r="D53" s="13" t="s">
        <v>83</v>
      </c>
      <c r="E53" s="24" t="s">
        <v>55</v>
      </c>
    </row>
    <row r="54" customFormat="false" ht="15" hidden="false" customHeight="false" outlineLevel="0" collapsed="false">
      <c r="B54" s="13" t="s">
        <v>84</v>
      </c>
      <c r="D54" s="13" t="s">
        <v>70</v>
      </c>
      <c r="E54" s="24" t="s">
        <v>68</v>
      </c>
    </row>
    <row r="55" customFormat="false" ht="15" hidden="false" customHeight="false" outlineLevel="0" collapsed="false">
      <c r="B55" s="13" t="s">
        <v>85</v>
      </c>
      <c r="D55" s="13" t="s">
        <v>86</v>
      </c>
      <c r="E55" s="24" t="s">
        <v>55</v>
      </c>
    </row>
    <row r="56" customFormat="false" ht="15" hidden="false" customHeight="false" outlineLevel="0" collapsed="false">
      <c r="B56" s="13" t="s">
        <v>87</v>
      </c>
      <c r="D56" s="13" t="s">
        <v>88</v>
      </c>
      <c r="E56" s="24" t="s">
        <v>55</v>
      </c>
    </row>
    <row r="57" customFormat="false" ht="15" hidden="false" customHeight="false" outlineLevel="0" collapsed="false">
      <c r="B57" s="13" t="s">
        <v>89</v>
      </c>
      <c r="D57" s="13" t="s">
        <v>90</v>
      </c>
      <c r="E57" s="24" t="s">
        <v>68</v>
      </c>
    </row>
    <row r="58" customFormat="false" ht="15" hidden="false" customHeight="false" outlineLevel="0" collapsed="false">
      <c r="B58" s="13" t="s">
        <v>91</v>
      </c>
      <c r="D58" s="13" t="s">
        <v>92</v>
      </c>
      <c r="E58" s="24" t="s">
        <v>93</v>
      </c>
    </row>
    <row r="59" customFormat="false" ht="15" hidden="false" customHeight="false" outlineLevel="0" collapsed="false">
      <c r="B59" s="13" t="s">
        <v>94</v>
      </c>
      <c r="D59" s="13" t="s">
        <v>95</v>
      </c>
      <c r="E59" s="24" t="s">
        <v>73</v>
      </c>
    </row>
    <row r="60" customFormat="false" ht="15" hidden="false" customHeight="false" outlineLevel="0" collapsed="false">
      <c r="B60" s="13" t="s">
        <v>96</v>
      </c>
      <c r="D60" s="13" t="s">
        <v>97</v>
      </c>
      <c r="E60" s="24" t="s">
        <v>55</v>
      </c>
    </row>
    <row r="61" customFormat="false" ht="15" hidden="false" customHeight="false" outlineLevel="0" collapsed="false">
      <c r="B61" s="13" t="s">
        <v>98</v>
      </c>
      <c r="D61" s="13" t="s">
        <v>99</v>
      </c>
      <c r="E61" s="24" t="s">
        <v>78</v>
      </c>
    </row>
    <row r="62" customFormat="false" ht="15" hidden="false" customHeight="false" outlineLevel="0" collapsed="false">
      <c r="B62" s="13" t="s">
        <v>100</v>
      </c>
      <c r="D62" s="13" t="s">
        <v>101</v>
      </c>
      <c r="E62" s="24" t="s">
        <v>73</v>
      </c>
    </row>
    <row r="63" customFormat="false" ht="15" hidden="false" customHeight="false" outlineLevel="0" collapsed="false">
      <c r="B63" s="13" t="s">
        <v>102</v>
      </c>
      <c r="D63" s="13" t="s">
        <v>103</v>
      </c>
      <c r="E63" s="24" t="s">
        <v>55</v>
      </c>
    </row>
    <row r="64" customFormat="false" ht="15" hidden="false" customHeight="false" outlineLevel="0" collapsed="false">
      <c r="B64" s="13" t="s">
        <v>104</v>
      </c>
      <c r="D64" s="13" t="s">
        <v>105</v>
      </c>
      <c r="E64" s="24" t="s">
        <v>68</v>
      </c>
    </row>
    <row r="65" customFormat="false" ht="15" hidden="false" customHeight="false" outlineLevel="0" collapsed="false">
      <c r="B65" s="13" t="s">
        <v>106</v>
      </c>
      <c r="D65" s="13" t="s">
        <v>107</v>
      </c>
      <c r="E65" s="24" t="s">
        <v>108</v>
      </c>
    </row>
    <row r="66" customFormat="false" ht="15" hidden="false" customHeight="false" outlineLevel="0" collapsed="false">
      <c r="B66" s="13" t="s">
        <v>109</v>
      </c>
      <c r="D66" s="13" t="s">
        <v>110</v>
      </c>
      <c r="E66" s="24" t="s">
        <v>111</v>
      </c>
    </row>
    <row r="67" customFormat="false" ht="15" hidden="false" customHeight="false" outlineLevel="0" collapsed="false">
      <c r="B67" s="13" t="s">
        <v>112</v>
      </c>
      <c r="D67" s="13" t="s">
        <v>113</v>
      </c>
      <c r="E67" s="24" t="s">
        <v>55</v>
      </c>
    </row>
    <row r="68" customFormat="false" ht="15" hidden="false" customHeight="false" outlineLevel="0" collapsed="false">
      <c r="B68" s="13" t="s">
        <v>114</v>
      </c>
      <c r="D68" s="13" t="s">
        <v>115</v>
      </c>
      <c r="E68" s="24" t="s">
        <v>73</v>
      </c>
    </row>
    <row r="69" customFormat="false" ht="15" hidden="false" customHeight="false" outlineLevel="0" collapsed="false">
      <c r="B69" s="13" t="s">
        <v>116</v>
      </c>
      <c r="D69" s="13" t="s">
        <v>70</v>
      </c>
      <c r="E69" s="24" t="s">
        <v>93</v>
      </c>
    </row>
    <row r="70" customFormat="false" ht="15" hidden="false" customHeight="false" outlineLevel="0" collapsed="false">
      <c r="B70" s="13" t="s">
        <v>117</v>
      </c>
      <c r="D70" s="13" t="s">
        <v>118</v>
      </c>
      <c r="E70" s="24" t="s">
        <v>68</v>
      </c>
    </row>
    <row r="71" customFormat="false" ht="15" hidden="false" customHeight="false" outlineLevel="0" collapsed="false">
      <c r="B71" s="13" t="s">
        <v>119</v>
      </c>
      <c r="D71" s="13" t="s">
        <v>120</v>
      </c>
      <c r="E71" s="24" t="s">
        <v>55</v>
      </c>
    </row>
    <row r="72" customFormat="false" ht="15" hidden="false" customHeight="false" outlineLevel="0" collapsed="false">
      <c r="B72" s="13" t="s">
        <v>121</v>
      </c>
      <c r="D72" s="13" t="s">
        <v>122</v>
      </c>
      <c r="E72" s="24" t="s">
        <v>58</v>
      </c>
    </row>
    <row r="73" customFormat="false" ht="15" hidden="false" customHeight="false" outlineLevel="0" collapsed="false">
      <c r="B73" s="13" t="s">
        <v>123</v>
      </c>
      <c r="D73" s="13" t="s">
        <v>77</v>
      </c>
      <c r="E73" s="24" t="s">
        <v>73</v>
      </c>
    </row>
    <row r="74" customFormat="false" ht="15" hidden="false" customHeight="false" outlineLevel="0" collapsed="false">
      <c r="B74" s="13" t="s">
        <v>124</v>
      </c>
      <c r="D74" s="13" t="s">
        <v>99</v>
      </c>
      <c r="E74" s="24" t="s">
        <v>58</v>
      </c>
    </row>
  </sheetData>
  <mergeCells count="2">
    <mergeCell ref="F1:I1"/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5" zeroHeight="false" outlineLevelRow="0" outlineLevelCol="0"/>
  <cols>
    <col collapsed="false" customWidth="true" hidden="false" outlineLevel="0" max="1" min="1" style="13" width="7.34"/>
    <col collapsed="false" customWidth="true" hidden="false" outlineLevel="0" max="2" min="2" style="13" width="13.17"/>
    <col collapsed="false" customWidth="true" hidden="false" outlineLevel="0" max="3" min="3" style="13" width="12.66"/>
    <col collapsed="false" customWidth="true" hidden="false" outlineLevel="0" max="4" min="4" style="13" width="10.84"/>
    <col collapsed="false" customWidth="true" hidden="false" outlineLevel="0" max="5" min="5" style="13" width="12.83"/>
    <col collapsed="false" customWidth="true" hidden="false" outlineLevel="0" max="6" min="6" style="13" width="5.33"/>
    <col collapsed="false" customWidth="true" hidden="false" outlineLevel="0" max="7" min="7" style="13" width="12.17"/>
    <col collapsed="false" customWidth="true" hidden="false" outlineLevel="0" max="8" min="8" style="13" width="12.66"/>
    <col collapsed="false" customWidth="true" hidden="false" outlineLevel="0" max="9" min="9" style="13" width="6.16"/>
    <col collapsed="false" customWidth="true" hidden="false" outlineLevel="0" max="10" min="10" style="13" width="5.33"/>
    <col collapsed="false" customWidth="true" hidden="false" outlineLevel="0" max="12" min="11" style="13" width="12.66"/>
    <col collapsed="false" customWidth="true" hidden="false" outlineLevel="0" max="13" min="13" style="13" width="9"/>
    <col collapsed="false" customWidth="true" hidden="false" outlineLevel="0" max="14" min="14" style="13" width="5.66"/>
    <col collapsed="false" customWidth="true" hidden="false" outlineLevel="0" max="15" min="15" style="13" width="15.49"/>
    <col collapsed="false" customWidth="true" hidden="false" outlineLevel="0" max="16" min="16" style="13" width="15.66"/>
    <col collapsed="false" customWidth="true" hidden="false" outlineLevel="0" max="18" min="17" style="13" width="12.66"/>
    <col collapsed="false" customWidth="true" hidden="false" outlineLevel="0" max="19" min="19" style="13" width="10.66"/>
    <col collapsed="false" customWidth="true" hidden="false" outlineLevel="0" max="1025" min="20" style="13" width="8.83"/>
  </cols>
  <sheetData>
    <row r="1" customFormat="false" ht="30" hidden="false" customHeight="false" outlineLevel="0" collapsed="false">
      <c r="A1" s="14" t="s">
        <v>25</v>
      </c>
      <c r="B1" s="15" t="s">
        <v>125</v>
      </c>
      <c r="C1" s="16" t="s">
        <v>126</v>
      </c>
      <c r="D1" s="16" t="s">
        <v>28</v>
      </c>
      <c r="E1" s="14" t="s">
        <v>29</v>
      </c>
      <c r="F1" s="17" t="s">
        <v>30</v>
      </c>
      <c r="G1" s="17"/>
      <c r="H1" s="17"/>
      <c r="I1" s="17"/>
      <c r="J1" s="17" t="s">
        <v>30</v>
      </c>
      <c r="K1" s="17"/>
      <c r="L1" s="17"/>
      <c r="M1" s="17"/>
      <c r="O1" s="15" t="s">
        <v>127</v>
      </c>
      <c r="P1" s="16" t="s">
        <v>128</v>
      </c>
    </row>
    <row r="2" customFormat="false" ht="15" hidden="false" customHeight="false" outlineLevel="0" collapsed="false">
      <c r="A2" s="14" t="s">
        <v>10</v>
      </c>
      <c r="B2" s="13" t="n">
        <v>0.23444718233818</v>
      </c>
      <c r="C2" s="13" t="n">
        <f aca="false">P2+N$28</f>
        <v>-1.88444444444444</v>
      </c>
      <c r="D2" s="19"/>
      <c r="F2" s="13" t="s">
        <v>34</v>
      </c>
      <c r="G2" s="13" t="n">
        <f aca="false" t="array" ref="G2:H6">LINEST(O2:O7,C2:C7,1,1)</f>
        <v>3.29975697146378</v>
      </c>
      <c r="H2" s="13" t="n">
        <v>4.80499192066551</v>
      </c>
      <c r="I2" s="13" t="s">
        <v>35</v>
      </c>
      <c r="J2" s="13" t="s">
        <v>34</v>
      </c>
      <c r="K2" s="13" t="n">
        <f aca="false" t="array" ref="K2:L6">LINEST(O7:O9,C7:C9,1,1)</f>
        <v>-9.09910624540819</v>
      </c>
      <c r="L2" s="13" t="n">
        <v>-3.50166646736756</v>
      </c>
      <c r="M2" s="13" t="s">
        <v>35</v>
      </c>
      <c r="O2" s="13" t="n">
        <f aca="false">LN(B2)</f>
        <v>-1.45052495169671</v>
      </c>
      <c r="P2" s="13" t="n">
        <v>-1.38444444444444</v>
      </c>
    </row>
    <row r="3" customFormat="false" ht="15" hidden="false" customHeight="false" outlineLevel="0" collapsed="false">
      <c r="A3" s="14" t="s">
        <v>13</v>
      </c>
      <c r="B3" s="13" t="n">
        <v>0.310159478947238</v>
      </c>
      <c r="C3" s="13" t="n">
        <f aca="false">P3+N$28</f>
        <v>-1.82222222222222</v>
      </c>
      <c r="D3" s="19"/>
      <c r="F3" s="13" t="s">
        <v>37</v>
      </c>
      <c r="G3" s="13" t="n">
        <v>0.0249498525217581</v>
      </c>
      <c r="H3" s="13" t="n">
        <v>0.0380598184331864</v>
      </c>
      <c r="I3" s="13" t="s">
        <v>38</v>
      </c>
      <c r="J3" s="13" t="s">
        <v>37</v>
      </c>
      <c r="K3" s="13" t="n">
        <v>0.10450550171723</v>
      </c>
      <c r="L3" s="13" t="n">
        <v>0.047136071576863</v>
      </c>
      <c r="M3" s="13" t="s">
        <v>38</v>
      </c>
      <c r="O3" s="13" t="n">
        <f aca="false">LN(B3)</f>
        <v>-1.17066866556917</v>
      </c>
      <c r="P3" s="13" t="n">
        <v>-1.32222222222222</v>
      </c>
    </row>
    <row r="4" customFormat="false" ht="15" hidden="false" customHeight="false" outlineLevel="0" collapsed="false">
      <c r="A4" s="14" t="s">
        <v>12</v>
      </c>
      <c r="B4" s="13" t="n">
        <v>0.332367437688797</v>
      </c>
      <c r="C4" s="13" t="n">
        <f aca="false">P4+N$28</f>
        <v>-1.7837037037037</v>
      </c>
      <c r="D4" s="19"/>
      <c r="F4" s="13" t="s">
        <v>40</v>
      </c>
      <c r="G4" s="13" t="n">
        <v>0.999771370249243</v>
      </c>
      <c r="H4" s="13" t="n">
        <v>0.0311929503645539</v>
      </c>
      <c r="I4" s="13" t="s">
        <v>41</v>
      </c>
      <c r="J4" s="13" t="s">
        <v>40</v>
      </c>
      <c r="K4" s="13" t="n">
        <v>0.999868106451563</v>
      </c>
      <c r="L4" s="13" t="n">
        <v>0.0336826841312928</v>
      </c>
      <c r="M4" s="13" t="s">
        <v>41</v>
      </c>
      <c r="O4" s="13" t="n">
        <f aca="false">LN(B4)</f>
        <v>-1.1015141820244</v>
      </c>
      <c r="P4" s="13" t="n">
        <v>-1.2837037037037</v>
      </c>
    </row>
    <row r="5" customFormat="false" ht="15" hidden="false" customHeight="false" outlineLevel="0" collapsed="false">
      <c r="A5" s="14" t="s">
        <v>11</v>
      </c>
      <c r="B5" s="13" t="n">
        <v>0.471333190868087</v>
      </c>
      <c r="C5" s="13" t="n">
        <f aca="false">P5+N$28</f>
        <v>-1.69185185185185</v>
      </c>
      <c r="D5" s="19"/>
      <c r="F5" s="13" t="s">
        <v>43</v>
      </c>
      <c r="G5" s="13" t="n">
        <v>17491.5358467299</v>
      </c>
      <c r="H5" s="13" t="n">
        <v>4</v>
      </c>
      <c r="I5" s="13" t="s">
        <v>44</v>
      </c>
      <c r="J5" s="13" t="s">
        <v>43</v>
      </c>
      <c r="K5" s="13" t="n">
        <v>7580.87198577239</v>
      </c>
      <c r="L5" s="13" t="n">
        <v>1</v>
      </c>
      <c r="M5" s="13" t="s">
        <v>44</v>
      </c>
      <c r="O5" s="13" t="n">
        <f aca="false">LN(B5)</f>
        <v>-0.752190023453844</v>
      </c>
      <c r="P5" s="13" t="n">
        <v>-1.19185185185185</v>
      </c>
    </row>
    <row r="6" customFormat="false" ht="15" hidden="false" customHeight="false" outlineLevel="0" collapsed="false">
      <c r="A6" s="14" t="s">
        <v>9</v>
      </c>
      <c r="B6" s="13" t="n">
        <v>9.46370587148506</v>
      </c>
      <c r="C6" s="13" t="n">
        <f aca="false">P6+N$28</f>
        <v>-0.773333333333333</v>
      </c>
      <c r="D6" s="19"/>
      <c r="F6" s="13" t="s">
        <v>45</v>
      </c>
      <c r="G6" s="13" t="n">
        <v>17.0192670453745</v>
      </c>
      <c r="H6" s="13" t="n">
        <v>0.00389200060978209</v>
      </c>
      <c r="I6" s="13" t="s">
        <v>46</v>
      </c>
      <c r="J6" s="13" t="s">
        <v>45</v>
      </c>
      <c r="K6" s="13" t="n">
        <v>8.60067522208422</v>
      </c>
      <c r="L6" s="13" t="n">
        <v>0.00113452321028844</v>
      </c>
      <c r="M6" s="13" t="s">
        <v>46</v>
      </c>
      <c r="O6" s="13" t="n">
        <f aca="false">LN(B6)</f>
        <v>2.24746404752503</v>
      </c>
      <c r="P6" s="13" t="n">
        <v>-0.273333333333333</v>
      </c>
    </row>
    <row r="7" customFormat="false" ht="15" hidden="false" customHeight="false" outlineLevel="0" collapsed="false">
      <c r="A7" s="14" t="s">
        <v>49</v>
      </c>
      <c r="B7" s="13" t="n">
        <v>13.4149580158602</v>
      </c>
      <c r="C7" s="13" t="n">
        <f aca="false">P7+N$28</f>
        <v>-0.669629629629629</v>
      </c>
      <c r="D7" s="19" t="s">
        <v>49</v>
      </c>
      <c r="E7" s="13" t="n">
        <f aca="false">C7</f>
        <v>-0.669629629629629</v>
      </c>
      <c r="O7" s="13" t="n">
        <f aca="false">LN(B7)</f>
        <v>2.59637035423126</v>
      </c>
      <c r="P7" s="13" t="n">
        <v>-0.169629629629629</v>
      </c>
    </row>
    <row r="8" customFormat="false" ht="15" hidden="false" customHeight="false" outlineLevel="0" collapsed="false">
      <c r="A8" s="14" t="s">
        <v>8</v>
      </c>
      <c r="B8" s="13" t="n">
        <v>0.554929385051965</v>
      </c>
      <c r="C8" s="13" t="n">
        <f aca="false">P8+N$28</f>
        <v>-0.322962962962964</v>
      </c>
      <c r="O8" s="13" t="n">
        <f aca="false">LN(B8)</f>
        <v>-0.588914407471256</v>
      </c>
      <c r="P8" s="13" t="n">
        <v>0.177037037037036</v>
      </c>
    </row>
    <row r="9" customFormat="false" ht="15" hidden="false" customHeight="false" outlineLevel="0" collapsed="false">
      <c r="A9" s="14" t="s">
        <v>7</v>
      </c>
      <c r="B9" s="13" t="n">
        <v>0.273360349795935</v>
      </c>
      <c r="C9" s="13" t="n">
        <f aca="false">P9+N$28</f>
        <v>-0.24</v>
      </c>
      <c r="J9" s="21"/>
      <c r="K9" s="21"/>
      <c r="L9" s="21"/>
      <c r="M9" s="21"/>
      <c r="O9" s="13" t="n">
        <f aca="false">LN(B9)</f>
        <v>-1.29696439155953</v>
      </c>
      <c r="P9" s="13" t="n">
        <v>0.26</v>
      </c>
    </row>
    <row r="10" customFormat="false" ht="15" hidden="false" customHeight="false" outlineLevel="0" collapsed="false">
      <c r="A10" s="14"/>
      <c r="C10" s="18"/>
      <c r="D10" s="19"/>
      <c r="E10" s="14"/>
    </row>
    <row r="11" customFormat="false" ht="15" hidden="false" customHeight="false" outlineLevel="0" collapsed="false">
      <c r="A11" s="14"/>
      <c r="C11" s="18"/>
    </row>
    <row r="12" customFormat="false" ht="15" hidden="false" customHeight="false" outlineLevel="0" collapsed="false">
      <c r="A12" s="14"/>
      <c r="C12" s="18"/>
      <c r="D12" s="19"/>
      <c r="E12" s="14"/>
      <c r="N12" s="13" t="s">
        <v>129</v>
      </c>
      <c r="O12" s="13" t="s">
        <v>130</v>
      </c>
      <c r="P12" s="13" t="s">
        <v>10</v>
      </c>
      <c r="Q12" s="13" t="s">
        <v>13</v>
      </c>
      <c r="R12" s="13" t="s">
        <v>12</v>
      </c>
      <c r="S12" s="13" t="s">
        <v>11</v>
      </c>
      <c r="T12" s="13" t="s">
        <v>8</v>
      </c>
      <c r="U12" s="13" t="s">
        <v>7</v>
      </c>
    </row>
    <row r="13" customFormat="false" ht="15" hidden="false" customHeight="false" outlineLevel="0" collapsed="false">
      <c r="A13" s="14"/>
      <c r="C13" s="18"/>
      <c r="D13" s="19"/>
      <c r="E13" s="14"/>
      <c r="M13" s="25" t="s">
        <v>131</v>
      </c>
      <c r="N13" s="13" t="n">
        <v>-0.27</v>
      </c>
      <c r="O13" s="20" t="n">
        <v>0</v>
      </c>
      <c r="P13" s="20" t="n">
        <f aca="false">P2</f>
        <v>-1.38444444444444</v>
      </c>
      <c r="Q13" s="20" t="n">
        <f aca="false">P3</f>
        <v>-1.32222222222222</v>
      </c>
      <c r="R13" s="20" t="n">
        <f aca="false">P4</f>
        <v>-1.2837037037037</v>
      </c>
      <c r="S13" s="20" t="n">
        <f aca="false">P5</f>
        <v>-1.19185185185185</v>
      </c>
      <c r="T13" s="20" t="n">
        <f aca="false">P8</f>
        <v>0.177037037037036</v>
      </c>
      <c r="U13" s="20" t="n">
        <f aca="false">P9</f>
        <v>0.26</v>
      </c>
    </row>
    <row r="14" customFormat="false" ht="15" hidden="false" customHeight="false" outlineLevel="0" collapsed="false">
      <c r="A14" s="14"/>
      <c r="C14" s="18"/>
      <c r="D14" s="19"/>
      <c r="E14" s="14"/>
      <c r="G14" s="26"/>
      <c r="M14" s="27" t="s">
        <v>132</v>
      </c>
      <c r="N14" s="13" t="n">
        <v>-0.69</v>
      </c>
      <c r="O14" s="20" t="n">
        <v>-0.44</v>
      </c>
      <c r="P14" s="20" t="n">
        <v>-1.82</v>
      </c>
      <c r="Q14" s="13" t="n">
        <v>-1.84</v>
      </c>
      <c r="R14" s="13" t="n">
        <v>-1.8</v>
      </c>
      <c r="S14" s="13" t="n">
        <v>-1.68</v>
      </c>
      <c r="T14" s="13" t="n">
        <v>-0.53</v>
      </c>
      <c r="U14" s="13" t="n">
        <v>-0.2</v>
      </c>
    </row>
    <row r="15" customFormat="false" ht="15" hidden="false" customHeight="false" outlineLevel="0" collapsed="false">
      <c r="A15" s="14"/>
      <c r="C15" s="18"/>
      <c r="D15" s="19"/>
      <c r="E15" s="14"/>
      <c r="H15" s="20"/>
      <c r="L15" s="20"/>
      <c r="M15" s="25" t="s">
        <v>133</v>
      </c>
      <c r="N15" s="13" t="n">
        <f aca="false">N14+$N28</f>
        <v>-1.19</v>
      </c>
      <c r="O15" s="13" t="n">
        <f aca="false">O14+$N28</f>
        <v>-0.94</v>
      </c>
      <c r="P15" s="13" t="n">
        <f aca="false">P14+$N28</f>
        <v>-2.32</v>
      </c>
      <c r="Q15" s="13" t="n">
        <f aca="false">Q14+$N28</f>
        <v>-2.34</v>
      </c>
      <c r="R15" s="13" t="n">
        <f aca="false">R14+$N28</f>
        <v>-2.3</v>
      </c>
      <c r="S15" s="13" t="n">
        <f aca="false">S14+$N28</f>
        <v>-2.18</v>
      </c>
      <c r="T15" s="13" t="n">
        <f aca="false">T14+$N28</f>
        <v>-1.03</v>
      </c>
      <c r="U15" s="13" t="n">
        <f aca="false">U14+$N28</f>
        <v>-0.7</v>
      </c>
    </row>
    <row r="16" customFormat="false" ht="15" hidden="false" customHeight="false" outlineLevel="0" collapsed="false">
      <c r="A16" s="14"/>
      <c r="C16" s="18"/>
      <c r="D16" s="19"/>
      <c r="E16" s="14"/>
      <c r="L16" s="20"/>
      <c r="M16" s="25" t="s">
        <v>134</v>
      </c>
      <c r="N16" s="20" t="n">
        <f aca="false">N15-N13</f>
        <v>-0.92</v>
      </c>
      <c r="O16" s="20" t="n">
        <f aca="false">O15-O13</f>
        <v>-0.94</v>
      </c>
      <c r="P16" s="20" t="n">
        <f aca="false">P15-P13</f>
        <v>-0.93555555555556</v>
      </c>
      <c r="Q16" s="20" t="n">
        <f aca="false">Q15-Q13</f>
        <v>-1.01777777777778</v>
      </c>
      <c r="R16" s="20" t="n">
        <f aca="false">R15-R13</f>
        <v>-1.0162962962963</v>
      </c>
      <c r="S16" s="20" t="n">
        <f aca="false">S15-S13</f>
        <v>-0.98814814814815</v>
      </c>
      <c r="T16" s="20" t="n">
        <f aca="false">T15-T13</f>
        <v>-1.20703703703704</v>
      </c>
      <c r="U16" s="20" t="n">
        <f aca="false">U15-U13</f>
        <v>-0.96</v>
      </c>
      <c r="V16" s="20"/>
      <c r="W16" s="20"/>
    </row>
    <row r="17" customFormat="false" ht="15" hidden="false" customHeight="false" outlineLevel="0" collapsed="false">
      <c r="A17" s="14"/>
      <c r="C17" s="18"/>
      <c r="D17" s="19"/>
      <c r="E17" s="14"/>
      <c r="G17" s="26"/>
      <c r="L17" s="20"/>
      <c r="M17" s="25"/>
      <c r="O17" s="20"/>
      <c r="P17" s="20"/>
      <c r="Q17" s="20"/>
      <c r="R17" s="20"/>
      <c r="S17" s="20"/>
      <c r="T17" s="20"/>
      <c r="U17" s="20"/>
    </row>
    <row r="18" customFormat="false" ht="15" hidden="false" customHeight="false" outlineLevel="0" collapsed="false">
      <c r="A18" s="14"/>
      <c r="C18" s="18"/>
      <c r="D18" s="19"/>
      <c r="E18" s="14"/>
      <c r="L18" s="20"/>
    </row>
    <row r="19" customFormat="false" ht="15" hidden="false" customHeight="false" outlineLevel="0" collapsed="false">
      <c r="C19" s="18"/>
      <c r="D19" s="14"/>
      <c r="E19" s="14"/>
      <c r="L19" s="20"/>
      <c r="M19" s="13" t="n">
        <f aca="false">EXP(C2*G$2+H$2)</f>
        <v>0.24335919161903</v>
      </c>
    </row>
    <row r="20" customFormat="false" ht="15" hidden="false" customHeight="false" outlineLevel="0" collapsed="false">
      <c r="M20" s="13" t="n">
        <f aca="false">EXP(C3*G$2+H$2)</f>
        <v>0.29882458180953</v>
      </c>
    </row>
    <row r="21" customFormat="false" ht="15" hidden="false" customHeight="false" outlineLevel="0" collapsed="false">
      <c r="G21" s="23"/>
      <c r="K21" s="20"/>
      <c r="M21" s="13" t="n">
        <f aca="false">EXP(C4*G$2+H$2)</f>
        <v>0.339325040088391</v>
      </c>
    </row>
    <row r="22" customFormat="false" ht="15" hidden="false" customHeight="false" outlineLevel="0" collapsed="false">
      <c r="M22" s="13" t="n">
        <f aca="false">EXP(C5*G$2+H$2)</f>
        <v>0.459457872682875</v>
      </c>
    </row>
    <row r="23" customFormat="false" ht="15" hidden="false" customHeight="false" outlineLevel="0" collapsed="false">
      <c r="M23" s="13" t="n">
        <f aca="false">EXP(C6*G$2+H$2)</f>
        <v>9.51795355260266</v>
      </c>
    </row>
    <row r="24" customFormat="false" ht="15" hidden="false" customHeight="false" outlineLevel="0" collapsed="false">
      <c r="M24" s="13" t="n">
        <f aca="false">EXP(C7*G$2+H$2)</f>
        <v>13.4016372455434</v>
      </c>
      <c r="N24" s="13" t="n">
        <f aca="false">EXP(C7*K$2+L$2)</f>
        <v>13.3479748632923</v>
      </c>
    </row>
    <row r="25" customFormat="false" ht="15" hidden="false" customHeight="false" outlineLevel="0" collapsed="false">
      <c r="N25" s="13" t="n">
        <f aca="false">EXP(C8*K$2+L$2)</f>
        <v>0.569502472808074</v>
      </c>
    </row>
    <row r="26" customFormat="false" ht="15" hidden="false" customHeight="false" outlineLevel="0" collapsed="false">
      <c r="N26" s="13" t="n">
        <f aca="false">EXP(C9*K$2+L$2)</f>
        <v>0.267701970275567</v>
      </c>
    </row>
    <row r="28" customFormat="false" ht="15" hidden="false" customHeight="false" outlineLevel="0" collapsed="false">
      <c r="A28" s="14"/>
      <c r="E28" s="14"/>
      <c r="M28" s="25" t="s">
        <v>135</v>
      </c>
      <c r="N28" s="13" t="n">
        <v>-0.5</v>
      </c>
    </row>
    <row r="29" customFormat="false" ht="15" hidden="false" customHeight="false" outlineLevel="0" collapsed="false">
      <c r="A29" s="14"/>
      <c r="E29" s="14"/>
    </row>
    <row r="30" customFormat="false" ht="15" hidden="false" customHeight="false" outlineLevel="0" collapsed="false">
      <c r="A30" s="14"/>
      <c r="E30" s="14"/>
    </row>
    <row r="31" customFormat="false" ht="15" hidden="false" customHeight="false" outlineLevel="0" collapsed="false">
      <c r="A31" s="14"/>
      <c r="E31" s="14"/>
    </row>
    <row r="32" customFormat="false" ht="15" hidden="false" customHeight="false" outlineLevel="0" collapsed="false">
      <c r="A32" s="14"/>
      <c r="E32" s="14"/>
    </row>
    <row r="33" customFormat="false" ht="15" hidden="false" customHeight="false" outlineLevel="0" collapsed="false">
      <c r="A33" s="14"/>
      <c r="E33" s="14"/>
    </row>
    <row r="34" customFormat="false" ht="15" hidden="false" customHeight="false" outlineLevel="0" collapsed="false">
      <c r="A34" s="14"/>
      <c r="E34" s="26"/>
    </row>
    <row r="35" customFormat="false" ht="15" hidden="false" customHeight="false" outlineLevel="0" collapsed="false">
      <c r="A35" s="14"/>
    </row>
    <row r="36" customFormat="false" ht="15" hidden="false" customHeight="false" outlineLevel="0" collapsed="false">
      <c r="A36" s="14"/>
    </row>
    <row r="42" customFormat="false" ht="15" hidden="false" customHeight="false" outlineLevel="0" collapsed="false">
      <c r="D42" s="13" t="s">
        <v>54</v>
      </c>
      <c r="E42" s="24"/>
    </row>
    <row r="43" customFormat="false" ht="15" hidden="false" customHeight="false" outlineLevel="0" collapsed="false">
      <c r="D43" s="13" t="s">
        <v>57</v>
      </c>
      <c r="E43" s="24"/>
    </row>
    <row r="44" customFormat="false" ht="15" hidden="false" customHeight="false" outlineLevel="0" collapsed="false">
      <c r="D44" s="13" t="s">
        <v>60</v>
      </c>
      <c r="E44" s="24"/>
    </row>
    <row r="45" customFormat="false" ht="15" hidden="false" customHeight="false" outlineLevel="0" collapsed="false">
      <c r="D45" s="13" t="s">
        <v>63</v>
      </c>
      <c r="E45" s="24"/>
    </row>
    <row r="46" customFormat="false" ht="15" hidden="false" customHeight="false" outlineLevel="0" collapsed="false">
      <c r="D46" s="13" t="s">
        <v>65</v>
      </c>
      <c r="E46" s="24"/>
    </row>
    <row r="47" customFormat="false" ht="15" hidden="false" customHeight="false" outlineLevel="0" collapsed="false">
      <c r="D47" s="13" t="s">
        <v>67</v>
      </c>
      <c r="E47" s="24"/>
    </row>
    <row r="48" customFormat="false" ht="15" hidden="false" customHeight="false" outlineLevel="0" collapsed="false">
      <c r="D48" s="13" t="s">
        <v>70</v>
      </c>
      <c r="E48" s="24"/>
    </row>
    <row r="49" customFormat="false" ht="15" hidden="false" customHeight="false" outlineLevel="0" collapsed="false">
      <c r="D49" s="13" t="s">
        <v>72</v>
      </c>
      <c r="E49" s="24"/>
    </row>
    <row r="50" customFormat="false" ht="15" hidden="false" customHeight="false" outlineLevel="0" collapsed="false">
      <c r="D50" s="13" t="s">
        <v>75</v>
      </c>
      <c r="E50" s="24"/>
    </row>
    <row r="51" customFormat="false" ht="15" hidden="false" customHeight="false" outlineLevel="0" collapsed="false">
      <c r="D51" s="13" t="s">
        <v>77</v>
      </c>
      <c r="E51" s="24"/>
    </row>
    <row r="52" customFormat="false" ht="15" hidden="false" customHeight="false" outlineLevel="0" collapsed="false">
      <c r="D52" s="13" t="s">
        <v>80</v>
      </c>
      <c r="E52" s="24"/>
    </row>
    <row r="53" customFormat="false" ht="15" hidden="false" customHeight="false" outlineLevel="0" collapsed="false">
      <c r="D53" s="13" t="s">
        <v>83</v>
      </c>
      <c r="E53" s="24"/>
    </row>
    <row r="54" customFormat="false" ht="15" hidden="false" customHeight="false" outlineLevel="0" collapsed="false">
      <c r="D54" s="13" t="s">
        <v>70</v>
      </c>
      <c r="E54" s="24"/>
    </row>
    <row r="55" customFormat="false" ht="15" hidden="false" customHeight="false" outlineLevel="0" collapsed="false">
      <c r="D55" s="13" t="s">
        <v>86</v>
      </c>
      <c r="E55" s="24"/>
    </row>
    <row r="56" customFormat="false" ht="15" hidden="false" customHeight="false" outlineLevel="0" collapsed="false">
      <c r="D56" s="13" t="s">
        <v>88</v>
      </c>
      <c r="E56" s="24"/>
    </row>
    <row r="57" customFormat="false" ht="15" hidden="false" customHeight="false" outlineLevel="0" collapsed="false">
      <c r="D57" s="13" t="s">
        <v>90</v>
      </c>
      <c r="E57" s="24"/>
    </row>
    <row r="58" customFormat="false" ht="15" hidden="false" customHeight="false" outlineLevel="0" collapsed="false">
      <c r="D58" s="13" t="s">
        <v>92</v>
      </c>
      <c r="E58" s="24"/>
    </row>
    <row r="59" customFormat="false" ht="15" hidden="false" customHeight="false" outlineLevel="0" collapsed="false">
      <c r="D59" s="13" t="s">
        <v>95</v>
      </c>
      <c r="E59" s="24"/>
    </row>
    <row r="60" customFormat="false" ht="15" hidden="false" customHeight="false" outlineLevel="0" collapsed="false">
      <c r="D60" s="13" t="s">
        <v>97</v>
      </c>
      <c r="E60" s="24"/>
    </row>
    <row r="61" customFormat="false" ht="15" hidden="false" customHeight="false" outlineLevel="0" collapsed="false">
      <c r="D61" s="13" t="s">
        <v>99</v>
      </c>
      <c r="E61" s="24"/>
    </row>
    <row r="62" customFormat="false" ht="15" hidden="false" customHeight="false" outlineLevel="0" collapsed="false">
      <c r="D62" s="13" t="s">
        <v>101</v>
      </c>
      <c r="E62" s="24"/>
    </row>
    <row r="63" customFormat="false" ht="15" hidden="false" customHeight="false" outlineLevel="0" collapsed="false">
      <c r="D63" s="13" t="s">
        <v>103</v>
      </c>
      <c r="E63" s="24"/>
    </row>
    <row r="64" customFormat="false" ht="15" hidden="false" customHeight="false" outlineLevel="0" collapsed="false">
      <c r="D64" s="13" t="s">
        <v>105</v>
      </c>
      <c r="E64" s="24"/>
    </row>
    <row r="65" customFormat="false" ht="15" hidden="false" customHeight="false" outlineLevel="0" collapsed="false">
      <c r="D65" s="13" t="s">
        <v>107</v>
      </c>
      <c r="E65" s="24"/>
    </row>
    <row r="66" customFormat="false" ht="15" hidden="false" customHeight="false" outlineLevel="0" collapsed="false">
      <c r="D66" s="13" t="s">
        <v>110</v>
      </c>
      <c r="E66" s="24"/>
    </row>
    <row r="67" customFormat="false" ht="15" hidden="false" customHeight="false" outlineLevel="0" collapsed="false">
      <c r="D67" s="13" t="s">
        <v>113</v>
      </c>
      <c r="E67" s="24"/>
    </row>
    <row r="68" customFormat="false" ht="15" hidden="false" customHeight="false" outlineLevel="0" collapsed="false">
      <c r="D68" s="13" t="s">
        <v>115</v>
      </c>
      <c r="E68" s="24"/>
    </row>
    <row r="69" customFormat="false" ht="15" hidden="false" customHeight="false" outlineLevel="0" collapsed="false">
      <c r="D69" s="13" t="s">
        <v>70</v>
      </c>
      <c r="E69" s="24"/>
    </row>
    <row r="70" customFormat="false" ht="15" hidden="false" customHeight="false" outlineLevel="0" collapsed="false">
      <c r="D70" s="13" t="s">
        <v>118</v>
      </c>
      <c r="E70" s="24"/>
    </row>
    <row r="71" customFormat="false" ht="15" hidden="false" customHeight="false" outlineLevel="0" collapsed="false">
      <c r="D71" s="13" t="s">
        <v>120</v>
      </c>
      <c r="E71" s="24"/>
    </row>
    <row r="72" customFormat="false" ht="15" hidden="false" customHeight="false" outlineLevel="0" collapsed="false">
      <c r="D72" s="13" t="s">
        <v>122</v>
      </c>
      <c r="E72" s="24"/>
    </row>
    <row r="73" customFormat="false" ht="15" hidden="false" customHeight="false" outlineLevel="0" collapsed="false">
      <c r="D73" s="13" t="s">
        <v>77</v>
      </c>
      <c r="E73" s="24"/>
    </row>
    <row r="74" customFormat="false" ht="15" hidden="false" customHeight="false" outlineLevel="0" collapsed="false">
      <c r="D74" s="13" t="s">
        <v>99</v>
      </c>
      <c r="E74" s="24"/>
    </row>
  </sheetData>
  <mergeCells count="2">
    <mergeCell ref="F1:I1"/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2017-06-29T23:49:38Z</dcterms:created>
  <dc:creator>Colin Dickens</dc:creator>
  <dc:description/>
  <dc:language>en-US</dc:language>
  <cp:lastModifiedBy/>
  <dcterms:modified xsi:type="dcterms:W3CDTF">2018-05-15T19:32:28Z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