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 Vadera\Downloads\"/>
    </mc:Choice>
  </mc:AlternateContent>
  <xr:revisionPtr revIDLastSave="0" documentId="13_ncr:1_{3FC7003B-2FBD-4625-89B8-2330996E82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inancials by compan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1" i="1" l="1"/>
  <c r="C211" i="1"/>
  <c r="B211" i="1"/>
  <c r="E211" i="1" s="1"/>
  <c r="D210" i="1"/>
  <c r="C210" i="1"/>
  <c r="B210" i="1"/>
  <c r="E210" i="1" s="1"/>
  <c r="E209" i="1"/>
  <c r="E208" i="1"/>
  <c r="E207" i="1"/>
  <c r="E206" i="1"/>
  <c r="E205" i="1"/>
  <c r="E203" i="1"/>
  <c r="D201" i="1"/>
  <c r="C201" i="1"/>
  <c r="B201" i="1"/>
  <c r="E201" i="1" s="1"/>
  <c r="E200" i="1"/>
  <c r="E199" i="1"/>
  <c r="D193" i="1"/>
  <c r="D194" i="1" s="1"/>
  <c r="C193" i="1"/>
  <c r="C194" i="1" s="1"/>
  <c r="B193" i="1"/>
  <c r="B194" i="1" s="1"/>
  <c r="E192" i="1"/>
  <c r="B188" i="1"/>
  <c r="D187" i="1"/>
  <c r="D188" i="1" s="1"/>
  <c r="D195" i="1" s="1"/>
  <c r="C187" i="1"/>
  <c r="E187" i="1" s="1"/>
  <c r="B187" i="1"/>
  <c r="E186" i="1"/>
  <c r="E180" i="1"/>
  <c r="D179" i="1"/>
  <c r="C179" i="1"/>
  <c r="B179" i="1"/>
  <c r="E179" i="1" s="1"/>
  <c r="E178" i="1"/>
  <c r="E177" i="1"/>
  <c r="E176" i="1"/>
  <c r="E175" i="1"/>
  <c r="E174" i="1"/>
  <c r="E173" i="1"/>
  <c r="E172" i="1"/>
  <c r="E171" i="1"/>
  <c r="D168" i="1"/>
  <c r="D169" i="1" s="1"/>
  <c r="D181" i="1" s="1"/>
  <c r="C168" i="1"/>
  <c r="B168" i="1"/>
  <c r="E168" i="1" s="1"/>
  <c r="E167" i="1"/>
  <c r="E166" i="1"/>
  <c r="D164" i="1"/>
  <c r="C164" i="1"/>
  <c r="C169" i="1" s="1"/>
  <c r="C181" i="1" s="1"/>
  <c r="B164" i="1"/>
  <c r="E164" i="1" s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B145" i="1"/>
  <c r="B144" i="1"/>
  <c r="E144" i="1" s="1"/>
  <c r="E143" i="1"/>
  <c r="D141" i="1"/>
  <c r="D144" i="1" s="1"/>
  <c r="D145" i="1" s="1"/>
  <c r="C141" i="1"/>
  <c r="C144" i="1" s="1"/>
  <c r="C145" i="1" s="1"/>
  <c r="B141" i="1"/>
  <c r="E140" i="1"/>
  <c r="E139" i="1"/>
  <c r="E130" i="1"/>
  <c r="D130" i="1"/>
  <c r="C130" i="1"/>
  <c r="B130" i="1"/>
  <c r="E129" i="1"/>
  <c r="E128" i="1"/>
  <c r="E127" i="1"/>
  <c r="E125" i="1"/>
  <c r="E122" i="1"/>
  <c r="D120" i="1"/>
  <c r="D123" i="1" s="1"/>
  <c r="D131" i="1" s="1"/>
  <c r="C120" i="1"/>
  <c r="C123" i="1" s="1"/>
  <c r="C131" i="1" s="1"/>
  <c r="B120" i="1"/>
  <c r="B123" i="1" s="1"/>
  <c r="E119" i="1"/>
  <c r="E118" i="1"/>
  <c r="E117" i="1"/>
  <c r="D111" i="1"/>
  <c r="C111" i="1"/>
  <c r="B111" i="1"/>
  <c r="E111" i="1" s="1"/>
  <c r="E110" i="1"/>
  <c r="E109" i="1"/>
  <c r="E108" i="1"/>
  <c r="E107" i="1"/>
  <c r="D105" i="1"/>
  <c r="D112" i="1" s="1"/>
  <c r="D113" i="1" s="1"/>
  <c r="C105" i="1"/>
  <c r="C112" i="1" s="1"/>
  <c r="C113" i="1" s="1"/>
  <c r="B105" i="1"/>
  <c r="B112" i="1" s="1"/>
  <c r="E104" i="1"/>
  <c r="E103" i="1"/>
  <c r="E102" i="1"/>
  <c r="E101" i="1"/>
  <c r="E100" i="1"/>
  <c r="D94" i="1"/>
  <c r="C94" i="1"/>
  <c r="B94" i="1"/>
  <c r="E94" i="1" s="1"/>
  <c r="E93" i="1"/>
  <c r="E92" i="1"/>
  <c r="E91" i="1"/>
  <c r="E90" i="1"/>
  <c r="E89" i="1"/>
  <c r="E88" i="1"/>
  <c r="E87" i="1"/>
  <c r="E86" i="1"/>
  <c r="D84" i="1"/>
  <c r="D95" i="1" s="1"/>
  <c r="D96" i="1" s="1"/>
  <c r="D132" i="1" s="1"/>
  <c r="C84" i="1"/>
  <c r="C95" i="1" s="1"/>
  <c r="C96" i="1" s="1"/>
  <c r="C132" i="1" s="1"/>
  <c r="B84" i="1"/>
  <c r="E84" i="1" s="1"/>
  <c r="E83" i="1"/>
  <c r="E82" i="1"/>
  <c r="E81" i="1"/>
  <c r="E80" i="1"/>
  <c r="E79" i="1"/>
  <c r="E78" i="1"/>
  <c r="E77" i="1"/>
  <c r="E76" i="1"/>
  <c r="E75" i="1"/>
  <c r="E74" i="1"/>
  <c r="E73" i="1"/>
  <c r="E68" i="1"/>
  <c r="D66" i="1"/>
  <c r="C66" i="1"/>
  <c r="B66" i="1"/>
  <c r="E66" i="1" s="1"/>
  <c r="E65" i="1"/>
  <c r="E64" i="1"/>
  <c r="E63" i="1"/>
  <c r="D62" i="1"/>
  <c r="C62" i="1"/>
  <c r="B62" i="1"/>
  <c r="E62" i="1" s="1"/>
  <c r="E61" i="1"/>
  <c r="E60" i="1"/>
  <c r="D58" i="1"/>
  <c r="C58" i="1"/>
  <c r="B58" i="1"/>
  <c r="E58" i="1" s="1"/>
  <c r="E57" i="1"/>
  <c r="E56" i="1"/>
  <c r="E55" i="1"/>
  <c r="D51" i="1"/>
  <c r="C51" i="1"/>
  <c r="B51" i="1"/>
  <c r="E51" i="1" s="1"/>
  <c r="E50" i="1"/>
  <c r="E49" i="1"/>
  <c r="E48" i="1"/>
  <c r="E47" i="1"/>
  <c r="D45" i="1"/>
  <c r="C45" i="1"/>
  <c r="B45" i="1"/>
  <c r="E45" i="1" s="1"/>
  <c r="D44" i="1"/>
  <c r="C44" i="1"/>
  <c r="B44" i="1"/>
  <c r="E44" i="1" s="1"/>
  <c r="E43" i="1"/>
  <c r="E42" i="1"/>
  <c r="E41" i="1"/>
  <c r="E40" i="1"/>
  <c r="E39" i="1"/>
  <c r="C36" i="1"/>
  <c r="C52" i="1" s="1"/>
  <c r="B36" i="1"/>
  <c r="E35" i="1"/>
  <c r="D33" i="1"/>
  <c r="E33" i="1" s="1"/>
  <c r="C33" i="1"/>
  <c r="B33" i="1"/>
  <c r="E32" i="1"/>
  <c r="E31" i="1"/>
  <c r="E30" i="1"/>
  <c r="E29" i="1"/>
  <c r="D25" i="1"/>
  <c r="D24" i="1"/>
  <c r="C24" i="1"/>
  <c r="B24" i="1"/>
  <c r="E24" i="1" s="1"/>
  <c r="E23" i="1"/>
  <c r="E22" i="1"/>
  <c r="E21" i="1"/>
  <c r="E20" i="1"/>
  <c r="E19" i="1"/>
  <c r="E18" i="1"/>
  <c r="E17" i="1"/>
  <c r="E16" i="1"/>
  <c r="E15" i="1"/>
  <c r="E14" i="1"/>
  <c r="E13" i="1"/>
  <c r="D11" i="1"/>
  <c r="C11" i="1"/>
  <c r="C25" i="1" s="1"/>
  <c r="C69" i="1" s="1"/>
  <c r="B11" i="1"/>
  <c r="B25" i="1" s="1"/>
  <c r="E10" i="1"/>
  <c r="E9" i="1"/>
  <c r="E8" i="1"/>
  <c r="E7" i="1"/>
  <c r="B113" i="1" l="1"/>
  <c r="E113" i="1" s="1"/>
  <c r="E112" i="1"/>
  <c r="C133" i="1"/>
  <c r="C182" i="1"/>
  <c r="E188" i="1"/>
  <c r="E25" i="1"/>
  <c r="E194" i="1"/>
  <c r="B195" i="1"/>
  <c r="E123" i="1"/>
  <c r="B131" i="1"/>
  <c r="E131" i="1" s="1"/>
  <c r="D182" i="1"/>
  <c r="D196" i="1" s="1"/>
  <c r="D212" i="1" s="1"/>
  <c r="E141" i="1"/>
  <c r="E145" i="1"/>
  <c r="E193" i="1"/>
  <c r="E120" i="1"/>
  <c r="B52" i="1"/>
  <c r="B95" i="1"/>
  <c r="E105" i="1"/>
  <c r="C188" i="1"/>
  <c r="C195" i="1" s="1"/>
  <c r="D36" i="1"/>
  <c r="D52" i="1" s="1"/>
  <c r="D69" i="1" s="1"/>
  <c r="D133" i="1" s="1"/>
  <c r="B169" i="1"/>
  <c r="E11" i="1"/>
  <c r="C196" i="1" l="1"/>
  <c r="C212" i="1" s="1"/>
  <c r="E195" i="1"/>
  <c r="E52" i="1"/>
  <c r="B69" i="1"/>
  <c r="E95" i="1"/>
  <c r="B96" i="1"/>
  <c r="E36" i="1"/>
  <c r="E169" i="1"/>
  <c r="B181" i="1"/>
  <c r="B132" i="1" l="1"/>
  <c r="E132" i="1" s="1"/>
  <c r="E96" i="1"/>
  <c r="B133" i="1"/>
  <c r="E133" i="1" s="1"/>
  <c r="E69" i="1"/>
  <c r="E181" i="1"/>
  <c r="B182" i="1"/>
  <c r="E182" i="1" l="1"/>
  <c r="B196" i="1"/>
  <c r="E196" i="1" l="1"/>
  <c r="B212" i="1"/>
  <c r="E212" i="1" s="1"/>
</calcChain>
</file>

<file path=xl/sharedStrings.xml><?xml version="1.0" encoding="utf-8"?>
<sst xmlns="http://schemas.openxmlformats.org/spreadsheetml/2006/main" count="214" uniqueCount="199">
  <si>
    <t>Financials by companies</t>
  </si>
  <si>
    <t>Eliminations</t>
  </si>
  <si>
    <t>Total</t>
  </si>
  <si>
    <t>ASSETS</t>
  </si>
  <si>
    <t>Cash &amp; Equivalents</t>
  </si>
  <si>
    <t>Cash</t>
  </si>
  <si>
    <t>Petty-cash CHF</t>
  </si>
  <si>
    <t>Petty-cash EUR</t>
  </si>
  <si>
    <t>Petty-cash INR</t>
  </si>
  <si>
    <t>Petty-cash USD</t>
  </si>
  <si>
    <t>Total Cash</t>
  </si>
  <si>
    <t>Bank</t>
  </si>
  <si>
    <t>UBS (CHF) CH55 0027 3273 1201</t>
  </si>
  <si>
    <t>UBS (EUR) CH83 0027 3273 1201</t>
  </si>
  <si>
    <t>UBS (USD) CH64 0027 3273 1201</t>
  </si>
  <si>
    <t>Fiduciary account</t>
  </si>
  <si>
    <t>Fixed deposits</t>
  </si>
  <si>
    <t>Transfer Account</t>
  </si>
  <si>
    <t>Control Account (CHF)</t>
  </si>
  <si>
    <t>Bank account CHF (blocked)</t>
  </si>
  <si>
    <t>Historical Adjustment</t>
  </si>
  <si>
    <t>HDFC BANK LTD</t>
  </si>
  <si>
    <t>YES BANK LIMITED A/C</t>
  </si>
  <si>
    <t>Total Bank</t>
  </si>
  <si>
    <t>Total Cash &amp; Equivalents</t>
  </si>
  <si>
    <t>Accounts Receivable</t>
  </si>
  <si>
    <t>Trade Receivables</t>
  </si>
  <si>
    <t>Due from Third Parties</t>
  </si>
  <si>
    <t>Current account suppliers</t>
  </si>
  <si>
    <t>Provision for doubtful accounts</t>
  </si>
  <si>
    <t>Trade receivables</t>
  </si>
  <si>
    <t>Total Due from Third Parties</t>
  </si>
  <si>
    <t>Due from Group Companies</t>
  </si>
  <si>
    <t>Trade receivables IC</t>
  </si>
  <si>
    <t>Total Trade Receivables</t>
  </si>
  <si>
    <t>Other Current Receivables</t>
  </si>
  <si>
    <t>Withholding Tax receivables</t>
  </si>
  <si>
    <t>Sales Tax</t>
  </si>
  <si>
    <t>Recoverable VAT (Vorsteuer, Switzerland)</t>
  </si>
  <si>
    <t>NON- TRADE RECEIVABLE</t>
  </si>
  <si>
    <t>DEPOSIT (ASSETS)</t>
  </si>
  <si>
    <t>Total Other Current Receivables</t>
  </si>
  <si>
    <t>Accrued Income and Prepaid Expense</t>
  </si>
  <si>
    <t>Pre-paid expenses</t>
  </si>
  <si>
    <t>Accrued income</t>
  </si>
  <si>
    <t>Employer contribution reserves</t>
  </si>
  <si>
    <t>Prepayments</t>
  </si>
  <si>
    <t>Total Accrued Income and Prepaid Expense</t>
  </si>
  <si>
    <t>Total Accounts Receivable</t>
  </si>
  <si>
    <t>Inventory</t>
  </si>
  <si>
    <t>Raw Material</t>
  </si>
  <si>
    <t>Fabric</t>
  </si>
  <si>
    <t>Chemicals</t>
  </si>
  <si>
    <t>Accessories</t>
  </si>
  <si>
    <t>Total Raw Material</t>
  </si>
  <si>
    <t>Finished Goods</t>
  </si>
  <si>
    <t>Filter Compoment</t>
  </si>
  <si>
    <t>Finished goods</t>
  </si>
  <si>
    <t>Total Finished Goods</t>
  </si>
  <si>
    <t>Inventory Finished Goods</t>
  </si>
  <si>
    <t>Inventory In Transit</t>
  </si>
  <si>
    <t>Inventory Raw Materials</t>
  </si>
  <si>
    <t>Total Inventory</t>
  </si>
  <si>
    <t>Other Current Assets</t>
  </si>
  <si>
    <t>Advances to Supplier</t>
  </si>
  <si>
    <t>Total Current Assets</t>
  </si>
  <si>
    <t>Fixed Assets</t>
  </si>
  <si>
    <t>Total Tangible Assets</t>
  </si>
  <si>
    <t>Tangible Assets</t>
  </si>
  <si>
    <t>Fixed assets + Accumuated Depreciation</t>
  </si>
  <si>
    <t>Office equipment</t>
  </si>
  <si>
    <t>PLANT &amp; MACHINERY</t>
  </si>
  <si>
    <t>IT Equipment</t>
  </si>
  <si>
    <t>Lab and test equipment</t>
  </si>
  <si>
    <t>Furnitures &amp; Fixtures</t>
  </si>
  <si>
    <t>Vehicles</t>
  </si>
  <si>
    <t>Leasehold improvement</t>
  </si>
  <si>
    <t>Leasehold imrpovment Gams</t>
  </si>
  <si>
    <t>Capital work in progess</t>
  </si>
  <si>
    <t>Real estate</t>
  </si>
  <si>
    <t>Write Off (Fixed Assets)</t>
  </si>
  <si>
    <t>Write Off Office equipment</t>
  </si>
  <si>
    <t>Write Off Plant &amp; Machinery</t>
  </si>
  <si>
    <t>Write Off IT Equipment</t>
  </si>
  <si>
    <t>Write Off Lab and test equipment</t>
  </si>
  <si>
    <t>Write Off Furnitures &amp; Fixtures</t>
  </si>
  <si>
    <t>Write Off Vehicles</t>
  </si>
  <si>
    <t>Write Off Leasehold improvement</t>
  </si>
  <si>
    <t>Write off Leasehold imrpovment Gams</t>
  </si>
  <si>
    <t>Total Write Off (Fixed Assets)</t>
  </si>
  <si>
    <t>Total Total Tangible Assets</t>
  </si>
  <si>
    <t>Total Fixed Assets</t>
  </si>
  <si>
    <t>Intangible Assets</t>
  </si>
  <si>
    <t>Total Intangible Assets</t>
  </si>
  <si>
    <t>Intangible assets</t>
  </si>
  <si>
    <t>External Development (Intangible Assets)</t>
  </si>
  <si>
    <t>Intellectual Property (Intangible assets)</t>
  </si>
  <si>
    <t>Internal Development (Intangible Assets)</t>
  </si>
  <si>
    <t>Trademarks (Intangible Assets)</t>
  </si>
  <si>
    <t>Write Off (Intangible Assets)</t>
  </si>
  <si>
    <t>Write off External Development (Intangible Assets)</t>
  </si>
  <si>
    <t>Write off Intellectual Property (Intangible assets</t>
  </si>
  <si>
    <t>Write off Internal Development (Intangible Assets)</t>
  </si>
  <si>
    <t>Write off Trademarks (Intangible Assets)</t>
  </si>
  <si>
    <t>Total Write Off (Intangible Assets)</t>
  </si>
  <si>
    <t>Total Total Intangible Assets</t>
  </si>
  <si>
    <t>Investments or Other Non-Current Assets</t>
  </si>
  <si>
    <t>Financial Assets</t>
  </si>
  <si>
    <t>Due From Third Parties</t>
  </si>
  <si>
    <t>Deposits</t>
  </si>
  <si>
    <t>Rent deposits</t>
  </si>
  <si>
    <t>STILLWATER DEFENCE TEXTILE TECHNOLOGIES P.LTD</t>
  </si>
  <si>
    <t>Total Due From Third Parties</t>
  </si>
  <si>
    <t>Due From Group Companies</t>
  </si>
  <si>
    <t>Long-term loan IC</t>
  </si>
  <si>
    <t>Total Financial Assets</t>
  </si>
  <si>
    <t>Deferred Tax Assets</t>
  </si>
  <si>
    <t>Investments</t>
  </si>
  <si>
    <t>Livinguard Technologies Private Ltd. (India)</t>
  </si>
  <si>
    <t>Provision Livinguard Technologies Private Ltd.</t>
  </si>
  <si>
    <t>Schoeller Technologies India Pvt Ltd (Inv)</t>
  </si>
  <si>
    <t>Total Investments</t>
  </si>
  <si>
    <t>Total Investments or Other Non-Current Assets</t>
  </si>
  <si>
    <t>Total Non-Current Assets</t>
  </si>
  <si>
    <t>Total Assets</t>
  </si>
  <si>
    <t/>
  </si>
  <si>
    <t>LIABILITIES</t>
  </si>
  <si>
    <t>Accounts Payable</t>
  </si>
  <si>
    <t>Trade Payables</t>
  </si>
  <si>
    <t>Due to Third Parties</t>
  </si>
  <si>
    <t>Total Due to Third Parties</t>
  </si>
  <si>
    <t>Due to Group Companies</t>
  </si>
  <si>
    <t>Trade payables IC</t>
  </si>
  <si>
    <t>Total Trade Payables</t>
  </si>
  <si>
    <t>Total Accounts Payable</t>
  </si>
  <si>
    <t>Other Current Liabilities</t>
  </si>
  <si>
    <t>Other Short - Term Liabilities</t>
  </si>
  <si>
    <t>Tax at source liability</t>
  </si>
  <si>
    <t>Tax provisions</t>
  </si>
  <si>
    <t>Wages Payable related to salaries</t>
  </si>
  <si>
    <t>Accident insurance (UVG)</t>
  </si>
  <si>
    <t>Sickness (KTG)</t>
  </si>
  <si>
    <t>Social security liability (AHV, IV, EO, ALV)</t>
  </si>
  <si>
    <t>Pension plan liability</t>
  </si>
  <si>
    <t>Salary suspension account</t>
  </si>
  <si>
    <t>SALARIES - PAYABLE</t>
  </si>
  <si>
    <t>EXPENSE PAYABLE</t>
  </si>
  <si>
    <t>ADVANCE FROM CUSTOMER</t>
  </si>
  <si>
    <t>GRATUITY PAYABLE</t>
  </si>
  <si>
    <t>Profession Tax Payable</t>
  </si>
  <si>
    <t>Tax at source Payable</t>
  </si>
  <si>
    <t>Ambience Business Services Pvt Ltd (U Loan)</t>
  </si>
  <si>
    <t>Due to Related Parties</t>
  </si>
  <si>
    <t>Ammada Trust</t>
  </si>
  <si>
    <t>Shareholder loans</t>
  </si>
  <si>
    <t>Total Due to Related Parties</t>
  </si>
  <si>
    <t>Total Other Short - Term Liabilities</t>
  </si>
  <si>
    <t>Accrued Expense and Deferred Income</t>
  </si>
  <si>
    <t>Accrued expenses and deferred income</t>
  </si>
  <si>
    <t>Holiday provisions</t>
  </si>
  <si>
    <t>Payable VAT (Switzerland)</t>
  </si>
  <si>
    <t>Other provisions</t>
  </si>
  <si>
    <t>Unpaid Expense Claims</t>
  </si>
  <si>
    <t>Tracking Transfers</t>
  </si>
  <si>
    <t>Rounding</t>
  </si>
  <si>
    <t>Withholding tax payable</t>
  </si>
  <si>
    <t>Total Accrued Expense and Deferred Income</t>
  </si>
  <si>
    <t>Advances from Customer</t>
  </si>
  <si>
    <t>Total Other Current Liabilities</t>
  </si>
  <si>
    <t>Total Current Liabilities</t>
  </si>
  <si>
    <t>Long Term Debt</t>
  </si>
  <si>
    <t>Short - Term Liabilities</t>
  </si>
  <si>
    <t>Long-term liabilities IC</t>
  </si>
  <si>
    <t>Total Short - Term Liabilities</t>
  </si>
  <si>
    <t>Total Long Term Debt</t>
  </si>
  <si>
    <t>Other Non-Current Liabilities</t>
  </si>
  <si>
    <t>Other Long - Term Liabilities</t>
  </si>
  <si>
    <t>Long-term loans</t>
  </si>
  <si>
    <t>Total Other Long - Term Liabilities</t>
  </si>
  <si>
    <t>Total Other Non-Current Liabilities</t>
  </si>
  <si>
    <t>Total Non-Current Liabilities</t>
  </si>
  <si>
    <t>Total Liabilities</t>
  </si>
  <si>
    <t>EQUITY</t>
  </si>
  <si>
    <t>Retained Earnings</t>
  </si>
  <si>
    <t>Cumulative Translation</t>
  </si>
  <si>
    <t>Total Retained Earnings</t>
  </si>
  <si>
    <t>Current Earnings</t>
  </si>
  <si>
    <t>Current Year Earnings</t>
  </si>
  <si>
    <t>Other Equity</t>
  </si>
  <si>
    <t>Share capital</t>
  </si>
  <si>
    <t>Additional paid-in share capital</t>
  </si>
  <si>
    <t>Reserve from capital contribution</t>
  </si>
  <si>
    <t>Other capital reserves</t>
  </si>
  <si>
    <t>Securities Premium Account</t>
  </si>
  <si>
    <t>Total Other Equity</t>
  </si>
  <si>
    <t>Total Equity</t>
  </si>
  <si>
    <t>Total Liabilities &amp; Equity</t>
  </si>
  <si>
    <t>Company 2</t>
  </si>
  <si>
    <t>Company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</si>
</sst>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#,##0;&quot;(&quot;&quot;CHF&quot;#,##0&quot;)&quot;"/>
  </numFmts>
  <fonts count="4">
    <font>
      <sz val="11"/>
      <name val="Calibri"/>
    </font>
    <font>
      <sz val="20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3" fillId="0" borderId="1">
      <alignment horizontal="right" wrapText="1"/>
    </xf>
    <xf numFmtId="0" fontId="3" fillId="0" borderId="0">
      <alignment horizontal="left"/>
    </xf>
    <xf numFmtId="0" fontId="3" fillId="0" borderId="1">
      <alignment horizontal="left"/>
    </xf>
    <xf numFmtId="164" fontId="3" fillId="0" borderId="1">
      <alignment horizontal="right"/>
    </xf>
    <xf numFmtId="0" fontId="3" fillId="0" borderId="0">
      <alignment horizontal="left" indent="2"/>
    </xf>
    <xf numFmtId="164" fontId="3" fillId="0" borderId="0">
      <alignment horizontal="right"/>
    </xf>
    <xf numFmtId="0" fontId="2" fillId="0" borderId="0">
      <alignment horizontal="left" indent="4"/>
    </xf>
    <xf numFmtId="164" fontId="2" fillId="0" borderId="0">
      <alignment horizontal="right"/>
    </xf>
    <xf numFmtId="0" fontId="3" fillId="0" borderId="1">
      <alignment horizontal="left" indent="2"/>
    </xf>
    <xf numFmtId="0" fontId="3" fillId="0" borderId="0">
      <alignment horizontal="left" indent="4"/>
    </xf>
    <xf numFmtId="0" fontId="2" fillId="0" borderId="0">
      <alignment horizontal="left" indent="6"/>
    </xf>
    <xf numFmtId="0" fontId="3" fillId="0" borderId="1">
      <alignment horizontal="left" indent="4"/>
    </xf>
    <xf numFmtId="0" fontId="2" fillId="0" borderId="0">
      <alignment horizontal="left" indent="2"/>
    </xf>
    <xf numFmtId="0" fontId="2" fillId="0" borderId="0">
      <alignment horizontal="left"/>
    </xf>
  </cellStyleXfs>
  <cellXfs count="18">
    <xf numFmtId="0" fontId="0" fillId="0" borderId="0" xfId="0"/>
    <xf numFmtId="0" fontId="3" fillId="0" borderId="1" xfId="1" applyNumberFormat="1" applyFont="1" applyFill="1" applyBorder="1">
      <alignment horizontal="right" wrapText="1"/>
    </xf>
    <xf numFmtId="0" fontId="3" fillId="0" borderId="0" xfId="2" applyNumberFormat="1" applyFont="1" applyFill="1" applyBorder="1">
      <alignment horizontal="left"/>
    </xf>
    <xf numFmtId="0" fontId="3" fillId="0" borderId="1" xfId="3" applyNumberFormat="1" applyFont="1" applyFill="1" applyBorder="1">
      <alignment horizontal="left"/>
    </xf>
    <xf numFmtId="164" fontId="3" fillId="0" borderId="1" xfId="4" applyNumberFormat="1" applyFont="1" applyFill="1" applyBorder="1">
      <alignment horizontal="right"/>
    </xf>
    <xf numFmtId="0" fontId="3" fillId="0" borderId="0" xfId="5" applyNumberFormat="1" applyFont="1" applyFill="1" applyBorder="1">
      <alignment horizontal="left" indent="2"/>
    </xf>
    <xf numFmtId="164" fontId="3" fillId="0" borderId="0" xfId="6" applyNumberFormat="1" applyFont="1" applyFill="1" applyBorder="1">
      <alignment horizontal="right"/>
    </xf>
    <xf numFmtId="0" fontId="2" fillId="0" borderId="0" xfId="7" applyNumberFormat="1" applyFont="1" applyFill="1" applyBorder="1">
      <alignment horizontal="left" indent="4"/>
    </xf>
    <xf numFmtId="164" fontId="2" fillId="0" borderId="0" xfId="8" applyNumberFormat="1" applyFont="1" applyFill="1" applyBorder="1">
      <alignment horizontal="right"/>
    </xf>
    <xf numFmtId="0" fontId="3" fillId="0" borderId="1" xfId="9" applyNumberFormat="1" applyFont="1" applyFill="1" applyBorder="1">
      <alignment horizontal="left" indent="2"/>
    </xf>
    <xf numFmtId="0" fontId="3" fillId="0" borderId="0" xfId="10" applyNumberFormat="1" applyFont="1" applyFill="1" applyBorder="1">
      <alignment horizontal="left" indent="4"/>
    </xf>
    <xf numFmtId="0" fontId="2" fillId="0" borderId="0" xfId="11" applyNumberFormat="1" applyFont="1" applyFill="1" applyBorder="1">
      <alignment horizontal="left" indent="6"/>
    </xf>
    <xf numFmtId="0" fontId="3" fillId="0" borderId="1" xfId="12" applyNumberFormat="1" applyFont="1" applyFill="1" applyBorder="1">
      <alignment horizontal="left" indent="4"/>
    </xf>
    <xf numFmtId="0" fontId="2" fillId="0" borderId="0" xfId="13" applyNumberFormat="1" applyFont="1" applyFill="1" applyBorder="1">
      <alignment horizontal="left" indent="2"/>
    </xf>
    <xf numFmtId="0" fontId="2" fillId="0" borderId="0" xfId="14" applyNumberFormat="1" applyFont="1" applyFill="1" applyBorder="1">
      <alignment horizontal="left"/>
    </xf>
    <xf numFmtId="0" fontId="1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</cellXfs>
  <cellStyles count="15">
    <cellStyle name="$@:::false:right:false:0:false" xfId="8" xr:uid="{00000000-0005-0000-0000-000008000000}"/>
    <cellStyle name="$@:::true:right:false:0:false" xfId="4" xr:uid="{00000000-0005-0000-0000-000004000000}"/>
    <cellStyle name="$@:::true:right:true:0:false" xfId="6" xr:uid="{00000000-0005-0000-0000-000006000000}"/>
    <cellStyle name=":::false:left:false:0:false" xfId="14" xr:uid="{00000000-0005-0000-0000-00000E000000}"/>
    <cellStyle name=":::false:left:false:2:false" xfId="13" xr:uid="{00000000-0005-0000-0000-00000D000000}"/>
    <cellStyle name=":::false:left:false:4:false" xfId="7" xr:uid="{00000000-0005-0000-0000-000007000000}"/>
    <cellStyle name=":::false:left:false:6:false" xfId="11" xr:uid="{00000000-0005-0000-0000-00000B000000}"/>
    <cellStyle name=":::true:left:false:0:false" xfId="3" xr:uid="{00000000-0005-0000-0000-000003000000}"/>
    <cellStyle name=":::true:left:false:2:false" xfId="9" xr:uid="{00000000-0005-0000-0000-000009000000}"/>
    <cellStyle name=":::true:left:false:4:false" xfId="12" xr:uid="{00000000-0005-0000-0000-00000C000000}"/>
    <cellStyle name=":::true:left:true:0:false" xfId="2" xr:uid="{00000000-0005-0000-0000-000002000000}"/>
    <cellStyle name=":::true:left:true:2:false" xfId="5" xr:uid="{00000000-0005-0000-0000-000005000000}"/>
    <cellStyle name=":::true:left:true:4:false" xfId="10" xr:uid="{00000000-0005-0000-0000-00000A000000}"/>
    <cellStyle name=":::true:right:false:0:true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2"/>
  <sheetViews>
    <sheetView tabSelected="1" workbookViewId="0">
      <pane xSplit="1" ySplit="3" topLeftCell="B52" activePane="bottomRight" state="frozen"/>
      <selection pane="topRight" activeCell="B1" sqref="B1"/>
      <selection pane="bottomLeft" activeCell="A4" sqref="A4"/>
      <selection pane="bottomRight" activeCell="A68" sqref="A68"/>
    </sheetView>
  </sheetViews>
  <sheetFormatPr defaultRowHeight="14.4"/>
  <cols>
    <col min="1" max="1" width="47.6640625" style="16" customWidth="1"/>
    <col min="2" max="5" width="20" customWidth="1"/>
  </cols>
  <sheetData>
    <row r="1" spans="1:5" s="15" customFormat="1" ht="24" customHeight="1">
      <c r="A1" s="17" t="s">
        <v>0</v>
      </c>
    </row>
    <row r="2" spans="1:5">
      <c r="A2" s="2"/>
    </row>
    <row r="3" spans="1:5">
      <c r="B3" s="1" t="s">
        <v>197</v>
      </c>
      <c r="C3" s="1" t="s">
        <v>198</v>
      </c>
      <c r="D3" s="1" t="s">
        <v>1</v>
      </c>
      <c r="E3" s="1" t="s">
        <v>2</v>
      </c>
    </row>
    <row r="4" spans="1:5">
      <c r="A4" s="3" t="s">
        <v>3</v>
      </c>
      <c r="B4" s="4"/>
      <c r="C4" s="4"/>
      <c r="D4" s="4"/>
      <c r="E4" s="4"/>
    </row>
    <row r="5" spans="1:5">
      <c r="A5" s="3" t="s">
        <v>4</v>
      </c>
      <c r="B5" s="4"/>
      <c r="C5" s="4"/>
      <c r="D5" s="4"/>
      <c r="E5" s="4"/>
    </row>
    <row r="6" spans="1:5">
      <c r="A6" s="5" t="s">
        <v>5</v>
      </c>
      <c r="B6" s="6"/>
      <c r="C6" s="6"/>
      <c r="D6" s="6"/>
      <c r="E6" s="6"/>
    </row>
    <row r="7" spans="1:5">
      <c r="A7" s="7" t="s">
        <v>6</v>
      </c>
      <c r="B7" s="8">
        <v>1561.65</v>
      </c>
      <c r="C7" s="8">
        <v>0</v>
      </c>
      <c r="D7" s="8">
        <v>0</v>
      </c>
      <c r="E7" s="8">
        <f>SUM(B7:D7)</f>
        <v>1561.65</v>
      </c>
    </row>
    <row r="8" spans="1:5">
      <c r="A8" s="7" t="s">
        <v>7</v>
      </c>
      <c r="B8" s="8">
        <v>823.71</v>
      </c>
      <c r="C8" s="8">
        <v>0</v>
      </c>
      <c r="D8" s="8">
        <v>0</v>
      </c>
      <c r="E8" s="8">
        <f>SUM(B8:D8)</f>
        <v>823.71</v>
      </c>
    </row>
    <row r="9" spans="1:5">
      <c r="A9" s="7" t="s">
        <v>8</v>
      </c>
      <c r="B9" s="8">
        <v>0</v>
      </c>
      <c r="C9" s="8">
        <v>2816.63</v>
      </c>
      <c r="D9" s="8">
        <v>0</v>
      </c>
      <c r="E9" s="8">
        <f>SUM(B9:D9)</f>
        <v>2816.63</v>
      </c>
    </row>
    <row r="10" spans="1:5">
      <c r="A10" s="7" t="s">
        <v>9</v>
      </c>
      <c r="B10" s="8">
        <v>981.12</v>
      </c>
      <c r="C10" s="8">
        <v>0</v>
      </c>
      <c r="D10" s="8">
        <v>0</v>
      </c>
      <c r="E10" s="8">
        <f>SUM(B10:D10)</f>
        <v>981.12</v>
      </c>
    </row>
    <row r="11" spans="1:5">
      <c r="A11" s="9" t="s">
        <v>10</v>
      </c>
      <c r="B11" s="4">
        <f>SUM(B7:B10)</f>
        <v>3366.48</v>
      </c>
      <c r="C11" s="4">
        <f>SUM(C7:C10)</f>
        <v>2816.63</v>
      </c>
      <c r="D11" s="4">
        <f>SUM(D7:D10)</f>
        <v>0</v>
      </c>
      <c r="E11" s="4">
        <f>SUM(B11:D11)</f>
        <v>6183.1100000000006</v>
      </c>
    </row>
    <row r="12" spans="1:5">
      <c r="A12" s="5" t="s">
        <v>11</v>
      </c>
      <c r="B12" s="6"/>
      <c r="C12" s="6"/>
      <c r="D12" s="6"/>
      <c r="E12" s="6"/>
    </row>
    <row r="13" spans="1:5">
      <c r="A13" s="7" t="s">
        <v>12</v>
      </c>
      <c r="B13" s="8">
        <v>2932714.1</v>
      </c>
      <c r="C13" s="8">
        <v>0</v>
      </c>
      <c r="D13" s="8">
        <v>0</v>
      </c>
      <c r="E13" s="8">
        <f t="shared" ref="E13:E25" si="0">SUM(B13:D13)</f>
        <v>2932714.1</v>
      </c>
    </row>
    <row r="14" spans="1:5">
      <c r="A14" s="7" t="s">
        <v>13</v>
      </c>
      <c r="B14" s="8">
        <v>112678.45</v>
      </c>
      <c r="C14" s="8">
        <v>0</v>
      </c>
      <c r="D14" s="8">
        <v>0</v>
      </c>
      <c r="E14" s="8">
        <f t="shared" si="0"/>
        <v>112678.45</v>
      </c>
    </row>
    <row r="15" spans="1:5">
      <c r="A15" s="7" t="s">
        <v>14</v>
      </c>
      <c r="B15" s="8">
        <v>1267661.03</v>
      </c>
      <c r="C15" s="8">
        <v>0</v>
      </c>
      <c r="D15" s="8">
        <v>0</v>
      </c>
      <c r="E15" s="8">
        <f t="shared" si="0"/>
        <v>1267661.03</v>
      </c>
    </row>
    <row r="16" spans="1:5">
      <c r="A16" s="7" t="s">
        <v>15</v>
      </c>
      <c r="B16" s="8">
        <v>0</v>
      </c>
      <c r="C16" s="8">
        <v>0</v>
      </c>
      <c r="D16" s="8">
        <v>0</v>
      </c>
      <c r="E16" s="8">
        <f t="shared" si="0"/>
        <v>0</v>
      </c>
    </row>
    <row r="17" spans="1:5">
      <c r="A17" s="7" t="s">
        <v>16</v>
      </c>
      <c r="B17" s="8">
        <v>0</v>
      </c>
      <c r="C17" s="8">
        <v>0</v>
      </c>
      <c r="D17" s="8">
        <v>0</v>
      </c>
      <c r="E17" s="8">
        <f t="shared" si="0"/>
        <v>0</v>
      </c>
    </row>
    <row r="18" spans="1:5">
      <c r="A18" s="7" t="s">
        <v>17</v>
      </c>
      <c r="B18" s="8">
        <v>0</v>
      </c>
      <c r="C18" s="8">
        <v>0</v>
      </c>
      <c r="D18" s="8">
        <v>0</v>
      </c>
      <c r="E18" s="8">
        <f t="shared" si="0"/>
        <v>0</v>
      </c>
    </row>
    <row r="19" spans="1:5">
      <c r="A19" s="7" t="s">
        <v>18</v>
      </c>
      <c r="B19" s="8">
        <v>-84307.97</v>
      </c>
      <c r="C19" s="8">
        <v>0</v>
      </c>
      <c r="D19" s="8">
        <v>0</v>
      </c>
      <c r="E19" s="8">
        <f t="shared" si="0"/>
        <v>-84307.97</v>
      </c>
    </row>
    <row r="20" spans="1:5">
      <c r="A20" s="7" t="s">
        <v>19</v>
      </c>
      <c r="B20" s="8">
        <v>0</v>
      </c>
      <c r="C20" s="8">
        <v>0</v>
      </c>
      <c r="D20" s="8">
        <v>0</v>
      </c>
      <c r="E20" s="8">
        <f t="shared" si="0"/>
        <v>0</v>
      </c>
    </row>
    <row r="21" spans="1:5">
      <c r="A21" s="7" t="s">
        <v>20</v>
      </c>
      <c r="B21" s="8">
        <v>0</v>
      </c>
      <c r="C21" s="8">
        <v>0</v>
      </c>
      <c r="D21" s="8">
        <v>0</v>
      </c>
      <c r="E21" s="8">
        <f t="shared" si="0"/>
        <v>0</v>
      </c>
    </row>
    <row r="22" spans="1:5">
      <c r="A22" s="7" t="s">
        <v>21</v>
      </c>
      <c r="B22" s="8">
        <v>0</v>
      </c>
      <c r="C22" s="8">
        <v>41227.129999999997</v>
      </c>
      <c r="D22" s="8">
        <v>0</v>
      </c>
      <c r="E22" s="8">
        <f t="shared" si="0"/>
        <v>41227.129999999997</v>
      </c>
    </row>
    <row r="23" spans="1:5">
      <c r="A23" s="7" t="s">
        <v>22</v>
      </c>
      <c r="B23" s="8">
        <v>0</v>
      </c>
      <c r="C23" s="8">
        <v>41.62</v>
      </c>
      <c r="D23" s="8">
        <v>0</v>
      </c>
      <c r="E23" s="8">
        <f t="shared" si="0"/>
        <v>41.62</v>
      </c>
    </row>
    <row r="24" spans="1:5">
      <c r="A24" s="9" t="s">
        <v>23</v>
      </c>
      <c r="B24" s="4">
        <f>SUM(B13:B23)</f>
        <v>4228745.6100000003</v>
      </c>
      <c r="C24" s="4">
        <f>SUM(C13:C23)</f>
        <v>41268.75</v>
      </c>
      <c r="D24" s="4">
        <f>SUM(D13:D23)</f>
        <v>0</v>
      </c>
      <c r="E24" s="4">
        <f t="shared" si="0"/>
        <v>4270014.3600000003</v>
      </c>
    </row>
    <row r="25" spans="1:5">
      <c r="A25" s="3" t="s">
        <v>24</v>
      </c>
      <c r="B25" s="4">
        <f>SUM(B11,B24)</f>
        <v>4232112.0900000008</v>
      </c>
      <c r="C25" s="4">
        <f>SUM(C11,C24)</f>
        <v>44085.38</v>
      </c>
      <c r="D25" s="4">
        <f>SUM(D11,D24)</f>
        <v>0</v>
      </c>
      <c r="E25" s="4">
        <f t="shared" si="0"/>
        <v>4276197.4700000007</v>
      </c>
    </row>
    <row r="26" spans="1:5">
      <c r="A26" s="3" t="s">
        <v>25</v>
      </c>
      <c r="B26" s="4"/>
      <c r="C26" s="4"/>
      <c r="D26" s="4"/>
      <c r="E26" s="4"/>
    </row>
    <row r="27" spans="1:5">
      <c r="A27" s="5" t="s">
        <v>26</v>
      </c>
      <c r="B27" s="6"/>
      <c r="C27" s="6"/>
      <c r="D27" s="6"/>
      <c r="E27" s="6"/>
    </row>
    <row r="28" spans="1:5">
      <c r="A28" s="10" t="s">
        <v>27</v>
      </c>
      <c r="B28" s="6"/>
      <c r="C28" s="6"/>
      <c r="D28" s="6"/>
      <c r="E28" s="6"/>
    </row>
    <row r="29" spans="1:5">
      <c r="A29" s="11" t="s">
        <v>25</v>
      </c>
      <c r="B29" s="8">
        <v>-80314.13</v>
      </c>
      <c r="C29" s="8">
        <v>0</v>
      </c>
      <c r="D29" s="8">
        <v>0</v>
      </c>
      <c r="E29" s="8">
        <f>SUM(B29:D29)</f>
        <v>-80314.13</v>
      </c>
    </row>
    <row r="30" spans="1:5">
      <c r="A30" s="11" t="s">
        <v>28</v>
      </c>
      <c r="B30" s="8">
        <v>26184.95</v>
      </c>
      <c r="C30" s="8">
        <v>60962.28</v>
      </c>
      <c r="D30" s="8">
        <v>0</v>
      </c>
      <c r="E30" s="8">
        <f>SUM(B30:D30)</f>
        <v>87147.23</v>
      </c>
    </row>
    <row r="31" spans="1:5">
      <c r="A31" s="11" t="s">
        <v>29</v>
      </c>
      <c r="B31" s="8">
        <v>-320656</v>
      </c>
      <c r="C31" s="8">
        <v>0</v>
      </c>
      <c r="D31" s="8">
        <v>0</v>
      </c>
      <c r="E31" s="8">
        <f>SUM(B31:D31)</f>
        <v>-320656</v>
      </c>
    </row>
    <row r="32" spans="1:5">
      <c r="A32" s="11" t="s">
        <v>30</v>
      </c>
      <c r="B32" s="8">
        <v>319156</v>
      </c>
      <c r="C32" s="8">
        <v>44333.56</v>
      </c>
      <c r="D32" s="8">
        <v>0</v>
      </c>
      <c r="E32" s="8">
        <f>SUM(B32:D32)</f>
        <v>363489.56</v>
      </c>
    </row>
    <row r="33" spans="1:5">
      <c r="A33" s="12" t="s">
        <v>31</v>
      </c>
      <c r="B33" s="4">
        <f>SUM(B29:B32)</f>
        <v>-55629.179999999993</v>
      </c>
      <c r="C33" s="4">
        <f>SUM(C29:C32)</f>
        <v>105295.84</v>
      </c>
      <c r="D33" s="4">
        <f>SUM(D29:D32)</f>
        <v>0</v>
      </c>
      <c r="E33" s="4">
        <f>SUM(B33:D33)</f>
        <v>49666.66</v>
      </c>
    </row>
    <row r="34" spans="1:5">
      <c r="A34" s="10" t="s">
        <v>32</v>
      </c>
      <c r="B34" s="6"/>
      <c r="C34" s="6"/>
      <c r="D34" s="6"/>
      <c r="E34" s="6"/>
    </row>
    <row r="35" spans="1:5">
      <c r="A35" s="11" t="s">
        <v>33</v>
      </c>
      <c r="B35" s="8">
        <v>0</v>
      </c>
      <c r="C35" s="8">
        <v>462917.91</v>
      </c>
      <c r="D35" s="8">
        <v>-462918</v>
      </c>
      <c r="E35" s="8">
        <f>SUM(B35:D35)</f>
        <v>-9.0000000025611371E-2</v>
      </c>
    </row>
    <row r="36" spans="1:5">
      <c r="A36" s="9" t="s">
        <v>34</v>
      </c>
      <c r="B36" s="4">
        <f>SUM(B33,B35)</f>
        <v>-55629.179999999993</v>
      </c>
      <c r="C36" s="4">
        <f>SUM(C33,C35)</f>
        <v>568213.75</v>
      </c>
      <c r="D36" s="4">
        <f>SUM(D33,D35)</f>
        <v>-462918</v>
      </c>
      <c r="E36" s="4">
        <f>SUM(B36:D36)</f>
        <v>49666.570000000007</v>
      </c>
    </row>
    <row r="37" spans="1:5">
      <c r="A37" s="5" t="s">
        <v>35</v>
      </c>
      <c r="B37" s="6"/>
      <c r="C37" s="6"/>
      <c r="D37" s="6"/>
      <c r="E37" s="6"/>
    </row>
    <row r="38" spans="1:5">
      <c r="A38" s="10" t="s">
        <v>27</v>
      </c>
      <c r="B38" s="6"/>
      <c r="C38" s="6"/>
      <c r="D38" s="6"/>
      <c r="E38" s="6"/>
    </row>
    <row r="39" spans="1:5">
      <c r="A39" s="11" t="s">
        <v>36</v>
      </c>
      <c r="B39" s="8">
        <v>4160</v>
      </c>
      <c r="C39" s="8">
        <v>0</v>
      </c>
      <c r="D39" s="8">
        <v>0</v>
      </c>
      <c r="E39" s="8">
        <f t="shared" ref="E39:E45" si="1">SUM(B39:D39)</f>
        <v>4160</v>
      </c>
    </row>
    <row r="40" spans="1:5">
      <c r="A40" s="11" t="s">
        <v>37</v>
      </c>
      <c r="B40" s="8">
        <v>24351.56</v>
      </c>
      <c r="C40" s="8">
        <v>0</v>
      </c>
      <c r="D40" s="8">
        <v>0</v>
      </c>
      <c r="E40" s="8">
        <f t="shared" si="1"/>
        <v>24351.56</v>
      </c>
    </row>
    <row r="41" spans="1:5">
      <c r="A41" s="11" t="s">
        <v>38</v>
      </c>
      <c r="B41" s="8">
        <v>0</v>
      </c>
      <c r="C41" s="8">
        <v>0</v>
      </c>
      <c r="D41" s="8">
        <v>0</v>
      </c>
      <c r="E41" s="8">
        <f t="shared" si="1"/>
        <v>0</v>
      </c>
    </row>
    <row r="42" spans="1:5">
      <c r="A42" s="11" t="s">
        <v>39</v>
      </c>
      <c r="B42" s="8">
        <v>0</v>
      </c>
      <c r="C42" s="8">
        <v>85215.62</v>
      </c>
      <c r="D42" s="8">
        <v>0</v>
      </c>
      <c r="E42" s="8">
        <f t="shared" si="1"/>
        <v>85215.62</v>
      </c>
    </row>
    <row r="43" spans="1:5">
      <c r="A43" s="11" t="s">
        <v>40</v>
      </c>
      <c r="B43" s="8">
        <v>0</v>
      </c>
      <c r="C43" s="8">
        <v>321.73</v>
      </c>
      <c r="D43" s="8">
        <v>0</v>
      </c>
      <c r="E43" s="8">
        <f t="shared" si="1"/>
        <v>321.73</v>
      </c>
    </row>
    <row r="44" spans="1:5">
      <c r="A44" s="12" t="s">
        <v>31</v>
      </c>
      <c r="B44" s="4">
        <f>SUM(B39:B43)</f>
        <v>28511.56</v>
      </c>
      <c r="C44" s="4">
        <f>SUM(C39:C43)</f>
        <v>85537.349999999991</v>
      </c>
      <c r="D44" s="4">
        <f>SUM(D39:D43)</f>
        <v>0</v>
      </c>
      <c r="E44" s="4">
        <f t="shared" si="1"/>
        <v>114048.90999999999</v>
      </c>
    </row>
    <row r="45" spans="1:5">
      <c r="A45" s="9" t="s">
        <v>41</v>
      </c>
      <c r="B45" s="4">
        <f>SUM(B44)</f>
        <v>28511.56</v>
      </c>
      <c r="C45" s="4">
        <f>SUM(C44)</f>
        <v>85537.349999999991</v>
      </c>
      <c r="D45" s="4">
        <f>SUM(D44)</f>
        <v>0</v>
      </c>
      <c r="E45" s="4">
        <f t="shared" si="1"/>
        <v>114048.90999999999</v>
      </c>
    </row>
    <row r="46" spans="1:5">
      <c r="A46" s="5" t="s">
        <v>42</v>
      </c>
      <c r="B46" s="6"/>
      <c r="C46" s="6"/>
      <c r="D46" s="6"/>
      <c r="E46" s="6"/>
    </row>
    <row r="47" spans="1:5">
      <c r="A47" s="7" t="s">
        <v>43</v>
      </c>
      <c r="B47" s="8">
        <v>11845.1</v>
      </c>
      <c r="C47" s="8">
        <v>5354.41</v>
      </c>
      <c r="D47" s="8">
        <v>0</v>
      </c>
      <c r="E47" s="8">
        <f t="shared" ref="E47:E52" si="2">SUM(B47:D47)</f>
        <v>17199.510000000002</v>
      </c>
    </row>
    <row r="48" spans="1:5">
      <c r="A48" s="7" t="s">
        <v>44</v>
      </c>
      <c r="B48" s="8">
        <v>1015188</v>
      </c>
      <c r="C48" s="8">
        <v>0</v>
      </c>
      <c r="D48" s="8">
        <v>-1015188</v>
      </c>
      <c r="E48" s="8">
        <f t="shared" si="2"/>
        <v>0</v>
      </c>
    </row>
    <row r="49" spans="1:5">
      <c r="A49" s="7" t="s">
        <v>45</v>
      </c>
      <c r="B49" s="8">
        <v>0</v>
      </c>
      <c r="C49" s="8">
        <v>0</v>
      </c>
      <c r="D49" s="8">
        <v>0</v>
      </c>
      <c r="E49" s="8">
        <f t="shared" si="2"/>
        <v>0</v>
      </c>
    </row>
    <row r="50" spans="1:5">
      <c r="A50" s="7" t="s">
        <v>46</v>
      </c>
      <c r="B50" s="8">
        <v>591878.18999999994</v>
      </c>
      <c r="C50" s="8">
        <v>0</v>
      </c>
      <c r="D50" s="8">
        <v>0</v>
      </c>
      <c r="E50" s="8">
        <f t="shared" si="2"/>
        <v>591878.18999999994</v>
      </c>
    </row>
    <row r="51" spans="1:5">
      <c r="A51" s="9" t="s">
        <v>47</v>
      </c>
      <c r="B51" s="4">
        <f>SUM(B47:B50)</f>
        <v>1618911.29</v>
      </c>
      <c r="C51" s="4">
        <f>SUM(C47:C50)</f>
        <v>5354.41</v>
      </c>
      <c r="D51" s="4">
        <f>SUM(D47:D50)</f>
        <v>-1015188</v>
      </c>
      <c r="E51" s="4">
        <f t="shared" si="2"/>
        <v>609077.69999999995</v>
      </c>
    </row>
    <row r="52" spans="1:5">
      <c r="A52" s="3" t="s">
        <v>48</v>
      </c>
      <c r="B52" s="4">
        <f>SUM(B36,B45,B51)</f>
        <v>1591793.6700000002</v>
      </c>
      <c r="C52" s="4">
        <f>SUM(C36,C45,C51)</f>
        <v>659105.51</v>
      </c>
      <c r="D52" s="4">
        <f>SUM(D36,D45,D51)</f>
        <v>-1478106</v>
      </c>
      <c r="E52" s="4">
        <f t="shared" si="2"/>
        <v>772793.18000000017</v>
      </c>
    </row>
    <row r="53" spans="1:5">
      <c r="A53" s="3" t="s">
        <v>49</v>
      </c>
      <c r="B53" s="4"/>
      <c r="C53" s="4"/>
      <c r="D53" s="4"/>
      <c r="E53" s="4"/>
    </row>
    <row r="54" spans="1:5">
      <c r="A54" s="5" t="s">
        <v>50</v>
      </c>
      <c r="B54" s="6"/>
      <c r="C54" s="6"/>
      <c r="D54" s="6"/>
      <c r="E54" s="6"/>
    </row>
    <row r="55" spans="1:5">
      <c r="A55" s="7" t="s">
        <v>51</v>
      </c>
      <c r="B55" s="8">
        <v>0</v>
      </c>
      <c r="C55" s="8">
        <v>120918.55</v>
      </c>
      <c r="D55" s="8">
        <v>0</v>
      </c>
      <c r="E55" s="8">
        <f>SUM(B55:D55)</f>
        <v>120918.55</v>
      </c>
    </row>
    <row r="56" spans="1:5">
      <c r="A56" s="7" t="s">
        <v>52</v>
      </c>
      <c r="B56" s="8">
        <v>0</v>
      </c>
      <c r="C56" s="8">
        <v>30297.63</v>
      </c>
      <c r="D56" s="8">
        <v>0</v>
      </c>
      <c r="E56" s="8">
        <f>SUM(B56:D56)</f>
        <v>30297.63</v>
      </c>
    </row>
    <row r="57" spans="1:5">
      <c r="A57" s="7" t="s">
        <v>53</v>
      </c>
      <c r="B57" s="8">
        <v>0</v>
      </c>
      <c r="C57" s="8">
        <v>117472.03</v>
      </c>
      <c r="D57" s="8">
        <v>0</v>
      </c>
      <c r="E57" s="8">
        <f>SUM(B57:D57)</f>
        <v>117472.03</v>
      </c>
    </row>
    <row r="58" spans="1:5">
      <c r="A58" s="9" t="s">
        <v>54</v>
      </c>
      <c r="B58" s="4">
        <f>SUM(B55:B57)</f>
        <v>0</v>
      </c>
      <c r="C58" s="4">
        <f>SUM(C55:C57)</f>
        <v>268688.20999999996</v>
      </c>
      <c r="D58" s="4">
        <f>SUM(D55:D57)</f>
        <v>0</v>
      </c>
      <c r="E58" s="4">
        <f>SUM(B58:D58)</f>
        <v>268688.20999999996</v>
      </c>
    </row>
    <row r="59" spans="1:5">
      <c r="A59" s="5" t="s">
        <v>55</v>
      </c>
      <c r="B59" s="6"/>
      <c r="C59" s="6"/>
      <c r="D59" s="6"/>
      <c r="E59" s="6"/>
    </row>
    <row r="60" spans="1:5">
      <c r="A60" s="7" t="s">
        <v>56</v>
      </c>
      <c r="B60" s="8">
        <v>0</v>
      </c>
      <c r="C60" s="8">
        <v>135304.35</v>
      </c>
      <c r="D60" s="8">
        <v>0</v>
      </c>
      <c r="E60" s="8">
        <f t="shared" ref="E60:E66" si="3">SUM(B60:D60)</f>
        <v>135304.35</v>
      </c>
    </row>
    <row r="61" spans="1:5">
      <c r="A61" s="7" t="s">
        <v>57</v>
      </c>
      <c r="B61" s="8">
        <v>0</v>
      </c>
      <c r="C61" s="8">
        <v>101000.26</v>
      </c>
      <c r="D61" s="8">
        <v>-67000</v>
      </c>
      <c r="E61" s="8">
        <f t="shared" si="3"/>
        <v>34000.259999999995</v>
      </c>
    </row>
    <row r="62" spans="1:5">
      <c r="A62" s="9" t="s">
        <v>58</v>
      </c>
      <c r="B62" s="4">
        <f>SUM(B60:B61)</f>
        <v>0</v>
      </c>
      <c r="C62" s="4">
        <f>SUM(C60:C61)</f>
        <v>236304.61</v>
      </c>
      <c r="D62" s="4">
        <f>SUM(D60:D61)</f>
        <v>-67000</v>
      </c>
      <c r="E62" s="4">
        <f t="shared" si="3"/>
        <v>169304.61</v>
      </c>
    </row>
    <row r="63" spans="1:5">
      <c r="A63" s="13" t="s">
        <v>59</v>
      </c>
      <c r="B63" s="8">
        <v>0</v>
      </c>
      <c r="C63" s="8">
        <v>0</v>
      </c>
      <c r="D63" s="8">
        <v>0</v>
      </c>
      <c r="E63" s="8">
        <f t="shared" si="3"/>
        <v>0</v>
      </c>
    </row>
    <row r="64" spans="1:5">
      <c r="A64" s="13" t="s">
        <v>60</v>
      </c>
      <c r="B64" s="8">
        <v>578028.01</v>
      </c>
      <c r="C64" s="8">
        <v>0</v>
      </c>
      <c r="D64" s="8">
        <v>0</v>
      </c>
      <c r="E64" s="8">
        <f t="shared" si="3"/>
        <v>578028.01</v>
      </c>
    </row>
    <row r="65" spans="1:5">
      <c r="A65" s="13" t="s">
        <v>61</v>
      </c>
      <c r="B65" s="8">
        <v>0</v>
      </c>
      <c r="C65" s="8">
        <v>0</v>
      </c>
      <c r="D65" s="8">
        <v>0</v>
      </c>
      <c r="E65" s="8">
        <f t="shared" si="3"/>
        <v>0</v>
      </c>
    </row>
    <row r="66" spans="1:5">
      <c r="A66" s="3" t="s">
        <v>62</v>
      </c>
      <c r="B66" s="4">
        <f>SUM(B58,B62:B65)</f>
        <v>578028.01</v>
      </c>
      <c r="C66" s="4">
        <f>SUM(C58,C62:C65)</f>
        <v>504992.81999999995</v>
      </c>
      <c r="D66" s="4">
        <f>SUM(D58,D62:D65)</f>
        <v>-67000</v>
      </c>
      <c r="E66" s="4">
        <f t="shared" si="3"/>
        <v>1016020.8300000001</v>
      </c>
    </row>
    <row r="67" spans="1:5">
      <c r="A67" s="3" t="s">
        <v>63</v>
      </c>
      <c r="B67" s="4"/>
      <c r="C67" s="4"/>
      <c r="D67" s="4"/>
      <c r="E67" s="4"/>
    </row>
    <row r="68" spans="1:5">
      <c r="A68" s="13" t="s">
        <v>64</v>
      </c>
      <c r="B68" s="8">
        <v>0</v>
      </c>
      <c r="C68" s="8">
        <v>0</v>
      </c>
      <c r="D68" s="8">
        <v>0</v>
      </c>
      <c r="E68" s="8">
        <f>SUM(B68:D68)</f>
        <v>0</v>
      </c>
    </row>
    <row r="69" spans="1:5">
      <c r="A69" s="3" t="s">
        <v>65</v>
      </c>
      <c r="B69" s="4">
        <f>B25+B52+B66+SUM(B68)</f>
        <v>6401933.7700000005</v>
      </c>
      <c r="C69" s="4">
        <f>C25+C52+C66+SUM(C68)</f>
        <v>1208183.71</v>
      </c>
      <c r="D69" s="4">
        <f>D25+D52+D66+SUM(D68)</f>
        <v>-1545106</v>
      </c>
      <c r="E69" s="4">
        <f>SUM(B69:D69)</f>
        <v>6065011.4800000004</v>
      </c>
    </row>
    <row r="70" spans="1:5">
      <c r="A70" s="3" t="s">
        <v>66</v>
      </c>
      <c r="B70" s="4"/>
      <c r="C70" s="4"/>
      <c r="D70" s="4"/>
      <c r="E70" s="4"/>
    </row>
    <row r="71" spans="1:5">
      <c r="A71" s="5" t="s">
        <v>67</v>
      </c>
      <c r="B71" s="6"/>
      <c r="C71" s="6"/>
      <c r="D71" s="6"/>
      <c r="E71" s="6"/>
    </row>
    <row r="72" spans="1:5">
      <c r="A72" s="10" t="s">
        <v>68</v>
      </c>
      <c r="B72" s="6"/>
      <c r="C72" s="6"/>
      <c r="D72" s="6"/>
      <c r="E72" s="6"/>
    </row>
    <row r="73" spans="1:5">
      <c r="A73" s="11" t="s">
        <v>69</v>
      </c>
      <c r="B73" s="8">
        <v>0</v>
      </c>
      <c r="C73" s="8">
        <v>0</v>
      </c>
      <c r="D73" s="8">
        <v>0</v>
      </c>
      <c r="E73" s="8">
        <f t="shared" ref="E73:E84" si="4">SUM(B73:D73)</f>
        <v>0</v>
      </c>
    </row>
    <row r="74" spans="1:5">
      <c r="A74" s="11" t="s">
        <v>70</v>
      </c>
      <c r="B74" s="8">
        <v>11842.8</v>
      </c>
      <c r="C74" s="8">
        <v>34262.04</v>
      </c>
      <c r="D74" s="8">
        <v>0</v>
      </c>
      <c r="E74" s="8">
        <f t="shared" si="4"/>
        <v>46104.84</v>
      </c>
    </row>
    <row r="75" spans="1:5">
      <c r="A75" s="11" t="s">
        <v>71</v>
      </c>
      <c r="B75" s="8">
        <v>0</v>
      </c>
      <c r="C75" s="8">
        <v>356570.67</v>
      </c>
      <c r="D75" s="8">
        <v>0</v>
      </c>
      <c r="E75" s="8">
        <f t="shared" si="4"/>
        <v>356570.67</v>
      </c>
    </row>
    <row r="76" spans="1:5">
      <c r="A76" s="11" t="s">
        <v>72</v>
      </c>
      <c r="B76" s="8">
        <v>22427.78</v>
      </c>
      <c r="C76" s="8">
        <v>51876.01</v>
      </c>
      <c r="D76" s="8">
        <v>0</v>
      </c>
      <c r="E76" s="8">
        <f t="shared" si="4"/>
        <v>74303.790000000008</v>
      </c>
    </row>
    <row r="77" spans="1:5">
      <c r="A77" s="11" t="s">
        <v>73</v>
      </c>
      <c r="B77" s="8">
        <v>581116.53</v>
      </c>
      <c r="C77" s="8">
        <v>0</v>
      </c>
      <c r="D77" s="8">
        <v>0</v>
      </c>
      <c r="E77" s="8">
        <f t="shared" si="4"/>
        <v>581116.53</v>
      </c>
    </row>
    <row r="78" spans="1:5">
      <c r="A78" s="11" t="s">
        <v>74</v>
      </c>
      <c r="B78" s="8">
        <v>47335</v>
      </c>
      <c r="C78" s="8">
        <v>126851.97</v>
      </c>
      <c r="D78" s="8">
        <v>0</v>
      </c>
      <c r="E78" s="8">
        <f t="shared" si="4"/>
        <v>174186.97</v>
      </c>
    </row>
    <row r="79" spans="1:5">
      <c r="A79" s="11" t="s">
        <v>75</v>
      </c>
      <c r="B79" s="8">
        <v>0</v>
      </c>
      <c r="C79" s="8">
        <v>11135.82</v>
      </c>
      <c r="D79" s="8">
        <v>0</v>
      </c>
      <c r="E79" s="8">
        <f t="shared" si="4"/>
        <v>11135.82</v>
      </c>
    </row>
    <row r="80" spans="1:5">
      <c r="A80" s="11" t="s">
        <v>76</v>
      </c>
      <c r="B80" s="8">
        <v>23865.97</v>
      </c>
      <c r="C80" s="8">
        <v>240450.17</v>
      </c>
      <c r="D80" s="8">
        <v>0</v>
      </c>
      <c r="E80" s="8">
        <f t="shared" si="4"/>
        <v>264316.14</v>
      </c>
    </row>
    <row r="81" spans="1:5">
      <c r="A81" s="11" t="s">
        <v>77</v>
      </c>
      <c r="B81" s="8">
        <v>58511.69</v>
      </c>
      <c r="C81" s="8">
        <v>0</v>
      </c>
      <c r="D81" s="8">
        <v>0</v>
      </c>
      <c r="E81" s="8">
        <f t="shared" si="4"/>
        <v>58511.69</v>
      </c>
    </row>
    <row r="82" spans="1:5">
      <c r="A82" s="11" t="s">
        <v>78</v>
      </c>
      <c r="B82" s="8">
        <v>120862.75</v>
      </c>
      <c r="C82" s="8">
        <v>0</v>
      </c>
      <c r="D82" s="8">
        <v>0</v>
      </c>
      <c r="E82" s="8">
        <f t="shared" si="4"/>
        <v>120862.75</v>
      </c>
    </row>
    <row r="83" spans="1:5">
      <c r="A83" s="11" t="s">
        <v>79</v>
      </c>
      <c r="B83" s="8">
        <v>0</v>
      </c>
      <c r="C83" s="8">
        <v>0</v>
      </c>
      <c r="D83" s="8">
        <v>0</v>
      </c>
      <c r="E83" s="8">
        <f t="shared" si="4"/>
        <v>0</v>
      </c>
    </row>
    <row r="84" spans="1:5">
      <c r="A84" s="12" t="s">
        <v>67</v>
      </c>
      <c r="B84" s="4">
        <f>SUM(B73:B83)</f>
        <v>865962.52</v>
      </c>
      <c r="C84" s="4">
        <f>SUM(C73:C83)</f>
        <v>821146.67999999993</v>
      </c>
      <c r="D84" s="4">
        <f>SUM(D73:D83)</f>
        <v>0</v>
      </c>
      <c r="E84" s="4">
        <f t="shared" si="4"/>
        <v>1687109.2</v>
      </c>
    </row>
    <row r="85" spans="1:5">
      <c r="A85" s="10" t="s">
        <v>80</v>
      </c>
      <c r="B85" s="6"/>
      <c r="C85" s="6"/>
      <c r="D85" s="6"/>
      <c r="E85" s="6"/>
    </row>
    <row r="86" spans="1:5">
      <c r="A86" s="11" t="s">
        <v>81</v>
      </c>
      <c r="B86" s="8">
        <v>-267.60000000000002</v>
      </c>
      <c r="C86" s="8">
        <v>-8195.9599999999991</v>
      </c>
      <c r="D86" s="8">
        <v>0</v>
      </c>
      <c r="E86" s="8">
        <f t="shared" ref="E86:E96" si="5">SUM(B86:D86)</f>
        <v>-8463.56</v>
      </c>
    </row>
    <row r="87" spans="1:5">
      <c r="A87" s="11" t="s">
        <v>82</v>
      </c>
      <c r="B87" s="8">
        <v>0</v>
      </c>
      <c r="C87" s="8">
        <v>-214334.72</v>
      </c>
      <c r="D87" s="8">
        <v>0</v>
      </c>
      <c r="E87" s="8">
        <f t="shared" si="5"/>
        <v>-214334.72</v>
      </c>
    </row>
    <row r="88" spans="1:5">
      <c r="A88" s="11" t="s">
        <v>83</v>
      </c>
      <c r="B88" s="8">
        <v>-6674.6</v>
      </c>
      <c r="C88" s="8">
        <v>-29842.26</v>
      </c>
      <c r="D88" s="8">
        <v>0</v>
      </c>
      <c r="E88" s="8">
        <f t="shared" si="5"/>
        <v>-36516.86</v>
      </c>
    </row>
    <row r="89" spans="1:5">
      <c r="A89" s="11" t="s">
        <v>84</v>
      </c>
      <c r="B89" s="8">
        <v>-240974.07999999999</v>
      </c>
      <c r="C89" s="8">
        <v>0</v>
      </c>
      <c r="D89" s="8">
        <v>0</v>
      </c>
      <c r="E89" s="8">
        <f t="shared" si="5"/>
        <v>-240974.07999999999</v>
      </c>
    </row>
    <row r="90" spans="1:5">
      <c r="A90" s="11" t="s">
        <v>85</v>
      </c>
      <c r="B90" s="8">
        <v>-21562.42</v>
      </c>
      <c r="C90" s="8">
        <v>-55463.99</v>
      </c>
      <c r="D90" s="8">
        <v>0</v>
      </c>
      <c r="E90" s="8">
        <f t="shared" si="5"/>
        <v>-77026.41</v>
      </c>
    </row>
    <row r="91" spans="1:5">
      <c r="A91" s="11" t="s">
        <v>86</v>
      </c>
      <c r="B91" s="8">
        <v>0</v>
      </c>
      <c r="C91" s="8">
        <v>-6681.48</v>
      </c>
      <c r="D91" s="8">
        <v>0</v>
      </c>
      <c r="E91" s="8">
        <f t="shared" si="5"/>
        <v>-6681.48</v>
      </c>
    </row>
    <row r="92" spans="1:5">
      <c r="A92" s="11" t="s">
        <v>87</v>
      </c>
      <c r="B92" s="8">
        <v>-1330.99</v>
      </c>
      <c r="C92" s="8">
        <v>-102766.98</v>
      </c>
      <c r="D92" s="8">
        <v>0</v>
      </c>
      <c r="E92" s="8">
        <f t="shared" si="5"/>
        <v>-104097.97</v>
      </c>
    </row>
    <row r="93" spans="1:5">
      <c r="A93" s="11" t="s">
        <v>88</v>
      </c>
      <c r="B93" s="8">
        <v>-10633.12</v>
      </c>
      <c r="C93" s="8">
        <v>0</v>
      </c>
      <c r="D93" s="8">
        <v>0</v>
      </c>
      <c r="E93" s="8">
        <f t="shared" si="5"/>
        <v>-10633.12</v>
      </c>
    </row>
    <row r="94" spans="1:5">
      <c r="A94" s="12" t="s">
        <v>89</v>
      </c>
      <c r="B94" s="4">
        <f>SUM(B86:B93)</f>
        <v>-281442.81</v>
      </c>
      <c r="C94" s="4">
        <f>SUM(C86:C93)</f>
        <v>-417285.38999999996</v>
      </c>
      <c r="D94" s="4">
        <f>SUM(D86:D93)</f>
        <v>0</v>
      </c>
      <c r="E94" s="4">
        <f t="shared" si="5"/>
        <v>-698728.2</v>
      </c>
    </row>
    <row r="95" spans="1:5">
      <c r="A95" s="9" t="s">
        <v>90</v>
      </c>
      <c r="B95" s="4">
        <f>SUM(B84,B94)</f>
        <v>584519.71</v>
      </c>
      <c r="C95" s="4">
        <f>SUM(C84,C94)</f>
        <v>403861.29</v>
      </c>
      <c r="D95" s="4">
        <f>SUM(D84,D94)</f>
        <v>0</v>
      </c>
      <c r="E95" s="4">
        <f t="shared" si="5"/>
        <v>988381</v>
      </c>
    </row>
    <row r="96" spans="1:5">
      <c r="A96" s="3" t="s">
        <v>91</v>
      </c>
      <c r="B96" s="4">
        <f>SUM(B95)</f>
        <v>584519.71</v>
      </c>
      <c r="C96" s="4">
        <f>SUM(C95)</f>
        <v>403861.29</v>
      </c>
      <c r="D96" s="4">
        <f>SUM(D95)</f>
        <v>0</v>
      </c>
      <c r="E96" s="4">
        <f t="shared" si="5"/>
        <v>988381</v>
      </c>
    </row>
    <row r="97" spans="1:5">
      <c r="A97" s="3" t="s">
        <v>92</v>
      </c>
      <c r="B97" s="4"/>
      <c r="C97" s="4"/>
      <c r="D97" s="4"/>
      <c r="E97" s="4"/>
    </row>
    <row r="98" spans="1:5">
      <c r="A98" s="5" t="s">
        <v>93</v>
      </c>
      <c r="B98" s="6"/>
      <c r="C98" s="6"/>
      <c r="D98" s="6"/>
      <c r="E98" s="6"/>
    </row>
    <row r="99" spans="1:5">
      <c r="A99" s="10" t="s">
        <v>92</v>
      </c>
      <c r="B99" s="6"/>
      <c r="C99" s="6"/>
      <c r="D99" s="6"/>
      <c r="E99" s="6"/>
    </row>
    <row r="100" spans="1:5">
      <c r="A100" s="11" t="s">
        <v>94</v>
      </c>
      <c r="B100" s="8">
        <v>0</v>
      </c>
      <c r="C100" s="8">
        <v>0</v>
      </c>
      <c r="D100" s="8">
        <v>0</v>
      </c>
      <c r="E100" s="8">
        <f t="shared" ref="E100:E105" si="6">SUM(B100:D100)</f>
        <v>0</v>
      </c>
    </row>
    <row r="101" spans="1:5">
      <c r="A101" s="11" t="s">
        <v>95</v>
      </c>
      <c r="B101" s="8">
        <v>2844727.34</v>
      </c>
      <c r="C101" s="8">
        <v>0</v>
      </c>
      <c r="D101" s="8">
        <v>0</v>
      </c>
      <c r="E101" s="8">
        <f t="shared" si="6"/>
        <v>2844727.34</v>
      </c>
    </row>
    <row r="102" spans="1:5">
      <c r="A102" s="11" t="s">
        <v>96</v>
      </c>
      <c r="B102" s="8">
        <v>2303449.52</v>
      </c>
      <c r="C102" s="8">
        <v>0</v>
      </c>
      <c r="D102" s="8">
        <v>0</v>
      </c>
      <c r="E102" s="8">
        <f t="shared" si="6"/>
        <v>2303449.52</v>
      </c>
    </row>
    <row r="103" spans="1:5">
      <c r="A103" s="11" t="s">
        <v>97</v>
      </c>
      <c r="B103" s="8">
        <v>2448854.4</v>
      </c>
      <c r="C103" s="8">
        <v>0</v>
      </c>
      <c r="D103" s="8">
        <v>-136738</v>
      </c>
      <c r="E103" s="8">
        <f t="shared" si="6"/>
        <v>2312116.4</v>
      </c>
    </row>
    <row r="104" spans="1:5">
      <c r="A104" s="11" t="s">
        <v>98</v>
      </c>
      <c r="B104" s="8">
        <v>1300158.3700000001</v>
      </c>
      <c r="C104" s="8">
        <v>0</v>
      </c>
      <c r="D104" s="8">
        <v>0</v>
      </c>
      <c r="E104" s="8">
        <f t="shared" si="6"/>
        <v>1300158.3700000001</v>
      </c>
    </row>
    <row r="105" spans="1:5">
      <c r="A105" s="12" t="s">
        <v>93</v>
      </c>
      <c r="B105" s="4">
        <f>SUM(B100:B104)</f>
        <v>8897189.629999999</v>
      </c>
      <c r="C105" s="4">
        <f>SUM(C100:C104)</f>
        <v>0</v>
      </c>
      <c r="D105" s="4">
        <f>SUM(D100:D104)</f>
        <v>-136738</v>
      </c>
      <c r="E105" s="4">
        <f t="shared" si="6"/>
        <v>8760451.629999999</v>
      </c>
    </row>
    <row r="106" spans="1:5">
      <c r="A106" s="10" t="s">
        <v>99</v>
      </c>
      <c r="B106" s="6"/>
      <c r="C106" s="6"/>
      <c r="D106" s="6"/>
      <c r="E106" s="6"/>
    </row>
    <row r="107" spans="1:5">
      <c r="A107" s="11" t="s">
        <v>100</v>
      </c>
      <c r="B107" s="8">
        <v>-1238165.48</v>
      </c>
      <c r="C107" s="8">
        <v>0</v>
      </c>
      <c r="D107" s="8">
        <v>0</v>
      </c>
      <c r="E107" s="8">
        <f t="shared" ref="E107:E113" si="7">SUM(B107:D107)</f>
        <v>-1238165.48</v>
      </c>
    </row>
    <row r="108" spans="1:5">
      <c r="A108" s="11" t="s">
        <v>101</v>
      </c>
      <c r="B108" s="8">
        <v>-520028.86</v>
      </c>
      <c r="C108" s="8">
        <v>0</v>
      </c>
      <c r="D108" s="8">
        <v>0</v>
      </c>
      <c r="E108" s="8">
        <f t="shared" si="7"/>
        <v>-520028.86</v>
      </c>
    </row>
    <row r="109" spans="1:5">
      <c r="A109" s="11" t="s">
        <v>102</v>
      </c>
      <c r="B109" s="8">
        <v>-581510.18999999994</v>
      </c>
      <c r="C109" s="8">
        <v>0</v>
      </c>
      <c r="D109" s="8">
        <v>47917</v>
      </c>
      <c r="E109" s="8">
        <f t="shared" si="7"/>
        <v>-533593.18999999994</v>
      </c>
    </row>
    <row r="110" spans="1:5">
      <c r="A110" s="11" t="s">
        <v>103</v>
      </c>
      <c r="B110" s="8">
        <v>-383873.12</v>
      </c>
      <c r="C110" s="8">
        <v>0</v>
      </c>
      <c r="D110" s="8">
        <v>0</v>
      </c>
      <c r="E110" s="8">
        <f t="shared" si="7"/>
        <v>-383873.12</v>
      </c>
    </row>
    <row r="111" spans="1:5">
      <c r="A111" s="12" t="s">
        <v>104</v>
      </c>
      <c r="B111" s="4">
        <f>SUM(B107:B110)</f>
        <v>-2723577.65</v>
      </c>
      <c r="C111" s="4">
        <f>SUM(C107:C110)</f>
        <v>0</v>
      </c>
      <c r="D111" s="4">
        <f>SUM(D107:D110)</f>
        <v>47917</v>
      </c>
      <c r="E111" s="4">
        <f t="shared" si="7"/>
        <v>-2675660.65</v>
      </c>
    </row>
    <row r="112" spans="1:5">
      <c r="A112" s="9" t="s">
        <v>105</v>
      </c>
      <c r="B112" s="4">
        <f>SUM(B105,B111)</f>
        <v>6173611.9799999986</v>
      </c>
      <c r="C112" s="4">
        <f>SUM(C105,C111)</f>
        <v>0</v>
      </c>
      <c r="D112" s="4">
        <f>SUM(D105,D111)</f>
        <v>-88821</v>
      </c>
      <c r="E112" s="4">
        <f t="shared" si="7"/>
        <v>6084790.9799999986</v>
      </c>
    </row>
    <row r="113" spans="1:5">
      <c r="A113" s="3" t="s">
        <v>93</v>
      </c>
      <c r="B113" s="4">
        <f>SUM(B112)</f>
        <v>6173611.9799999986</v>
      </c>
      <c r="C113" s="4">
        <f>SUM(C112)</f>
        <v>0</v>
      </c>
      <c r="D113" s="4">
        <f>SUM(D112)</f>
        <v>-88821</v>
      </c>
      <c r="E113" s="4">
        <f t="shared" si="7"/>
        <v>6084790.9799999986</v>
      </c>
    </row>
    <row r="114" spans="1:5">
      <c r="A114" s="3" t="s">
        <v>106</v>
      </c>
      <c r="B114" s="4"/>
      <c r="C114" s="4"/>
      <c r="D114" s="4"/>
      <c r="E114" s="4"/>
    </row>
    <row r="115" spans="1:5">
      <c r="A115" s="5" t="s">
        <v>107</v>
      </c>
      <c r="B115" s="6"/>
      <c r="C115" s="6"/>
      <c r="D115" s="6"/>
      <c r="E115" s="6"/>
    </row>
    <row r="116" spans="1:5">
      <c r="A116" s="10" t="s">
        <v>108</v>
      </c>
      <c r="B116" s="6"/>
      <c r="C116" s="6"/>
      <c r="D116" s="6"/>
      <c r="E116" s="6"/>
    </row>
    <row r="117" spans="1:5">
      <c r="A117" s="11" t="s">
        <v>109</v>
      </c>
      <c r="B117" s="8">
        <v>0</v>
      </c>
      <c r="C117" s="8">
        <v>0</v>
      </c>
      <c r="D117" s="8">
        <v>0</v>
      </c>
      <c r="E117" s="8">
        <f>SUM(B117:D117)</f>
        <v>0</v>
      </c>
    </row>
    <row r="118" spans="1:5">
      <c r="A118" s="11" t="s">
        <v>110</v>
      </c>
      <c r="B118" s="8">
        <v>70883.13</v>
      </c>
      <c r="C118" s="8">
        <v>19303.95</v>
      </c>
      <c r="D118" s="8">
        <v>0</v>
      </c>
      <c r="E118" s="8">
        <f>SUM(B118:D118)</f>
        <v>90187.08</v>
      </c>
    </row>
    <row r="119" spans="1:5">
      <c r="A119" s="11" t="s">
        <v>111</v>
      </c>
      <c r="B119" s="8">
        <v>0</v>
      </c>
      <c r="C119" s="8">
        <v>6434.65</v>
      </c>
      <c r="D119" s="8">
        <v>0</v>
      </c>
      <c r="E119" s="8">
        <f>SUM(B119:D119)</f>
        <v>6434.65</v>
      </c>
    </row>
    <row r="120" spans="1:5">
      <c r="A120" s="12" t="s">
        <v>112</v>
      </c>
      <c r="B120" s="4">
        <f>SUM(B117:B119)</f>
        <v>70883.13</v>
      </c>
      <c r="C120" s="4">
        <f>SUM(C117:C119)</f>
        <v>25738.6</v>
      </c>
      <c r="D120" s="4">
        <f>SUM(D117:D119)</f>
        <v>0</v>
      </c>
      <c r="E120" s="4">
        <f>SUM(B120:D120)</f>
        <v>96621.73000000001</v>
      </c>
    </row>
    <row r="121" spans="1:5">
      <c r="A121" s="10" t="s">
        <v>113</v>
      </c>
      <c r="B121" s="6"/>
      <c r="C121" s="6"/>
      <c r="D121" s="6"/>
      <c r="E121" s="6"/>
    </row>
    <row r="122" spans="1:5">
      <c r="A122" s="11" t="s">
        <v>114</v>
      </c>
      <c r="B122" s="8">
        <v>183012.96</v>
      </c>
      <c r="C122" s="8">
        <v>0</v>
      </c>
      <c r="D122" s="8">
        <v>-183013</v>
      </c>
      <c r="E122" s="8">
        <f>SUM(B122:D122)</f>
        <v>-4.0000000008149073E-2</v>
      </c>
    </row>
    <row r="123" spans="1:5">
      <c r="A123" s="9" t="s">
        <v>115</v>
      </c>
      <c r="B123" s="4">
        <f>SUM(B120,B122)</f>
        <v>253896.09</v>
      </c>
      <c r="C123" s="4">
        <f>SUM(C120,C122)</f>
        <v>25738.6</v>
      </c>
      <c r="D123" s="4">
        <f>SUM(D120,D122)</f>
        <v>-183013</v>
      </c>
      <c r="E123" s="4">
        <f>SUM(B123:D123)</f>
        <v>96621.69</v>
      </c>
    </row>
    <row r="124" spans="1:5">
      <c r="A124" s="5" t="s">
        <v>116</v>
      </c>
      <c r="B124" s="6"/>
      <c r="C124" s="6"/>
      <c r="D124" s="6"/>
      <c r="E124" s="6"/>
    </row>
    <row r="125" spans="1:5">
      <c r="A125" s="7" t="s">
        <v>116</v>
      </c>
      <c r="B125" s="8">
        <v>0</v>
      </c>
      <c r="C125" s="8">
        <v>191161.95</v>
      </c>
      <c r="D125" s="8">
        <v>2628610</v>
      </c>
      <c r="E125" s="8">
        <f>SUM(B125:D125)</f>
        <v>2819771.95</v>
      </c>
    </row>
    <row r="126" spans="1:5">
      <c r="A126" s="5" t="s">
        <v>117</v>
      </c>
      <c r="B126" s="6"/>
      <c r="C126" s="6"/>
      <c r="D126" s="6"/>
      <c r="E126" s="6"/>
    </row>
    <row r="127" spans="1:5">
      <c r="A127" s="7" t="s">
        <v>118</v>
      </c>
      <c r="B127" s="8">
        <v>2842175.07</v>
      </c>
      <c r="C127" s="8">
        <v>0</v>
      </c>
      <c r="D127" s="8">
        <v>-2842175.07</v>
      </c>
      <c r="E127" s="8">
        <f t="shared" ref="E127:E133" si="8">SUM(B127:D127)</f>
        <v>0</v>
      </c>
    </row>
    <row r="128" spans="1:5">
      <c r="A128" s="7" t="s">
        <v>119</v>
      </c>
      <c r="B128" s="8">
        <v>-2702903.57</v>
      </c>
      <c r="C128" s="8">
        <v>0</v>
      </c>
      <c r="D128" s="8">
        <v>2702903.57</v>
      </c>
      <c r="E128" s="8">
        <f t="shared" si="8"/>
        <v>0</v>
      </c>
    </row>
    <row r="129" spans="1:5">
      <c r="A129" s="7" t="s">
        <v>120</v>
      </c>
      <c r="B129" s="8">
        <v>0</v>
      </c>
      <c r="C129" s="8">
        <v>11711.06</v>
      </c>
      <c r="D129" s="8">
        <v>-11710.06</v>
      </c>
      <c r="E129" s="8">
        <f t="shared" si="8"/>
        <v>1</v>
      </c>
    </row>
    <row r="130" spans="1:5">
      <c r="A130" s="9" t="s">
        <v>121</v>
      </c>
      <c r="B130" s="4">
        <f>SUM(B127:B129)</f>
        <v>139271.5</v>
      </c>
      <c r="C130" s="4">
        <f>SUM(C127:C129)</f>
        <v>11711.06</v>
      </c>
      <c r="D130" s="4">
        <f>SUM(D127:D129)</f>
        <v>-150981.56</v>
      </c>
      <c r="E130" s="4">
        <f t="shared" si="8"/>
        <v>1</v>
      </c>
    </row>
    <row r="131" spans="1:5">
      <c r="A131" s="3" t="s">
        <v>122</v>
      </c>
      <c r="B131" s="4">
        <f>SUM(B123,B130,B125)</f>
        <v>393167.58999999997</v>
      </c>
      <c r="C131" s="4">
        <f>SUM(C123,C130,C125)</f>
        <v>228611.61000000002</v>
      </c>
      <c r="D131" s="4">
        <f>SUM(D123,D130,D125)</f>
        <v>2294615.44</v>
      </c>
      <c r="E131" s="4">
        <f t="shared" si="8"/>
        <v>2916394.6399999997</v>
      </c>
    </row>
    <row r="132" spans="1:5">
      <c r="A132" s="3" t="s">
        <v>123</v>
      </c>
      <c r="B132" s="4">
        <f>B96+B113+B131</f>
        <v>7151299.2799999984</v>
      </c>
      <c r="C132" s="4">
        <f>C96+C113+C131</f>
        <v>632472.9</v>
      </c>
      <c r="D132" s="4">
        <f>D96+D113+D131</f>
        <v>2205794.44</v>
      </c>
      <c r="E132" s="4">
        <f t="shared" si="8"/>
        <v>9989566.6199999992</v>
      </c>
    </row>
    <row r="133" spans="1:5">
      <c r="A133" s="3" t="s">
        <v>124</v>
      </c>
      <c r="B133" s="4">
        <f>B69+B132</f>
        <v>13553233.049999999</v>
      </c>
      <c r="C133" s="4">
        <f>C69+C132</f>
        <v>1840656.6099999999</v>
      </c>
      <c r="D133" s="4">
        <f>D69+D132</f>
        <v>660688.43999999994</v>
      </c>
      <c r="E133" s="4">
        <f t="shared" si="8"/>
        <v>16054578.099999998</v>
      </c>
    </row>
    <row r="134" spans="1:5">
      <c r="A134" s="14" t="s">
        <v>125</v>
      </c>
      <c r="B134" s="8"/>
      <c r="C134" s="8"/>
      <c r="D134" s="8"/>
      <c r="E134" s="8"/>
    </row>
    <row r="135" spans="1:5">
      <c r="A135" s="3" t="s">
        <v>126</v>
      </c>
      <c r="B135" s="4"/>
      <c r="C135" s="4"/>
      <c r="D135" s="4"/>
      <c r="E135" s="4"/>
    </row>
    <row r="136" spans="1:5">
      <c r="A136" s="3" t="s">
        <v>127</v>
      </c>
      <c r="B136" s="4"/>
      <c r="C136" s="4"/>
      <c r="D136" s="4"/>
      <c r="E136" s="4"/>
    </row>
    <row r="137" spans="1:5">
      <c r="A137" s="5" t="s">
        <v>128</v>
      </c>
      <c r="B137" s="6"/>
      <c r="C137" s="6"/>
      <c r="D137" s="6"/>
      <c r="E137" s="6"/>
    </row>
    <row r="138" spans="1:5">
      <c r="A138" s="10" t="s">
        <v>129</v>
      </c>
      <c r="B138" s="6"/>
      <c r="C138" s="6"/>
      <c r="D138" s="6"/>
      <c r="E138" s="6"/>
    </row>
    <row r="139" spans="1:5">
      <c r="A139" s="11" t="s">
        <v>127</v>
      </c>
      <c r="B139" s="8">
        <v>-37315.49</v>
      </c>
      <c r="C139" s="8">
        <v>109766.03</v>
      </c>
      <c r="D139" s="8">
        <v>0</v>
      </c>
      <c r="E139" s="8">
        <f>SUM(B139:D139)</f>
        <v>72450.540000000008</v>
      </c>
    </row>
    <row r="140" spans="1:5">
      <c r="A140" s="11" t="s">
        <v>128</v>
      </c>
      <c r="B140" s="8">
        <v>4030.56</v>
      </c>
      <c r="C140" s="8">
        <v>0</v>
      </c>
      <c r="D140" s="8">
        <v>0</v>
      </c>
      <c r="E140" s="8">
        <f>SUM(B140:D140)</f>
        <v>4030.56</v>
      </c>
    </row>
    <row r="141" spans="1:5">
      <c r="A141" s="12" t="s">
        <v>130</v>
      </c>
      <c r="B141" s="4">
        <f>SUM(B139:B140)</f>
        <v>-33284.93</v>
      </c>
      <c r="C141" s="4">
        <f>SUM(C139:C140)</f>
        <v>109766.03</v>
      </c>
      <c r="D141" s="4">
        <f>SUM(D139:D140)</f>
        <v>0</v>
      </c>
      <c r="E141" s="4">
        <f>SUM(B141:D141)</f>
        <v>76481.100000000006</v>
      </c>
    </row>
    <row r="142" spans="1:5">
      <c r="A142" s="10" t="s">
        <v>131</v>
      </c>
      <c r="B142" s="6"/>
      <c r="C142" s="6"/>
      <c r="D142" s="6"/>
      <c r="E142" s="6"/>
    </row>
    <row r="143" spans="1:5">
      <c r="A143" s="11" t="s">
        <v>132</v>
      </c>
      <c r="B143" s="8">
        <v>642314.5</v>
      </c>
      <c r="C143" s="8">
        <v>951922.51</v>
      </c>
      <c r="D143" s="8">
        <v>-1594237</v>
      </c>
      <c r="E143" s="8">
        <f>SUM(B143:D143)</f>
        <v>1.0000000009313226E-2</v>
      </c>
    </row>
    <row r="144" spans="1:5">
      <c r="A144" s="9" t="s">
        <v>133</v>
      </c>
      <c r="B144" s="4">
        <f>SUM(B141,B143)</f>
        <v>609029.56999999995</v>
      </c>
      <c r="C144" s="4">
        <f>SUM(C141,C143)</f>
        <v>1061688.54</v>
      </c>
      <c r="D144" s="4">
        <f>SUM(D141,D143)</f>
        <v>-1594237</v>
      </c>
      <c r="E144" s="4">
        <f>SUM(B144:D144)</f>
        <v>76481.10999999987</v>
      </c>
    </row>
    <row r="145" spans="1:5">
      <c r="A145" s="3" t="s">
        <v>134</v>
      </c>
      <c r="B145" s="4">
        <f>SUM(B144)</f>
        <v>609029.56999999995</v>
      </c>
      <c r="C145" s="4">
        <f>SUM(C144)</f>
        <v>1061688.54</v>
      </c>
      <c r="D145" s="4">
        <f>SUM(D144)</f>
        <v>-1594237</v>
      </c>
      <c r="E145" s="4">
        <f>SUM(B145:D145)</f>
        <v>76481.10999999987</v>
      </c>
    </row>
    <row r="146" spans="1:5">
      <c r="A146" s="3" t="s">
        <v>135</v>
      </c>
      <c r="B146" s="4"/>
      <c r="C146" s="4"/>
      <c r="D146" s="4"/>
      <c r="E146" s="4"/>
    </row>
    <row r="147" spans="1:5">
      <c r="A147" s="5" t="s">
        <v>136</v>
      </c>
      <c r="B147" s="6"/>
      <c r="C147" s="6"/>
      <c r="D147" s="6"/>
      <c r="E147" s="6"/>
    </row>
    <row r="148" spans="1:5">
      <c r="A148" s="10" t="s">
        <v>129</v>
      </c>
      <c r="B148" s="6"/>
      <c r="C148" s="6"/>
      <c r="D148" s="6"/>
      <c r="E148" s="6"/>
    </row>
    <row r="149" spans="1:5">
      <c r="A149" s="11" t="s">
        <v>137</v>
      </c>
      <c r="B149" s="8">
        <v>4515.45</v>
      </c>
      <c r="C149" s="8">
        <v>18455.45</v>
      </c>
      <c r="D149" s="8">
        <v>0</v>
      </c>
      <c r="E149" s="8">
        <f t="shared" ref="E149:E164" si="9">SUM(B149:D149)</f>
        <v>22970.9</v>
      </c>
    </row>
    <row r="150" spans="1:5">
      <c r="A150" s="11" t="s">
        <v>138</v>
      </c>
      <c r="B150" s="8">
        <v>2800</v>
      </c>
      <c r="C150" s="8">
        <v>0</v>
      </c>
      <c r="D150" s="8">
        <v>0</v>
      </c>
      <c r="E150" s="8">
        <f t="shared" si="9"/>
        <v>2800</v>
      </c>
    </row>
    <row r="151" spans="1:5">
      <c r="A151" s="11" t="s">
        <v>139</v>
      </c>
      <c r="B151" s="8">
        <v>0</v>
      </c>
      <c r="C151" s="8">
        <v>0</v>
      </c>
      <c r="D151" s="8">
        <v>0</v>
      </c>
      <c r="E151" s="8">
        <f t="shared" si="9"/>
        <v>0</v>
      </c>
    </row>
    <row r="152" spans="1:5">
      <c r="A152" s="11" t="s">
        <v>140</v>
      </c>
      <c r="B152" s="8">
        <v>0</v>
      </c>
      <c r="C152" s="8">
        <v>0</v>
      </c>
      <c r="D152" s="8">
        <v>0</v>
      </c>
      <c r="E152" s="8">
        <f t="shared" si="9"/>
        <v>0</v>
      </c>
    </row>
    <row r="153" spans="1:5">
      <c r="A153" s="11" t="s">
        <v>141</v>
      </c>
      <c r="B153" s="8">
        <v>0</v>
      </c>
      <c r="C153" s="8">
        <v>0</v>
      </c>
      <c r="D153" s="8">
        <v>0</v>
      </c>
      <c r="E153" s="8">
        <f t="shared" si="9"/>
        <v>0</v>
      </c>
    </row>
    <row r="154" spans="1:5">
      <c r="A154" s="11" t="s">
        <v>142</v>
      </c>
      <c r="B154" s="8">
        <v>0</v>
      </c>
      <c r="C154" s="8">
        <v>0</v>
      </c>
      <c r="D154" s="8">
        <v>0</v>
      </c>
      <c r="E154" s="8">
        <f t="shared" si="9"/>
        <v>0</v>
      </c>
    </row>
    <row r="155" spans="1:5">
      <c r="A155" s="11" t="s">
        <v>143</v>
      </c>
      <c r="B155" s="8">
        <v>0</v>
      </c>
      <c r="C155" s="8">
        <v>0</v>
      </c>
      <c r="D155" s="8">
        <v>0</v>
      </c>
      <c r="E155" s="8">
        <f t="shared" si="9"/>
        <v>0</v>
      </c>
    </row>
    <row r="156" spans="1:5">
      <c r="A156" s="11" t="s">
        <v>144</v>
      </c>
      <c r="B156" s="8">
        <v>0</v>
      </c>
      <c r="C156" s="8">
        <v>0</v>
      </c>
      <c r="D156" s="8">
        <v>0</v>
      </c>
      <c r="E156" s="8">
        <f t="shared" si="9"/>
        <v>0</v>
      </c>
    </row>
    <row r="157" spans="1:5">
      <c r="A157" s="11" t="s">
        <v>145</v>
      </c>
      <c r="B157" s="8">
        <v>0</v>
      </c>
      <c r="C157" s="8">
        <v>12381.61</v>
      </c>
      <c r="D157" s="8">
        <v>0</v>
      </c>
      <c r="E157" s="8">
        <f t="shared" si="9"/>
        <v>12381.61</v>
      </c>
    </row>
    <row r="158" spans="1:5">
      <c r="A158" s="11" t="s">
        <v>146</v>
      </c>
      <c r="B158" s="8">
        <v>0</v>
      </c>
      <c r="C158" s="8">
        <v>17228.919999999998</v>
      </c>
      <c r="D158" s="8">
        <v>0</v>
      </c>
      <c r="E158" s="8">
        <f t="shared" si="9"/>
        <v>17228.919999999998</v>
      </c>
    </row>
    <row r="159" spans="1:5">
      <c r="A159" s="11" t="s">
        <v>147</v>
      </c>
      <c r="B159" s="8">
        <v>0</v>
      </c>
      <c r="C159" s="8">
        <v>70395.09</v>
      </c>
      <c r="D159" s="8">
        <v>0</v>
      </c>
      <c r="E159" s="8">
        <f t="shared" si="9"/>
        <v>70395.09</v>
      </c>
    </row>
    <row r="160" spans="1:5">
      <c r="A160" s="11" t="s">
        <v>148</v>
      </c>
      <c r="B160" s="8">
        <v>0</v>
      </c>
      <c r="C160" s="8">
        <v>47807.31</v>
      </c>
      <c r="D160" s="8">
        <v>0</v>
      </c>
      <c r="E160" s="8">
        <f t="shared" si="9"/>
        <v>47807.31</v>
      </c>
    </row>
    <row r="161" spans="1:5">
      <c r="A161" s="11" t="s">
        <v>149</v>
      </c>
      <c r="B161" s="8">
        <v>0</v>
      </c>
      <c r="C161" s="8">
        <v>72.069999999999993</v>
      </c>
      <c r="D161" s="8">
        <v>0</v>
      </c>
      <c r="E161" s="8">
        <f t="shared" si="9"/>
        <v>72.069999999999993</v>
      </c>
    </row>
    <row r="162" spans="1:5">
      <c r="A162" s="11" t="s">
        <v>150</v>
      </c>
      <c r="B162" s="8">
        <v>0</v>
      </c>
      <c r="C162" s="8">
        <v>0</v>
      </c>
      <c r="D162" s="8">
        <v>0</v>
      </c>
      <c r="E162" s="8">
        <f t="shared" si="9"/>
        <v>0</v>
      </c>
    </row>
    <row r="163" spans="1:5">
      <c r="A163" s="11" t="s">
        <v>151</v>
      </c>
      <c r="B163" s="8">
        <v>0</v>
      </c>
      <c r="C163" s="8">
        <v>360340.4</v>
      </c>
      <c r="D163" s="8">
        <v>0</v>
      </c>
      <c r="E163" s="8">
        <f t="shared" si="9"/>
        <v>360340.4</v>
      </c>
    </row>
    <row r="164" spans="1:5">
      <c r="A164" s="12" t="s">
        <v>130</v>
      </c>
      <c r="B164" s="4">
        <f>SUM(B149:B163)</f>
        <v>7315.45</v>
      </c>
      <c r="C164" s="4">
        <f>SUM(C149:C163)</f>
        <v>526680.85000000009</v>
      </c>
      <c r="D164" s="4">
        <f>SUM(D149:D163)</f>
        <v>0</v>
      </c>
      <c r="E164" s="4">
        <f t="shared" si="9"/>
        <v>533996.30000000005</v>
      </c>
    </row>
    <row r="165" spans="1:5">
      <c r="A165" s="10" t="s">
        <v>152</v>
      </c>
      <c r="B165" s="6"/>
      <c r="C165" s="6"/>
      <c r="D165" s="6"/>
      <c r="E165" s="6"/>
    </row>
    <row r="166" spans="1:5">
      <c r="A166" s="11" t="s">
        <v>153</v>
      </c>
      <c r="B166" s="8">
        <v>0</v>
      </c>
      <c r="C166" s="8">
        <v>12853.51</v>
      </c>
      <c r="D166" s="8">
        <v>0</v>
      </c>
      <c r="E166" s="8">
        <f>SUM(B166:D166)</f>
        <v>12853.51</v>
      </c>
    </row>
    <row r="167" spans="1:5">
      <c r="A167" s="11" t="s">
        <v>154</v>
      </c>
      <c r="B167" s="8">
        <v>500000</v>
      </c>
      <c r="C167" s="8">
        <v>0</v>
      </c>
      <c r="D167" s="8">
        <v>0</v>
      </c>
      <c r="E167" s="8">
        <f>SUM(B167:D167)</f>
        <v>500000</v>
      </c>
    </row>
    <row r="168" spans="1:5">
      <c r="A168" s="12" t="s">
        <v>155</v>
      </c>
      <c r="B168" s="4">
        <f>SUM(B166:B167)</f>
        <v>500000</v>
      </c>
      <c r="C168" s="4">
        <f>SUM(C166:C167)</f>
        <v>12853.51</v>
      </c>
      <c r="D168" s="4">
        <f>SUM(D166:D167)</f>
        <v>0</v>
      </c>
      <c r="E168" s="4">
        <f>SUM(B168:D168)</f>
        <v>512853.51</v>
      </c>
    </row>
    <row r="169" spans="1:5">
      <c r="A169" s="9" t="s">
        <v>156</v>
      </c>
      <c r="B169" s="4">
        <f>SUM(B164,B168)</f>
        <v>507315.45</v>
      </c>
      <c r="C169" s="4">
        <f>SUM(C164,C168)</f>
        <v>539534.3600000001</v>
      </c>
      <c r="D169" s="4">
        <f>SUM(D164,D168)</f>
        <v>0</v>
      </c>
      <c r="E169" s="4">
        <f>SUM(B169:D169)</f>
        <v>1046849.81</v>
      </c>
    </row>
    <row r="170" spans="1:5">
      <c r="A170" s="5" t="s">
        <v>157</v>
      </c>
      <c r="B170" s="6"/>
      <c r="C170" s="6"/>
      <c r="D170" s="6"/>
      <c r="E170" s="6"/>
    </row>
    <row r="171" spans="1:5">
      <c r="A171" s="7" t="s">
        <v>158</v>
      </c>
      <c r="B171" s="8">
        <v>261600.07</v>
      </c>
      <c r="C171" s="8">
        <v>0</v>
      </c>
      <c r="D171" s="8">
        <v>0</v>
      </c>
      <c r="E171" s="8">
        <f t="shared" ref="E171:E182" si="10">SUM(B171:D171)</f>
        <v>261600.07</v>
      </c>
    </row>
    <row r="172" spans="1:5">
      <c r="A172" s="7" t="s">
        <v>159</v>
      </c>
      <c r="B172" s="8">
        <v>92000</v>
      </c>
      <c r="C172" s="8">
        <v>0</v>
      </c>
      <c r="D172" s="8">
        <v>0</v>
      </c>
      <c r="E172" s="8">
        <f t="shared" si="10"/>
        <v>92000</v>
      </c>
    </row>
    <row r="173" spans="1:5">
      <c r="A173" s="7" t="s">
        <v>160</v>
      </c>
      <c r="B173" s="8">
        <v>0</v>
      </c>
      <c r="C173" s="8">
        <v>0</v>
      </c>
      <c r="D173" s="8">
        <v>0</v>
      </c>
      <c r="E173" s="8">
        <f t="shared" si="10"/>
        <v>0</v>
      </c>
    </row>
    <row r="174" spans="1:5">
      <c r="A174" s="7" t="s">
        <v>161</v>
      </c>
      <c r="B174" s="8">
        <v>0</v>
      </c>
      <c r="C174" s="8">
        <v>0</v>
      </c>
      <c r="D174" s="8">
        <v>0</v>
      </c>
      <c r="E174" s="8">
        <f t="shared" si="10"/>
        <v>0</v>
      </c>
    </row>
    <row r="175" spans="1:5">
      <c r="A175" s="7" t="s">
        <v>162</v>
      </c>
      <c r="B175" s="8">
        <v>0</v>
      </c>
      <c r="C175" s="8">
        <v>0</v>
      </c>
      <c r="D175" s="8">
        <v>0</v>
      </c>
      <c r="E175" s="8">
        <f t="shared" si="10"/>
        <v>0</v>
      </c>
    </row>
    <row r="176" spans="1:5">
      <c r="A176" s="7" t="s">
        <v>163</v>
      </c>
      <c r="B176" s="8">
        <v>0</v>
      </c>
      <c r="C176" s="8">
        <v>0</v>
      </c>
      <c r="D176" s="8">
        <v>0</v>
      </c>
      <c r="E176" s="8">
        <f t="shared" si="10"/>
        <v>0</v>
      </c>
    </row>
    <row r="177" spans="1:5">
      <c r="A177" s="7" t="s">
        <v>164</v>
      </c>
      <c r="B177" s="8">
        <v>-0.02</v>
      </c>
      <c r="C177" s="8">
        <v>0</v>
      </c>
      <c r="D177" s="8">
        <v>0</v>
      </c>
      <c r="E177" s="8">
        <f t="shared" si="10"/>
        <v>-0.02</v>
      </c>
    </row>
    <row r="178" spans="1:5">
      <c r="A178" s="7" t="s">
        <v>165</v>
      </c>
      <c r="B178" s="8">
        <v>0</v>
      </c>
      <c r="C178" s="8">
        <v>0</v>
      </c>
      <c r="D178" s="8">
        <v>0</v>
      </c>
      <c r="E178" s="8">
        <f t="shared" si="10"/>
        <v>0</v>
      </c>
    </row>
    <row r="179" spans="1:5">
      <c r="A179" s="9" t="s">
        <v>166</v>
      </c>
      <c r="B179" s="4">
        <f>SUM(B171:B178)</f>
        <v>353600.05</v>
      </c>
      <c r="C179" s="4">
        <f>SUM(C171:C178)</f>
        <v>0</v>
      </c>
      <c r="D179" s="4">
        <f>SUM(D171:D178)</f>
        <v>0</v>
      </c>
      <c r="E179" s="4">
        <f t="shared" si="10"/>
        <v>353600.05</v>
      </c>
    </row>
    <row r="180" spans="1:5">
      <c r="A180" s="13" t="s">
        <v>167</v>
      </c>
      <c r="B180" s="8">
        <v>125000</v>
      </c>
      <c r="C180" s="8">
        <v>0</v>
      </c>
      <c r="D180" s="8">
        <v>0</v>
      </c>
      <c r="E180" s="8">
        <f t="shared" si="10"/>
        <v>125000</v>
      </c>
    </row>
    <row r="181" spans="1:5">
      <c r="A181" s="3" t="s">
        <v>168</v>
      </c>
      <c r="B181" s="4">
        <f>SUM(B169,B179:B180)</f>
        <v>985915.5</v>
      </c>
      <c r="C181" s="4">
        <f>SUM(C169,C179:C180)</f>
        <v>539534.3600000001</v>
      </c>
      <c r="D181" s="4">
        <f>SUM(D169,D179:D180)</f>
        <v>0</v>
      </c>
      <c r="E181" s="4">
        <f t="shared" si="10"/>
        <v>1525449.86</v>
      </c>
    </row>
    <row r="182" spans="1:5">
      <c r="A182" s="3" t="s">
        <v>169</v>
      </c>
      <c r="B182" s="4">
        <f>0+B145+B181</f>
        <v>1594945.0699999998</v>
      </c>
      <c r="C182" s="4">
        <f>0+C145+C181</f>
        <v>1601222.9000000001</v>
      </c>
      <c r="D182" s="4">
        <f>0+D145+D181</f>
        <v>-1594237</v>
      </c>
      <c r="E182" s="4">
        <f t="shared" si="10"/>
        <v>1601930.9699999997</v>
      </c>
    </row>
    <row r="183" spans="1:5">
      <c r="A183" s="3" t="s">
        <v>170</v>
      </c>
      <c r="B183" s="4"/>
      <c r="C183" s="4"/>
      <c r="D183" s="4"/>
      <c r="E183" s="4"/>
    </row>
    <row r="184" spans="1:5">
      <c r="A184" s="5" t="s">
        <v>171</v>
      </c>
      <c r="B184" s="6"/>
      <c r="C184" s="6"/>
      <c r="D184" s="6"/>
      <c r="E184" s="6"/>
    </row>
    <row r="185" spans="1:5">
      <c r="A185" s="10" t="s">
        <v>152</v>
      </c>
      <c r="B185" s="6"/>
      <c r="C185" s="6"/>
      <c r="D185" s="6"/>
      <c r="E185" s="6"/>
    </row>
    <row r="186" spans="1:5">
      <c r="A186" s="11" t="s">
        <v>172</v>
      </c>
      <c r="B186" s="8">
        <v>0</v>
      </c>
      <c r="C186" s="8">
        <v>0</v>
      </c>
      <c r="D186" s="8">
        <v>0</v>
      </c>
      <c r="E186" s="8">
        <f>SUM(B186:D186)</f>
        <v>0</v>
      </c>
    </row>
    <row r="187" spans="1:5">
      <c r="A187" s="9" t="s">
        <v>173</v>
      </c>
      <c r="B187" s="4">
        <f t="shared" ref="B187:D188" si="11">SUM(B186)</f>
        <v>0</v>
      </c>
      <c r="C187" s="4">
        <f t="shared" si="11"/>
        <v>0</v>
      </c>
      <c r="D187" s="4">
        <f t="shared" si="11"/>
        <v>0</v>
      </c>
      <c r="E187" s="4">
        <f>SUM(B187:D187)</f>
        <v>0</v>
      </c>
    </row>
    <row r="188" spans="1:5">
      <c r="A188" s="3" t="s">
        <v>174</v>
      </c>
      <c r="B188" s="4">
        <f t="shared" si="11"/>
        <v>0</v>
      </c>
      <c r="C188" s="4">
        <f t="shared" si="11"/>
        <v>0</v>
      </c>
      <c r="D188" s="4">
        <f t="shared" si="11"/>
        <v>0</v>
      </c>
      <c r="E188" s="4">
        <f>SUM(B188:D188)</f>
        <v>0</v>
      </c>
    </row>
    <row r="189" spans="1:5">
      <c r="A189" s="3" t="s">
        <v>175</v>
      </c>
      <c r="B189" s="4"/>
      <c r="C189" s="4"/>
      <c r="D189" s="4"/>
      <c r="E189" s="4"/>
    </row>
    <row r="190" spans="1:5">
      <c r="A190" s="5" t="s">
        <v>176</v>
      </c>
      <c r="B190" s="6"/>
      <c r="C190" s="6"/>
      <c r="D190" s="6"/>
      <c r="E190" s="6"/>
    </row>
    <row r="191" spans="1:5">
      <c r="A191" s="10" t="s">
        <v>129</v>
      </c>
      <c r="B191" s="6"/>
      <c r="C191" s="6"/>
      <c r="D191" s="6"/>
      <c r="E191" s="6"/>
    </row>
    <row r="192" spans="1:5">
      <c r="A192" s="11" t="s">
        <v>177</v>
      </c>
      <c r="B192" s="8">
        <v>0</v>
      </c>
      <c r="C192" s="8">
        <v>0</v>
      </c>
      <c r="D192" s="8">
        <v>0</v>
      </c>
      <c r="E192" s="8">
        <f>SUM(B192:D192)</f>
        <v>0</v>
      </c>
    </row>
    <row r="193" spans="1:5">
      <c r="A193" s="9" t="s">
        <v>178</v>
      </c>
      <c r="B193" s="4">
        <f t="shared" ref="B193:D194" si="12">SUM(B192)</f>
        <v>0</v>
      </c>
      <c r="C193" s="4">
        <f t="shared" si="12"/>
        <v>0</v>
      </c>
      <c r="D193" s="4">
        <f t="shared" si="12"/>
        <v>0</v>
      </c>
      <c r="E193" s="4">
        <f>SUM(B193:D193)</f>
        <v>0</v>
      </c>
    </row>
    <row r="194" spans="1:5">
      <c r="A194" s="3" t="s">
        <v>179</v>
      </c>
      <c r="B194" s="4">
        <f t="shared" si="12"/>
        <v>0</v>
      </c>
      <c r="C194" s="4">
        <f t="shared" si="12"/>
        <v>0</v>
      </c>
      <c r="D194" s="4">
        <f t="shared" si="12"/>
        <v>0</v>
      </c>
      <c r="E194" s="4">
        <f>SUM(B194:D194)</f>
        <v>0</v>
      </c>
    </row>
    <row r="195" spans="1:5">
      <c r="A195" s="3" t="s">
        <v>180</v>
      </c>
      <c r="B195" s="4">
        <f>B188+B194</f>
        <v>0</v>
      </c>
      <c r="C195" s="4">
        <f>C188+C194</f>
        <v>0</v>
      </c>
      <c r="D195" s="4">
        <f>D188+D194</f>
        <v>0</v>
      </c>
      <c r="E195" s="4">
        <f>SUM(B195:D195)</f>
        <v>0</v>
      </c>
    </row>
    <row r="196" spans="1:5">
      <c r="A196" s="3" t="s">
        <v>181</v>
      </c>
      <c r="B196" s="4">
        <f>B182+B195</f>
        <v>1594945.0699999998</v>
      </c>
      <c r="C196" s="4">
        <f>C182+C195</f>
        <v>1601222.9000000001</v>
      </c>
      <c r="D196" s="4">
        <f>D182+D195</f>
        <v>-1594237</v>
      </c>
      <c r="E196" s="4">
        <f>SUM(B196:D196)</f>
        <v>1601930.9699999997</v>
      </c>
    </row>
    <row r="197" spans="1:5">
      <c r="A197" s="3" t="s">
        <v>182</v>
      </c>
      <c r="B197" s="4"/>
      <c r="C197" s="4"/>
      <c r="D197" s="4"/>
      <c r="E197" s="4"/>
    </row>
    <row r="198" spans="1:5">
      <c r="A198" s="3" t="s">
        <v>183</v>
      </c>
      <c r="B198" s="4"/>
      <c r="C198" s="4"/>
      <c r="D198" s="4"/>
      <c r="E198" s="4"/>
    </row>
    <row r="199" spans="1:5">
      <c r="A199" s="13" t="s">
        <v>183</v>
      </c>
      <c r="B199" s="8">
        <v>-17455234.300000001</v>
      </c>
      <c r="C199" s="8">
        <v>-2212684.79</v>
      </c>
      <c r="D199" s="8">
        <v>5596830</v>
      </c>
      <c r="E199" s="8">
        <f>SUM(B199:D199)</f>
        <v>-14071089.09</v>
      </c>
    </row>
    <row r="200" spans="1:5">
      <c r="A200" s="13" t="s">
        <v>184</v>
      </c>
      <c r="B200" s="8">
        <v>0</v>
      </c>
      <c r="C200" s="8">
        <v>-119912.54</v>
      </c>
      <c r="D200" s="8">
        <v>-116211</v>
      </c>
      <c r="E200" s="8">
        <f>SUM(B200:D200)</f>
        <v>-236123.53999999998</v>
      </c>
    </row>
    <row r="201" spans="1:5">
      <c r="A201" s="3" t="s">
        <v>185</v>
      </c>
      <c r="B201" s="4">
        <f>SUM(B199:B200)</f>
        <v>-17455234.300000001</v>
      </c>
      <c r="C201" s="4">
        <f>SUM(C199:C200)</f>
        <v>-2332597.33</v>
      </c>
      <c r="D201" s="4">
        <f>SUM(D199:D200)</f>
        <v>5480619</v>
      </c>
      <c r="E201" s="4">
        <f>SUM(B201:D201)</f>
        <v>-14307212.630000003</v>
      </c>
    </row>
    <row r="202" spans="1:5">
      <c r="A202" s="3" t="s">
        <v>186</v>
      </c>
      <c r="B202" s="4"/>
      <c r="C202" s="4"/>
      <c r="D202" s="4"/>
      <c r="E202" s="4"/>
    </row>
    <row r="203" spans="1:5">
      <c r="A203" s="13" t="s">
        <v>187</v>
      </c>
      <c r="B203" s="8">
        <v>544080.98</v>
      </c>
      <c r="C203" s="8">
        <v>-21934.51</v>
      </c>
      <c r="D203" s="8">
        <v>-120981</v>
      </c>
      <c r="E203" s="8">
        <f>SUM(B203:D203)</f>
        <v>401165.47</v>
      </c>
    </row>
    <row r="204" spans="1:5">
      <c r="A204" s="3" t="s">
        <v>188</v>
      </c>
      <c r="B204" s="4"/>
      <c r="C204" s="4"/>
      <c r="D204" s="4"/>
      <c r="E204" s="4"/>
    </row>
    <row r="205" spans="1:5">
      <c r="A205" s="13" t="s">
        <v>189</v>
      </c>
      <c r="B205" s="8">
        <v>241112</v>
      </c>
      <c r="C205" s="8">
        <v>276719.35999999999</v>
      </c>
      <c r="D205" s="8">
        <v>-276719</v>
      </c>
      <c r="E205" s="8">
        <f t="shared" ref="E205:E212" si="13">SUM(B205:D205)</f>
        <v>241112.36</v>
      </c>
    </row>
    <row r="206" spans="1:5">
      <c r="A206" s="13" t="s">
        <v>190</v>
      </c>
      <c r="B206" s="8">
        <v>0</v>
      </c>
      <c r="C206" s="8">
        <v>0</v>
      </c>
      <c r="D206" s="8">
        <v>0</v>
      </c>
      <c r="E206" s="8">
        <f t="shared" si="13"/>
        <v>0</v>
      </c>
    </row>
    <row r="207" spans="1:5">
      <c r="A207" s="13" t="s">
        <v>191</v>
      </c>
      <c r="B207" s="8">
        <v>28628329.300000001</v>
      </c>
      <c r="C207" s="8">
        <v>0</v>
      </c>
      <c r="D207" s="8">
        <v>-510747</v>
      </c>
      <c r="E207" s="8">
        <f t="shared" si="13"/>
        <v>28117582.300000001</v>
      </c>
    </row>
    <row r="208" spans="1:5">
      <c r="A208" s="13" t="s">
        <v>192</v>
      </c>
      <c r="B208" s="8">
        <v>0</v>
      </c>
      <c r="C208" s="8">
        <v>0</v>
      </c>
      <c r="D208" s="8">
        <v>0</v>
      </c>
      <c r="E208" s="8">
        <f t="shared" si="13"/>
        <v>0</v>
      </c>
    </row>
    <row r="209" spans="1:5">
      <c r="A209" s="13" t="s">
        <v>193</v>
      </c>
      <c r="B209" s="8">
        <v>0</v>
      </c>
      <c r="C209" s="8">
        <v>2317246.2000000002</v>
      </c>
      <c r="D209" s="8">
        <v>-2317246.2000000002</v>
      </c>
      <c r="E209" s="8">
        <f t="shared" si="13"/>
        <v>0</v>
      </c>
    </row>
    <row r="210" spans="1:5">
      <c r="A210" s="3" t="s">
        <v>194</v>
      </c>
      <c r="B210" s="4">
        <f>SUM(B205:B209)</f>
        <v>28869441.300000001</v>
      </c>
      <c r="C210" s="4">
        <f>SUM(C205:C209)</f>
        <v>2593965.56</v>
      </c>
      <c r="D210" s="4">
        <f>SUM(D205:D209)</f>
        <v>-3104712.2</v>
      </c>
      <c r="E210" s="4">
        <f t="shared" si="13"/>
        <v>28358694.66</v>
      </c>
    </row>
    <row r="211" spans="1:5">
      <c r="A211" s="3" t="s">
        <v>195</v>
      </c>
      <c r="B211" s="4">
        <f>B201+SUM(B203)+B210</f>
        <v>11958287.98</v>
      </c>
      <c r="C211" s="4">
        <f>C201+SUM(C203)+C210</f>
        <v>239433.7200000002</v>
      </c>
      <c r="D211" s="4">
        <f>D201+SUM(D203)+D210</f>
        <v>2254925.7999999998</v>
      </c>
      <c r="E211" s="4">
        <f t="shared" si="13"/>
        <v>14452647.5</v>
      </c>
    </row>
    <row r="212" spans="1:5">
      <c r="A212" s="3" t="s">
        <v>196</v>
      </c>
      <c r="B212" s="4">
        <f>B196+B211</f>
        <v>13553233.050000001</v>
      </c>
      <c r="C212" s="4">
        <f>C196+C211</f>
        <v>1840656.6200000003</v>
      </c>
      <c r="D212" s="4">
        <f>D196+D211</f>
        <v>660688.79999999981</v>
      </c>
      <c r="E212" s="4">
        <f t="shared" si="13"/>
        <v>16054578.470000003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 by 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Vadera</cp:lastModifiedBy>
  <dcterms:modified xsi:type="dcterms:W3CDTF">2020-04-30T04:20:26Z</dcterms:modified>
</cp:coreProperties>
</file>