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Bi\Vader\Source\Financial\"/>
    </mc:Choice>
  </mc:AlternateContent>
  <xr:revisionPtr revIDLastSave="0" documentId="13_ncr:1_{2580ACDA-01C5-40E5-AC1F-26EDB317CBCF}" xr6:coauthVersionLast="46" xr6:coauthVersionMax="46" xr10:uidLastSave="{00000000-0000-0000-0000-000000000000}"/>
  <bookViews>
    <workbookView xWindow="810" yWindow="-120" windowWidth="19800" windowHeight="11760" xr2:uid="{00000000-000D-0000-FFFF-FFFF00000000}"/>
  </bookViews>
  <sheets>
    <sheet name="Financials by compan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6" i="1" l="1"/>
  <c r="C266" i="1"/>
  <c r="B266" i="1"/>
  <c r="E266" i="1" s="1"/>
  <c r="E265" i="1"/>
  <c r="E264" i="1"/>
  <c r="E263" i="1"/>
  <c r="E262" i="1"/>
  <c r="E261" i="1"/>
  <c r="E260" i="1"/>
  <c r="D258" i="1"/>
  <c r="C258" i="1"/>
  <c r="B258" i="1"/>
  <c r="E257" i="1"/>
  <c r="E256" i="1"/>
  <c r="E255" i="1"/>
  <c r="D253" i="1"/>
  <c r="C253" i="1"/>
  <c r="B253" i="1"/>
  <c r="E252" i="1"/>
  <c r="E251" i="1"/>
  <c r="E250" i="1"/>
  <c r="E249" i="1"/>
  <c r="E248" i="1"/>
  <c r="D245" i="1"/>
  <c r="C245" i="1"/>
  <c r="B245" i="1"/>
  <c r="E245" i="1" s="1"/>
  <c r="E244" i="1"/>
  <c r="E243" i="1"/>
  <c r="E242" i="1"/>
  <c r="E241" i="1"/>
  <c r="E237" i="1"/>
  <c r="D233" i="1"/>
  <c r="C233" i="1"/>
  <c r="B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D212" i="1"/>
  <c r="C212" i="1"/>
  <c r="B212" i="1"/>
  <c r="E211" i="1"/>
  <c r="E210" i="1"/>
  <c r="E209" i="1"/>
  <c r="E208" i="1"/>
  <c r="D206" i="1"/>
  <c r="C206" i="1"/>
  <c r="B206" i="1"/>
  <c r="E205" i="1"/>
  <c r="E204" i="1"/>
  <c r="E203" i="1"/>
  <c r="D201" i="1"/>
  <c r="D234" i="1" s="1"/>
  <c r="C201" i="1"/>
  <c r="B201" i="1"/>
  <c r="E200" i="1"/>
  <c r="E199" i="1"/>
  <c r="D195" i="1"/>
  <c r="D196" i="1" s="1"/>
  <c r="C195" i="1"/>
  <c r="C196" i="1" s="1"/>
  <c r="B195" i="1"/>
  <c r="B196" i="1" s="1"/>
  <c r="E194" i="1"/>
  <c r="E193" i="1"/>
  <c r="E192" i="1"/>
  <c r="E191" i="1"/>
  <c r="E190" i="1"/>
  <c r="E189" i="1"/>
  <c r="E188" i="1"/>
  <c r="E186" i="1"/>
  <c r="D183" i="1"/>
  <c r="D182" i="1"/>
  <c r="C182" i="1"/>
  <c r="C183" i="1" s="1"/>
  <c r="B182" i="1"/>
  <c r="B183" i="1" s="1"/>
  <c r="E181" i="1"/>
  <c r="E180" i="1"/>
  <c r="E179" i="1"/>
  <c r="E178" i="1"/>
  <c r="E177" i="1"/>
  <c r="E176" i="1"/>
  <c r="E175" i="1"/>
  <c r="E171" i="1"/>
  <c r="D169" i="1"/>
  <c r="D172" i="1" s="1"/>
  <c r="C169" i="1"/>
  <c r="B169" i="1"/>
  <c r="E169" i="1" s="1"/>
  <c r="E168" i="1"/>
  <c r="E167" i="1"/>
  <c r="E166" i="1"/>
  <c r="E165" i="1"/>
  <c r="D163" i="1"/>
  <c r="C163" i="1"/>
  <c r="C172" i="1" s="1"/>
  <c r="B163" i="1"/>
  <c r="E162" i="1"/>
  <c r="E161" i="1"/>
  <c r="E160" i="1"/>
  <c r="B157" i="1"/>
  <c r="D156" i="1"/>
  <c r="C156" i="1"/>
  <c r="C157" i="1" s="1"/>
  <c r="B156" i="1"/>
  <c r="E155" i="1"/>
  <c r="E154" i="1"/>
  <c r="E153" i="1"/>
  <c r="E152" i="1"/>
  <c r="E151" i="1"/>
  <c r="E150" i="1"/>
  <c r="E149" i="1"/>
  <c r="E148" i="1"/>
  <c r="C145" i="1"/>
  <c r="B145" i="1"/>
  <c r="E144" i="1"/>
  <c r="D142" i="1"/>
  <c r="D145" i="1" s="1"/>
  <c r="C142" i="1"/>
  <c r="E142" i="1" s="1"/>
  <c r="B142" i="1"/>
  <c r="E141" i="1"/>
  <c r="E140" i="1"/>
  <c r="E139" i="1"/>
  <c r="E138" i="1"/>
  <c r="E137" i="1"/>
  <c r="E136" i="1"/>
  <c r="D132" i="1"/>
  <c r="C132" i="1"/>
  <c r="B132" i="1"/>
  <c r="E131" i="1"/>
  <c r="E130" i="1"/>
  <c r="E129" i="1"/>
  <c r="E128" i="1"/>
  <c r="E127" i="1"/>
  <c r="E126" i="1"/>
  <c r="E125" i="1"/>
  <c r="D123" i="1"/>
  <c r="C123" i="1"/>
  <c r="B123" i="1"/>
  <c r="E123" i="1" s="1"/>
  <c r="E122" i="1"/>
  <c r="E121" i="1"/>
  <c r="E120" i="1"/>
  <c r="E119" i="1"/>
  <c r="E118" i="1"/>
  <c r="E117" i="1"/>
  <c r="E116" i="1"/>
  <c r="E115" i="1"/>
  <c r="E114" i="1"/>
  <c r="E113" i="1"/>
  <c r="D111" i="1"/>
  <c r="C111" i="1"/>
  <c r="B111" i="1"/>
  <c r="E110" i="1"/>
  <c r="E109" i="1"/>
  <c r="E108" i="1"/>
  <c r="E107" i="1"/>
  <c r="D101" i="1"/>
  <c r="E101" i="1" s="1"/>
  <c r="C101" i="1"/>
  <c r="B101" i="1"/>
  <c r="E100" i="1"/>
  <c r="E99" i="1"/>
  <c r="E98" i="1"/>
  <c r="E96" i="1"/>
  <c r="E94" i="1"/>
  <c r="E90" i="1"/>
  <c r="E88" i="1"/>
  <c r="D87" i="1"/>
  <c r="C87" i="1"/>
  <c r="B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D70" i="1"/>
  <c r="C70" i="1"/>
  <c r="E70" i="1" s="1"/>
  <c r="B70" i="1"/>
  <c r="E69" i="1"/>
  <c r="E68" i="1"/>
  <c r="D66" i="1"/>
  <c r="C66" i="1"/>
  <c r="B66" i="1"/>
  <c r="E65" i="1"/>
  <c r="E64" i="1"/>
  <c r="E63" i="1"/>
  <c r="D61" i="1"/>
  <c r="C61" i="1"/>
  <c r="B61" i="1"/>
  <c r="E60" i="1"/>
  <c r="E59" i="1"/>
  <c r="E58" i="1"/>
  <c r="E57" i="1"/>
  <c r="D55" i="1"/>
  <c r="C55" i="1"/>
  <c r="C91" i="1" s="1"/>
  <c r="C102" i="1" s="1"/>
  <c r="B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D34" i="1"/>
  <c r="C34" i="1"/>
  <c r="B34" i="1"/>
  <c r="E33" i="1"/>
  <c r="E32" i="1"/>
  <c r="E31" i="1"/>
  <c r="E30" i="1"/>
  <c r="E29" i="1"/>
  <c r="E28" i="1"/>
  <c r="E25" i="1"/>
  <c r="D24" i="1"/>
  <c r="D26" i="1" s="1"/>
  <c r="D35" i="1" s="1"/>
  <c r="C24" i="1"/>
  <c r="C26" i="1" s="1"/>
  <c r="C35" i="1" s="1"/>
  <c r="B24" i="1"/>
  <c r="B26" i="1" s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D91" i="1" l="1"/>
  <c r="D102" i="1" s="1"/>
  <c r="D103" i="1" s="1"/>
  <c r="E201" i="1"/>
  <c r="C234" i="1"/>
  <c r="E258" i="1"/>
  <c r="E34" i="1"/>
  <c r="E87" i="1"/>
  <c r="B172" i="1"/>
  <c r="E172" i="1" s="1"/>
  <c r="E233" i="1"/>
  <c r="B133" i="1"/>
  <c r="E253" i="1"/>
  <c r="E196" i="1"/>
  <c r="E61" i="1"/>
  <c r="E66" i="1"/>
  <c r="C133" i="1"/>
  <c r="E212" i="1"/>
  <c r="B91" i="1"/>
  <c r="B102" i="1" s="1"/>
  <c r="E102" i="1" s="1"/>
  <c r="E111" i="1"/>
  <c r="E156" i="1"/>
  <c r="E206" i="1"/>
  <c r="C103" i="1"/>
  <c r="E145" i="1"/>
  <c r="C235" i="1"/>
  <c r="B35" i="1"/>
  <c r="E26" i="1"/>
  <c r="E133" i="1"/>
  <c r="E183" i="1"/>
  <c r="E55" i="1"/>
  <c r="E132" i="1"/>
  <c r="D157" i="1"/>
  <c r="E157" i="1" s="1"/>
  <c r="E163" i="1"/>
  <c r="E182" i="1"/>
  <c r="E195" i="1"/>
  <c r="E24" i="1"/>
  <c r="D133" i="1"/>
  <c r="B234" i="1"/>
  <c r="E234" i="1" s="1"/>
  <c r="D235" i="1" l="1"/>
  <c r="D236" i="1" s="1"/>
  <c r="D238" i="1" s="1"/>
  <c r="D267" i="1" s="1"/>
  <c r="D268" i="1" s="1"/>
  <c r="E91" i="1"/>
  <c r="B103" i="1"/>
  <c r="E35" i="1"/>
  <c r="B235" i="1"/>
  <c r="C236" i="1"/>
  <c r="C238" i="1" s="1"/>
  <c r="C267" i="1" s="1"/>
  <c r="C268" i="1" s="1"/>
  <c r="E235" i="1" l="1"/>
  <c r="E103" i="1"/>
  <c r="B236" i="1"/>
  <c r="B238" i="1" l="1"/>
  <c r="E236" i="1"/>
  <c r="B267" i="1" l="1"/>
  <c r="E238" i="1"/>
  <c r="E267" i="1" l="1"/>
  <c r="B268" i="1"/>
  <c r="E268" i="1" s="1"/>
</calcChain>
</file>

<file path=xl/sharedStrings.xml><?xml version="1.0" encoding="utf-8"?>
<sst xmlns="http://schemas.openxmlformats.org/spreadsheetml/2006/main" count="270" uniqueCount="269">
  <si>
    <t>Financials by companies</t>
  </si>
  <si>
    <t>Eliminations</t>
  </si>
  <si>
    <t>Total</t>
  </si>
  <si>
    <t>Revenue</t>
  </si>
  <si>
    <t>Operating Income</t>
  </si>
  <si>
    <t>Income Service/Analysis</t>
  </si>
  <si>
    <t>Treatement of applications income</t>
  </si>
  <si>
    <t>Joint application development income</t>
  </si>
  <si>
    <t>Joint application development income (Treatements)</t>
  </si>
  <si>
    <t>Air Purification Filter</t>
  </si>
  <si>
    <t>Fabric -Sales</t>
  </si>
  <si>
    <t>Saafkins</t>
  </si>
  <si>
    <t>Water Filter</t>
  </si>
  <si>
    <t>Face Mask</t>
  </si>
  <si>
    <t>Face Mask  RM Sales</t>
  </si>
  <si>
    <t>Computers &amp; Printer Scrap Sale</t>
  </si>
  <si>
    <t>Furniture Scrap Sales</t>
  </si>
  <si>
    <t>Garment Accessories</t>
  </si>
  <si>
    <t>LG Premix BKT 3011</t>
  </si>
  <si>
    <t>Office Equipment Scrap Sale</t>
  </si>
  <si>
    <t>Plant And Machinery Scrap Sale</t>
  </si>
  <si>
    <t>Samples Sale</t>
  </si>
  <si>
    <t>Products income</t>
  </si>
  <si>
    <t>Total Income Service/Analysis</t>
  </si>
  <si>
    <t>Capitalized salaries</t>
  </si>
  <si>
    <t>Total Operating Income</t>
  </si>
  <si>
    <t>Other Operating Income</t>
  </si>
  <si>
    <t>R&amp;D and development services income</t>
  </si>
  <si>
    <t>Royalty fees (recurring)</t>
  </si>
  <si>
    <t>Royalty fees (recurring) IC</t>
  </si>
  <si>
    <t>Income from analysis of chemistry</t>
  </si>
  <si>
    <t>Income from development services</t>
  </si>
  <si>
    <t>Income from research services</t>
  </si>
  <si>
    <t>Total Other Operating Income</t>
  </si>
  <si>
    <t>Total Revenue</t>
  </si>
  <si>
    <t>Cost of Sales</t>
  </si>
  <si>
    <t>Cost of Goods Sold</t>
  </si>
  <si>
    <t>Material Consumed</t>
  </si>
  <si>
    <t>Material costs for production</t>
  </si>
  <si>
    <t>Accessories Purchase</t>
  </si>
  <si>
    <t>Chemical Purchase</t>
  </si>
  <si>
    <t>Custom Duty</t>
  </si>
  <si>
    <t>Fabrics Purchase</t>
  </si>
  <si>
    <t>Import-Clearing &amp; Forwarding Charges</t>
  </si>
  <si>
    <t>Insurance On Purchase</t>
  </si>
  <si>
    <t>Other Product Cost</t>
  </si>
  <si>
    <t>Purchase - Filter Components</t>
  </si>
  <si>
    <t>Transport On Purchase</t>
  </si>
  <si>
    <t>Accessories Purchase - Face Mask</t>
  </si>
  <si>
    <t>Fabric Purchase - Face Mask</t>
  </si>
  <si>
    <t>Packing Cost</t>
  </si>
  <si>
    <t>Import - Chemical Purchase</t>
  </si>
  <si>
    <t>Packing Material Purchase</t>
  </si>
  <si>
    <t>Discount On Purchase</t>
  </si>
  <si>
    <t>Total Material Consumed</t>
  </si>
  <si>
    <t>Job Work Cost</t>
  </si>
  <si>
    <t>AMC Charges</t>
  </si>
  <si>
    <t>Installation Charges</t>
  </si>
  <si>
    <t>Site Visit Charges</t>
  </si>
  <si>
    <t>Factory General Exp</t>
  </si>
  <si>
    <t>Total Job Work Cost</t>
  </si>
  <si>
    <t>Processing Charges</t>
  </si>
  <si>
    <t>Dyeing, Washing &amp; Processing Charges</t>
  </si>
  <si>
    <t>Transportation Charges (Other)</t>
  </si>
  <si>
    <t>Freight, shipping, postage and packing on Products</t>
  </si>
  <si>
    <t>Total Processing Charges</t>
  </si>
  <si>
    <t>Power And Fuel</t>
  </si>
  <si>
    <t>Power &amp; Fuel Charges</t>
  </si>
  <si>
    <t>Water charges</t>
  </si>
  <si>
    <t>Total Power And Fuel</t>
  </si>
  <si>
    <t>Testing Charges</t>
  </si>
  <si>
    <t>Testing charges (R&amp;D)</t>
  </si>
  <si>
    <t>Testing Charges (Material)</t>
  </si>
  <si>
    <t>Filter components costs (R&amp;D)</t>
  </si>
  <si>
    <t>Assessories costs (R&amp;D)</t>
  </si>
  <si>
    <t>Chemicals costs (R&amp;D)</t>
  </si>
  <si>
    <t>Chemical imports (R&amp;D)</t>
  </si>
  <si>
    <t>General R&amp;D Material costs</t>
  </si>
  <si>
    <t>Treatement material costs</t>
  </si>
  <si>
    <t>Regulatory support costs IC</t>
  </si>
  <si>
    <t>Duties on Products</t>
  </si>
  <si>
    <t>Joint application treatement costs</t>
  </si>
  <si>
    <t>Freight, postage, packing and duties</t>
  </si>
  <si>
    <t>Regulatory support costs</t>
  </si>
  <si>
    <t>Other oprating costs</t>
  </si>
  <si>
    <t>Quality control costs</t>
  </si>
  <si>
    <t>Total Testing Charges</t>
  </si>
  <si>
    <t>Impairment of inventory</t>
  </si>
  <si>
    <t>Inventories On Hand</t>
  </si>
  <si>
    <t>Total Cost of Goods Sold</t>
  </si>
  <si>
    <t>Other Operating Expenses</t>
  </si>
  <si>
    <t>Royalty to LA AG</t>
  </si>
  <si>
    <t>Royalty</t>
  </si>
  <si>
    <t>License Fees to LG AG</t>
  </si>
  <si>
    <t>License Fees</t>
  </si>
  <si>
    <t>Brand &amp; Technology Fee To LG AG</t>
  </si>
  <si>
    <t>Brand technology fees</t>
  </si>
  <si>
    <t>R&amp;D material &amp; charges (general)</t>
  </si>
  <si>
    <t>Sampling costs</t>
  </si>
  <si>
    <t>Total Other Operating Expenses</t>
  </si>
  <si>
    <t>Total Cost of Sales</t>
  </si>
  <si>
    <t>Gross Profit Before Depreciation</t>
  </si>
  <si>
    <t>Expenses</t>
  </si>
  <si>
    <t>Personnel Expenses</t>
  </si>
  <si>
    <t>Salaries and Wages</t>
  </si>
  <si>
    <t>Salaries</t>
  </si>
  <si>
    <t>Reclassify salary to investments development</t>
  </si>
  <si>
    <t>Job Work Charges</t>
  </si>
  <si>
    <t>Leave Salary</t>
  </si>
  <si>
    <t>Total Salaries and Wages</t>
  </si>
  <si>
    <t>Social Securities</t>
  </si>
  <si>
    <t>Accident insurance (UVG) (0)</t>
  </si>
  <si>
    <t>Sickness insurance (KTG)</t>
  </si>
  <si>
    <t>Social security (Pension plan)</t>
  </si>
  <si>
    <t>Social security (AHV, IV, EO, ALV)</t>
  </si>
  <si>
    <t>Social security (FAK)</t>
  </si>
  <si>
    <t>Tax at source accrual</t>
  </si>
  <si>
    <t>Employer Contribution To Provident Fund</t>
  </si>
  <si>
    <t>Employer Contribution To ESIC</t>
  </si>
  <si>
    <t>Employer Contribution To MLWF</t>
  </si>
  <si>
    <t>Gratuity</t>
  </si>
  <si>
    <t>Total Social Securities</t>
  </si>
  <si>
    <t>Other Personnel Expenses</t>
  </si>
  <si>
    <t>Expense lump sum</t>
  </si>
  <si>
    <t>Variance vacation accrual</t>
  </si>
  <si>
    <t>Car allowance</t>
  </si>
  <si>
    <t>Other personnel expenses</t>
  </si>
  <si>
    <t>Other Salary payments</t>
  </si>
  <si>
    <t>Staff Welfare Exp.</t>
  </si>
  <si>
    <t>Designing Charges</t>
  </si>
  <si>
    <t>Total Other Personnel Expenses</t>
  </si>
  <si>
    <t>Total Personnel Expenses</t>
  </si>
  <si>
    <t>Rent and Domicile Expenses</t>
  </si>
  <si>
    <t>Office, Rent and Repairs &amp; Maintenance</t>
  </si>
  <si>
    <t>Office rent</t>
  </si>
  <si>
    <t>Office cleaning, maintanance &amp; repair costs</t>
  </si>
  <si>
    <t>Other office costs</t>
  </si>
  <si>
    <t>Office Material</t>
  </si>
  <si>
    <t>Domicile Exp</t>
  </si>
  <si>
    <t>Rates &amp; Taxes -Other</t>
  </si>
  <si>
    <t>Total Office, Rent and Repairs &amp; Maintenance</t>
  </si>
  <si>
    <t>Electricity, Gas and Water</t>
  </si>
  <si>
    <t>Electricity, Water, Gas office costs</t>
  </si>
  <si>
    <t>Total Rent and Domicile Expenses</t>
  </si>
  <si>
    <t>Travel and Representation</t>
  </si>
  <si>
    <t>Travel and Conveyance</t>
  </si>
  <si>
    <t>Flight expenses</t>
  </si>
  <si>
    <t>Various travel expenses</t>
  </si>
  <si>
    <t>Train, Taxi &amp; Driver expenses</t>
  </si>
  <si>
    <t>Car rental</t>
  </si>
  <si>
    <t>Meals and entertainment</t>
  </si>
  <si>
    <t>Monthly travel expenes (temp. account)</t>
  </si>
  <si>
    <t>Hotel and lodging expenses</t>
  </si>
  <si>
    <t>Milage expenses</t>
  </si>
  <si>
    <t>Total Travel and Conveyance</t>
  </si>
  <si>
    <t>Total Travel and Representation</t>
  </si>
  <si>
    <t>Communication and IT</t>
  </si>
  <si>
    <t>Hardware (Laptops and Mobile Phones)</t>
  </si>
  <si>
    <t>IT &amp; Digital maintanance costs</t>
  </si>
  <si>
    <t>Other IT &amp; Digital costs</t>
  </si>
  <si>
    <t>Leased line charges</t>
  </si>
  <si>
    <t>Total Hardware (Laptops and Mobile Phones)</t>
  </si>
  <si>
    <t>License and Updates</t>
  </si>
  <si>
    <t>ERP-Licence fees, updates</t>
  </si>
  <si>
    <t>ERP-System development, support, Hotline, customiz</t>
  </si>
  <si>
    <t>HW/SW Leasing expenses</t>
  </si>
  <si>
    <t>Software Support Charges</t>
  </si>
  <si>
    <t>Total License and Updates</t>
  </si>
  <si>
    <t>Telephone and Internet</t>
  </si>
  <si>
    <t>Fix line, Internet, mobile phones</t>
  </si>
  <si>
    <t>Total Communication and IT</t>
  </si>
  <si>
    <t>Marketing and PR</t>
  </si>
  <si>
    <t>Various Marketing and PR Expenses</t>
  </si>
  <si>
    <t>Public relations &amp; Advertisement expenses</t>
  </si>
  <si>
    <t>Sponsoring</t>
  </si>
  <si>
    <t>Web-design &amp; maintanance</t>
  </si>
  <si>
    <t>Marketing printing materials</t>
  </si>
  <si>
    <t>Sales promotions, fair &amp; expositions costs</t>
  </si>
  <si>
    <t>Membership fees</t>
  </si>
  <si>
    <t>Markting analyses fees</t>
  </si>
  <si>
    <t>Total Various Marketing and PR Expenses</t>
  </si>
  <si>
    <t>Total Marketing and PR</t>
  </si>
  <si>
    <t>Legal, Professional and Consultancy Fees</t>
  </si>
  <si>
    <t>Consultancy Fees</t>
  </si>
  <si>
    <t>BD/Sales Consultancy agreement fees</t>
  </si>
  <si>
    <t>Various Legal, Professional Fees</t>
  </si>
  <si>
    <t>Audit fees</t>
  </si>
  <si>
    <t>Consultancy agreement fees</t>
  </si>
  <si>
    <t>Legal fees Patents (IP)</t>
  </si>
  <si>
    <t>Accounting &amp; Tax service fees</t>
  </si>
  <si>
    <t>Legal fees Development</t>
  </si>
  <si>
    <t>Other legal fees</t>
  </si>
  <si>
    <t>Recruitment agency fees</t>
  </si>
  <si>
    <t>Total Various Legal, Professional Fees</t>
  </si>
  <si>
    <t>Total Legal, Professional and Consultancy Fees</t>
  </si>
  <si>
    <t>Other Administrative Expenses</t>
  </si>
  <si>
    <t>Office Material and Printing</t>
  </si>
  <si>
    <t>Office material (0)</t>
  </si>
  <si>
    <t>Printing goods</t>
  </si>
  <si>
    <t>Total Office Material and Printing</t>
  </si>
  <si>
    <t>Postage</t>
  </si>
  <si>
    <t>Carrier &amp; freigth expenses</t>
  </si>
  <si>
    <t>Cargo Domizil</t>
  </si>
  <si>
    <t>Mail, postage and freight</t>
  </si>
  <si>
    <t>Total Postage</t>
  </si>
  <si>
    <t>Insurance</t>
  </si>
  <si>
    <t>Duties-, Fees- and authorizations expenses</t>
  </si>
  <si>
    <t>General insurance expenses</t>
  </si>
  <si>
    <t>D&amp;O Insurance</t>
  </si>
  <si>
    <t>Insurance Premium</t>
  </si>
  <si>
    <t>Total Insurance</t>
  </si>
  <si>
    <t>Other Expenses</t>
  </si>
  <si>
    <t>Board of Directors fees</t>
  </si>
  <si>
    <t>Energie costs</t>
  </si>
  <si>
    <t>Tax at source commission</t>
  </si>
  <si>
    <t>Other administration expenses</t>
  </si>
  <si>
    <t>AMC (Hardware)</t>
  </si>
  <si>
    <t>AMC Charges (Air Contioner)</t>
  </si>
  <si>
    <t>Govt. Registration &amp; Duties</t>
  </si>
  <si>
    <t>Other Admin</t>
  </si>
  <si>
    <t>INT On Late Payment Of GST</t>
  </si>
  <si>
    <t>INT On Late Payment Of TDS</t>
  </si>
  <si>
    <t>Donation Expenses</t>
  </si>
  <si>
    <t>AMC Charges (Elevator)</t>
  </si>
  <si>
    <t>AMC Charges (UPS)</t>
  </si>
  <si>
    <t>AMC (Tally)</t>
  </si>
  <si>
    <t>Commission &amp; Brokrage</t>
  </si>
  <si>
    <t>Pooja Expenses</t>
  </si>
  <si>
    <t>Earlier Year Tax</t>
  </si>
  <si>
    <t>Mediclaim</t>
  </si>
  <si>
    <t>Profession Tax</t>
  </si>
  <si>
    <t>Total Other Expenses</t>
  </si>
  <si>
    <t>Total Other Administrative Expenses</t>
  </si>
  <si>
    <t>Total Expenses</t>
  </si>
  <si>
    <t>EBITDA</t>
  </si>
  <si>
    <t>Total Depreciation &amp; Amortisation</t>
  </si>
  <si>
    <t>Earnings Before Interest &amp; Tax</t>
  </si>
  <si>
    <t>Interest Income</t>
  </si>
  <si>
    <t>Financial Income</t>
  </si>
  <si>
    <t>Other interest income</t>
  </si>
  <si>
    <t>Bank interest income</t>
  </si>
  <si>
    <t>Option Premium</t>
  </si>
  <si>
    <t>Other interest expense</t>
  </si>
  <si>
    <t>Total Financial Income</t>
  </si>
  <si>
    <t>Interest Expenses</t>
  </si>
  <si>
    <t>Financial Expenses</t>
  </si>
  <si>
    <t>Bank charges</t>
  </si>
  <si>
    <t>Bank interest expense</t>
  </si>
  <si>
    <t>Capital taxes expenses (Stempelsteuern)</t>
  </si>
  <si>
    <t>Loan Interest Expenss</t>
  </si>
  <si>
    <t>Total Financial Expenses</t>
  </si>
  <si>
    <t>Net Merger P/L</t>
  </si>
  <si>
    <t>Extraordinary expenses</t>
  </si>
  <si>
    <t>Merger loss Livinguard Technologies, deficiency</t>
  </si>
  <si>
    <t>Merger loss Livinguard Technologies, share capital</t>
  </si>
  <si>
    <t>Total Net Merger P/L</t>
  </si>
  <si>
    <t>Net Foreign Currency Revaluation</t>
  </si>
  <si>
    <t>Realised Currency Gains</t>
  </si>
  <si>
    <t>Bank Revaluations</t>
  </si>
  <si>
    <t>Unrealised Currency Gains</t>
  </si>
  <si>
    <t>Foreign currency translation losses</t>
  </si>
  <si>
    <t>Foreign currency translation gains</t>
  </si>
  <si>
    <t>Extraordinary income</t>
  </si>
  <si>
    <t>Total Net Foreign Currency Revaluation</t>
  </si>
  <si>
    <t>Earnings Before Tax</t>
  </si>
  <si>
    <t>Net Income</t>
  </si>
  <si>
    <t>Company 2</t>
  </si>
  <si>
    <t>Company 1</t>
  </si>
  <si>
    <t>? Other interest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</si>
</sst>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#,##0;&quot;(&quot;&quot;CHF&quot;#,##0&quot;)&quot;"/>
  </numFmts>
  <fonts count="4">
    <font>
      <sz val="11"/>
      <name val="Calibri"/>
    </font>
    <font>
      <sz val="20"/>
      <name val="Calibri"/>
    </font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4">
    <xf numFmtId="0" fontId="0" fillId="0" borderId="0"/>
    <xf numFmtId="0" fontId="3" fillId="0" borderId="1">
      <alignment horizontal="right" wrapText="1"/>
    </xf>
    <xf numFmtId="0" fontId="3" fillId="0" borderId="0">
      <alignment horizontal="left"/>
    </xf>
    <xf numFmtId="0" fontId="3" fillId="0" borderId="1">
      <alignment horizontal="left"/>
    </xf>
    <xf numFmtId="164" fontId="3" fillId="0" borderId="1">
      <alignment horizontal="right"/>
    </xf>
    <xf numFmtId="0" fontId="3" fillId="0" borderId="0">
      <alignment horizontal="left" indent="2"/>
    </xf>
    <xf numFmtId="164" fontId="3" fillId="0" borderId="0">
      <alignment horizontal="right"/>
    </xf>
    <xf numFmtId="0" fontId="3" fillId="0" borderId="0">
      <alignment horizontal="left" indent="4"/>
    </xf>
    <xf numFmtId="0" fontId="2" fillId="0" borderId="0">
      <alignment horizontal="left" indent="6"/>
    </xf>
    <xf numFmtId="164" fontId="2" fillId="0" borderId="0">
      <alignment horizontal="right"/>
    </xf>
    <xf numFmtId="0" fontId="3" fillId="0" borderId="1">
      <alignment horizontal="left" indent="4"/>
    </xf>
    <xf numFmtId="0" fontId="2" fillId="0" borderId="0">
      <alignment horizontal="left" indent="4"/>
    </xf>
    <xf numFmtId="0" fontId="3" fillId="0" borderId="1">
      <alignment horizontal="left" indent="2"/>
    </xf>
    <xf numFmtId="0" fontId="2" fillId="0" borderId="0">
      <alignment horizontal="left"/>
    </xf>
  </cellStyleXfs>
  <cellXfs count="17">
    <xf numFmtId="0" fontId="0" fillId="0" borderId="0" xfId="0"/>
    <xf numFmtId="0" fontId="3" fillId="0" borderId="1" xfId="1" applyNumberFormat="1" applyFont="1" applyFill="1" applyBorder="1">
      <alignment horizontal="right" wrapText="1"/>
    </xf>
    <xf numFmtId="0" fontId="3" fillId="0" borderId="0" xfId="2" applyNumberFormat="1" applyFont="1" applyFill="1" applyBorder="1">
      <alignment horizontal="left"/>
    </xf>
    <xf numFmtId="0" fontId="3" fillId="0" borderId="1" xfId="3" applyNumberFormat="1" applyFont="1" applyFill="1" applyBorder="1">
      <alignment horizontal="left"/>
    </xf>
    <xf numFmtId="164" fontId="3" fillId="0" borderId="1" xfId="4" applyNumberFormat="1" applyFont="1" applyFill="1" applyBorder="1">
      <alignment horizontal="right"/>
    </xf>
    <xf numFmtId="0" fontId="3" fillId="0" borderId="0" xfId="5" applyNumberFormat="1" applyFont="1" applyFill="1" applyBorder="1">
      <alignment horizontal="left" indent="2"/>
    </xf>
    <xf numFmtId="164" fontId="3" fillId="0" borderId="0" xfId="6" applyNumberFormat="1" applyFont="1" applyFill="1" applyBorder="1">
      <alignment horizontal="right"/>
    </xf>
    <xf numFmtId="0" fontId="3" fillId="0" borderId="0" xfId="7" applyNumberFormat="1" applyFont="1" applyFill="1" applyBorder="1">
      <alignment horizontal="left" indent="4"/>
    </xf>
    <xf numFmtId="0" fontId="2" fillId="0" borderId="0" xfId="8" applyNumberFormat="1" applyFont="1" applyFill="1" applyBorder="1">
      <alignment horizontal="left" indent="6"/>
    </xf>
    <xf numFmtId="164" fontId="2" fillId="0" borderId="0" xfId="9" applyNumberFormat="1" applyFont="1" applyFill="1" applyBorder="1">
      <alignment horizontal="right"/>
    </xf>
    <xf numFmtId="0" fontId="3" fillId="0" borderId="1" xfId="10" applyNumberFormat="1" applyFont="1" applyFill="1" applyBorder="1">
      <alignment horizontal="left" indent="4"/>
    </xf>
    <xf numFmtId="0" fontId="2" fillId="0" borderId="0" xfId="11" applyNumberFormat="1" applyFont="1" applyFill="1" applyBorder="1">
      <alignment horizontal="left" indent="4"/>
    </xf>
    <xf numFmtId="0" fontId="3" fillId="0" borderId="1" xfId="12" applyNumberFormat="1" applyFont="1" applyFill="1" applyBorder="1">
      <alignment horizontal="left" indent="2"/>
    </xf>
    <xf numFmtId="0" fontId="2" fillId="0" borderId="0" xfId="13" applyNumberFormat="1" applyFont="1" applyFill="1" applyBorder="1">
      <alignment horizontal="left"/>
    </xf>
    <xf numFmtId="0" fontId="1" fillId="0" borderId="0" xfId="0" applyNumberFormat="1" applyFont="1" applyAlignment="1">
      <alignment horizontal="left"/>
    </xf>
    <xf numFmtId="49" fontId="0" fillId="0" borderId="0" xfId="0" applyNumberFormat="1" applyFont="1" applyFill="1" applyAlignment="1">
      <alignment horizontal="left"/>
    </xf>
    <xf numFmtId="49" fontId="1" fillId="0" borderId="0" xfId="0" applyNumberFormat="1" applyFont="1" applyFill="1" applyAlignment="1">
      <alignment horizontal="left"/>
    </xf>
  </cellXfs>
  <cellStyles count="14">
    <cellStyle name="$@:::false:right:false:0:false" xfId="9" xr:uid="{00000000-0005-0000-0000-000009000000}"/>
    <cellStyle name="$@:::true:right:false:0:false" xfId="4" xr:uid="{00000000-0005-0000-0000-000004000000}"/>
    <cellStyle name="$@:::true:right:true:0:false" xfId="6" xr:uid="{00000000-0005-0000-0000-000006000000}"/>
    <cellStyle name=":::false:left:false:0:false" xfId="13" xr:uid="{00000000-0005-0000-0000-00000D000000}"/>
    <cellStyle name=":::false:left:false:4:false" xfId="11" xr:uid="{00000000-0005-0000-0000-00000B000000}"/>
    <cellStyle name=":::false:left:false:6:false" xfId="8" xr:uid="{00000000-0005-0000-0000-000008000000}"/>
    <cellStyle name=":::true:left:false:0:false" xfId="3" xr:uid="{00000000-0005-0000-0000-000003000000}"/>
    <cellStyle name=":::true:left:false:2:false" xfId="12" xr:uid="{00000000-0005-0000-0000-00000C000000}"/>
    <cellStyle name=":::true:left:false:4:false" xfId="10" xr:uid="{00000000-0005-0000-0000-00000A000000}"/>
    <cellStyle name=":::true:left:true:0:false" xfId="2" xr:uid="{00000000-0005-0000-0000-000002000000}"/>
    <cellStyle name=":::true:left:true:2:false" xfId="5" xr:uid="{00000000-0005-0000-0000-000005000000}"/>
    <cellStyle name=":::true:left:true:4:false" xfId="7" xr:uid="{00000000-0005-0000-0000-000007000000}"/>
    <cellStyle name=":::true:right:false:0:true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8"/>
  <sheetViews>
    <sheetView tabSelected="1" workbookViewId="0">
      <pane xSplit="1" ySplit="3" topLeftCell="B235" activePane="bottomRight" state="frozen"/>
      <selection pane="topRight" activeCell="B1" sqref="B1"/>
      <selection pane="bottomLeft" activeCell="A4" sqref="A4"/>
      <selection pane="bottomRight" activeCell="D241" sqref="D241"/>
    </sheetView>
  </sheetViews>
  <sheetFormatPr defaultRowHeight="15"/>
  <cols>
    <col min="1" max="1" width="48.140625" style="15" customWidth="1"/>
    <col min="2" max="5" width="20" customWidth="1"/>
  </cols>
  <sheetData>
    <row r="1" spans="1:5" s="14" customFormat="1" ht="24" customHeight="1">
      <c r="A1" s="16" t="s">
        <v>0</v>
      </c>
    </row>
    <row r="2" spans="1:5">
      <c r="A2" s="2"/>
    </row>
    <row r="3" spans="1:5">
      <c r="B3" s="1" t="s">
        <v>266</v>
      </c>
      <c r="C3" s="1" t="s">
        <v>267</v>
      </c>
      <c r="D3" s="1" t="s">
        <v>1</v>
      </c>
      <c r="E3" s="1" t="s">
        <v>2</v>
      </c>
    </row>
    <row r="4" spans="1:5">
      <c r="A4" s="3" t="s">
        <v>3</v>
      </c>
      <c r="B4" s="4"/>
      <c r="C4" s="4"/>
      <c r="D4" s="4"/>
      <c r="E4" s="4"/>
    </row>
    <row r="5" spans="1:5">
      <c r="A5" s="5" t="s">
        <v>4</v>
      </c>
      <c r="B5" s="6"/>
      <c r="C5" s="6"/>
      <c r="D5" s="6"/>
      <c r="E5" s="6"/>
    </row>
    <row r="6" spans="1:5">
      <c r="A6" s="7" t="s">
        <v>5</v>
      </c>
      <c r="B6" s="6"/>
      <c r="C6" s="6"/>
      <c r="D6" s="6"/>
      <c r="E6" s="6"/>
    </row>
    <row r="7" spans="1:5">
      <c r="A7" s="8" t="s">
        <v>6</v>
      </c>
      <c r="B7" s="9">
        <v>1477</v>
      </c>
      <c r="C7" s="9">
        <v>0</v>
      </c>
      <c r="D7" s="9">
        <v>0</v>
      </c>
      <c r="E7" s="9">
        <f t="shared" ref="E7:E26" si="0">SUM(B7:D7)</f>
        <v>1477</v>
      </c>
    </row>
    <row r="8" spans="1:5">
      <c r="A8" s="8" t="s">
        <v>7</v>
      </c>
      <c r="B8" s="9">
        <v>0</v>
      </c>
      <c r="C8" s="9">
        <v>0</v>
      </c>
      <c r="D8" s="9">
        <v>0</v>
      </c>
      <c r="E8" s="9">
        <f t="shared" si="0"/>
        <v>0</v>
      </c>
    </row>
    <row r="9" spans="1:5">
      <c r="A9" s="8" t="s">
        <v>8</v>
      </c>
      <c r="B9" s="9">
        <v>0</v>
      </c>
      <c r="C9" s="9">
        <v>0</v>
      </c>
      <c r="D9" s="9">
        <v>0</v>
      </c>
      <c r="E9" s="9">
        <f t="shared" si="0"/>
        <v>0</v>
      </c>
    </row>
    <row r="10" spans="1:5">
      <c r="A10" s="8" t="s">
        <v>9</v>
      </c>
      <c r="B10" s="9">
        <v>0</v>
      </c>
      <c r="C10" s="9">
        <v>2307.66</v>
      </c>
      <c r="D10" s="9">
        <v>0</v>
      </c>
      <c r="E10" s="9">
        <f t="shared" si="0"/>
        <v>2307.66</v>
      </c>
    </row>
    <row r="11" spans="1:5">
      <c r="A11" s="8" t="s">
        <v>10</v>
      </c>
      <c r="B11" s="9">
        <v>0</v>
      </c>
      <c r="C11" s="9">
        <v>21735.65</v>
      </c>
      <c r="D11" s="9">
        <v>0</v>
      </c>
      <c r="E11" s="9">
        <f t="shared" si="0"/>
        <v>21735.65</v>
      </c>
    </row>
    <row r="12" spans="1:5">
      <c r="A12" s="8" t="s">
        <v>11</v>
      </c>
      <c r="B12" s="9">
        <v>0</v>
      </c>
      <c r="C12" s="9">
        <v>4505.18</v>
      </c>
      <c r="D12" s="9">
        <v>0</v>
      </c>
      <c r="E12" s="9">
        <f t="shared" si="0"/>
        <v>4505.18</v>
      </c>
    </row>
    <row r="13" spans="1:5">
      <c r="A13" s="8" t="s">
        <v>12</v>
      </c>
      <c r="B13" s="9">
        <v>0</v>
      </c>
      <c r="C13" s="9">
        <v>141744.4</v>
      </c>
      <c r="D13" s="9">
        <v>0</v>
      </c>
      <c r="E13" s="9">
        <f t="shared" si="0"/>
        <v>141744.4</v>
      </c>
    </row>
    <row r="14" spans="1:5">
      <c r="A14" s="8" t="s">
        <v>13</v>
      </c>
      <c r="B14" s="9">
        <v>0</v>
      </c>
      <c r="C14" s="9">
        <v>188307.28</v>
      </c>
      <c r="D14" s="9">
        <v>0</v>
      </c>
      <c r="E14" s="9">
        <f t="shared" si="0"/>
        <v>188307.28</v>
      </c>
    </row>
    <row r="15" spans="1:5">
      <c r="A15" s="8" t="s">
        <v>14</v>
      </c>
      <c r="B15" s="9">
        <v>0</v>
      </c>
      <c r="C15" s="9">
        <v>343141.36</v>
      </c>
      <c r="D15" s="9">
        <v>0</v>
      </c>
      <c r="E15" s="9">
        <f t="shared" si="0"/>
        <v>343141.36</v>
      </c>
    </row>
    <row r="16" spans="1:5">
      <c r="A16" s="8" t="s">
        <v>15</v>
      </c>
      <c r="B16" s="9">
        <v>0</v>
      </c>
      <c r="C16" s="9">
        <v>0</v>
      </c>
      <c r="D16" s="9">
        <v>0</v>
      </c>
      <c r="E16" s="9">
        <f t="shared" si="0"/>
        <v>0</v>
      </c>
    </row>
    <row r="17" spans="1:5">
      <c r="A17" s="8" t="s">
        <v>16</v>
      </c>
      <c r="B17" s="9">
        <v>0</v>
      </c>
      <c r="C17" s="9">
        <v>0</v>
      </c>
      <c r="D17" s="9">
        <v>0</v>
      </c>
      <c r="E17" s="9">
        <f t="shared" si="0"/>
        <v>0</v>
      </c>
    </row>
    <row r="18" spans="1:5">
      <c r="A18" s="8" t="s">
        <v>17</v>
      </c>
      <c r="B18" s="9">
        <v>0</v>
      </c>
      <c r="C18" s="9">
        <v>0</v>
      </c>
      <c r="D18" s="9">
        <v>0</v>
      </c>
      <c r="E18" s="9">
        <f t="shared" si="0"/>
        <v>0</v>
      </c>
    </row>
    <row r="19" spans="1:5">
      <c r="A19" s="8" t="s">
        <v>18</v>
      </c>
      <c r="B19" s="9">
        <v>0</v>
      </c>
      <c r="C19" s="9">
        <v>0</v>
      </c>
      <c r="D19" s="9">
        <v>0</v>
      </c>
      <c r="E19" s="9">
        <f t="shared" si="0"/>
        <v>0</v>
      </c>
    </row>
    <row r="20" spans="1:5">
      <c r="A20" s="8" t="s">
        <v>19</v>
      </c>
      <c r="B20" s="9">
        <v>0</v>
      </c>
      <c r="C20" s="9">
        <v>0</v>
      </c>
      <c r="D20" s="9">
        <v>0</v>
      </c>
      <c r="E20" s="9">
        <f t="shared" si="0"/>
        <v>0</v>
      </c>
    </row>
    <row r="21" spans="1:5">
      <c r="A21" s="8" t="s">
        <v>20</v>
      </c>
      <c r="B21" s="9">
        <v>0</v>
      </c>
      <c r="C21" s="9">
        <v>0</v>
      </c>
      <c r="D21" s="9">
        <v>0</v>
      </c>
      <c r="E21" s="9">
        <f t="shared" si="0"/>
        <v>0</v>
      </c>
    </row>
    <row r="22" spans="1:5">
      <c r="A22" s="8" t="s">
        <v>21</v>
      </c>
      <c r="B22" s="9">
        <v>0</v>
      </c>
      <c r="C22" s="9">
        <v>0</v>
      </c>
      <c r="D22" s="9">
        <v>0</v>
      </c>
      <c r="E22" s="9">
        <f t="shared" si="0"/>
        <v>0</v>
      </c>
    </row>
    <row r="23" spans="1:5">
      <c r="A23" s="8" t="s">
        <v>22</v>
      </c>
      <c r="B23" s="9">
        <v>3165838.87</v>
      </c>
      <c r="C23" s="9">
        <v>0</v>
      </c>
      <c r="D23" s="9">
        <v>0</v>
      </c>
      <c r="E23" s="9">
        <f t="shared" si="0"/>
        <v>3165838.87</v>
      </c>
    </row>
    <row r="24" spans="1:5">
      <c r="A24" s="10" t="s">
        <v>23</v>
      </c>
      <c r="B24" s="4">
        <f>SUM(B7:B23)</f>
        <v>3167315.87</v>
      </c>
      <c r="C24" s="4">
        <f>SUM(C7:C23)</f>
        <v>701741.53</v>
      </c>
      <c r="D24" s="4">
        <f>SUM(D7:D23)</f>
        <v>0</v>
      </c>
      <c r="E24" s="4">
        <f t="shared" si="0"/>
        <v>3869057.4000000004</v>
      </c>
    </row>
    <row r="25" spans="1:5">
      <c r="A25" s="11" t="s">
        <v>24</v>
      </c>
      <c r="B25" s="9">
        <v>0</v>
      </c>
      <c r="C25" s="9">
        <v>0</v>
      </c>
      <c r="D25" s="9">
        <v>0</v>
      </c>
      <c r="E25" s="9">
        <f t="shared" si="0"/>
        <v>0</v>
      </c>
    </row>
    <row r="26" spans="1:5">
      <c r="A26" s="12" t="s">
        <v>25</v>
      </c>
      <c r="B26" s="4">
        <f>SUM(B24:B25)</f>
        <v>3167315.87</v>
      </c>
      <c r="C26" s="4">
        <f>SUM(C24:C25)</f>
        <v>701741.53</v>
      </c>
      <c r="D26" s="4">
        <f>SUM(D24:D25)</f>
        <v>0</v>
      </c>
      <c r="E26" s="4">
        <f t="shared" si="0"/>
        <v>3869057.4000000004</v>
      </c>
    </row>
    <row r="27" spans="1:5">
      <c r="A27" s="5" t="s">
        <v>26</v>
      </c>
      <c r="B27" s="6"/>
      <c r="C27" s="6"/>
      <c r="D27" s="6"/>
      <c r="E27" s="6"/>
    </row>
    <row r="28" spans="1:5">
      <c r="A28" s="11" t="s">
        <v>27</v>
      </c>
      <c r="B28" s="9">
        <v>0</v>
      </c>
      <c r="C28" s="9">
        <v>0</v>
      </c>
      <c r="D28" s="9">
        <v>0</v>
      </c>
      <c r="E28" s="9">
        <f t="shared" ref="E28:E35" si="1">SUM(B28:D28)</f>
        <v>0</v>
      </c>
    </row>
    <row r="29" spans="1:5">
      <c r="A29" s="11" t="s">
        <v>28</v>
      </c>
      <c r="B29" s="9">
        <v>0</v>
      </c>
      <c r="C29" s="9">
        <v>0</v>
      </c>
      <c r="D29" s="9">
        <v>0</v>
      </c>
      <c r="E29" s="9">
        <f t="shared" si="1"/>
        <v>0</v>
      </c>
    </row>
    <row r="30" spans="1:5">
      <c r="A30" s="11" t="s">
        <v>29</v>
      </c>
      <c r="B30" s="9">
        <v>97728</v>
      </c>
      <c r="C30" s="9">
        <v>0</v>
      </c>
      <c r="D30" s="9">
        <v>-97728</v>
      </c>
      <c r="E30" s="9">
        <f t="shared" si="1"/>
        <v>0</v>
      </c>
    </row>
    <row r="31" spans="1:5">
      <c r="A31" s="11" t="s">
        <v>30</v>
      </c>
      <c r="B31" s="9">
        <v>0</v>
      </c>
      <c r="C31" s="9">
        <v>0</v>
      </c>
      <c r="D31" s="9">
        <v>0</v>
      </c>
      <c r="E31" s="9">
        <f t="shared" si="1"/>
        <v>0</v>
      </c>
    </row>
    <row r="32" spans="1:5">
      <c r="A32" s="11" t="s">
        <v>31</v>
      </c>
      <c r="B32" s="9">
        <v>0</v>
      </c>
      <c r="C32" s="9">
        <v>136343.23000000001</v>
      </c>
      <c r="D32" s="9">
        <v>-136343</v>
      </c>
      <c r="E32" s="9">
        <f t="shared" si="1"/>
        <v>0.23000000001047738</v>
      </c>
    </row>
    <row r="33" spans="1:5">
      <c r="A33" s="11" t="s">
        <v>32</v>
      </c>
      <c r="B33" s="9">
        <v>0</v>
      </c>
      <c r="C33" s="9">
        <v>21196.45</v>
      </c>
      <c r="D33" s="9">
        <v>-21196</v>
      </c>
      <c r="E33" s="9">
        <f t="shared" si="1"/>
        <v>0.4500000000007276</v>
      </c>
    </row>
    <row r="34" spans="1:5">
      <c r="A34" s="12" t="s">
        <v>33</v>
      </c>
      <c r="B34" s="4">
        <f>SUM(B28:B33)</f>
        <v>97728</v>
      </c>
      <c r="C34" s="4">
        <f>SUM(C28:C33)</f>
        <v>157539.68000000002</v>
      </c>
      <c r="D34" s="4">
        <f>SUM(D28:D33)</f>
        <v>-255267</v>
      </c>
      <c r="E34" s="4">
        <f t="shared" si="1"/>
        <v>0.68000000002211891</v>
      </c>
    </row>
    <row r="35" spans="1:5">
      <c r="A35" s="3" t="s">
        <v>34</v>
      </c>
      <c r="B35" s="4">
        <f>SUM(B26,B34)</f>
        <v>3265043.87</v>
      </c>
      <c r="C35" s="4">
        <f>SUM(C26,C34)</f>
        <v>859281.21000000008</v>
      </c>
      <c r="D35" s="4">
        <f>SUM(D26,D34)</f>
        <v>-255267</v>
      </c>
      <c r="E35" s="4">
        <f t="shared" si="1"/>
        <v>3869058.08</v>
      </c>
    </row>
    <row r="36" spans="1:5">
      <c r="A36" s="3" t="s">
        <v>35</v>
      </c>
      <c r="B36" s="4"/>
      <c r="C36" s="4"/>
      <c r="D36" s="4"/>
      <c r="E36" s="4"/>
    </row>
    <row r="37" spans="1:5">
      <c r="A37" s="5" t="s">
        <v>36</v>
      </c>
      <c r="B37" s="6"/>
      <c r="C37" s="6"/>
      <c r="D37" s="6"/>
      <c r="E37" s="6"/>
    </row>
    <row r="38" spans="1:5">
      <c r="A38" s="7" t="s">
        <v>37</v>
      </c>
      <c r="B38" s="6"/>
      <c r="C38" s="6"/>
      <c r="D38" s="6"/>
      <c r="E38" s="6"/>
    </row>
    <row r="39" spans="1:5">
      <c r="A39" s="8" t="s">
        <v>38</v>
      </c>
      <c r="B39" s="9">
        <v>818450.74</v>
      </c>
      <c r="C39" s="9">
        <v>0</v>
      </c>
      <c r="D39" s="9">
        <v>0</v>
      </c>
      <c r="E39" s="9">
        <f t="shared" ref="E39:E55" si="2">SUM(B39:D39)</f>
        <v>818450.74</v>
      </c>
    </row>
    <row r="40" spans="1:5">
      <c r="A40" s="8" t="s">
        <v>39</v>
      </c>
      <c r="B40" s="9">
        <v>0</v>
      </c>
      <c r="C40" s="9">
        <v>13039.02</v>
      </c>
      <c r="D40" s="9">
        <v>0</v>
      </c>
      <c r="E40" s="9">
        <f t="shared" si="2"/>
        <v>13039.02</v>
      </c>
    </row>
    <row r="41" spans="1:5">
      <c r="A41" s="8" t="s">
        <v>40</v>
      </c>
      <c r="B41" s="9">
        <v>0</v>
      </c>
      <c r="C41" s="9">
        <v>69368.990000000005</v>
      </c>
      <c r="D41" s="9">
        <v>0</v>
      </c>
      <c r="E41" s="9">
        <f t="shared" si="2"/>
        <v>69368.990000000005</v>
      </c>
    </row>
    <row r="42" spans="1:5">
      <c r="A42" s="8" t="s">
        <v>41</v>
      </c>
      <c r="B42" s="9">
        <v>0</v>
      </c>
      <c r="C42" s="9">
        <v>3295.38</v>
      </c>
      <c r="D42" s="9">
        <v>0</v>
      </c>
      <c r="E42" s="9">
        <f t="shared" si="2"/>
        <v>3295.38</v>
      </c>
    </row>
    <row r="43" spans="1:5">
      <c r="A43" s="8" t="s">
        <v>42</v>
      </c>
      <c r="B43" s="9">
        <v>0</v>
      </c>
      <c r="C43" s="9">
        <v>20465.59</v>
      </c>
      <c r="D43" s="9">
        <v>0</v>
      </c>
      <c r="E43" s="9">
        <f t="shared" si="2"/>
        <v>20465.59</v>
      </c>
    </row>
    <row r="44" spans="1:5">
      <c r="A44" s="8" t="s">
        <v>43</v>
      </c>
      <c r="B44" s="9">
        <v>0</v>
      </c>
      <c r="C44" s="9">
        <v>1210.1099999999999</v>
      </c>
      <c r="D44" s="9">
        <v>0</v>
      </c>
      <c r="E44" s="9">
        <f t="shared" si="2"/>
        <v>1210.1099999999999</v>
      </c>
    </row>
    <row r="45" spans="1:5">
      <c r="A45" s="8" t="s">
        <v>44</v>
      </c>
      <c r="B45" s="9">
        <v>0</v>
      </c>
      <c r="C45" s="9">
        <v>76.760000000000005</v>
      </c>
      <c r="D45" s="9">
        <v>0</v>
      </c>
      <c r="E45" s="9">
        <f t="shared" si="2"/>
        <v>76.760000000000005</v>
      </c>
    </row>
    <row r="46" spans="1:5">
      <c r="A46" s="8" t="s">
        <v>45</v>
      </c>
      <c r="B46" s="9">
        <v>0</v>
      </c>
      <c r="C46" s="9">
        <v>-0.09</v>
      </c>
      <c r="D46" s="9">
        <v>0</v>
      </c>
      <c r="E46" s="9">
        <f t="shared" si="2"/>
        <v>-0.09</v>
      </c>
    </row>
    <row r="47" spans="1:5">
      <c r="A47" s="8" t="s">
        <v>46</v>
      </c>
      <c r="B47" s="9">
        <v>0</v>
      </c>
      <c r="C47" s="9">
        <v>29906.92</v>
      </c>
      <c r="D47" s="9">
        <v>0</v>
      </c>
      <c r="E47" s="9">
        <f t="shared" si="2"/>
        <v>29906.92</v>
      </c>
    </row>
    <row r="48" spans="1:5">
      <c r="A48" s="8" t="s">
        <v>47</v>
      </c>
      <c r="B48" s="9">
        <v>0</v>
      </c>
      <c r="C48" s="9">
        <v>6058.97</v>
      </c>
      <c r="D48" s="9">
        <v>0</v>
      </c>
      <c r="E48" s="9">
        <f t="shared" si="2"/>
        <v>6058.97</v>
      </c>
    </row>
    <row r="49" spans="1:5">
      <c r="A49" s="8" t="s">
        <v>48</v>
      </c>
      <c r="B49" s="9">
        <v>0</v>
      </c>
      <c r="C49" s="9">
        <v>304473.46000000002</v>
      </c>
      <c r="D49" s="9">
        <v>0</v>
      </c>
      <c r="E49" s="9">
        <f t="shared" si="2"/>
        <v>304473.46000000002</v>
      </c>
    </row>
    <row r="50" spans="1:5">
      <c r="A50" s="8" t="s">
        <v>49</v>
      </c>
      <c r="B50" s="9">
        <v>0</v>
      </c>
      <c r="C50" s="9">
        <v>141599.5</v>
      </c>
      <c r="D50" s="9">
        <v>0</v>
      </c>
      <c r="E50" s="9">
        <f t="shared" si="2"/>
        <v>141599.5</v>
      </c>
    </row>
    <row r="51" spans="1:5">
      <c r="A51" s="8" t="s">
        <v>50</v>
      </c>
      <c r="B51" s="9">
        <v>0</v>
      </c>
      <c r="C51" s="9">
        <v>41.28</v>
      </c>
      <c r="D51" s="9">
        <v>0</v>
      </c>
      <c r="E51" s="9">
        <f t="shared" si="2"/>
        <v>41.28</v>
      </c>
    </row>
    <row r="52" spans="1:5">
      <c r="A52" s="8" t="s">
        <v>51</v>
      </c>
      <c r="B52" s="9">
        <v>0</v>
      </c>
      <c r="C52" s="9">
        <v>0</v>
      </c>
      <c r="D52" s="9">
        <v>0</v>
      </c>
      <c r="E52" s="9">
        <f t="shared" si="2"/>
        <v>0</v>
      </c>
    </row>
    <row r="53" spans="1:5">
      <c r="A53" s="8" t="s">
        <v>52</v>
      </c>
      <c r="B53" s="9">
        <v>0</v>
      </c>
      <c r="C53" s="9">
        <v>0</v>
      </c>
      <c r="D53" s="9">
        <v>0</v>
      </c>
      <c r="E53" s="9">
        <f t="shared" si="2"/>
        <v>0</v>
      </c>
    </row>
    <row r="54" spans="1:5">
      <c r="A54" s="8" t="s">
        <v>53</v>
      </c>
      <c r="B54" s="9">
        <v>0</v>
      </c>
      <c r="C54" s="9">
        <v>0</v>
      </c>
      <c r="D54" s="9">
        <v>0</v>
      </c>
      <c r="E54" s="9">
        <f t="shared" si="2"/>
        <v>0</v>
      </c>
    </row>
    <row r="55" spans="1:5">
      <c r="A55" s="10" t="s">
        <v>54</v>
      </c>
      <c r="B55" s="4">
        <f>SUM(B39:B54)</f>
        <v>818450.74</v>
      </c>
      <c r="C55" s="4">
        <f>SUM(C39:C54)</f>
        <v>589535.89</v>
      </c>
      <c r="D55" s="4">
        <f>SUM(D39:D54)</f>
        <v>0</v>
      </c>
      <c r="E55" s="4">
        <f t="shared" si="2"/>
        <v>1407986.63</v>
      </c>
    </row>
    <row r="56" spans="1:5">
      <c r="A56" s="7" t="s">
        <v>55</v>
      </c>
      <c r="B56" s="6"/>
      <c r="C56" s="6"/>
      <c r="D56" s="6"/>
      <c r="E56" s="6"/>
    </row>
    <row r="57" spans="1:5">
      <c r="A57" s="8" t="s">
        <v>56</v>
      </c>
      <c r="B57" s="9">
        <v>0</v>
      </c>
      <c r="C57" s="9">
        <v>29045.15</v>
      </c>
      <c r="D57" s="9">
        <v>0</v>
      </c>
      <c r="E57" s="9">
        <f>SUM(B57:D57)</f>
        <v>29045.15</v>
      </c>
    </row>
    <row r="58" spans="1:5">
      <c r="A58" s="8" t="s">
        <v>57</v>
      </c>
      <c r="B58" s="9">
        <v>0</v>
      </c>
      <c r="C58" s="9">
        <v>2248.77</v>
      </c>
      <c r="D58" s="9">
        <v>0</v>
      </c>
      <c r="E58" s="9">
        <f>SUM(B58:D58)</f>
        <v>2248.77</v>
      </c>
    </row>
    <row r="59" spans="1:5">
      <c r="A59" s="8" t="s">
        <v>58</v>
      </c>
      <c r="B59" s="9">
        <v>0</v>
      </c>
      <c r="C59" s="9">
        <v>420.97</v>
      </c>
      <c r="D59" s="9">
        <v>0</v>
      </c>
      <c r="E59" s="9">
        <f>SUM(B59:D59)</f>
        <v>420.97</v>
      </c>
    </row>
    <row r="60" spans="1:5">
      <c r="A60" s="8" t="s">
        <v>59</v>
      </c>
      <c r="B60" s="9">
        <v>0</v>
      </c>
      <c r="C60" s="9">
        <v>55.04</v>
      </c>
      <c r="D60" s="9">
        <v>0</v>
      </c>
      <c r="E60" s="9">
        <f>SUM(B60:D60)</f>
        <v>55.04</v>
      </c>
    </row>
    <row r="61" spans="1:5">
      <c r="A61" s="10" t="s">
        <v>60</v>
      </c>
      <c r="B61" s="4">
        <f>SUM(B57:B60)</f>
        <v>0</v>
      </c>
      <c r="C61" s="4">
        <f>SUM(C57:C60)</f>
        <v>31769.930000000004</v>
      </c>
      <c r="D61" s="4">
        <f>SUM(D57:D60)</f>
        <v>0</v>
      </c>
      <c r="E61" s="4">
        <f>SUM(B61:D61)</f>
        <v>31769.930000000004</v>
      </c>
    </row>
    <row r="62" spans="1:5">
      <c r="A62" s="7" t="s">
        <v>61</v>
      </c>
      <c r="B62" s="6"/>
      <c r="C62" s="6"/>
      <c r="D62" s="6"/>
      <c r="E62" s="6"/>
    </row>
    <row r="63" spans="1:5">
      <c r="A63" s="8" t="s">
        <v>62</v>
      </c>
      <c r="B63" s="9">
        <v>0</v>
      </c>
      <c r="C63" s="9">
        <v>22746.77</v>
      </c>
      <c r="D63" s="9">
        <v>0</v>
      </c>
      <c r="E63" s="9">
        <f>SUM(B63:D63)</f>
        <v>22746.77</v>
      </c>
    </row>
    <row r="64" spans="1:5">
      <c r="A64" s="8" t="s">
        <v>63</v>
      </c>
      <c r="B64" s="9">
        <v>0</v>
      </c>
      <c r="C64" s="9">
        <v>451.64</v>
      </c>
      <c r="D64" s="9">
        <v>0</v>
      </c>
      <c r="E64" s="9">
        <f>SUM(B64:D64)</f>
        <v>451.64</v>
      </c>
    </row>
    <row r="65" spans="1:5">
      <c r="A65" s="8" t="s">
        <v>64</v>
      </c>
      <c r="B65" s="9">
        <v>111776.76</v>
      </c>
      <c r="C65" s="9">
        <v>0</v>
      </c>
      <c r="D65" s="9">
        <v>0</v>
      </c>
      <c r="E65" s="9">
        <f>SUM(B65:D65)</f>
        <v>111776.76</v>
      </c>
    </row>
    <row r="66" spans="1:5">
      <c r="A66" s="10" t="s">
        <v>65</v>
      </c>
      <c r="B66" s="4">
        <f>SUM(B63:B65)</f>
        <v>111776.76</v>
      </c>
      <c r="C66" s="4">
        <f>SUM(C63:C65)</f>
        <v>23198.41</v>
      </c>
      <c r="D66" s="4">
        <f>SUM(D63:D65)</f>
        <v>0</v>
      </c>
      <c r="E66" s="4">
        <f>SUM(B66:D66)</f>
        <v>134975.16999999998</v>
      </c>
    </row>
    <row r="67" spans="1:5">
      <c r="A67" s="7" t="s">
        <v>66</v>
      </c>
      <c r="B67" s="6"/>
      <c r="C67" s="6"/>
      <c r="D67" s="6"/>
      <c r="E67" s="6"/>
    </row>
    <row r="68" spans="1:5">
      <c r="A68" s="8" t="s">
        <v>67</v>
      </c>
      <c r="B68" s="9">
        <v>0</v>
      </c>
      <c r="C68" s="9">
        <v>3676.77</v>
      </c>
      <c r="D68" s="9">
        <v>0</v>
      </c>
      <c r="E68" s="9">
        <f>SUM(B68:D68)</f>
        <v>3676.77</v>
      </c>
    </row>
    <row r="69" spans="1:5">
      <c r="A69" s="8" t="s">
        <v>68</v>
      </c>
      <c r="B69" s="9">
        <v>0</v>
      </c>
      <c r="C69" s="9">
        <v>623.24</v>
      </c>
      <c r="D69" s="9">
        <v>0</v>
      </c>
      <c r="E69" s="9">
        <f>SUM(B69:D69)</f>
        <v>623.24</v>
      </c>
    </row>
    <row r="70" spans="1:5">
      <c r="A70" s="10" t="s">
        <v>69</v>
      </c>
      <c r="B70" s="4">
        <f>SUM(B68:B69)</f>
        <v>0</v>
      </c>
      <c r="C70" s="4">
        <f>SUM(C68:C69)</f>
        <v>4300.01</v>
      </c>
      <c r="D70" s="4">
        <f>SUM(D68:D69)</f>
        <v>0</v>
      </c>
      <c r="E70" s="4">
        <f>SUM(B70:D70)</f>
        <v>4300.01</v>
      </c>
    </row>
    <row r="71" spans="1:5">
      <c r="A71" s="7" t="s">
        <v>70</v>
      </c>
      <c r="B71" s="6"/>
      <c r="C71" s="6"/>
      <c r="D71" s="6"/>
      <c r="E71" s="6"/>
    </row>
    <row r="72" spans="1:5">
      <c r="A72" s="8" t="s">
        <v>71</v>
      </c>
      <c r="B72" s="9">
        <v>22535.54</v>
      </c>
      <c r="C72" s="9">
        <v>694.12</v>
      </c>
      <c r="D72" s="9">
        <v>-20755</v>
      </c>
      <c r="E72" s="9">
        <f t="shared" ref="E72:E88" si="3">SUM(B72:D72)</f>
        <v>2474.66</v>
      </c>
    </row>
    <row r="73" spans="1:5">
      <c r="A73" s="8" t="s">
        <v>72</v>
      </c>
      <c r="B73" s="9">
        <v>0</v>
      </c>
      <c r="C73" s="9">
        <v>3775.26</v>
      </c>
      <c r="D73" s="9">
        <v>0</v>
      </c>
      <c r="E73" s="9">
        <f t="shared" si="3"/>
        <v>3775.26</v>
      </c>
    </row>
    <row r="74" spans="1:5">
      <c r="A74" s="8" t="s">
        <v>73</v>
      </c>
      <c r="B74" s="9">
        <v>292.52999999999997</v>
      </c>
      <c r="C74" s="9">
        <v>0</v>
      </c>
      <c r="D74" s="9">
        <v>0</v>
      </c>
      <c r="E74" s="9">
        <f t="shared" si="3"/>
        <v>292.52999999999997</v>
      </c>
    </row>
    <row r="75" spans="1:5">
      <c r="A75" s="8" t="s">
        <v>74</v>
      </c>
      <c r="B75" s="9">
        <v>129.69999999999999</v>
      </c>
      <c r="C75" s="9">
        <v>0</v>
      </c>
      <c r="D75" s="9">
        <v>0</v>
      </c>
      <c r="E75" s="9">
        <f t="shared" si="3"/>
        <v>129.69999999999999</v>
      </c>
    </row>
    <row r="76" spans="1:5">
      <c r="A76" s="8" t="s">
        <v>75</v>
      </c>
      <c r="B76" s="9">
        <v>11941.45</v>
      </c>
      <c r="C76" s="9">
        <v>0</v>
      </c>
      <c r="D76" s="9">
        <v>0</v>
      </c>
      <c r="E76" s="9">
        <f t="shared" si="3"/>
        <v>11941.45</v>
      </c>
    </row>
    <row r="77" spans="1:5">
      <c r="A77" s="8" t="s">
        <v>76</v>
      </c>
      <c r="B77" s="9">
        <v>2995.39</v>
      </c>
      <c r="C77" s="9">
        <v>0</v>
      </c>
      <c r="D77" s="9">
        <v>0</v>
      </c>
      <c r="E77" s="9">
        <f t="shared" si="3"/>
        <v>2995.39</v>
      </c>
    </row>
    <row r="78" spans="1:5">
      <c r="A78" s="8" t="s">
        <v>77</v>
      </c>
      <c r="B78" s="9">
        <v>9900.64</v>
      </c>
      <c r="C78" s="9">
        <v>0</v>
      </c>
      <c r="D78" s="9">
        <v>0</v>
      </c>
      <c r="E78" s="9">
        <f t="shared" si="3"/>
        <v>9900.64</v>
      </c>
    </row>
    <row r="79" spans="1:5">
      <c r="A79" s="8" t="s">
        <v>78</v>
      </c>
      <c r="B79" s="9">
        <v>6378</v>
      </c>
      <c r="C79" s="9">
        <v>0</v>
      </c>
      <c r="D79" s="9">
        <v>0</v>
      </c>
      <c r="E79" s="9">
        <f t="shared" si="3"/>
        <v>6378</v>
      </c>
    </row>
    <row r="80" spans="1:5">
      <c r="A80" s="8" t="s">
        <v>79</v>
      </c>
      <c r="B80" s="9">
        <v>0</v>
      </c>
      <c r="C80" s="9">
        <v>0</v>
      </c>
      <c r="D80" s="9">
        <v>0</v>
      </c>
      <c r="E80" s="9">
        <f t="shared" si="3"/>
        <v>0</v>
      </c>
    </row>
    <row r="81" spans="1:5">
      <c r="A81" s="8" t="s">
        <v>80</v>
      </c>
      <c r="B81" s="9">
        <v>4440.3999999999996</v>
      </c>
      <c r="C81" s="9">
        <v>0</v>
      </c>
      <c r="D81" s="9">
        <v>0</v>
      </c>
      <c r="E81" s="9">
        <f t="shared" si="3"/>
        <v>4440.3999999999996</v>
      </c>
    </row>
    <row r="82" spans="1:5">
      <c r="A82" s="8" t="s">
        <v>81</v>
      </c>
      <c r="B82" s="9">
        <v>0</v>
      </c>
      <c r="C82" s="9">
        <v>0</v>
      </c>
      <c r="D82" s="9">
        <v>0</v>
      </c>
      <c r="E82" s="9">
        <f t="shared" si="3"/>
        <v>0</v>
      </c>
    </row>
    <row r="83" spans="1:5">
      <c r="A83" s="8" t="s">
        <v>82</v>
      </c>
      <c r="B83" s="9">
        <v>0</v>
      </c>
      <c r="C83" s="9">
        <v>0</v>
      </c>
      <c r="D83" s="9">
        <v>0</v>
      </c>
      <c r="E83" s="9">
        <f t="shared" si="3"/>
        <v>0</v>
      </c>
    </row>
    <row r="84" spans="1:5">
      <c r="A84" s="8" t="s">
        <v>83</v>
      </c>
      <c r="B84" s="9">
        <v>0</v>
      </c>
      <c r="C84" s="9">
        <v>0</v>
      </c>
      <c r="D84" s="9">
        <v>0</v>
      </c>
      <c r="E84" s="9">
        <f t="shared" si="3"/>
        <v>0</v>
      </c>
    </row>
    <row r="85" spans="1:5">
      <c r="A85" s="8" t="s">
        <v>84</v>
      </c>
      <c r="B85" s="9">
        <v>0</v>
      </c>
      <c r="C85" s="9">
        <v>0</v>
      </c>
      <c r="D85" s="9">
        <v>0</v>
      </c>
      <c r="E85" s="9">
        <f t="shared" si="3"/>
        <v>0</v>
      </c>
    </row>
    <row r="86" spans="1:5">
      <c r="A86" s="8" t="s">
        <v>85</v>
      </c>
      <c r="B86" s="9">
        <v>615.91999999999996</v>
      </c>
      <c r="C86" s="9">
        <v>0</v>
      </c>
      <c r="D86" s="9">
        <v>0</v>
      </c>
      <c r="E86" s="9">
        <f t="shared" si="3"/>
        <v>615.91999999999996</v>
      </c>
    </row>
    <row r="87" spans="1:5">
      <c r="A87" s="10" t="s">
        <v>86</v>
      </c>
      <c r="B87" s="4">
        <f>SUM(B72:B86)</f>
        <v>59229.57</v>
      </c>
      <c r="C87" s="4">
        <f>SUM(C72:C86)</f>
        <v>4469.38</v>
      </c>
      <c r="D87" s="4">
        <f>SUM(D72:D86)</f>
        <v>-20755</v>
      </c>
      <c r="E87" s="4">
        <f t="shared" si="3"/>
        <v>42943.95</v>
      </c>
    </row>
    <row r="88" spans="1:5">
      <c r="A88" s="11" t="s">
        <v>87</v>
      </c>
      <c r="B88" s="9">
        <v>0</v>
      </c>
      <c r="C88" s="9">
        <v>0</v>
      </c>
      <c r="D88" s="9">
        <v>0</v>
      </c>
      <c r="E88" s="9">
        <f t="shared" si="3"/>
        <v>0</v>
      </c>
    </row>
    <row r="89" spans="1:5">
      <c r="A89" s="7" t="s">
        <v>88</v>
      </c>
      <c r="B89" s="6"/>
      <c r="C89" s="6"/>
      <c r="D89" s="6"/>
      <c r="E89" s="6"/>
    </row>
    <row r="90" spans="1:5">
      <c r="A90" s="8" t="s">
        <v>88</v>
      </c>
      <c r="B90" s="9">
        <v>0</v>
      </c>
      <c r="C90" s="9">
        <v>-205923.28</v>
      </c>
      <c r="D90" s="9">
        <v>0</v>
      </c>
      <c r="E90" s="9">
        <f>SUM(B90:D90)</f>
        <v>-205923.28</v>
      </c>
    </row>
    <row r="91" spans="1:5">
      <c r="A91" s="12" t="s">
        <v>89</v>
      </c>
      <c r="B91" s="4">
        <f>SUM(B55,B61,B66,B70,B87:B88,B90)</f>
        <v>989457.07</v>
      </c>
      <c r="C91" s="4">
        <f>SUM(C55,C61,C66,C70,C87:C88,C90)</f>
        <v>447350.34000000008</v>
      </c>
      <c r="D91" s="4">
        <f>SUM(D55,D61,D66,D70,D87:D88,D90)</f>
        <v>-20755</v>
      </c>
      <c r="E91" s="4">
        <f>SUM(B91:D91)</f>
        <v>1416052.4100000001</v>
      </c>
    </row>
    <row r="92" spans="1:5">
      <c r="A92" s="5" t="s">
        <v>90</v>
      </c>
      <c r="B92" s="6"/>
      <c r="C92" s="6"/>
      <c r="D92" s="6"/>
      <c r="E92" s="6"/>
    </row>
    <row r="93" spans="1:5">
      <c r="A93" s="7" t="s">
        <v>91</v>
      </c>
      <c r="B93" s="6"/>
      <c r="C93" s="6"/>
      <c r="D93" s="6"/>
      <c r="E93" s="6"/>
    </row>
    <row r="94" spans="1:5">
      <c r="A94" s="8" t="s">
        <v>92</v>
      </c>
      <c r="B94" s="9">
        <v>0</v>
      </c>
      <c r="C94" s="9">
        <v>35087.08</v>
      </c>
      <c r="D94" s="9">
        <v>-35087</v>
      </c>
      <c r="E94" s="9">
        <f>SUM(B94:D94)</f>
        <v>8.000000000174623E-2</v>
      </c>
    </row>
    <row r="95" spans="1:5">
      <c r="A95" s="7" t="s">
        <v>93</v>
      </c>
      <c r="B95" s="6"/>
      <c r="C95" s="6"/>
      <c r="D95" s="6"/>
      <c r="E95" s="6"/>
    </row>
    <row r="96" spans="1:5">
      <c r="A96" s="8" t="s">
        <v>94</v>
      </c>
      <c r="B96" s="9">
        <v>0</v>
      </c>
      <c r="C96" s="9">
        <v>31461.69</v>
      </c>
      <c r="D96" s="9">
        <v>-31462</v>
      </c>
      <c r="E96" s="9">
        <f>SUM(B96:D96)</f>
        <v>-0.31000000000130967</v>
      </c>
    </row>
    <row r="97" spans="1:5">
      <c r="A97" s="7" t="s">
        <v>95</v>
      </c>
      <c r="B97" s="6"/>
      <c r="C97" s="6"/>
      <c r="D97" s="6"/>
      <c r="E97" s="6"/>
    </row>
    <row r="98" spans="1:5">
      <c r="A98" s="8" t="s">
        <v>96</v>
      </c>
      <c r="B98" s="9">
        <v>0</v>
      </c>
      <c r="C98" s="9">
        <v>31461.69</v>
      </c>
      <c r="D98" s="9">
        <v>-31462</v>
      </c>
      <c r="E98" s="9">
        <f t="shared" ref="E98:E103" si="4">SUM(B98:D98)</f>
        <v>-0.31000000000130967</v>
      </c>
    </row>
    <row r="99" spans="1:5">
      <c r="A99" s="11" t="s">
        <v>97</v>
      </c>
      <c r="B99" s="9">
        <v>1550.28</v>
      </c>
      <c r="C99" s="9">
        <v>0</v>
      </c>
      <c r="D99" s="9">
        <v>0</v>
      </c>
      <c r="E99" s="9">
        <f t="shared" si="4"/>
        <v>1550.28</v>
      </c>
    </row>
    <row r="100" spans="1:5">
      <c r="A100" s="11" t="s">
        <v>98</v>
      </c>
      <c r="B100" s="9">
        <v>0</v>
      </c>
      <c r="C100" s="9">
        <v>0</v>
      </c>
      <c r="D100" s="9">
        <v>0</v>
      </c>
      <c r="E100" s="9">
        <f t="shared" si="4"/>
        <v>0</v>
      </c>
    </row>
    <row r="101" spans="1:5">
      <c r="A101" s="12" t="s">
        <v>99</v>
      </c>
      <c r="B101" s="4">
        <f>SUM(B94,B96,B98:B100)</f>
        <v>1550.28</v>
      </c>
      <c r="C101" s="4">
        <f>SUM(C94,C96,C98:C100)</f>
        <v>98010.46</v>
      </c>
      <c r="D101" s="4">
        <f>SUM(D94,D96,D98:D100)</f>
        <v>-98011</v>
      </c>
      <c r="E101" s="4">
        <f t="shared" si="4"/>
        <v>1549.7400000000052</v>
      </c>
    </row>
    <row r="102" spans="1:5">
      <c r="A102" s="3" t="s">
        <v>100</v>
      </c>
      <c r="B102" s="4">
        <f>SUM(B91,B101)</f>
        <v>991007.35</v>
      </c>
      <c r="C102" s="4">
        <f>SUM(C91,C101)</f>
        <v>545360.80000000005</v>
      </c>
      <c r="D102" s="4">
        <f>SUM(D91,D101)</f>
        <v>-118766</v>
      </c>
      <c r="E102" s="4">
        <f t="shared" si="4"/>
        <v>1417602.15</v>
      </c>
    </row>
    <row r="103" spans="1:5">
      <c r="A103" s="3" t="s">
        <v>101</v>
      </c>
      <c r="B103" s="4">
        <f>B35-B102</f>
        <v>2274036.52</v>
      </c>
      <c r="C103" s="4">
        <f>C35-C102</f>
        <v>313920.41000000003</v>
      </c>
      <c r="D103" s="4">
        <f>D35-D102</f>
        <v>-136501</v>
      </c>
      <c r="E103" s="4">
        <f t="shared" si="4"/>
        <v>2451455.9300000002</v>
      </c>
    </row>
    <row r="104" spans="1:5">
      <c r="A104" s="3" t="s">
        <v>102</v>
      </c>
      <c r="B104" s="4"/>
      <c r="C104" s="4"/>
      <c r="D104" s="4"/>
      <c r="E104" s="4"/>
    </row>
    <row r="105" spans="1:5">
      <c r="A105" s="5" t="s">
        <v>103</v>
      </c>
      <c r="B105" s="6"/>
      <c r="C105" s="6"/>
      <c r="D105" s="6"/>
      <c r="E105" s="6"/>
    </row>
    <row r="106" spans="1:5">
      <c r="A106" s="7" t="s">
        <v>104</v>
      </c>
      <c r="B106" s="6"/>
      <c r="C106" s="6"/>
      <c r="D106" s="6"/>
      <c r="E106" s="6"/>
    </row>
    <row r="107" spans="1:5">
      <c r="A107" s="8" t="s">
        <v>105</v>
      </c>
      <c r="B107" s="9">
        <v>494516.4</v>
      </c>
      <c r="C107" s="9">
        <v>153069.35</v>
      </c>
      <c r="D107" s="9">
        <v>0</v>
      </c>
      <c r="E107" s="9">
        <f>SUM(B107:D107)</f>
        <v>647585.75</v>
      </c>
    </row>
    <row r="108" spans="1:5">
      <c r="A108" s="8" t="s">
        <v>106</v>
      </c>
      <c r="B108" s="9">
        <v>0</v>
      </c>
      <c r="C108" s="9">
        <v>0</v>
      </c>
      <c r="D108" s="9">
        <v>0</v>
      </c>
      <c r="E108" s="9">
        <f>SUM(B108:D108)</f>
        <v>0</v>
      </c>
    </row>
    <row r="109" spans="1:5">
      <c r="A109" s="8" t="s">
        <v>107</v>
      </c>
      <c r="B109" s="9">
        <v>0</v>
      </c>
      <c r="C109" s="9">
        <v>23170.09</v>
      </c>
      <c r="D109" s="9">
        <v>0</v>
      </c>
      <c r="E109" s="9">
        <f>SUM(B109:D109)</f>
        <v>23170.09</v>
      </c>
    </row>
    <row r="110" spans="1:5">
      <c r="A110" s="8" t="s">
        <v>108</v>
      </c>
      <c r="B110" s="9">
        <v>0</v>
      </c>
      <c r="C110" s="9">
        <v>0</v>
      </c>
      <c r="D110" s="9">
        <v>0</v>
      </c>
      <c r="E110" s="9">
        <f>SUM(B110:D110)</f>
        <v>0</v>
      </c>
    </row>
    <row r="111" spans="1:5">
      <c r="A111" s="10" t="s">
        <v>109</v>
      </c>
      <c r="B111" s="4">
        <f>SUM(B107:B110)</f>
        <v>494516.4</v>
      </c>
      <c r="C111" s="4">
        <f>SUM(C107:C110)</f>
        <v>176239.44</v>
      </c>
      <c r="D111" s="4">
        <f>SUM(D107:D110)</f>
        <v>0</v>
      </c>
      <c r="E111" s="4">
        <f>SUM(B111:D111)</f>
        <v>670755.84000000008</v>
      </c>
    </row>
    <row r="112" spans="1:5">
      <c r="A112" s="7" t="s">
        <v>110</v>
      </c>
      <c r="B112" s="6"/>
      <c r="C112" s="6"/>
      <c r="D112" s="6"/>
      <c r="E112" s="6"/>
    </row>
    <row r="113" spans="1:5">
      <c r="A113" s="8" t="s">
        <v>111</v>
      </c>
      <c r="B113" s="9">
        <v>5997</v>
      </c>
      <c r="C113" s="9">
        <v>0</v>
      </c>
      <c r="D113" s="9">
        <v>0</v>
      </c>
      <c r="E113" s="9">
        <f t="shared" ref="E113:E123" si="5">SUM(B113:D113)</f>
        <v>5997</v>
      </c>
    </row>
    <row r="114" spans="1:5">
      <c r="A114" s="8" t="s">
        <v>112</v>
      </c>
      <c r="B114" s="9">
        <v>5440.1</v>
      </c>
      <c r="C114" s="9">
        <v>0</v>
      </c>
      <c r="D114" s="9">
        <v>0</v>
      </c>
      <c r="E114" s="9">
        <f t="shared" si="5"/>
        <v>5440.1</v>
      </c>
    </row>
    <row r="115" spans="1:5">
      <c r="A115" s="8" t="s">
        <v>113</v>
      </c>
      <c r="B115" s="9">
        <v>38145.65</v>
      </c>
      <c r="C115" s="9">
        <v>0</v>
      </c>
      <c r="D115" s="9">
        <v>0</v>
      </c>
      <c r="E115" s="9">
        <f t="shared" si="5"/>
        <v>38145.65</v>
      </c>
    </row>
    <row r="116" spans="1:5">
      <c r="A116" s="8" t="s">
        <v>114</v>
      </c>
      <c r="B116" s="9">
        <v>22529.4</v>
      </c>
      <c r="C116" s="9">
        <v>0</v>
      </c>
      <c r="D116" s="9">
        <v>0</v>
      </c>
      <c r="E116" s="9">
        <f t="shared" si="5"/>
        <v>22529.4</v>
      </c>
    </row>
    <row r="117" spans="1:5">
      <c r="A117" s="8" t="s">
        <v>115</v>
      </c>
      <c r="B117" s="9">
        <v>5741.1</v>
      </c>
      <c r="C117" s="9">
        <v>0</v>
      </c>
      <c r="D117" s="9">
        <v>0</v>
      </c>
      <c r="E117" s="9">
        <f t="shared" si="5"/>
        <v>5741.1</v>
      </c>
    </row>
    <row r="118" spans="1:5">
      <c r="A118" s="8" t="s">
        <v>116</v>
      </c>
      <c r="B118" s="9">
        <v>0</v>
      </c>
      <c r="C118" s="9">
        <v>0</v>
      </c>
      <c r="D118" s="9">
        <v>0</v>
      </c>
      <c r="E118" s="9">
        <f t="shared" si="5"/>
        <v>0</v>
      </c>
    </row>
    <row r="119" spans="1:5">
      <c r="A119" s="8" t="s">
        <v>117</v>
      </c>
      <c r="B119" s="9">
        <v>0</v>
      </c>
      <c r="C119" s="9">
        <v>20.9</v>
      </c>
      <c r="D119" s="9">
        <v>0</v>
      </c>
      <c r="E119" s="9">
        <f t="shared" si="5"/>
        <v>20.9</v>
      </c>
    </row>
    <row r="120" spans="1:5">
      <c r="A120" s="8" t="s">
        <v>118</v>
      </c>
      <c r="B120" s="9">
        <v>0</v>
      </c>
      <c r="C120" s="9">
        <v>28.23</v>
      </c>
      <c r="D120" s="9">
        <v>0</v>
      </c>
      <c r="E120" s="9">
        <f t="shared" si="5"/>
        <v>28.23</v>
      </c>
    </row>
    <row r="121" spans="1:5">
      <c r="A121" s="8" t="s">
        <v>119</v>
      </c>
      <c r="B121" s="9">
        <v>0</v>
      </c>
      <c r="C121" s="9">
        <v>0</v>
      </c>
      <c r="D121" s="9">
        <v>0</v>
      </c>
      <c r="E121" s="9">
        <f t="shared" si="5"/>
        <v>0</v>
      </c>
    </row>
    <row r="122" spans="1:5">
      <c r="A122" s="8" t="s">
        <v>120</v>
      </c>
      <c r="B122" s="9">
        <v>0</v>
      </c>
      <c r="C122" s="9">
        <v>0</v>
      </c>
      <c r="D122" s="9">
        <v>0</v>
      </c>
      <c r="E122" s="9">
        <f t="shared" si="5"/>
        <v>0</v>
      </c>
    </row>
    <row r="123" spans="1:5">
      <c r="A123" s="10" t="s">
        <v>121</v>
      </c>
      <c r="B123" s="4">
        <f>SUM(B113:B122)</f>
        <v>77853.25</v>
      </c>
      <c r="C123" s="4">
        <f>SUM(C113:C122)</f>
        <v>49.129999999999995</v>
      </c>
      <c r="D123" s="4">
        <f>SUM(D113:D122)</f>
        <v>0</v>
      </c>
      <c r="E123" s="4">
        <f t="shared" si="5"/>
        <v>77902.38</v>
      </c>
    </row>
    <row r="124" spans="1:5">
      <c r="A124" s="7" t="s">
        <v>122</v>
      </c>
      <c r="B124" s="6"/>
      <c r="C124" s="6"/>
      <c r="D124" s="6"/>
      <c r="E124" s="6"/>
    </row>
    <row r="125" spans="1:5">
      <c r="A125" s="8" t="s">
        <v>123</v>
      </c>
      <c r="B125" s="9">
        <v>24500</v>
      </c>
      <c r="C125" s="9">
        <v>0</v>
      </c>
      <c r="D125" s="9">
        <v>0</v>
      </c>
      <c r="E125" s="9">
        <f t="shared" ref="E125:E133" si="6">SUM(B125:D125)</f>
        <v>24500</v>
      </c>
    </row>
    <row r="126" spans="1:5">
      <c r="A126" s="8" t="s">
        <v>124</v>
      </c>
      <c r="B126" s="9">
        <v>12000</v>
      </c>
      <c r="C126" s="9">
        <v>0</v>
      </c>
      <c r="D126" s="9">
        <v>0</v>
      </c>
      <c r="E126" s="9">
        <f t="shared" si="6"/>
        <v>12000</v>
      </c>
    </row>
    <row r="127" spans="1:5">
      <c r="A127" s="8" t="s">
        <v>125</v>
      </c>
      <c r="B127" s="9">
        <v>0</v>
      </c>
      <c r="C127" s="9">
        <v>0</v>
      </c>
      <c r="D127" s="9">
        <v>0</v>
      </c>
      <c r="E127" s="9">
        <f t="shared" si="6"/>
        <v>0</v>
      </c>
    </row>
    <row r="128" spans="1:5">
      <c r="A128" s="8" t="s">
        <v>126</v>
      </c>
      <c r="B128" s="9">
        <v>0</v>
      </c>
      <c r="C128" s="9">
        <v>0</v>
      </c>
      <c r="D128" s="9">
        <v>0</v>
      </c>
      <c r="E128" s="9">
        <f t="shared" si="6"/>
        <v>0</v>
      </c>
    </row>
    <row r="129" spans="1:5">
      <c r="A129" s="8" t="s">
        <v>127</v>
      </c>
      <c r="B129" s="9">
        <v>0</v>
      </c>
      <c r="C129" s="9">
        <v>0</v>
      </c>
      <c r="D129" s="9">
        <v>0</v>
      </c>
      <c r="E129" s="9">
        <f t="shared" si="6"/>
        <v>0</v>
      </c>
    </row>
    <row r="130" spans="1:5">
      <c r="A130" s="8" t="s">
        <v>128</v>
      </c>
      <c r="B130" s="9">
        <v>0</v>
      </c>
      <c r="C130" s="9">
        <v>2855.01</v>
      </c>
      <c r="D130" s="9">
        <v>0</v>
      </c>
      <c r="E130" s="9">
        <f t="shared" si="6"/>
        <v>2855.01</v>
      </c>
    </row>
    <row r="131" spans="1:5">
      <c r="A131" s="8" t="s">
        <v>129</v>
      </c>
      <c r="B131" s="9">
        <v>0</v>
      </c>
      <c r="C131" s="9">
        <v>0</v>
      </c>
      <c r="D131" s="9">
        <v>0</v>
      </c>
      <c r="E131" s="9">
        <f t="shared" si="6"/>
        <v>0</v>
      </c>
    </row>
    <row r="132" spans="1:5">
      <c r="A132" s="10" t="s">
        <v>130</v>
      </c>
      <c r="B132" s="4">
        <f>SUM(B125:B131)</f>
        <v>36500</v>
      </c>
      <c r="C132" s="4">
        <f>SUM(C125:C131)</f>
        <v>2855.01</v>
      </c>
      <c r="D132" s="4">
        <f>SUM(D125:D131)</f>
        <v>0</v>
      </c>
      <c r="E132" s="4">
        <f t="shared" si="6"/>
        <v>39355.01</v>
      </c>
    </row>
    <row r="133" spans="1:5">
      <c r="A133" s="12" t="s">
        <v>131</v>
      </c>
      <c r="B133" s="4">
        <f>SUM(B111,B123,B132)</f>
        <v>608869.65</v>
      </c>
      <c r="C133" s="4">
        <f>SUM(C111,C123,C132)</f>
        <v>179143.58000000002</v>
      </c>
      <c r="D133" s="4">
        <f>SUM(D111,D123,D132)</f>
        <v>0</v>
      </c>
      <c r="E133" s="4">
        <f t="shared" si="6"/>
        <v>788013.23</v>
      </c>
    </row>
    <row r="134" spans="1:5">
      <c r="A134" s="5" t="s">
        <v>132</v>
      </c>
      <c r="B134" s="6"/>
      <c r="C134" s="6"/>
      <c r="D134" s="6"/>
      <c r="E134" s="6"/>
    </row>
    <row r="135" spans="1:5">
      <c r="A135" s="7" t="s">
        <v>133</v>
      </c>
      <c r="B135" s="6"/>
      <c r="C135" s="6"/>
      <c r="D135" s="6"/>
      <c r="E135" s="6"/>
    </row>
    <row r="136" spans="1:5">
      <c r="A136" s="8" t="s">
        <v>134</v>
      </c>
      <c r="B136" s="9">
        <v>48891.73</v>
      </c>
      <c r="C136" s="9">
        <v>28544.86</v>
      </c>
      <c r="D136" s="9">
        <v>0</v>
      </c>
      <c r="E136" s="9">
        <f t="shared" ref="E136:E142" si="7">SUM(B136:D136)</f>
        <v>77436.59</v>
      </c>
    </row>
    <row r="137" spans="1:5">
      <c r="A137" s="8" t="s">
        <v>135</v>
      </c>
      <c r="B137" s="9">
        <v>4500.2</v>
      </c>
      <c r="C137" s="9">
        <v>719.43</v>
      </c>
      <c r="D137" s="9">
        <v>0</v>
      </c>
      <c r="E137" s="9">
        <f t="shared" si="7"/>
        <v>5219.63</v>
      </c>
    </row>
    <row r="138" spans="1:5">
      <c r="A138" s="8" t="s">
        <v>136</v>
      </c>
      <c r="B138" s="9">
        <v>2928.76</v>
      </c>
      <c r="C138" s="9">
        <v>0</v>
      </c>
      <c r="D138" s="9">
        <v>0</v>
      </c>
      <c r="E138" s="9">
        <f t="shared" si="7"/>
        <v>2928.76</v>
      </c>
    </row>
    <row r="139" spans="1:5">
      <c r="A139" s="8" t="s">
        <v>137</v>
      </c>
      <c r="B139" s="9">
        <v>853.62</v>
      </c>
      <c r="C139" s="9">
        <v>0</v>
      </c>
      <c r="D139" s="9">
        <v>0</v>
      </c>
      <c r="E139" s="9">
        <f t="shared" si="7"/>
        <v>853.62</v>
      </c>
    </row>
    <row r="140" spans="1:5">
      <c r="A140" s="8" t="s">
        <v>138</v>
      </c>
      <c r="B140" s="9">
        <v>0</v>
      </c>
      <c r="C140" s="9">
        <v>4165.32</v>
      </c>
      <c r="D140" s="9">
        <v>0</v>
      </c>
      <c r="E140" s="9">
        <f t="shared" si="7"/>
        <v>4165.32</v>
      </c>
    </row>
    <row r="141" spans="1:5">
      <c r="A141" s="8" t="s">
        <v>139</v>
      </c>
      <c r="B141" s="9">
        <v>0</v>
      </c>
      <c r="C141" s="9">
        <v>22.43</v>
      </c>
      <c r="D141" s="9">
        <v>0</v>
      </c>
      <c r="E141" s="9">
        <f t="shared" si="7"/>
        <v>22.43</v>
      </c>
    </row>
    <row r="142" spans="1:5">
      <c r="A142" s="10" t="s">
        <v>140</v>
      </c>
      <c r="B142" s="4">
        <f>SUM(B136:B141)</f>
        <v>57174.310000000005</v>
      </c>
      <c r="C142" s="4">
        <f>SUM(C136:C141)</f>
        <v>33452.04</v>
      </c>
      <c r="D142" s="4">
        <f>SUM(D136:D141)</f>
        <v>0</v>
      </c>
      <c r="E142" s="4">
        <f t="shared" si="7"/>
        <v>90626.35</v>
      </c>
    </row>
    <row r="143" spans="1:5">
      <c r="A143" s="7" t="s">
        <v>141</v>
      </c>
      <c r="B143" s="6"/>
      <c r="C143" s="6"/>
      <c r="D143" s="6"/>
      <c r="E143" s="6"/>
    </row>
    <row r="144" spans="1:5">
      <c r="A144" s="8" t="s">
        <v>142</v>
      </c>
      <c r="B144" s="9">
        <v>1910.34</v>
      </c>
      <c r="C144" s="9">
        <v>0</v>
      </c>
      <c r="D144" s="9">
        <v>0</v>
      </c>
      <c r="E144" s="9">
        <f>SUM(B144:D144)</f>
        <v>1910.34</v>
      </c>
    </row>
    <row r="145" spans="1:5">
      <c r="A145" s="12" t="s">
        <v>143</v>
      </c>
      <c r="B145" s="4">
        <f>SUM(B142,B144)</f>
        <v>59084.65</v>
      </c>
      <c r="C145" s="4">
        <f>SUM(C142,C144)</f>
        <v>33452.04</v>
      </c>
      <c r="D145" s="4">
        <f>SUM(D142,D144)</f>
        <v>0</v>
      </c>
      <c r="E145" s="4">
        <f>SUM(B145:D145)</f>
        <v>92536.69</v>
      </c>
    </row>
    <row r="146" spans="1:5">
      <c r="A146" s="5" t="s">
        <v>144</v>
      </c>
      <c r="B146" s="6"/>
      <c r="C146" s="6"/>
      <c r="D146" s="6"/>
      <c r="E146" s="6"/>
    </row>
    <row r="147" spans="1:5">
      <c r="A147" s="7" t="s">
        <v>145</v>
      </c>
      <c r="B147" s="6"/>
      <c r="C147" s="6"/>
      <c r="D147" s="6"/>
      <c r="E147" s="6"/>
    </row>
    <row r="148" spans="1:5">
      <c r="A148" s="8" t="s">
        <v>146</v>
      </c>
      <c r="B148" s="9">
        <v>24781.94</v>
      </c>
      <c r="C148" s="9">
        <v>0</v>
      </c>
      <c r="D148" s="9">
        <v>0</v>
      </c>
      <c r="E148" s="9">
        <f t="shared" ref="E148:E157" si="8">SUM(B148:D148)</f>
        <v>24781.94</v>
      </c>
    </row>
    <row r="149" spans="1:5">
      <c r="A149" s="8" t="s">
        <v>147</v>
      </c>
      <c r="B149" s="9">
        <v>5196.2299999999996</v>
      </c>
      <c r="C149" s="9">
        <v>16747.099999999999</v>
      </c>
      <c r="D149" s="9">
        <v>0</v>
      </c>
      <c r="E149" s="9">
        <f t="shared" si="8"/>
        <v>21943.329999999998</v>
      </c>
    </row>
    <row r="150" spans="1:5">
      <c r="A150" s="8" t="s">
        <v>148</v>
      </c>
      <c r="B150" s="9">
        <v>5766.48</v>
      </c>
      <c r="C150" s="9">
        <v>9038.69</v>
      </c>
      <c r="D150" s="9">
        <v>0</v>
      </c>
      <c r="E150" s="9">
        <f t="shared" si="8"/>
        <v>14805.17</v>
      </c>
    </row>
    <row r="151" spans="1:5">
      <c r="A151" s="8" t="s">
        <v>149</v>
      </c>
      <c r="B151" s="9">
        <v>1649.83</v>
      </c>
      <c r="C151" s="9">
        <v>14431.78</v>
      </c>
      <c r="D151" s="9">
        <v>0</v>
      </c>
      <c r="E151" s="9">
        <f t="shared" si="8"/>
        <v>16081.61</v>
      </c>
    </row>
    <row r="152" spans="1:5">
      <c r="A152" s="8" t="s">
        <v>150</v>
      </c>
      <c r="B152" s="9">
        <v>10314.870000000001</v>
      </c>
      <c r="C152" s="9">
        <v>0</v>
      </c>
      <c r="D152" s="9">
        <v>0</v>
      </c>
      <c r="E152" s="9">
        <f t="shared" si="8"/>
        <v>10314.870000000001</v>
      </c>
    </row>
    <row r="153" spans="1:5">
      <c r="A153" s="8" t="s">
        <v>151</v>
      </c>
      <c r="B153" s="9">
        <v>33000</v>
      </c>
      <c r="C153" s="9">
        <v>0</v>
      </c>
      <c r="D153" s="9">
        <v>0</v>
      </c>
      <c r="E153" s="9">
        <f t="shared" si="8"/>
        <v>33000</v>
      </c>
    </row>
    <row r="154" spans="1:5">
      <c r="A154" s="8" t="s">
        <v>152</v>
      </c>
      <c r="B154" s="9">
        <v>31863.1</v>
      </c>
      <c r="C154" s="9">
        <v>0</v>
      </c>
      <c r="D154" s="9">
        <v>0</v>
      </c>
      <c r="E154" s="9">
        <f t="shared" si="8"/>
        <v>31863.1</v>
      </c>
    </row>
    <row r="155" spans="1:5">
      <c r="A155" s="8" t="s">
        <v>153</v>
      </c>
      <c r="B155" s="9">
        <v>18320.27</v>
      </c>
      <c r="C155" s="9">
        <v>6425.86</v>
      </c>
      <c r="D155" s="9">
        <v>0</v>
      </c>
      <c r="E155" s="9">
        <f t="shared" si="8"/>
        <v>24746.13</v>
      </c>
    </row>
    <row r="156" spans="1:5">
      <c r="A156" s="10" t="s">
        <v>154</v>
      </c>
      <c r="B156" s="4">
        <f>SUM(B148:B155)</f>
        <v>130892.72000000002</v>
      </c>
      <c r="C156" s="4">
        <f>SUM(C148:C155)</f>
        <v>46643.43</v>
      </c>
      <c r="D156" s="4">
        <f>SUM(D148:D155)</f>
        <v>0</v>
      </c>
      <c r="E156" s="4">
        <f t="shared" si="8"/>
        <v>177536.15000000002</v>
      </c>
    </row>
    <row r="157" spans="1:5">
      <c r="A157" s="12" t="s">
        <v>155</v>
      </c>
      <c r="B157" s="4">
        <f>SUM(B156)</f>
        <v>130892.72000000002</v>
      </c>
      <c r="C157" s="4">
        <f>SUM(C156)</f>
        <v>46643.43</v>
      </c>
      <c r="D157" s="4">
        <f>SUM(D156)</f>
        <v>0</v>
      </c>
      <c r="E157" s="4">
        <f t="shared" si="8"/>
        <v>177536.15000000002</v>
      </c>
    </row>
    <row r="158" spans="1:5">
      <c r="A158" s="5" t="s">
        <v>156</v>
      </c>
      <c r="B158" s="6"/>
      <c r="C158" s="6"/>
      <c r="D158" s="6"/>
      <c r="E158" s="6"/>
    </row>
    <row r="159" spans="1:5">
      <c r="A159" s="7" t="s">
        <v>157</v>
      </c>
      <c r="B159" s="6"/>
      <c r="C159" s="6"/>
      <c r="D159" s="6"/>
      <c r="E159" s="6"/>
    </row>
    <row r="160" spans="1:5">
      <c r="A160" s="8" t="s">
        <v>158</v>
      </c>
      <c r="B160" s="9">
        <v>3762.6</v>
      </c>
      <c r="C160" s="9">
        <v>0</v>
      </c>
      <c r="D160" s="9">
        <v>0</v>
      </c>
      <c r="E160" s="9">
        <f>SUM(B160:D160)</f>
        <v>3762.6</v>
      </c>
    </row>
    <row r="161" spans="1:5">
      <c r="A161" s="8" t="s">
        <v>159</v>
      </c>
      <c r="B161" s="9">
        <v>6522.92</v>
      </c>
      <c r="C161" s="9">
        <v>0</v>
      </c>
      <c r="D161" s="9">
        <v>0</v>
      </c>
      <c r="E161" s="9">
        <f>SUM(B161:D161)</f>
        <v>6522.92</v>
      </c>
    </row>
    <row r="162" spans="1:5">
      <c r="A162" s="8" t="s">
        <v>160</v>
      </c>
      <c r="B162" s="9">
        <v>64.05</v>
      </c>
      <c r="C162" s="9">
        <v>0</v>
      </c>
      <c r="D162" s="9">
        <v>0</v>
      </c>
      <c r="E162" s="9">
        <f>SUM(B162:D162)</f>
        <v>64.05</v>
      </c>
    </row>
    <row r="163" spans="1:5">
      <c r="A163" s="10" t="s">
        <v>161</v>
      </c>
      <c r="B163" s="4">
        <f>SUM(B160:B162)</f>
        <v>10349.57</v>
      </c>
      <c r="C163" s="4">
        <f>SUM(C160:C162)</f>
        <v>0</v>
      </c>
      <c r="D163" s="4">
        <f>SUM(D160:D162)</f>
        <v>0</v>
      </c>
      <c r="E163" s="4">
        <f>SUM(B163:D163)</f>
        <v>10349.57</v>
      </c>
    </row>
    <row r="164" spans="1:5">
      <c r="A164" s="7" t="s">
        <v>162</v>
      </c>
      <c r="B164" s="6"/>
      <c r="C164" s="6"/>
      <c r="D164" s="6"/>
      <c r="E164" s="6"/>
    </row>
    <row r="165" spans="1:5">
      <c r="A165" s="8" t="s">
        <v>163</v>
      </c>
      <c r="B165" s="9">
        <v>10459.42</v>
      </c>
      <c r="C165" s="9">
        <v>0</v>
      </c>
      <c r="D165" s="9">
        <v>0</v>
      </c>
      <c r="E165" s="9">
        <f>SUM(B165:D165)</f>
        <v>10459.42</v>
      </c>
    </row>
    <row r="166" spans="1:5">
      <c r="A166" s="8" t="s">
        <v>164</v>
      </c>
      <c r="B166" s="9">
        <v>5000</v>
      </c>
      <c r="C166" s="9">
        <v>0</v>
      </c>
      <c r="D166" s="9">
        <v>0</v>
      </c>
      <c r="E166" s="9">
        <f>SUM(B166:D166)</f>
        <v>5000</v>
      </c>
    </row>
    <row r="167" spans="1:5">
      <c r="A167" s="8" t="s">
        <v>165</v>
      </c>
      <c r="B167" s="9">
        <v>0</v>
      </c>
      <c r="C167" s="9">
        <v>0</v>
      </c>
      <c r="D167" s="9">
        <v>0</v>
      </c>
      <c r="E167" s="9">
        <f>SUM(B167:D167)</f>
        <v>0</v>
      </c>
    </row>
    <row r="168" spans="1:5">
      <c r="A168" s="8" t="s">
        <v>166</v>
      </c>
      <c r="B168" s="9">
        <v>0</v>
      </c>
      <c r="C168" s="9">
        <v>1602.45</v>
      </c>
      <c r="D168" s="9">
        <v>0</v>
      </c>
      <c r="E168" s="9">
        <f>SUM(B168:D168)</f>
        <v>1602.45</v>
      </c>
    </row>
    <row r="169" spans="1:5">
      <c r="A169" s="10" t="s">
        <v>167</v>
      </c>
      <c r="B169" s="4">
        <f>SUM(B165:B168)</f>
        <v>15459.42</v>
      </c>
      <c r="C169" s="4">
        <f>SUM(C165:C168)</f>
        <v>1602.45</v>
      </c>
      <c r="D169" s="4">
        <f>SUM(D165:D168)</f>
        <v>0</v>
      </c>
      <c r="E169" s="4">
        <f>SUM(B169:D169)</f>
        <v>17061.87</v>
      </c>
    </row>
    <row r="170" spans="1:5">
      <c r="A170" s="7" t="s">
        <v>168</v>
      </c>
      <c r="B170" s="6"/>
      <c r="C170" s="6"/>
      <c r="D170" s="6"/>
      <c r="E170" s="6"/>
    </row>
    <row r="171" spans="1:5">
      <c r="A171" s="8" t="s">
        <v>169</v>
      </c>
      <c r="B171" s="9">
        <v>3362.55</v>
      </c>
      <c r="C171" s="9">
        <v>1773.84</v>
      </c>
      <c r="D171" s="9">
        <v>0</v>
      </c>
      <c r="E171" s="9">
        <f>SUM(B171:D171)</f>
        <v>5136.3900000000003</v>
      </c>
    </row>
    <row r="172" spans="1:5">
      <c r="A172" s="12" t="s">
        <v>170</v>
      </c>
      <c r="B172" s="4">
        <f>SUM(B163,B169,B171)</f>
        <v>29171.539999999997</v>
      </c>
      <c r="C172" s="4">
        <f>SUM(C163,C169,C171)</f>
        <v>3376.29</v>
      </c>
      <c r="D172" s="4">
        <f>SUM(D163,D169,D171)</f>
        <v>0</v>
      </c>
      <c r="E172" s="4">
        <f>SUM(B172:D172)</f>
        <v>32547.829999999998</v>
      </c>
    </row>
    <row r="173" spans="1:5">
      <c r="A173" s="5" t="s">
        <v>171</v>
      </c>
      <c r="B173" s="6"/>
      <c r="C173" s="6"/>
      <c r="D173" s="6"/>
      <c r="E173" s="6"/>
    </row>
    <row r="174" spans="1:5">
      <c r="A174" s="7" t="s">
        <v>172</v>
      </c>
      <c r="B174" s="6"/>
      <c r="C174" s="6"/>
      <c r="D174" s="6"/>
      <c r="E174" s="6"/>
    </row>
    <row r="175" spans="1:5">
      <c r="A175" s="8" t="s">
        <v>173</v>
      </c>
      <c r="B175" s="9">
        <v>46393.8</v>
      </c>
      <c r="C175" s="9">
        <v>0</v>
      </c>
      <c r="D175" s="9">
        <v>0</v>
      </c>
      <c r="E175" s="9">
        <f t="shared" ref="E175:E183" si="9">SUM(B175:D175)</f>
        <v>46393.8</v>
      </c>
    </row>
    <row r="176" spans="1:5">
      <c r="A176" s="8" t="s">
        <v>174</v>
      </c>
      <c r="B176" s="9">
        <v>1906.25</v>
      </c>
      <c r="C176" s="9">
        <v>0</v>
      </c>
      <c r="D176" s="9">
        <v>0</v>
      </c>
      <c r="E176" s="9">
        <f t="shared" si="9"/>
        <v>1906.25</v>
      </c>
    </row>
    <row r="177" spans="1:5">
      <c r="A177" s="8" t="s">
        <v>175</v>
      </c>
      <c r="B177" s="9">
        <v>2557.56</v>
      </c>
      <c r="C177" s="9">
        <v>0</v>
      </c>
      <c r="D177" s="9">
        <v>0</v>
      </c>
      <c r="E177" s="9">
        <f t="shared" si="9"/>
        <v>2557.56</v>
      </c>
    </row>
    <row r="178" spans="1:5">
      <c r="A178" s="8" t="s">
        <v>176</v>
      </c>
      <c r="B178" s="9">
        <v>11614</v>
      </c>
      <c r="C178" s="9">
        <v>0</v>
      </c>
      <c r="D178" s="9">
        <v>0</v>
      </c>
      <c r="E178" s="9">
        <f t="shared" si="9"/>
        <v>11614</v>
      </c>
    </row>
    <row r="179" spans="1:5">
      <c r="A179" s="8" t="s">
        <v>177</v>
      </c>
      <c r="B179" s="9">
        <v>1239.5</v>
      </c>
      <c r="C179" s="9">
        <v>7943.55</v>
      </c>
      <c r="D179" s="9">
        <v>0</v>
      </c>
      <c r="E179" s="9">
        <f t="shared" si="9"/>
        <v>9183.0499999999993</v>
      </c>
    </row>
    <row r="180" spans="1:5">
      <c r="A180" s="8" t="s">
        <v>178</v>
      </c>
      <c r="B180" s="9">
        <v>500</v>
      </c>
      <c r="C180" s="9">
        <v>0</v>
      </c>
      <c r="D180" s="9">
        <v>0</v>
      </c>
      <c r="E180" s="9">
        <f t="shared" si="9"/>
        <v>500</v>
      </c>
    </row>
    <row r="181" spans="1:5">
      <c r="A181" s="8" t="s">
        <v>179</v>
      </c>
      <c r="B181" s="9">
        <v>0</v>
      </c>
      <c r="C181" s="9">
        <v>0</v>
      </c>
      <c r="D181" s="9">
        <v>0</v>
      </c>
      <c r="E181" s="9">
        <f t="shared" si="9"/>
        <v>0</v>
      </c>
    </row>
    <row r="182" spans="1:5">
      <c r="A182" s="10" t="s">
        <v>180</v>
      </c>
      <c r="B182" s="4">
        <f>SUM(B175:B181)</f>
        <v>64211.11</v>
      </c>
      <c r="C182" s="4">
        <f>SUM(C175:C181)</f>
        <v>7943.55</v>
      </c>
      <c r="D182" s="4">
        <f>SUM(D175:D181)</f>
        <v>0</v>
      </c>
      <c r="E182" s="4">
        <f t="shared" si="9"/>
        <v>72154.66</v>
      </c>
    </row>
    <row r="183" spans="1:5">
      <c r="A183" s="12" t="s">
        <v>181</v>
      </c>
      <c r="B183" s="4">
        <f>SUM(B182)</f>
        <v>64211.11</v>
      </c>
      <c r="C183" s="4">
        <f>SUM(C182)</f>
        <v>7943.55</v>
      </c>
      <c r="D183" s="4">
        <f>SUM(D182)</f>
        <v>0</v>
      </c>
      <c r="E183" s="4">
        <f t="shared" si="9"/>
        <v>72154.66</v>
      </c>
    </row>
    <row r="184" spans="1:5">
      <c r="A184" s="5" t="s">
        <v>182</v>
      </c>
      <c r="B184" s="6"/>
      <c r="C184" s="6"/>
      <c r="D184" s="6"/>
      <c r="E184" s="6"/>
    </row>
    <row r="185" spans="1:5">
      <c r="A185" s="7" t="s">
        <v>183</v>
      </c>
      <c r="B185" s="6"/>
      <c r="C185" s="6"/>
      <c r="D185" s="6"/>
      <c r="E185" s="6"/>
    </row>
    <row r="186" spans="1:5">
      <c r="A186" s="8" t="s">
        <v>184</v>
      </c>
      <c r="B186" s="9">
        <v>275158.09999999998</v>
      </c>
      <c r="C186" s="9">
        <v>0</v>
      </c>
      <c r="D186" s="9">
        <v>0</v>
      </c>
      <c r="E186" s="9">
        <f>SUM(B186:D186)</f>
        <v>275158.09999999998</v>
      </c>
    </row>
    <row r="187" spans="1:5">
      <c r="A187" s="7" t="s">
        <v>185</v>
      </c>
      <c r="B187" s="6"/>
      <c r="C187" s="6"/>
      <c r="D187" s="6"/>
      <c r="E187" s="6"/>
    </row>
    <row r="188" spans="1:5">
      <c r="A188" s="8" t="s">
        <v>186</v>
      </c>
      <c r="B188" s="9">
        <v>9000</v>
      </c>
      <c r="C188" s="9">
        <v>3450.25</v>
      </c>
      <c r="D188" s="9">
        <v>0</v>
      </c>
      <c r="E188" s="9">
        <f t="shared" ref="E188:E196" si="10">SUM(B188:D188)</f>
        <v>12450.25</v>
      </c>
    </row>
    <row r="189" spans="1:5">
      <c r="A189" s="8" t="s">
        <v>187</v>
      </c>
      <c r="B189" s="9">
        <v>52354.48</v>
      </c>
      <c r="C189" s="9">
        <v>0</v>
      </c>
      <c r="D189" s="9">
        <v>0</v>
      </c>
      <c r="E189" s="9">
        <f t="shared" si="10"/>
        <v>52354.48</v>
      </c>
    </row>
    <row r="190" spans="1:5">
      <c r="A190" s="8" t="s">
        <v>188</v>
      </c>
      <c r="B190" s="9">
        <v>-8107.19</v>
      </c>
      <c r="C190" s="9">
        <v>0</v>
      </c>
      <c r="D190" s="9">
        <v>0</v>
      </c>
      <c r="E190" s="9">
        <f t="shared" si="10"/>
        <v>-8107.19</v>
      </c>
    </row>
    <row r="191" spans="1:5">
      <c r="A191" s="8" t="s">
        <v>189</v>
      </c>
      <c r="B191" s="9">
        <v>60351.7</v>
      </c>
      <c r="C191" s="9">
        <v>0</v>
      </c>
      <c r="D191" s="9">
        <v>0</v>
      </c>
      <c r="E191" s="9">
        <f t="shared" si="10"/>
        <v>60351.7</v>
      </c>
    </row>
    <row r="192" spans="1:5">
      <c r="A192" s="8" t="s">
        <v>190</v>
      </c>
      <c r="B192" s="9">
        <v>-4848.8599999999997</v>
      </c>
      <c r="C192" s="9">
        <v>0</v>
      </c>
      <c r="D192" s="9">
        <v>0</v>
      </c>
      <c r="E192" s="9">
        <f t="shared" si="10"/>
        <v>-4848.8599999999997</v>
      </c>
    </row>
    <row r="193" spans="1:5">
      <c r="A193" s="8" t="s">
        <v>191</v>
      </c>
      <c r="B193" s="9">
        <v>5363.94</v>
      </c>
      <c r="C193" s="9">
        <v>10054.44</v>
      </c>
      <c r="D193" s="9">
        <v>0</v>
      </c>
      <c r="E193" s="9">
        <f t="shared" si="10"/>
        <v>15418.380000000001</v>
      </c>
    </row>
    <row r="194" spans="1:5">
      <c r="A194" s="8" t="s">
        <v>192</v>
      </c>
      <c r="B194" s="9">
        <v>0</v>
      </c>
      <c r="C194" s="9">
        <v>0</v>
      </c>
      <c r="D194" s="9">
        <v>0</v>
      </c>
      <c r="E194" s="9">
        <f t="shared" si="10"/>
        <v>0</v>
      </c>
    </row>
    <row r="195" spans="1:5">
      <c r="A195" s="10" t="s">
        <v>193</v>
      </c>
      <c r="B195" s="4">
        <f>SUM(B188:B194)</f>
        <v>114114.06999999999</v>
      </c>
      <c r="C195" s="4">
        <f>SUM(C188:C194)</f>
        <v>13504.69</v>
      </c>
      <c r="D195" s="4">
        <f>SUM(D188:D194)</f>
        <v>0</v>
      </c>
      <c r="E195" s="4">
        <f t="shared" si="10"/>
        <v>127618.76</v>
      </c>
    </row>
    <row r="196" spans="1:5">
      <c r="A196" s="12" t="s">
        <v>194</v>
      </c>
      <c r="B196" s="4">
        <f>SUM(B186,B195)</f>
        <v>389272.17</v>
      </c>
      <c r="C196" s="4">
        <f>SUM(C186,C195)</f>
        <v>13504.69</v>
      </c>
      <c r="D196" s="4">
        <f>SUM(D186,D195)</f>
        <v>0</v>
      </c>
      <c r="E196" s="4">
        <f t="shared" si="10"/>
        <v>402776.86</v>
      </c>
    </row>
    <row r="197" spans="1:5">
      <c r="A197" s="5" t="s">
        <v>195</v>
      </c>
      <c r="B197" s="6"/>
      <c r="C197" s="6"/>
      <c r="D197" s="6"/>
      <c r="E197" s="6"/>
    </row>
    <row r="198" spans="1:5">
      <c r="A198" s="7" t="s">
        <v>196</v>
      </c>
      <c r="B198" s="6"/>
      <c r="C198" s="6"/>
      <c r="D198" s="6"/>
      <c r="E198" s="6"/>
    </row>
    <row r="199" spans="1:5">
      <c r="A199" s="8" t="s">
        <v>197</v>
      </c>
      <c r="B199" s="9">
        <v>0</v>
      </c>
      <c r="C199" s="9">
        <v>0</v>
      </c>
      <c r="D199" s="9">
        <v>0</v>
      </c>
      <c r="E199" s="9">
        <f>SUM(B199:D199)</f>
        <v>0</v>
      </c>
    </row>
    <row r="200" spans="1:5">
      <c r="A200" s="8" t="s">
        <v>198</v>
      </c>
      <c r="B200" s="9">
        <v>629.52</v>
      </c>
      <c r="C200" s="9">
        <v>3530.67</v>
      </c>
      <c r="D200" s="9">
        <v>0</v>
      </c>
      <c r="E200" s="9">
        <f>SUM(B200:D200)</f>
        <v>4160.1900000000005</v>
      </c>
    </row>
    <row r="201" spans="1:5">
      <c r="A201" s="10" t="s">
        <v>199</v>
      </c>
      <c r="B201" s="4">
        <f>SUM(B199:B200)</f>
        <v>629.52</v>
      </c>
      <c r="C201" s="4">
        <f>SUM(C199:C200)</f>
        <v>3530.67</v>
      </c>
      <c r="D201" s="4">
        <f>SUM(D199:D200)</f>
        <v>0</v>
      </c>
      <c r="E201" s="4">
        <f>SUM(B201:D201)</f>
        <v>4160.1900000000005</v>
      </c>
    </row>
    <row r="202" spans="1:5">
      <c r="A202" s="7" t="s">
        <v>200</v>
      </c>
      <c r="B202" s="6"/>
      <c r="C202" s="6"/>
      <c r="D202" s="6"/>
      <c r="E202" s="6"/>
    </row>
    <row r="203" spans="1:5">
      <c r="A203" s="8" t="s">
        <v>201</v>
      </c>
      <c r="B203" s="9">
        <v>1251.2</v>
      </c>
      <c r="C203" s="9">
        <v>0</v>
      </c>
      <c r="D203" s="9">
        <v>0</v>
      </c>
      <c r="E203" s="9">
        <f>SUM(B203:D203)</f>
        <v>1251.2</v>
      </c>
    </row>
    <row r="204" spans="1:5">
      <c r="A204" s="8" t="s">
        <v>202</v>
      </c>
      <c r="B204" s="9">
        <v>0</v>
      </c>
      <c r="C204" s="9">
        <v>0</v>
      </c>
      <c r="D204" s="9">
        <v>0</v>
      </c>
      <c r="E204" s="9">
        <f>SUM(B204:D204)</f>
        <v>0</v>
      </c>
    </row>
    <row r="205" spans="1:5">
      <c r="A205" s="8" t="s">
        <v>203</v>
      </c>
      <c r="B205" s="9">
        <v>6737.71</v>
      </c>
      <c r="C205" s="9">
        <v>6025.77</v>
      </c>
      <c r="D205" s="9">
        <v>0</v>
      </c>
      <c r="E205" s="9">
        <f>SUM(B205:D205)</f>
        <v>12763.48</v>
      </c>
    </row>
    <row r="206" spans="1:5">
      <c r="A206" s="10" t="s">
        <v>204</v>
      </c>
      <c r="B206" s="4">
        <f>SUM(B203:B205)</f>
        <v>7988.91</v>
      </c>
      <c r="C206" s="4">
        <f>SUM(C203:C205)</f>
        <v>6025.77</v>
      </c>
      <c r="D206" s="4">
        <f>SUM(D203:D205)</f>
        <v>0</v>
      </c>
      <c r="E206" s="4">
        <f>SUM(B206:D206)</f>
        <v>14014.68</v>
      </c>
    </row>
    <row r="207" spans="1:5">
      <c r="A207" s="7" t="s">
        <v>205</v>
      </c>
      <c r="B207" s="6"/>
      <c r="C207" s="6"/>
      <c r="D207" s="6"/>
      <c r="E207" s="6"/>
    </row>
    <row r="208" spans="1:5">
      <c r="A208" s="8" t="s">
        <v>206</v>
      </c>
      <c r="B208" s="9">
        <v>12665</v>
      </c>
      <c r="C208" s="9">
        <v>0</v>
      </c>
      <c r="D208" s="9">
        <v>0</v>
      </c>
      <c r="E208" s="9">
        <f>SUM(B208:D208)</f>
        <v>12665</v>
      </c>
    </row>
    <row r="209" spans="1:5">
      <c r="A209" s="8" t="s">
        <v>207</v>
      </c>
      <c r="B209" s="9">
        <v>11211.7</v>
      </c>
      <c r="C209" s="9">
        <v>0</v>
      </c>
      <c r="D209" s="9">
        <v>0</v>
      </c>
      <c r="E209" s="9">
        <f>SUM(B209:D209)</f>
        <v>11211.7</v>
      </c>
    </row>
    <row r="210" spans="1:5">
      <c r="A210" s="8" t="s">
        <v>208</v>
      </c>
      <c r="B210" s="9">
        <v>0</v>
      </c>
      <c r="C210" s="9">
        <v>0</v>
      </c>
      <c r="D210" s="9">
        <v>0</v>
      </c>
      <c r="E210" s="9">
        <f>SUM(B210:D210)</f>
        <v>0</v>
      </c>
    </row>
    <row r="211" spans="1:5">
      <c r="A211" s="8" t="s">
        <v>209</v>
      </c>
      <c r="B211" s="9">
        <v>0</v>
      </c>
      <c r="C211" s="9">
        <v>802.53</v>
      </c>
      <c r="D211" s="9">
        <v>0</v>
      </c>
      <c r="E211" s="9">
        <f>SUM(B211:D211)</f>
        <v>802.53</v>
      </c>
    </row>
    <row r="212" spans="1:5">
      <c r="A212" s="10" t="s">
        <v>210</v>
      </c>
      <c r="B212" s="4">
        <f>SUM(B208:B211)</f>
        <v>23876.7</v>
      </c>
      <c r="C212" s="4">
        <f>SUM(C208:C211)</f>
        <v>802.53</v>
      </c>
      <c r="D212" s="4">
        <f>SUM(D208:D211)</f>
        <v>0</v>
      </c>
      <c r="E212" s="4">
        <f>SUM(B212:D212)</f>
        <v>24679.23</v>
      </c>
    </row>
    <row r="213" spans="1:5">
      <c r="A213" s="7" t="s">
        <v>211</v>
      </c>
      <c r="B213" s="6"/>
      <c r="C213" s="6"/>
      <c r="D213" s="6"/>
      <c r="E213" s="6"/>
    </row>
    <row r="214" spans="1:5">
      <c r="A214" s="8" t="s">
        <v>212</v>
      </c>
      <c r="B214" s="9">
        <v>0</v>
      </c>
      <c r="C214" s="9">
        <v>0</v>
      </c>
      <c r="D214" s="9">
        <v>0</v>
      </c>
      <c r="E214" s="9">
        <f t="shared" ref="E214:E238" si="11">SUM(B214:D214)</f>
        <v>0</v>
      </c>
    </row>
    <row r="215" spans="1:5">
      <c r="A215" s="8" t="s">
        <v>213</v>
      </c>
      <c r="B215" s="9">
        <v>0</v>
      </c>
      <c r="C215" s="9">
        <v>0</v>
      </c>
      <c r="D215" s="9">
        <v>0</v>
      </c>
      <c r="E215" s="9">
        <f t="shared" si="11"/>
        <v>0</v>
      </c>
    </row>
    <row r="216" spans="1:5">
      <c r="A216" s="8" t="s">
        <v>214</v>
      </c>
      <c r="B216" s="9">
        <v>-308.64999999999998</v>
      </c>
      <c r="C216" s="9">
        <v>0</v>
      </c>
      <c r="D216" s="9">
        <v>0</v>
      </c>
      <c r="E216" s="9">
        <f t="shared" si="11"/>
        <v>-308.64999999999998</v>
      </c>
    </row>
    <row r="217" spans="1:5">
      <c r="A217" s="8" t="s">
        <v>215</v>
      </c>
      <c r="B217" s="9">
        <v>17045.63</v>
      </c>
      <c r="C217" s="9">
        <v>131.44</v>
      </c>
      <c r="D217" s="9">
        <v>0</v>
      </c>
      <c r="E217" s="9">
        <f t="shared" si="11"/>
        <v>17177.07</v>
      </c>
    </row>
    <row r="218" spans="1:5">
      <c r="A218" s="8" t="s">
        <v>216</v>
      </c>
      <c r="B218" s="9">
        <v>0</v>
      </c>
      <c r="C218" s="9">
        <v>184.01</v>
      </c>
      <c r="D218" s="9">
        <v>0</v>
      </c>
      <c r="E218" s="9">
        <f t="shared" si="11"/>
        <v>184.01</v>
      </c>
    </row>
    <row r="219" spans="1:5">
      <c r="A219" s="8" t="s">
        <v>217</v>
      </c>
      <c r="B219" s="9">
        <v>0</v>
      </c>
      <c r="C219" s="9">
        <v>700.5</v>
      </c>
      <c r="D219" s="9">
        <v>0</v>
      </c>
      <c r="E219" s="9">
        <f t="shared" si="11"/>
        <v>700.5</v>
      </c>
    </row>
    <row r="220" spans="1:5">
      <c r="A220" s="8" t="s">
        <v>218</v>
      </c>
      <c r="B220" s="9">
        <v>0</v>
      </c>
      <c r="C220" s="9">
        <v>125.53</v>
      </c>
      <c r="D220" s="9">
        <v>0</v>
      </c>
      <c r="E220" s="9">
        <f t="shared" si="11"/>
        <v>125.53</v>
      </c>
    </row>
    <row r="221" spans="1:5">
      <c r="A221" s="8" t="s">
        <v>219</v>
      </c>
      <c r="B221" s="9">
        <v>0</v>
      </c>
      <c r="C221" s="9">
        <v>0</v>
      </c>
      <c r="D221" s="9">
        <v>0</v>
      </c>
      <c r="E221" s="9">
        <f t="shared" si="11"/>
        <v>0</v>
      </c>
    </row>
    <row r="222" spans="1:5">
      <c r="A222" s="8" t="s">
        <v>220</v>
      </c>
      <c r="B222" s="9">
        <v>0</v>
      </c>
      <c r="C222" s="9">
        <v>13767.8</v>
      </c>
      <c r="D222" s="9">
        <v>0</v>
      </c>
      <c r="E222" s="9">
        <f t="shared" si="11"/>
        <v>13767.8</v>
      </c>
    </row>
    <row r="223" spans="1:5">
      <c r="A223" s="8" t="s">
        <v>221</v>
      </c>
      <c r="B223" s="9">
        <v>0</v>
      </c>
      <c r="C223" s="9">
        <v>724.16</v>
      </c>
      <c r="D223" s="9">
        <v>0</v>
      </c>
      <c r="E223" s="9">
        <f t="shared" si="11"/>
        <v>724.16</v>
      </c>
    </row>
    <row r="224" spans="1:5">
      <c r="A224" s="8" t="s">
        <v>222</v>
      </c>
      <c r="B224" s="9">
        <v>0</v>
      </c>
      <c r="C224" s="9">
        <v>6.88</v>
      </c>
      <c r="D224" s="9">
        <v>0</v>
      </c>
      <c r="E224" s="9">
        <f t="shared" si="11"/>
        <v>6.88</v>
      </c>
    </row>
    <row r="225" spans="1:5">
      <c r="A225" s="8" t="s">
        <v>223</v>
      </c>
      <c r="B225" s="9">
        <v>0</v>
      </c>
      <c r="C225" s="9">
        <v>0</v>
      </c>
      <c r="D225" s="9">
        <v>0</v>
      </c>
      <c r="E225" s="9">
        <f t="shared" si="11"/>
        <v>0</v>
      </c>
    </row>
    <row r="226" spans="1:5">
      <c r="A226" s="8" t="s">
        <v>224</v>
      </c>
      <c r="B226" s="9">
        <v>0</v>
      </c>
      <c r="C226" s="9">
        <v>0</v>
      </c>
      <c r="D226" s="9">
        <v>0</v>
      </c>
      <c r="E226" s="9">
        <f t="shared" si="11"/>
        <v>0</v>
      </c>
    </row>
    <row r="227" spans="1:5">
      <c r="A227" s="8" t="s">
        <v>225</v>
      </c>
      <c r="B227" s="9">
        <v>0</v>
      </c>
      <c r="C227" s="9">
        <v>0</v>
      </c>
      <c r="D227" s="9">
        <v>0</v>
      </c>
      <c r="E227" s="9">
        <f t="shared" si="11"/>
        <v>0</v>
      </c>
    </row>
    <row r="228" spans="1:5">
      <c r="A228" s="8" t="s">
        <v>226</v>
      </c>
      <c r="B228" s="9">
        <v>0</v>
      </c>
      <c r="C228" s="9">
        <v>0</v>
      </c>
      <c r="D228" s="9">
        <v>0</v>
      </c>
      <c r="E228" s="9">
        <f t="shared" si="11"/>
        <v>0</v>
      </c>
    </row>
    <row r="229" spans="1:5">
      <c r="A229" s="8" t="s">
        <v>227</v>
      </c>
      <c r="B229" s="9">
        <v>0</v>
      </c>
      <c r="C229" s="9">
        <v>0</v>
      </c>
      <c r="D229" s="9">
        <v>0</v>
      </c>
      <c r="E229" s="9">
        <f t="shared" si="11"/>
        <v>0</v>
      </c>
    </row>
    <row r="230" spans="1:5">
      <c r="A230" s="8" t="s">
        <v>228</v>
      </c>
      <c r="B230" s="9">
        <v>0</v>
      </c>
      <c r="C230" s="9">
        <v>0</v>
      </c>
      <c r="D230" s="9">
        <v>0</v>
      </c>
      <c r="E230" s="9">
        <f t="shared" si="11"/>
        <v>0</v>
      </c>
    </row>
    <row r="231" spans="1:5">
      <c r="A231" s="8" t="s">
        <v>229</v>
      </c>
      <c r="B231" s="9">
        <v>0</v>
      </c>
      <c r="C231" s="9">
        <v>0</v>
      </c>
      <c r="D231" s="9">
        <v>0</v>
      </c>
      <c r="E231" s="9">
        <f t="shared" si="11"/>
        <v>0</v>
      </c>
    </row>
    <row r="232" spans="1:5">
      <c r="A232" s="8" t="s">
        <v>230</v>
      </c>
      <c r="B232" s="9">
        <v>0</v>
      </c>
      <c r="C232" s="9">
        <v>0</v>
      </c>
      <c r="D232" s="9">
        <v>0</v>
      </c>
      <c r="E232" s="9">
        <f t="shared" si="11"/>
        <v>0</v>
      </c>
    </row>
    <row r="233" spans="1:5">
      <c r="A233" s="10" t="s">
        <v>231</v>
      </c>
      <c r="B233" s="4">
        <f>SUM(B214:B232)</f>
        <v>16736.98</v>
      </c>
      <c r="C233" s="4">
        <f>SUM(C214:C232)</f>
        <v>15640.319999999998</v>
      </c>
      <c r="D233" s="4">
        <f>SUM(D214:D232)</f>
        <v>0</v>
      </c>
      <c r="E233" s="4">
        <f t="shared" si="11"/>
        <v>32377.299999999996</v>
      </c>
    </row>
    <row r="234" spans="1:5">
      <c r="A234" s="12" t="s">
        <v>232</v>
      </c>
      <c r="B234" s="4">
        <f>SUM(B201,B206,B212,B233)</f>
        <v>49232.11</v>
      </c>
      <c r="C234" s="4">
        <f>SUM(C201,C206,C212,C233)</f>
        <v>25999.29</v>
      </c>
      <c r="D234" s="4">
        <f>SUM(D201,D206,D212,D233)</f>
        <v>0</v>
      </c>
      <c r="E234" s="4">
        <f t="shared" si="11"/>
        <v>75231.399999999994</v>
      </c>
    </row>
    <row r="235" spans="1:5">
      <c r="A235" s="3" t="s">
        <v>233</v>
      </c>
      <c r="B235" s="4">
        <f>SUM(B133,B145,B157,B172,B183,B196,B234)</f>
        <v>1330733.9500000002</v>
      </c>
      <c r="C235" s="4">
        <f>SUM(C133,C145,C157,C172,C183,C196,C234)</f>
        <v>310062.87</v>
      </c>
      <c r="D235" s="4">
        <f>SUM(D133,D145,D157,D172,D183,D196,D234)</f>
        <v>0</v>
      </c>
      <c r="E235" s="4">
        <f t="shared" si="11"/>
        <v>1640796.8200000003</v>
      </c>
    </row>
    <row r="236" spans="1:5">
      <c r="A236" s="3" t="s">
        <v>234</v>
      </c>
      <c r="B236" s="4">
        <f>B103-B235</f>
        <v>943302.56999999983</v>
      </c>
      <c r="C236" s="4">
        <f>C103-C235</f>
        <v>3857.5400000000373</v>
      </c>
      <c r="D236" s="4">
        <f>D103-D235</f>
        <v>-136501</v>
      </c>
      <c r="E236" s="4">
        <f t="shared" si="11"/>
        <v>810659.10999999987</v>
      </c>
    </row>
    <row r="237" spans="1:5">
      <c r="A237" s="13" t="s">
        <v>235</v>
      </c>
      <c r="B237" s="9">
        <v>363855.65</v>
      </c>
      <c r="C237" s="9">
        <v>33016.04</v>
      </c>
      <c r="D237" s="9">
        <v>0</v>
      </c>
      <c r="E237" s="9">
        <f t="shared" si="11"/>
        <v>396871.69</v>
      </c>
    </row>
    <row r="238" spans="1:5">
      <c r="A238" s="3" t="s">
        <v>236</v>
      </c>
      <c r="B238" s="4">
        <f>B236-B237</f>
        <v>579446.91999999981</v>
      </c>
      <c r="C238" s="4">
        <f>C236-C237</f>
        <v>-29158.499999999964</v>
      </c>
      <c r="D238" s="4">
        <f>D236-D237</f>
        <v>-136501</v>
      </c>
      <c r="E238" s="4">
        <f t="shared" si="11"/>
        <v>413787.41999999981</v>
      </c>
    </row>
    <row r="239" spans="1:5">
      <c r="A239" s="3" t="s">
        <v>237</v>
      </c>
      <c r="B239" s="4"/>
      <c r="C239" s="4"/>
      <c r="D239" s="4"/>
      <c r="E239" s="4"/>
    </row>
    <row r="240" spans="1:5">
      <c r="A240" s="5" t="s">
        <v>238</v>
      </c>
      <c r="B240" s="6"/>
      <c r="C240" s="6"/>
      <c r="D240" s="6"/>
      <c r="E240" s="6"/>
    </row>
    <row r="241" spans="1:5">
      <c r="A241" s="11" t="s">
        <v>239</v>
      </c>
      <c r="B241" s="9">
        <v>0</v>
      </c>
      <c r="C241" s="9">
        <v>0</v>
      </c>
      <c r="D241" s="9">
        <v>0</v>
      </c>
      <c r="E241" s="9">
        <f>SUM(B241:D241)</f>
        <v>0</v>
      </c>
    </row>
    <row r="242" spans="1:5">
      <c r="A242" s="11" t="s">
        <v>240</v>
      </c>
      <c r="B242" s="9">
        <v>0</v>
      </c>
      <c r="C242" s="9">
        <v>150.77000000000001</v>
      </c>
      <c r="D242" s="9">
        <v>0</v>
      </c>
      <c r="E242" s="9">
        <f>SUM(B242:D242)</f>
        <v>150.77000000000001</v>
      </c>
    </row>
    <row r="243" spans="1:5">
      <c r="A243" s="11" t="s">
        <v>241</v>
      </c>
      <c r="B243" s="9">
        <v>0</v>
      </c>
      <c r="C243" s="9">
        <v>0</v>
      </c>
      <c r="D243" s="9">
        <v>0</v>
      </c>
      <c r="E243" s="9">
        <f>SUM(B243:D243)</f>
        <v>0</v>
      </c>
    </row>
    <row r="244" spans="1:5">
      <c r="A244" s="11" t="s">
        <v>268</v>
      </c>
      <c r="B244" s="9">
        <v>0</v>
      </c>
      <c r="C244" s="9">
        <v>0</v>
      </c>
      <c r="D244" s="9">
        <v>0</v>
      </c>
      <c r="E244" s="9">
        <f>SUM(B244:D244)</f>
        <v>0</v>
      </c>
    </row>
    <row r="245" spans="1:5">
      <c r="A245" s="12" t="s">
        <v>243</v>
      </c>
      <c r="B245" s="4">
        <f>SUM(B241:B244)</f>
        <v>0</v>
      </c>
      <c r="C245" s="4">
        <f>SUM(C241:C244)</f>
        <v>150.77000000000001</v>
      </c>
      <c r="D245" s="4">
        <f>SUM(D241:D244)</f>
        <v>0</v>
      </c>
      <c r="E245" s="4">
        <f>SUM(B245:D245)</f>
        <v>150.77000000000001</v>
      </c>
    </row>
    <row r="246" spans="1:5">
      <c r="A246" s="3" t="s">
        <v>244</v>
      </c>
      <c r="B246" s="4"/>
      <c r="C246" s="4"/>
      <c r="D246" s="4"/>
      <c r="E246" s="4"/>
    </row>
    <row r="247" spans="1:5">
      <c r="A247" s="5" t="s">
        <v>245</v>
      </c>
      <c r="B247" s="6"/>
      <c r="C247" s="6"/>
      <c r="D247" s="6"/>
      <c r="E247" s="6"/>
    </row>
    <row r="248" spans="1:5">
      <c r="A248" s="11" t="s">
        <v>246</v>
      </c>
      <c r="B248" s="9">
        <v>1485.16</v>
      </c>
      <c r="C248" s="9">
        <v>0</v>
      </c>
      <c r="D248" s="9">
        <v>0</v>
      </c>
      <c r="E248" s="9">
        <f t="shared" ref="E248:E253" si="12">SUM(B248:D248)</f>
        <v>1485.16</v>
      </c>
    </row>
    <row r="249" spans="1:5">
      <c r="A249" s="11" t="s">
        <v>247</v>
      </c>
      <c r="B249" s="9">
        <v>619.53</v>
      </c>
      <c r="C249" s="9">
        <v>0</v>
      </c>
      <c r="D249" s="9">
        <v>0</v>
      </c>
      <c r="E249" s="9">
        <f t="shared" si="12"/>
        <v>619.53</v>
      </c>
    </row>
    <row r="250" spans="1:5">
      <c r="A250" s="11" t="s">
        <v>242</v>
      </c>
      <c r="B250" s="9">
        <v>0</v>
      </c>
      <c r="C250" s="9">
        <v>0</v>
      </c>
      <c r="D250" s="9">
        <v>0</v>
      </c>
      <c r="E250" s="9">
        <f t="shared" si="12"/>
        <v>0</v>
      </c>
    </row>
    <row r="251" spans="1:5">
      <c r="A251" s="11" t="s">
        <v>248</v>
      </c>
      <c r="B251" s="9">
        <v>0</v>
      </c>
      <c r="C251" s="9">
        <v>0</v>
      </c>
      <c r="D251" s="9">
        <v>0</v>
      </c>
      <c r="E251" s="9">
        <f t="shared" si="12"/>
        <v>0</v>
      </c>
    </row>
    <row r="252" spans="1:5">
      <c r="A252" s="11" t="s">
        <v>249</v>
      </c>
      <c r="B252" s="9">
        <v>0</v>
      </c>
      <c r="C252" s="9">
        <v>0</v>
      </c>
      <c r="D252" s="9">
        <v>0</v>
      </c>
      <c r="E252" s="9">
        <f t="shared" si="12"/>
        <v>0</v>
      </c>
    </row>
    <row r="253" spans="1:5">
      <c r="A253" s="12" t="s">
        <v>250</v>
      </c>
      <c r="B253" s="4">
        <f>SUM(B248:B252)</f>
        <v>2104.69</v>
      </c>
      <c r="C253" s="4">
        <f>SUM(C248:C252)</f>
        <v>0</v>
      </c>
      <c r="D253" s="4">
        <f>SUM(D248:D252)</f>
        <v>0</v>
      </c>
      <c r="E253" s="4">
        <f t="shared" si="12"/>
        <v>2104.69</v>
      </c>
    </row>
    <row r="254" spans="1:5">
      <c r="A254" s="5" t="s">
        <v>251</v>
      </c>
      <c r="B254" s="6"/>
      <c r="C254" s="6"/>
      <c r="D254" s="6"/>
      <c r="E254" s="6"/>
    </row>
    <row r="255" spans="1:5">
      <c r="A255" s="11" t="s">
        <v>252</v>
      </c>
      <c r="B255" s="9">
        <v>0</v>
      </c>
      <c r="C255" s="9">
        <v>0</v>
      </c>
      <c r="D255" s="9">
        <v>0</v>
      </c>
      <c r="E255" s="9">
        <f>SUM(B255:D255)</f>
        <v>0</v>
      </c>
    </row>
    <row r="256" spans="1:5">
      <c r="A256" s="11" t="s">
        <v>253</v>
      </c>
      <c r="B256" s="9">
        <v>0</v>
      </c>
      <c r="C256" s="9">
        <v>0</v>
      </c>
      <c r="D256" s="9">
        <v>0</v>
      </c>
      <c r="E256" s="9">
        <f>SUM(B256:D256)</f>
        <v>0</v>
      </c>
    </row>
    <row r="257" spans="1:5">
      <c r="A257" s="11" t="s">
        <v>254</v>
      </c>
      <c r="B257" s="9">
        <v>0</v>
      </c>
      <c r="C257" s="9">
        <v>0</v>
      </c>
      <c r="D257" s="9">
        <v>0</v>
      </c>
      <c r="E257" s="9">
        <f>SUM(B257:D257)</f>
        <v>0</v>
      </c>
    </row>
    <row r="258" spans="1:5">
      <c r="A258" s="12" t="s">
        <v>255</v>
      </c>
      <c r="B258" s="4">
        <f>SUM(B255:B257)</f>
        <v>0</v>
      </c>
      <c r="C258" s="4">
        <f>SUM(C255:C257)</f>
        <v>0</v>
      </c>
      <c r="D258" s="4">
        <f>SUM(D255:D257)</f>
        <v>0</v>
      </c>
      <c r="E258" s="4">
        <f>SUM(B258:D258)</f>
        <v>0</v>
      </c>
    </row>
    <row r="259" spans="1:5">
      <c r="A259" s="5" t="s">
        <v>256</v>
      </c>
      <c r="B259" s="6"/>
      <c r="C259" s="6"/>
      <c r="D259" s="6"/>
      <c r="E259" s="6"/>
    </row>
    <row r="260" spans="1:5">
      <c r="A260" s="11" t="s">
        <v>257</v>
      </c>
      <c r="B260" s="9">
        <v>-6961.56</v>
      </c>
      <c r="C260" s="9">
        <v>0</v>
      </c>
      <c r="D260" s="9">
        <v>0</v>
      </c>
      <c r="E260" s="9">
        <f t="shared" ref="E260:E268" si="13">SUM(B260:D260)</f>
        <v>-6961.56</v>
      </c>
    </row>
    <row r="261" spans="1:5">
      <c r="A261" s="11" t="s">
        <v>258</v>
      </c>
      <c r="B261" s="9">
        <v>56241.91</v>
      </c>
      <c r="C261" s="9">
        <v>0</v>
      </c>
      <c r="D261" s="9">
        <v>0</v>
      </c>
      <c r="E261" s="9">
        <f t="shared" si="13"/>
        <v>56241.91</v>
      </c>
    </row>
    <row r="262" spans="1:5">
      <c r="A262" s="11" t="s">
        <v>259</v>
      </c>
      <c r="B262" s="9">
        <v>-16255.9</v>
      </c>
      <c r="C262" s="9">
        <v>0</v>
      </c>
      <c r="D262" s="9">
        <v>0</v>
      </c>
      <c r="E262" s="9">
        <f t="shared" si="13"/>
        <v>-16255.9</v>
      </c>
    </row>
    <row r="263" spans="1:5">
      <c r="A263" s="11" t="s">
        <v>260</v>
      </c>
      <c r="B263" s="9">
        <v>236.8</v>
      </c>
      <c r="C263" s="9">
        <v>0</v>
      </c>
      <c r="D263" s="9">
        <v>-17482</v>
      </c>
      <c r="E263" s="9">
        <f t="shared" si="13"/>
        <v>-17245.2</v>
      </c>
    </row>
    <row r="264" spans="1:5">
      <c r="A264" s="11" t="s">
        <v>261</v>
      </c>
      <c r="B264" s="9">
        <v>0</v>
      </c>
      <c r="C264" s="9">
        <v>-5111.08</v>
      </c>
      <c r="D264" s="9">
        <v>0</v>
      </c>
      <c r="E264" s="9">
        <f t="shared" si="13"/>
        <v>-5111.08</v>
      </c>
    </row>
    <row r="265" spans="1:5">
      <c r="A265" s="11" t="s">
        <v>262</v>
      </c>
      <c r="B265" s="9">
        <v>0</v>
      </c>
      <c r="C265" s="9">
        <v>0</v>
      </c>
      <c r="D265" s="9">
        <v>0</v>
      </c>
      <c r="E265" s="9">
        <f t="shared" si="13"/>
        <v>0</v>
      </c>
    </row>
    <row r="266" spans="1:5">
      <c r="A266" s="12" t="s">
        <v>263</v>
      </c>
      <c r="B266" s="4">
        <f>SUM(B260:B265)</f>
        <v>33261.250000000007</v>
      </c>
      <c r="C266" s="4">
        <f>SUM(C260:C265)</f>
        <v>-5111.08</v>
      </c>
      <c r="D266" s="4">
        <f>SUM(D260:D265)</f>
        <v>-17482</v>
      </c>
      <c r="E266" s="4">
        <f t="shared" si="13"/>
        <v>10668.170000000006</v>
      </c>
    </row>
    <row r="267" spans="1:5">
      <c r="A267" s="3" t="s">
        <v>264</v>
      </c>
      <c r="B267" s="4">
        <f>B238+SUM(B245)-SUM(B253,B258,B266)</f>
        <v>544080.97999999975</v>
      </c>
      <c r="C267" s="4">
        <f>C238+SUM(C245)-SUM(C253,C258,C266)</f>
        <v>-23896.649999999965</v>
      </c>
      <c r="D267" s="4">
        <f>D238+SUM(D245)-SUM(D253,D258,D266)</f>
        <v>-119019</v>
      </c>
      <c r="E267" s="4">
        <f t="shared" si="13"/>
        <v>401165.32999999978</v>
      </c>
    </row>
    <row r="268" spans="1:5">
      <c r="A268" s="3" t="s">
        <v>265</v>
      </c>
      <c r="B268" s="4">
        <f>B267</f>
        <v>544080.97999999975</v>
      </c>
      <c r="C268" s="4">
        <f>C267</f>
        <v>-23896.649999999965</v>
      </c>
      <c r="D268" s="4">
        <f>D267</f>
        <v>-119019</v>
      </c>
      <c r="E268" s="4">
        <f t="shared" si="13"/>
        <v>401165.32999999978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Financials by companies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Suani</cp:lastModifiedBy>
  <dcterms:modified xsi:type="dcterms:W3CDTF">2021-01-13T21:06:26Z</dcterms:modified>
</cp:coreProperties>
</file>