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cio\Documents\icai\tfg_ba\code\credit-rating-nn\"/>
    </mc:Choice>
  </mc:AlternateContent>
  <xr:revisionPtr revIDLastSave="0" documentId="13_ncr:1_{641D9E4F-D492-4F06-84A0-E54F0CB13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15" i="1" l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14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Q14" i="1"/>
  <c r="R14" i="1"/>
  <c r="S14" i="1"/>
  <c r="T14" i="1"/>
  <c r="V14" i="1"/>
  <c r="W14" i="1"/>
  <c r="X14" i="1"/>
  <c r="Y14" i="1"/>
  <c r="Z14" i="1"/>
  <c r="AA14" i="1"/>
  <c r="AB14" i="1"/>
  <c r="AC14" i="1"/>
  <c r="AD14" i="1"/>
  <c r="AF14" i="1"/>
  <c r="Q15" i="1"/>
  <c r="R15" i="1"/>
  <c r="S15" i="1"/>
  <c r="T15" i="1"/>
  <c r="V15" i="1"/>
  <c r="W15" i="1"/>
  <c r="X15" i="1"/>
  <c r="Y15" i="1"/>
  <c r="Z15" i="1"/>
  <c r="AA15" i="1"/>
  <c r="AB15" i="1"/>
  <c r="AC15" i="1"/>
  <c r="AD15" i="1"/>
  <c r="AF15" i="1"/>
  <c r="Q16" i="1"/>
  <c r="R16" i="1"/>
  <c r="S16" i="1"/>
  <c r="T16" i="1"/>
  <c r="V16" i="1"/>
  <c r="W16" i="1"/>
  <c r="X16" i="1"/>
  <c r="Y16" i="1"/>
  <c r="Z16" i="1"/>
  <c r="AA16" i="1"/>
  <c r="AB16" i="1"/>
  <c r="AC16" i="1"/>
  <c r="AD16" i="1"/>
  <c r="AF16" i="1"/>
  <c r="Q17" i="1"/>
  <c r="R17" i="1"/>
  <c r="S17" i="1"/>
  <c r="T17" i="1"/>
  <c r="V17" i="1"/>
  <c r="W17" i="1"/>
  <c r="X17" i="1"/>
  <c r="Y17" i="1"/>
  <c r="Z17" i="1"/>
  <c r="AA17" i="1"/>
  <c r="AB17" i="1"/>
  <c r="AC17" i="1"/>
  <c r="AD17" i="1"/>
  <c r="AF17" i="1"/>
  <c r="Q18" i="1"/>
  <c r="R18" i="1"/>
  <c r="S18" i="1"/>
  <c r="T18" i="1"/>
  <c r="V18" i="1"/>
  <c r="W18" i="1"/>
  <c r="X18" i="1"/>
  <c r="Y18" i="1"/>
  <c r="Z18" i="1"/>
  <c r="AA18" i="1"/>
  <c r="AB18" i="1"/>
  <c r="AC18" i="1"/>
  <c r="AD18" i="1"/>
  <c r="AF18" i="1"/>
  <c r="Q19" i="1"/>
  <c r="R19" i="1"/>
  <c r="S19" i="1"/>
  <c r="T19" i="1"/>
  <c r="V19" i="1"/>
  <c r="W19" i="1"/>
  <c r="X19" i="1"/>
  <c r="Y19" i="1"/>
  <c r="Z19" i="1"/>
  <c r="AA19" i="1"/>
  <c r="AB19" i="1"/>
  <c r="AC19" i="1"/>
  <c r="AD19" i="1"/>
  <c r="AF19" i="1"/>
  <c r="Q20" i="1"/>
  <c r="R20" i="1"/>
  <c r="S20" i="1"/>
  <c r="T20" i="1"/>
  <c r="V20" i="1"/>
  <c r="W20" i="1"/>
  <c r="X20" i="1"/>
  <c r="Y20" i="1"/>
  <c r="Z20" i="1"/>
  <c r="AA20" i="1"/>
  <c r="AB20" i="1"/>
  <c r="AC20" i="1"/>
  <c r="AD20" i="1"/>
  <c r="AF20" i="1"/>
  <c r="Q21" i="1"/>
  <c r="R21" i="1"/>
  <c r="S21" i="1"/>
  <c r="T21" i="1"/>
  <c r="V21" i="1"/>
  <c r="W21" i="1"/>
  <c r="X21" i="1"/>
  <c r="Y21" i="1"/>
  <c r="Z21" i="1"/>
  <c r="AA21" i="1"/>
  <c r="AB21" i="1"/>
  <c r="AC21" i="1"/>
  <c r="AD21" i="1"/>
  <c r="AF21" i="1"/>
  <c r="Q22" i="1"/>
  <c r="R22" i="1"/>
  <c r="S22" i="1"/>
  <c r="T22" i="1"/>
  <c r="V22" i="1"/>
  <c r="W22" i="1"/>
  <c r="X22" i="1"/>
  <c r="Y22" i="1"/>
  <c r="Z22" i="1"/>
  <c r="AA22" i="1"/>
  <c r="AB22" i="1"/>
  <c r="AC22" i="1"/>
  <c r="AD22" i="1"/>
  <c r="AF22" i="1"/>
  <c r="Q23" i="1"/>
  <c r="R23" i="1"/>
  <c r="S23" i="1"/>
  <c r="T23" i="1"/>
  <c r="V23" i="1"/>
  <c r="W23" i="1"/>
  <c r="X23" i="1"/>
  <c r="Y23" i="1"/>
  <c r="Z23" i="1"/>
  <c r="AA23" i="1"/>
  <c r="AB23" i="1"/>
  <c r="AC23" i="1"/>
  <c r="AD23" i="1"/>
  <c r="AF23" i="1"/>
  <c r="Q24" i="1"/>
  <c r="R24" i="1"/>
  <c r="S24" i="1"/>
  <c r="T24" i="1"/>
  <c r="V24" i="1"/>
  <c r="W24" i="1"/>
  <c r="X24" i="1"/>
  <c r="Y24" i="1"/>
  <c r="Z24" i="1"/>
  <c r="AA24" i="1"/>
  <c r="AB24" i="1"/>
  <c r="AC24" i="1"/>
  <c r="AD24" i="1"/>
  <c r="AF24" i="1"/>
  <c r="Q25" i="1"/>
  <c r="R25" i="1"/>
  <c r="S25" i="1"/>
  <c r="T25" i="1"/>
  <c r="V25" i="1"/>
  <c r="W25" i="1"/>
  <c r="X25" i="1"/>
  <c r="Y25" i="1"/>
  <c r="Z25" i="1"/>
  <c r="AA25" i="1"/>
  <c r="AB25" i="1"/>
  <c r="AC25" i="1"/>
  <c r="AD25" i="1"/>
  <c r="AF25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F26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F27" i="1"/>
  <c r="Q28" i="1"/>
  <c r="R28" i="1"/>
  <c r="S28" i="1"/>
  <c r="T28" i="1"/>
  <c r="V28" i="1"/>
  <c r="W28" i="1"/>
  <c r="X28" i="1"/>
  <c r="Y28" i="1"/>
  <c r="Z28" i="1"/>
  <c r="AA28" i="1"/>
  <c r="AB28" i="1"/>
  <c r="AC28" i="1"/>
  <c r="AD28" i="1"/>
  <c r="AF28" i="1"/>
  <c r="Q29" i="1"/>
  <c r="R29" i="1"/>
  <c r="S29" i="1"/>
  <c r="T29" i="1"/>
  <c r="V29" i="1"/>
  <c r="W29" i="1"/>
  <c r="X29" i="1"/>
  <c r="Y29" i="1"/>
  <c r="Z29" i="1"/>
  <c r="AA29" i="1"/>
  <c r="AB29" i="1"/>
  <c r="AC29" i="1"/>
  <c r="AD29" i="1"/>
  <c r="AF29" i="1"/>
  <c r="Q30" i="1"/>
  <c r="R30" i="1"/>
  <c r="S30" i="1"/>
  <c r="T30" i="1"/>
  <c r="V30" i="1"/>
  <c r="W30" i="1"/>
  <c r="X30" i="1"/>
  <c r="Y30" i="1"/>
  <c r="Z30" i="1"/>
  <c r="AA30" i="1"/>
  <c r="AB30" i="1"/>
  <c r="AC30" i="1"/>
  <c r="AD30" i="1"/>
  <c r="AF30" i="1"/>
  <c r="Q31" i="1"/>
  <c r="R31" i="1"/>
  <c r="S31" i="1"/>
  <c r="T31" i="1"/>
  <c r="V31" i="1"/>
  <c r="W31" i="1"/>
  <c r="X31" i="1"/>
  <c r="Y31" i="1"/>
  <c r="Z31" i="1"/>
  <c r="AA31" i="1"/>
  <c r="AB31" i="1"/>
  <c r="AC31" i="1"/>
  <c r="AD31" i="1"/>
  <c r="AF31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F32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F33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F34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F35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F36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F37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F38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F39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F40" i="1"/>
  <c r="Q41" i="1"/>
  <c r="R41" i="1"/>
  <c r="S41" i="1"/>
  <c r="T41" i="1"/>
  <c r="V41" i="1"/>
  <c r="W41" i="1"/>
  <c r="X41" i="1"/>
  <c r="Y41" i="1"/>
  <c r="Z41" i="1"/>
  <c r="AA41" i="1"/>
  <c r="AB41" i="1"/>
  <c r="AC41" i="1"/>
  <c r="AD41" i="1"/>
  <c r="AF41" i="1"/>
  <c r="Q42" i="1"/>
  <c r="R42" i="1"/>
  <c r="S42" i="1"/>
  <c r="T42" i="1"/>
  <c r="V42" i="1"/>
  <c r="W42" i="1"/>
  <c r="X42" i="1"/>
  <c r="Y42" i="1"/>
  <c r="Z42" i="1"/>
  <c r="AA42" i="1"/>
  <c r="AB42" i="1"/>
  <c r="AC42" i="1"/>
  <c r="AD42" i="1"/>
  <c r="AF42" i="1"/>
  <c r="Q43" i="1"/>
  <c r="R43" i="1"/>
  <c r="S43" i="1"/>
  <c r="T43" i="1"/>
  <c r="V43" i="1"/>
  <c r="W43" i="1"/>
  <c r="X43" i="1"/>
  <c r="Y43" i="1"/>
  <c r="Z43" i="1"/>
  <c r="AA43" i="1"/>
  <c r="AB43" i="1"/>
  <c r="AC43" i="1"/>
  <c r="AD43" i="1"/>
  <c r="AF43" i="1"/>
  <c r="Q44" i="1"/>
  <c r="R44" i="1"/>
  <c r="S44" i="1"/>
  <c r="T44" i="1"/>
  <c r="V44" i="1"/>
  <c r="W44" i="1"/>
  <c r="X44" i="1"/>
  <c r="Y44" i="1"/>
  <c r="Z44" i="1"/>
  <c r="AA44" i="1"/>
  <c r="AB44" i="1"/>
  <c r="AC44" i="1"/>
  <c r="AD44" i="1"/>
  <c r="AF44" i="1"/>
  <c r="Q45" i="1"/>
  <c r="R45" i="1"/>
  <c r="S45" i="1"/>
  <c r="T45" i="1"/>
  <c r="V45" i="1"/>
  <c r="W45" i="1"/>
  <c r="X45" i="1"/>
  <c r="Y45" i="1"/>
  <c r="Z45" i="1"/>
  <c r="AA45" i="1"/>
  <c r="AB45" i="1"/>
  <c r="AC45" i="1"/>
  <c r="AD45" i="1"/>
  <c r="AF45" i="1"/>
  <c r="Q46" i="1"/>
  <c r="R46" i="1"/>
  <c r="S46" i="1"/>
  <c r="T46" i="1"/>
  <c r="V46" i="1"/>
  <c r="W46" i="1"/>
  <c r="X46" i="1"/>
  <c r="Y46" i="1"/>
  <c r="Z46" i="1"/>
  <c r="AA46" i="1"/>
  <c r="AB46" i="1"/>
  <c r="AC46" i="1"/>
  <c r="AD46" i="1"/>
  <c r="AF46" i="1"/>
  <c r="Q47" i="1"/>
  <c r="R47" i="1"/>
  <c r="S47" i="1"/>
  <c r="T47" i="1"/>
  <c r="V47" i="1"/>
  <c r="W47" i="1"/>
  <c r="X47" i="1"/>
  <c r="Y47" i="1"/>
  <c r="Z47" i="1"/>
  <c r="AA47" i="1"/>
  <c r="AB47" i="1"/>
  <c r="AC47" i="1"/>
  <c r="AD47" i="1"/>
  <c r="AF47" i="1"/>
  <c r="Q48" i="1"/>
  <c r="R48" i="1"/>
  <c r="S48" i="1"/>
  <c r="T48" i="1"/>
  <c r="V48" i="1"/>
  <c r="W48" i="1"/>
  <c r="X48" i="1"/>
  <c r="Y48" i="1"/>
  <c r="Z48" i="1"/>
  <c r="AA48" i="1"/>
  <c r="AB48" i="1"/>
  <c r="AC48" i="1"/>
  <c r="AD48" i="1"/>
  <c r="AF48" i="1"/>
  <c r="Q49" i="1"/>
  <c r="R49" i="1"/>
  <c r="S49" i="1"/>
  <c r="T49" i="1"/>
  <c r="V49" i="1"/>
  <c r="W49" i="1"/>
  <c r="X49" i="1"/>
  <c r="Y49" i="1"/>
  <c r="Z49" i="1"/>
  <c r="AA49" i="1"/>
  <c r="AB49" i="1"/>
  <c r="AC49" i="1"/>
  <c r="AD49" i="1"/>
  <c r="AF49" i="1"/>
  <c r="Q50" i="1"/>
  <c r="R50" i="1"/>
  <c r="S50" i="1"/>
  <c r="T50" i="1"/>
  <c r="V50" i="1"/>
  <c r="W50" i="1"/>
  <c r="X50" i="1"/>
  <c r="Y50" i="1"/>
  <c r="Z50" i="1"/>
  <c r="AA50" i="1"/>
  <c r="AB50" i="1"/>
  <c r="AC50" i="1"/>
  <c r="AD50" i="1"/>
  <c r="AF50" i="1"/>
  <c r="Q51" i="1"/>
  <c r="R51" i="1"/>
  <c r="S51" i="1"/>
  <c r="T51" i="1"/>
  <c r="V51" i="1"/>
  <c r="W51" i="1"/>
  <c r="X51" i="1"/>
  <c r="Y51" i="1"/>
  <c r="Z51" i="1"/>
  <c r="AA51" i="1"/>
  <c r="AB51" i="1"/>
  <c r="AC51" i="1"/>
  <c r="AD51" i="1"/>
  <c r="AF51" i="1"/>
  <c r="Q52" i="1"/>
  <c r="R52" i="1"/>
  <c r="S52" i="1"/>
  <c r="T52" i="1"/>
  <c r="V52" i="1"/>
  <c r="W52" i="1"/>
  <c r="X52" i="1"/>
  <c r="Y52" i="1"/>
  <c r="Z52" i="1"/>
  <c r="AA52" i="1"/>
  <c r="AB52" i="1"/>
  <c r="AC52" i="1"/>
  <c r="AD52" i="1"/>
  <c r="AF52" i="1"/>
  <c r="Q53" i="1"/>
  <c r="R53" i="1"/>
  <c r="S53" i="1"/>
  <c r="T53" i="1"/>
  <c r="V53" i="1"/>
  <c r="W53" i="1"/>
  <c r="X53" i="1"/>
  <c r="Y53" i="1"/>
  <c r="Z53" i="1"/>
  <c r="AA53" i="1"/>
  <c r="AB53" i="1"/>
  <c r="AC53" i="1"/>
  <c r="AD53" i="1"/>
  <c r="AF53" i="1"/>
  <c r="Q54" i="1"/>
  <c r="R54" i="1"/>
  <c r="S54" i="1"/>
  <c r="T54" i="1"/>
  <c r="V54" i="1"/>
  <c r="W54" i="1"/>
  <c r="X54" i="1"/>
  <c r="Y54" i="1"/>
  <c r="Z54" i="1"/>
  <c r="AA54" i="1"/>
  <c r="AB54" i="1"/>
  <c r="AC54" i="1"/>
  <c r="AD54" i="1"/>
  <c r="AF54" i="1"/>
  <c r="Q55" i="1"/>
  <c r="R55" i="1"/>
  <c r="S55" i="1"/>
  <c r="T55" i="1"/>
  <c r="V55" i="1"/>
  <c r="W55" i="1"/>
  <c r="X55" i="1"/>
  <c r="Y55" i="1"/>
  <c r="Z55" i="1"/>
  <c r="AA55" i="1"/>
  <c r="AB55" i="1"/>
  <c r="AC55" i="1"/>
  <c r="AD55" i="1"/>
  <c r="AF55" i="1"/>
  <c r="Q56" i="1"/>
  <c r="R56" i="1"/>
  <c r="S56" i="1"/>
  <c r="T56" i="1"/>
  <c r="V56" i="1"/>
  <c r="W56" i="1"/>
  <c r="X56" i="1"/>
  <c r="Y56" i="1"/>
  <c r="Z56" i="1"/>
  <c r="AA56" i="1"/>
  <c r="AB56" i="1"/>
  <c r="AC56" i="1"/>
  <c r="AD56" i="1"/>
  <c r="AF56" i="1"/>
  <c r="Q57" i="1"/>
  <c r="R57" i="1"/>
  <c r="S57" i="1"/>
  <c r="T57" i="1"/>
  <c r="V57" i="1"/>
  <c r="W57" i="1"/>
  <c r="X57" i="1"/>
  <c r="Y57" i="1"/>
  <c r="Z57" i="1"/>
  <c r="AA57" i="1"/>
  <c r="AB57" i="1"/>
  <c r="AC57" i="1"/>
  <c r="AD57" i="1"/>
  <c r="AF57" i="1"/>
  <c r="Q58" i="1"/>
  <c r="R58" i="1"/>
  <c r="S58" i="1"/>
  <c r="T58" i="1"/>
  <c r="V58" i="1"/>
  <c r="W58" i="1"/>
  <c r="X58" i="1"/>
  <c r="Y58" i="1"/>
  <c r="Z58" i="1"/>
  <c r="AA58" i="1"/>
  <c r="AB58" i="1"/>
  <c r="AC58" i="1"/>
  <c r="AD58" i="1"/>
  <c r="AF58" i="1"/>
  <c r="Q59" i="1"/>
  <c r="R59" i="1"/>
  <c r="S59" i="1"/>
  <c r="T59" i="1"/>
  <c r="V59" i="1"/>
  <c r="W59" i="1"/>
  <c r="X59" i="1"/>
  <c r="Y59" i="1"/>
  <c r="Z59" i="1"/>
  <c r="AA59" i="1"/>
  <c r="AB59" i="1"/>
  <c r="AC59" i="1"/>
  <c r="AD59" i="1"/>
  <c r="AF59" i="1"/>
  <c r="Q60" i="1"/>
  <c r="R60" i="1"/>
  <c r="S60" i="1"/>
  <c r="T60" i="1"/>
  <c r="V60" i="1"/>
  <c r="W60" i="1"/>
  <c r="X60" i="1"/>
  <c r="Y60" i="1"/>
  <c r="Z60" i="1"/>
  <c r="AA60" i="1"/>
  <c r="AB60" i="1"/>
  <c r="AC60" i="1"/>
  <c r="AD60" i="1"/>
  <c r="AF60" i="1"/>
  <c r="Q61" i="1"/>
  <c r="R61" i="1"/>
  <c r="S61" i="1"/>
  <c r="T61" i="1"/>
  <c r="V61" i="1"/>
  <c r="W61" i="1"/>
  <c r="X61" i="1"/>
  <c r="Y61" i="1"/>
  <c r="Z61" i="1"/>
  <c r="AA61" i="1"/>
  <c r="AB61" i="1"/>
  <c r="AC61" i="1"/>
  <c r="AD61" i="1"/>
  <c r="AF61" i="1"/>
  <c r="Q62" i="1"/>
  <c r="R62" i="1"/>
  <c r="S62" i="1"/>
  <c r="T62" i="1"/>
  <c r="V62" i="1"/>
  <c r="W62" i="1"/>
  <c r="X62" i="1"/>
  <c r="Y62" i="1"/>
  <c r="Z62" i="1"/>
  <c r="AA62" i="1"/>
  <c r="AB62" i="1"/>
  <c r="AC62" i="1"/>
  <c r="AD62" i="1"/>
  <c r="AF62" i="1"/>
  <c r="Q63" i="1"/>
  <c r="R63" i="1"/>
  <c r="S63" i="1"/>
  <c r="T63" i="1"/>
  <c r="V63" i="1"/>
  <c r="W63" i="1"/>
  <c r="X63" i="1"/>
  <c r="Y63" i="1"/>
  <c r="Z63" i="1"/>
  <c r="AA63" i="1"/>
  <c r="AB63" i="1"/>
  <c r="AC63" i="1"/>
  <c r="AD63" i="1"/>
  <c r="AF63" i="1"/>
  <c r="Q64" i="1"/>
  <c r="R64" i="1"/>
  <c r="S64" i="1"/>
  <c r="T64" i="1"/>
  <c r="V64" i="1"/>
  <c r="W64" i="1"/>
  <c r="X64" i="1"/>
  <c r="Y64" i="1"/>
  <c r="Z64" i="1"/>
  <c r="AA64" i="1"/>
  <c r="AB64" i="1"/>
  <c r="AC64" i="1"/>
  <c r="AD64" i="1"/>
  <c r="AF64" i="1"/>
  <c r="Q65" i="1"/>
  <c r="R65" i="1"/>
  <c r="S65" i="1"/>
  <c r="T65" i="1"/>
  <c r="V65" i="1"/>
  <c r="W65" i="1"/>
  <c r="X65" i="1"/>
  <c r="Y65" i="1"/>
  <c r="Z65" i="1"/>
  <c r="AA65" i="1"/>
  <c r="AB65" i="1"/>
  <c r="AC65" i="1"/>
  <c r="AD65" i="1"/>
  <c r="AF65" i="1"/>
  <c r="Q66" i="1"/>
  <c r="R66" i="1"/>
  <c r="S66" i="1"/>
  <c r="T66" i="1"/>
  <c r="V66" i="1"/>
  <c r="W66" i="1"/>
  <c r="X66" i="1"/>
  <c r="Y66" i="1"/>
  <c r="Z66" i="1"/>
  <c r="AA66" i="1"/>
  <c r="AB66" i="1"/>
  <c r="AC66" i="1"/>
  <c r="AD66" i="1"/>
  <c r="AF66" i="1"/>
  <c r="Q67" i="1"/>
  <c r="R67" i="1"/>
  <c r="S67" i="1"/>
  <c r="T67" i="1"/>
  <c r="V67" i="1"/>
  <c r="W67" i="1"/>
  <c r="X67" i="1"/>
  <c r="Y67" i="1"/>
  <c r="Z67" i="1"/>
  <c r="AA67" i="1"/>
  <c r="AB67" i="1"/>
  <c r="AC67" i="1"/>
  <c r="AD67" i="1"/>
  <c r="AF67" i="1"/>
  <c r="Q68" i="1"/>
  <c r="R68" i="1"/>
  <c r="S68" i="1"/>
  <c r="T68" i="1"/>
  <c r="V68" i="1"/>
  <c r="W68" i="1"/>
  <c r="X68" i="1"/>
  <c r="Y68" i="1"/>
  <c r="Z68" i="1"/>
  <c r="AA68" i="1"/>
  <c r="AB68" i="1"/>
  <c r="AC68" i="1"/>
  <c r="AD68" i="1"/>
  <c r="AF68" i="1"/>
  <c r="Q69" i="1"/>
  <c r="R69" i="1"/>
  <c r="S69" i="1"/>
  <c r="T69" i="1"/>
  <c r="V69" i="1"/>
  <c r="W69" i="1"/>
  <c r="X69" i="1"/>
  <c r="Y69" i="1"/>
  <c r="Z69" i="1"/>
  <c r="AA69" i="1"/>
  <c r="AB69" i="1"/>
  <c r="AC69" i="1"/>
  <c r="AD69" i="1"/>
  <c r="AF69" i="1"/>
  <c r="Q70" i="1"/>
  <c r="R70" i="1"/>
  <c r="S70" i="1"/>
  <c r="T70" i="1"/>
  <c r="V70" i="1"/>
  <c r="W70" i="1"/>
  <c r="X70" i="1"/>
  <c r="Y70" i="1"/>
  <c r="Z70" i="1"/>
  <c r="AA70" i="1"/>
  <c r="AB70" i="1"/>
  <c r="AC70" i="1"/>
  <c r="AD70" i="1"/>
  <c r="AF70" i="1"/>
  <c r="Q71" i="1"/>
  <c r="R71" i="1"/>
  <c r="S71" i="1"/>
  <c r="T71" i="1"/>
  <c r="V71" i="1"/>
  <c r="W71" i="1"/>
  <c r="X71" i="1"/>
  <c r="Y71" i="1"/>
  <c r="Z71" i="1"/>
  <c r="AA71" i="1"/>
  <c r="AB71" i="1"/>
  <c r="AC71" i="1"/>
  <c r="AD71" i="1"/>
  <c r="AF71" i="1"/>
  <c r="Q72" i="1"/>
  <c r="R72" i="1"/>
  <c r="S72" i="1"/>
  <c r="T72" i="1"/>
  <c r="V72" i="1"/>
  <c r="W72" i="1"/>
  <c r="X72" i="1"/>
  <c r="Y72" i="1"/>
  <c r="Z72" i="1"/>
  <c r="AA72" i="1"/>
  <c r="AB72" i="1"/>
  <c r="AC72" i="1"/>
  <c r="AD72" i="1"/>
  <c r="AF72" i="1"/>
  <c r="Q73" i="1"/>
  <c r="R73" i="1"/>
  <c r="S73" i="1"/>
  <c r="T73" i="1"/>
  <c r="V73" i="1"/>
  <c r="W73" i="1"/>
  <c r="X73" i="1"/>
  <c r="Y73" i="1"/>
  <c r="Z73" i="1"/>
  <c r="AA73" i="1"/>
  <c r="AB73" i="1"/>
  <c r="AC73" i="1"/>
  <c r="AD73" i="1"/>
  <c r="AF73" i="1"/>
  <c r="Q74" i="1"/>
  <c r="R74" i="1"/>
  <c r="S74" i="1"/>
  <c r="T74" i="1"/>
  <c r="V74" i="1"/>
  <c r="W74" i="1"/>
  <c r="X74" i="1"/>
  <c r="Y74" i="1"/>
  <c r="Z74" i="1"/>
  <c r="AA74" i="1"/>
  <c r="AB74" i="1"/>
  <c r="AC74" i="1"/>
  <c r="AD74" i="1"/>
  <c r="AF74" i="1"/>
  <c r="Q75" i="1"/>
  <c r="R75" i="1"/>
  <c r="S75" i="1"/>
  <c r="T75" i="1"/>
  <c r="V75" i="1"/>
  <c r="W75" i="1"/>
  <c r="X75" i="1"/>
  <c r="Y75" i="1"/>
  <c r="Z75" i="1"/>
  <c r="AA75" i="1"/>
  <c r="AB75" i="1"/>
  <c r="AC75" i="1"/>
  <c r="AD75" i="1"/>
  <c r="AF75" i="1"/>
  <c r="Q76" i="1"/>
  <c r="R76" i="1"/>
  <c r="S76" i="1"/>
  <c r="T76" i="1"/>
  <c r="V76" i="1"/>
  <c r="W76" i="1"/>
  <c r="X76" i="1"/>
  <c r="Y76" i="1"/>
  <c r="Z76" i="1"/>
  <c r="AA76" i="1"/>
  <c r="AB76" i="1"/>
  <c r="AC76" i="1"/>
  <c r="AD76" i="1"/>
  <c r="AF76" i="1"/>
  <c r="Q77" i="1"/>
  <c r="R77" i="1"/>
  <c r="S77" i="1"/>
  <c r="T77" i="1"/>
  <c r="V77" i="1"/>
  <c r="W77" i="1"/>
  <c r="X77" i="1"/>
  <c r="Y77" i="1"/>
  <c r="Z77" i="1"/>
  <c r="AA77" i="1"/>
  <c r="AB77" i="1"/>
  <c r="AC77" i="1"/>
  <c r="AD77" i="1"/>
  <c r="AF77" i="1"/>
  <c r="Q78" i="1"/>
  <c r="R78" i="1"/>
  <c r="S78" i="1"/>
  <c r="T78" i="1"/>
  <c r="V78" i="1"/>
  <c r="W78" i="1"/>
  <c r="X78" i="1"/>
  <c r="Y78" i="1"/>
  <c r="Z78" i="1"/>
  <c r="AA78" i="1"/>
  <c r="AB78" i="1"/>
  <c r="AC78" i="1"/>
  <c r="AD78" i="1"/>
  <c r="AF78" i="1"/>
  <c r="Q79" i="1"/>
  <c r="R79" i="1"/>
  <c r="S79" i="1"/>
  <c r="T79" i="1"/>
  <c r="V79" i="1"/>
  <c r="W79" i="1"/>
  <c r="X79" i="1"/>
  <c r="Y79" i="1"/>
  <c r="Z79" i="1"/>
  <c r="AA79" i="1"/>
  <c r="AB79" i="1"/>
  <c r="AC79" i="1"/>
  <c r="AD79" i="1"/>
  <c r="AF79" i="1"/>
  <c r="Q80" i="1"/>
  <c r="R80" i="1"/>
  <c r="S80" i="1"/>
  <c r="T80" i="1"/>
  <c r="V80" i="1"/>
  <c r="W80" i="1"/>
  <c r="X80" i="1"/>
  <c r="Y80" i="1"/>
  <c r="Z80" i="1"/>
  <c r="AA80" i="1"/>
  <c r="AB80" i="1"/>
  <c r="AC80" i="1"/>
  <c r="AD80" i="1"/>
  <c r="AF80" i="1"/>
  <c r="Q81" i="1"/>
  <c r="R81" i="1"/>
  <c r="S81" i="1"/>
  <c r="T81" i="1"/>
  <c r="V81" i="1"/>
  <c r="W81" i="1"/>
  <c r="X81" i="1"/>
  <c r="Y81" i="1"/>
  <c r="Z81" i="1"/>
  <c r="AA81" i="1"/>
  <c r="AB81" i="1"/>
  <c r="AC81" i="1"/>
  <c r="AD81" i="1"/>
  <c r="AF81" i="1"/>
  <c r="Q82" i="1"/>
  <c r="R82" i="1"/>
  <c r="S82" i="1"/>
  <c r="T82" i="1"/>
  <c r="V82" i="1"/>
  <c r="W82" i="1"/>
  <c r="X82" i="1"/>
  <c r="Y82" i="1"/>
  <c r="Z82" i="1"/>
  <c r="AA82" i="1"/>
  <c r="AB82" i="1"/>
  <c r="AC82" i="1"/>
  <c r="AD82" i="1"/>
  <c r="AF82" i="1"/>
  <c r="Q83" i="1"/>
  <c r="R83" i="1"/>
  <c r="S83" i="1"/>
  <c r="T83" i="1"/>
  <c r="V83" i="1"/>
  <c r="W83" i="1"/>
  <c r="X83" i="1"/>
  <c r="Y83" i="1"/>
  <c r="Z83" i="1"/>
  <c r="AA83" i="1"/>
  <c r="AB83" i="1"/>
  <c r="AC83" i="1"/>
  <c r="AD83" i="1"/>
  <c r="AF83" i="1"/>
  <c r="Q84" i="1"/>
  <c r="R84" i="1"/>
  <c r="S84" i="1"/>
  <c r="T84" i="1"/>
  <c r="V84" i="1"/>
  <c r="W84" i="1"/>
  <c r="X84" i="1"/>
  <c r="Y84" i="1"/>
  <c r="Z84" i="1"/>
  <c r="AA84" i="1"/>
  <c r="AB84" i="1"/>
  <c r="AC84" i="1"/>
  <c r="AD84" i="1"/>
  <c r="AF84" i="1"/>
  <c r="Q85" i="1"/>
  <c r="R85" i="1"/>
  <c r="S85" i="1"/>
  <c r="T85" i="1"/>
  <c r="V85" i="1"/>
  <c r="W85" i="1"/>
  <c r="X85" i="1"/>
  <c r="Y85" i="1"/>
  <c r="Z85" i="1"/>
  <c r="AA85" i="1"/>
  <c r="AB85" i="1"/>
  <c r="AC85" i="1"/>
  <c r="AD85" i="1"/>
  <c r="AF85" i="1"/>
  <c r="Q86" i="1"/>
  <c r="R86" i="1"/>
  <c r="S86" i="1"/>
  <c r="T86" i="1"/>
  <c r="V86" i="1"/>
  <c r="W86" i="1"/>
  <c r="X86" i="1"/>
  <c r="Y86" i="1"/>
  <c r="Z86" i="1"/>
  <c r="AA86" i="1"/>
  <c r="AB86" i="1"/>
  <c r="AC86" i="1"/>
  <c r="AD86" i="1"/>
  <c r="AF86" i="1"/>
  <c r="Q87" i="1"/>
  <c r="R87" i="1"/>
  <c r="S87" i="1"/>
  <c r="T87" i="1"/>
  <c r="V87" i="1"/>
  <c r="W87" i="1"/>
  <c r="X87" i="1"/>
  <c r="Y87" i="1"/>
  <c r="Z87" i="1"/>
  <c r="AA87" i="1"/>
  <c r="AB87" i="1"/>
  <c r="AC87" i="1"/>
  <c r="AD87" i="1"/>
  <c r="AF87" i="1"/>
  <c r="Q88" i="1"/>
  <c r="R88" i="1"/>
  <c r="S88" i="1"/>
  <c r="T88" i="1"/>
  <c r="V88" i="1"/>
  <c r="W88" i="1"/>
  <c r="X88" i="1"/>
  <c r="Y88" i="1"/>
  <c r="Z88" i="1"/>
  <c r="AA88" i="1"/>
  <c r="AB88" i="1"/>
  <c r="AC88" i="1"/>
  <c r="AD88" i="1"/>
  <c r="AF88" i="1"/>
  <c r="Q89" i="1"/>
  <c r="R89" i="1"/>
  <c r="S89" i="1"/>
  <c r="T89" i="1"/>
  <c r="V89" i="1"/>
  <c r="W89" i="1"/>
  <c r="X89" i="1"/>
  <c r="Y89" i="1"/>
  <c r="Z89" i="1"/>
  <c r="AA89" i="1"/>
  <c r="AB89" i="1"/>
  <c r="AC89" i="1"/>
  <c r="AD89" i="1"/>
  <c r="AF89" i="1"/>
  <c r="Q90" i="1"/>
  <c r="R90" i="1"/>
  <c r="S90" i="1"/>
  <c r="T90" i="1"/>
  <c r="V90" i="1"/>
  <c r="W90" i="1"/>
  <c r="X90" i="1"/>
  <c r="Y90" i="1"/>
  <c r="Z90" i="1"/>
  <c r="AA90" i="1"/>
  <c r="AB90" i="1"/>
  <c r="AC90" i="1"/>
  <c r="AD90" i="1"/>
  <c r="AF90" i="1"/>
  <c r="Q91" i="1"/>
  <c r="R91" i="1"/>
  <c r="S91" i="1"/>
  <c r="T91" i="1"/>
  <c r="V91" i="1"/>
  <c r="W91" i="1"/>
  <c r="X91" i="1"/>
  <c r="Y91" i="1"/>
  <c r="Z91" i="1"/>
  <c r="AA91" i="1"/>
  <c r="AB91" i="1"/>
  <c r="AC91" i="1"/>
  <c r="AD91" i="1"/>
  <c r="AF91" i="1"/>
  <c r="Q92" i="1"/>
  <c r="R92" i="1"/>
  <c r="S92" i="1"/>
  <c r="T92" i="1"/>
  <c r="V92" i="1"/>
  <c r="W92" i="1"/>
  <c r="X92" i="1"/>
  <c r="Y92" i="1"/>
  <c r="Z92" i="1"/>
  <c r="AA92" i="1"/>
  <c r="AB92" i="1"/>
  <c r="AC92" i="1"/>
  <c r="AD92" i="1"/>
  <c r="AF92" i="1"/>
  <c r="Q93" i="1"/>
  <c r="R93" i="1"/>
  <c r="S93" i="1"/>
  <c r="T93" i="1"/>
  <c r="V93" i="1"/>
  <c r="W93" i="1"/>
  <c r="X93" i="1"/>
  <c r="Y93" i="1"/>
  <c r="Z93" i="1"/>
  <c r="AA93" i="1"/>
  <c r="AB93" i="1"/>
  <c r="AC93" i="1"/>
  <c r="AD93" i="1"/>
  <c r="AF93" i="1"/>
  <c r="Q94" i="1"/>
  <c r="R94" i="1"/>
  <c r="S94" i="1"/>
  <c r="T94" i="1"/>
  <c r="V94" i="1"/>
  <c r="W94" i="1"/>
  <c r="X94" i="1"/>
  <c r="Y94" i="1"/>
  <c r="Z94" i="1"/>
  <c r="AA94" i="1"/>
  <c r="AB94" i="1"/>
  <c r="AC94" i="1"/>
  <c r="AD94" i="1"/>
  <c r="AF94" i="1"/>
  <c r="Q95" i="1"/>
  <c r="R95" i="1"/>
  <c r="S95" i="1"/>
  <c r="T95" i="1"/>
  <c r="V95" i="1"/>
  <c r="W95" i="1"/>
  <c r="X95" i="1"/>
  <c r="Y95" i="1"/>
  <c r="Z95" i="1"/>
  <c r="AA95" i="1"/>
  <c r="AB95" i="1"/>
  <c r="AC95" i="1"/>
  <c r="AD95" i="1"/>
  <c r="AF95" i="1"/>
  <c r="Q96" i="1"/>
  <c r="R96" i="1"/>
  <c r="S96" i="1"/>
  <c r="T96" i="1"/>
  <c r="V96" i="1"/>
  <c r="W96" i="1"/>
  <c r="X96" i="1"/>
  <c r="Y96" i="1"/>
  <c r="Z96" i="1"/>
  <c r="AA96" i="1"/>
  <c r="AB96" i="1"/>
  <c r="AC96" i="1"/>
  <c r="AD96" i="1"/>
  <c r="AF96" i="1"/>
  <c r="Q97" i="1"/>
  <c r="R97" i="1"/>
  <c r="S97" i="1"/>
  <c r="T97" i="1"/>
  <c r="V97" i="1"/>
  <c r="W97" i="1"/>
  <c r="X97" i="1"/>
  <c r="Y97" i="1"/>
  <c r="Z97" i="1"/>
  <c r="AA97" i="1"/>
  <c r="AB97" i="1"/>
  <c r="AC97" i="1"/>
  <c r="AD97" i="1"/>
  <c r="AF97" i="1"/>
  <c r="Q98" i="1"/>
  <c r="R98" i="1"/>
  <c r="S98" i="1"/>
  <c r="T98" i="1"/>
  <c r="V98" i="1"/>
  <c r="W98" i="1"/>
  <c r="X98" i="1"/>
  <c r="Y98" i="1"/>
  <c r="Z98" i="1"/>
  <c r="AA98" i="1"/>
  <c r="AB98" i="1"/>
  <c r="AC98" i="1"/>
  <c r="AD98" i="1"/>
  <c r="AF98" i="1"/>
  <c r="Q99" i="1"/>
  <c r="R99" i="1"/>
  <c r="S99" i="1"/>
  <c r="T99" i="1"/>
  <c r="V99" i="1"/>
  <c r="W99" i="1"/>
  <c r="X99" i="1"/>
  <c r="Y99" i="1"/>
  <c r="Z99" i="1"/>
  <c r="AA99" i="1"/>
  <c r="AB99" i="1"/>
  <c r="AC99" i="1"/>
  <c r="AD99" i="1"/>
  <c r="AF99" i="1"/>
  <c r="Q100" i="1"/>
  <c r="R100" i="1"/>
  <c r="S100" i="1"/>
  <c r="T100" i="1"/>
  <c r="V100" i="1"/>
  <c r="W100" i="1"/>
  <c r="X100" i="1"/>
  <c r="Y100" i="1"/>
  <c r="Z100" i="1"/>
  <c r="AA100" i="1"/>
  <c r="AB100" i="1"/>
  <c r="AC100" i="1"/>
  <c r="AD100" i="1"/>
  <c r="AF100" i="1"/>
  <c r="Q101" i="1"/>
  <c r="R101" i="1"/>
  <c r="S101" i="1"/>
  <c r="T101" i="1"/>
  <c r="V101" i="1"/>
  <c r="W101" i="1"/>
  <c r="X101" i="1"/>
  <c r="Y101" i="1"/>
  <c r="Z101" i="1"/>
  <c r="AA101" i="1"/>
  <c r="AB101" i="1"/>
  <c r="AC101" i="1"/>
  <c r="AD101" i="1"/>
  <c r="AF101" i="1"/>
  <c r="Q102" i="1"/>
  <c r="R102" i="1"/>
  <c r="S102" i="1"/>
  <c r="T102" i="1"/>
  <c r="V102" i="1"/>
  <c r="W102" i="1"/>
  <c r="X102" i="1"/>
  <c r="Y102" i="1"/>
  <c r="Z102" i="1"/>
  <c r="AA102" i="1"/>
  <c r="AB102" i="1"/>
  <c r="AC102" i="1"/>
  <c r="AD102" i="1"/>
  <c r="AF102" i="1"/>
  <c r="Q103" i="1"/>
  <c r="R103" i="1"/>
  <c r="S103" i="1"/>
  <c r="T103" i="1"/>
  <c r="V103" i="1"/>
  <c r="W103" i="1"/>
  <c r="X103" i="1"/>
  <c r="Y103" i="1"/>
  <c r="Z103" i="1"/>
  <c r="AA103" i="1"/>
  <c r="AB103" i="1"/>
  <c r="AC103" i="1"/>
  <c r="AD103" i="1"/>
  <c r="AF103" i="1"/>
  <c r="Q104" i="1"/>
  <c r="R104" i="1"/>
  <c r="S104" i="1"/>
  <c r="T104" i="1"/>
  <c r="V104" i="1"/>
  <c r="W104" i="1"/>
  <c r="X104" i="1"/>
  <c r="Y104" i="1"/>
  <c r="Z104" i="1"/>
  <c r="AA104" i="1"/>
  <c r="AB104" i="1"/>
  <c r="AC104" i="1"/>
  <c r="AD104" i="1"/>
  <c r="AF104" i="1"/>
  <c r="Q105" i="1"/>
  <c r="R105" i="1"/>
  <c r="S105" i="1"/>
  <c r="T105" i="1"/>
  <c r="V105" i="1"/>
  <c r="W105" i="1"/>
  <c r="X105" i="1"/>
  <c r="Y105" i="1"/>
  <c r="Z105" i="1"/>
  <c r="AA105" i="1"/>
  <c r="AB105" i="1"/>
  <c r="AC105" i="1"/>
  <c r="AD105" i="1"/>
  <c r="AF105" i="1"/>
  <c r="Q106" i="1"/>
  <c r="R106" i="1"/>
  <c r="S106" i="1"/>
  <c r="T106" i="1"/>
  <c r="V106" i="1"/>
  <c r="W106" i="1"/>
  <c r="X106" i="1"/>
  <c r="Y106" i="1"/>
  <c r="Z106" i="1"/>
  <c r="AA106" i="1"/>
  <c r="AB106" i="1"/>
  <c r="AC106" i="1"/>
  <c r="AD106" i="1"/>
  <c r="AF106" i="1"/>
  <c r="Q107" i="1"/>
  <c r="R107" i="1"/>
  <c r="S107" i="1"/>
  <c r="T107" i="1"/>
  <c r="V107" i="1"/>
  <c r="W107" i="1"/>
  <c r="X107" i="1"/>
  <c r="Y107" i="1"/>
  <c r="Z107" i="1"/>
  <c r="AA107" i="1"/>
  <c r="AB107" i="1"/>
  <c r="AC107" i="1"/>
  <c r="AD107" i="1"/>
  <c r="AF107" i="1"/>
  <c r="Q108" i="1"/>
  <c r="R108" i="1"/>
  <c r="S108" i="1"/>
  <c r="T108" i="1"/>
  <c r="V108" i="1"/>
  <c r="W108" i="1"/>
  <c r="X108" i="1"/>
  <c r="Y108" i="1"/>
  <c r="Z108" i="1"/>
  <c r="AA108" i="1"/>
  <c r="AB108" i="1"/>
  <c r="AC108" i="1"/>
  <c r="AD108" i="1"/>
  <c r="AF108" i="1"/>
  <c r="Q109" i="1"/>
  <c r="R109" i="1"/>
  <c r="S109" i="1"/>
  <c r="T109" i="1"/>
  <c r="V109" i="1"/>
  <c r="W109" i="1"/>
  <c r="X109" i="1"/>
  <c r="Y109" i="1"/>
  <c r="Z109" i="1"/>
  <c r="AA109" i="1"/>
  <c r="AB109" i="1"/>
  <c r="AC109" i="1"/>
  <c r="AD109" i="1"/>
  <c r="AF109" i="1"/>
  <c r="Q110" i="1"/>
  <c r="R110" i="1"/>
  <c r="S110" i="1"/>
  <c r="T110" i="1"/>
  <c r="V110" i="1"/>
  <c r="W110" i="1"/>
  <c r="X110" i="1"/>
  <c r="Y110" i="1"/>
  <c r="Z110" i="1"/>
  <c r="AA110" i="1"/>
  <c r="AB110" i="1"/>
  <c r="AC110" i="1"/>
  <c r="AD110" i="1"/>
  <c r="AF110" i="1"/>
  <c r="Q111" i="1"/>
  <c r="R111" i="1"/>
  <c r="S111" i="1"/>
  <c r="T111" i="1"/>
  <c r="V111" i="1"/>
  <c r="W111" i="1"/>
  <c r="X111" i="1"/>
  <c r="Y111" i="1"/>
  <c r="Z111" i="1"/>
  <c r="AA111" i="1"/>
  <c r="AB111" i="1"/>
  <c r="AC111" i="1"/>
  <c r="AD111" i="1"/>
  <c r="AF111" i="1"/>
  <c r="Q112" i="1"/>
  <c r="R112" i="1"/>
  <c r="S112" i="1"/>
  <c r="T112" i="1"/>
  <c r="V112" i="1"/>
  <c r="W112" i="1"/>
  <c r="X112" i="1"/>
  <c r="Y112" i="1"/>
  <c r="Z112" i="1"/>
  <c r="AA112" i="1"/>
  <c r="AB112" i="1"/>
  <c r="AC112" i="1"/>
  <c r="AD112" i="1"/>
  <c r="AF112" i="1"/>
  <c r="Q113" i="1"/>
  <c r="R113" i="1"/>
  <c r="S113" i="1"/>
  <c r="T113" i="1"/>
  <c r="V113" i="1"/>
  <c r="W113" i="1"/>
  <c r="X113" i="1"/>
  <c r="Y113" i="1"/>
  <c r="Z113" i="1"/>
  <c r="AA113" i="1"/>
  <c r="AB113" i="1"/>
  <c r="AC113" i="1"/>
  <c r="AD113" i="1"/>
  <c r="AF113" i="1"/>
  <c r="Q114" i="1"/>
  <c r="R114" i="1"/>
  <c r="S114" i="1"/>
  <c r="T114" i="1"/>
  <c r="V114" i="1"/>
  <c r="W114" i="1"/>
  <c r="X114" i="1"/>
  <c r="Y114" i="1"/>
  <c r="Z114" i="1"/>
  <c r="AA114" i="1"/>
  <c r="AB114" i="1"/>
  <c r="AC114" i="1"/>
  <c r="AD114" i="1"/>
  <c r="AF114" i="1"/>
  <c r="Q115" i="1"/>
  <c r="R115" i="1"/>
  <c r="S115" i="1"/>
  <c r="T115" i="1"/>
  <c r="V115" i="1"/>
  <c r="W115" i="1"/>
  <c r="X115" i="1"/>
  <c r="Y115" i="1"/>
  <c r="Z115" i="1"/>
  <c r="AA115" i="1"/>
  <c r="AB115" i="1"/>
  <c r="AC115" i="1"/>
  <c r="AD115" i="1"/>
  <c r="AF115" i="1"/>
  <c r="Q116" i="1"/>
  <c r="R116" i="1"/>
  <c r="S116" i="1"/>
  <c r="T116" i="1"/>
  <c r="V116" i="1"/>
  <c r="W116" i="1"/>
  <c r="X116" i="1"/>
  <c r="Y116" i="1"/>
  <c r="Z116" i="1"/>
  <c r="AA116" i="1"/>
  <c r="AB116" i="1"/>
  <c r="AC116" i="1"/>
  <c r="AD116" i="1"/>
  <c r="AF116" i="1"/>
  <c r="Q117" i="1"/>
  <c r="R117" i="1"/>
  <c r="S117" i="1"/>
  <c r="T117" i="1"/>
  <c r="V117" i="1"/>
  <c r="W117" i="1"/>
  <c r="X117" i="1"/>
  <c r="Y117" i="1"/>
  <c r="Z117" i="1"/>
  <c r="AA117" i="1"/>
  <c r="AB117" i="1"/>
  <c r="AC117" i="1"/>
  <c r="AD117" i="1"/>
  <c r="AF117" i="1"/>
  <c r="Q118" i="1"/>
  <c r="R118" i="1"/>
  <c r="S118" i="1"/>
  <c r="T118" i="1"/>
  <c r="V118" i="1"/>
  <c r="W118" i="1"/>
  <c r="X118" i="1"/>
  <c r="Y118" i="1"/>
  <c r="Z118" i="1"/>
  <c r="AA118" i="1"/>
  <c r="AB118" i="1"/>
  <c r="AC118" i="1"/>
  <c r="AD118" i="1"/>
  <c r="AF118" i="1"/>
  <c r="Q119" i="1"/>
  <c r="R119" i="1"/>
  <c r="S119" i="1"/>
  <c r="T119" i="1"/>
  <c r="V119" i="1"/>
  <c r="W119" i="1"/>
  <c r="X119" i="1"/>
  <c r="Y119" i="1"/>
  <c r="Z119" i="1"/>
  <c r="AA119" i="1"/>
  <c r="AB119" i="1"/>
  <c r="AC119" i="1"/>
  <c r="AD119" i="1"/>
  <c r="AF119" i="1"/>
  <c r="Q120" i="1"/>
  <c r="R120" i="1"/>
  <c r="S120" i="1"/>
  <c r="T120" i="1"/>
  <c r="V120" i="1"/>
  <c r="W120" i="1"/>
  <c r="X120" i="1"/>
  <c r="Y120" i="1"/>
  <c r="Z120" i="1"/>
  <c r="AA120" i="1"/>
  <c r="AB120" i="1"/>
  <c r="AC120" i="1"/>
  <c r="AD120" i="1"/>
  <c r="AF120" i="1"/>
  <c r="Q121" i="1"/>
  <c r="R121" i="1"/>
  <c r="S121" i="1"/>
  <c r="T121" i="1"/>
  <c r="V121" i="1"/>
  <c r="W121" i="1"/>
  <c r="X121" i="1"/>
  <c r="Y121" i="1"/>
  <c r="Z121" i="1"/>
  <c r="AA121" i="1"/>
  <c r="AB121" i="1"/>
  <c r="AC121" i="1"/>
  <c r="AD121" i="1"/>
  <c r="AF121" i="1"/>
  <c r="Q122" i="1"/>
  <c r="R122" i="1"/>
  <c r="S122" i="1"/>
  <c r="T122" i="1"/>
  <c r="V122" i="1"/>
  <c r="W122" i="1"/>
  <c r="X122" i="1"/>
  <c r="Y122" i="1"/>
  <c r="Z122" i="1"/>
  <c r="AA122" i="1"/>
  <c r="AB122" i="1"/>
  <c r="AC122" i="1"/>
  <c r="AD122" i="1"/>
  <c r="AF122" i="1"/>
  <c r="Q123" i="1"/>
  <c r="R123" i="1"/>
  <c r="S123" i="1"/>
  <c r="T123" i="1"/>
  <c r="V123" i="1"/>
  <c r="W123" i="1"/>
  <c r="X123" i="1"/>
  <c r="Y123" i="1"/>
  <c r="Z123" i="1"/>
  <c r="AA123" i="1"/>
  <c r="AB123" i="1"/>
  <c r="AC123" i="1"/>
  <c r="AD123" i="1"/>
  <c r="AF123" i="1"/>
  <c r="Q124" i="1"/>
  <c r="R124" i="1"/>
  <c r="S124" i="1"/>
  <c r="T124" i="1"/>
  <c r="V124" i="1"/>
  <c r="W124" i="1"/>
  <c r="X124" i="1"/>
  <c r="Y124" i="1"/>
  <c r="Z124" i="1"/>
  <c r="AA124" i="1"/>
  <c r="AB124" i="1"/>
  <c r="AC124" i="1"/>
  <c r="AD124" i="1"/>
  <c r="AF124" i="1"/>
  <c r="Q125" i="1"/>
  <c r="R125" i="1"/>
  <c r="S125" i="1"/>
  <c r="T125" i="1"/>
  <c r="V125" i="1"/>
  <c r="W125" i="1"/>
  <c r="X125" i="1"/>
  <c r="Y125" i="1"/>
  <c r="Z125" i="1"/>
  <c r="AA125" i="1"/>
  <c r="AB125" i="1"/>
  <c r="AC125" i="1"/>
  <c r="AD125" i="1"/>
  <c r="AF125" i="1"/>
  <c r="Q126" i="1"/>
  <c r="R126" i="1"/>
  <c r="S126" i="1"/>
  <c r="T126" i="1"/>
  <c r="V126" i="1"/>
  <c r="W126" i="1"/>
  <c r="X126" i="1"/>
  <c r="Y126" i="1"/>
  <c r="Z126" i="1"/>
  <c r="AA126" i="1"/>
  <c r="AB126" i="1"/>
  <c r="AC126" i="1"/>
  <c r="AD126" i="1"/>
  <c r="AF126" i="1"/>
  <c r="Q127" i="1"/>
  <c r="R127" i="1"/>
  <c r="S127" i="1"/>
  <c r="T127" i="1"/>
  <c r="V127" i="1"/>
  <c r="W127" i="1"/>
  <c r="X127" i="1"/>
  <c r="Y127" i="1"/>
  <c r="Z127" i="1"/>
  <c r="AA127" i="1"/>
  <c r="AB127" i="1"/>
  <c r="AC127" i="1"/>
  <c r="AD127" i="1"/>
  <c r="AF127" i="1"/>
  <c r="Q128" i="1"/>
  <c r="R128" i="1"/>
  <c r="S128" i="1"/>
  <c r="T128" i="1"/>
  <c r="V128" i="1"/>
  <c r="W128" i="1"/>
  <c r="X128" i="1"/>
  <c r="Y128" i="1"/>
  <c r="Z128" i="1"/>
  <c r="AA128" i="1"/>
  <c r="AB128" i="1"/>
  <c r="AC128" i="1"/>
  <c r="AD128" i="1"/>
  <c r="AF128" i="1"/>
  <c r="Q129" i="1"/>
  <c r="R129" i="1"/>
  <c r="S129" i="1"/>
  <c r="T129" i="1"/>
  <c r="V129" i="1"/>
  <c r="W129" i="1"/>
  <c r="X129" i="1"/>
  <c r="Y129" i="1"/>
  <c r="Z129" i="1"/>
  <c r="AA129" i="1"/>
  <c r="AB129" i="1"/>
  <c r="AC129" i="1"/>
  <c r="AD129" i="1"/>
  <c r="AF129" i="1"/>
  <c r="Q130" i="1"/>
  <c r="R130" i="1"/>
  <c r="S130" i="1"/>
  <c r="T130" i="1"/>
  <c r="V130" i="1"/>
  <c r="W130" i="1"/>
  <c r="X130" i="1"/>
  <c r="Y130" i="1"/>
  <c r="Z130" i="1"/>
  <c r="AA130" i="1"/>
  <c r="AB130" i="1"/>
  <c r="AC130" i="1"/>
  <c r="AD130" i="1"/>
  <c r="AF130" i="1"/>
  <c r="Q131" i="1"/>
  <c r="R131" i="1"/>
  <c r="S131" i="1"/>
  <c r="T131" i="1"/>
  <c r="V131" i="1"/>
  <c r="W131" i="1"/>
  <c r="X131" i="1"/>
  <c r="Y131" i="1"/>
  <c r="Z131" i="1"/>
  <c r="AA131" i="1"/>
  <c r="AB131" i="1"/>
  <c r="AC131" i="1"/>
  <c r="AD131" i="1"/>
  <c r="AF131" i="1"/>
  <c r="Q132" i="1"/>
  <c r="R132" i="1"/>
  <c r="S132" i="1"/>
  <c r="T132" i="1"/>
  <c r="V132" i="1"/>
  <c r="W132" i="1"/>
  <c r="X132" i="1"/>
  <c r="Y132" i="1"/>
  <c r="Z132" i="1"/>
  <c r="AA132" i="1"/>
  <c r="AB132" i="1"/>
  <c r="AC132" i="1"/>
  <c r="AD132" i="1"/>
  <c r="AF132" i="1"/>
  <c r="Q133" i="1"/>
  <c r="R133" i="1"/>
  <c r="S133" i="1"/>
  <c r="T133" i="1"/>
  <c r="V133" i="1"/>
  <c r="W133" i="1"/>
  <c r="X133" i="1"/>
  <c r="Y133" i="1"/>
  <c r="Z133" i="1"/>
  <c r="AA133" i="1"/>
  <c r="AB133" i="1"/>
  <c r="AC133" i="1"/>
  <c r="AD133" i="1"/>
  <c r="AF133" i="1"/>
  <c r="Q134" i="1"/>
  <c r="R134" i="1"/>
  <c r="S134" i="1"/>
  <c r="T134" i="1"/>
  <c r="V134" i="1"/>
  <c r="W134" i="1"/>
  <c r="X134" i="1"/>
  <c r="Y134" i="1"/>
  <c r="Z134" i="1"/>
  <c r="AA134" i="1"/>
  <c r="AB134" i="1"/>
  <c r="AC134" i="1"/>
  <c r="AD134" i="1"/>
  <c r="AF134" i="1"/>
  <c r="Q135" i="1"/>
  <c r="R135" i="1"/>
  <c r="S135" i="1"/>
  <c r="T135" i="1"/>
  <c r="V135" i="1"/>
  <c r="W135" i="1"/>
  <c r="X135" i="1"/>
  <c r="Y135" i="1"/>
  <c r="Z135" i="1"/>
  <c r="AA135" i="1"/>
  <c r="AB135" i="1"/>
  <c r="AC135" i="1"/>
  <c r="AD135" i="1"/>
  <c r="AF135" i="1"/>
  <c r="Q136" i="1"/>
  <c r="R136" i="1"/>
  <c r="S136" i="1"/>
  <c r="T136" i="1"/>
  <c r="V136" i="1"/>
  <c r="W136" i="1"/>
  <c r="X136" i="1"/>
  <c r="Y136" i="1"/>
  <c r="Z136" i="1"/>
  <c r="AA136" i="1"/>
  <c r="AB136" i="1"/>
  <c r="AC136" i="1"/>
  <c r="AD136" i="1"/>
  <c r="AF136" i="1"/>
  <c r="Q137" i="1"/>
  <c r="R137" i="1"/>
  <c r="S137" i="1"/>
  <c r="T137" i="1"/>
  <c r="V137" i="1"/>
  <c r="W137" i="1"/>
  <c r="X137" i="1"/>
  <c r="Y137" i="1"/>
  <c r="Z137" i="1"/>
  <c r="AA137" i="1"/>
  <c r="AB137" i="1"/>
  <c r="AC137" i="1"/>
  <c r="AD137" i="1"/>
  <c r="AF137" i="1"/>
  <c r="Q138" i="1"/>
  <c r="R138" i="1"/>
  <c r="S138" i="1"/>
  <c r="T138" i="1"/>
  <c r="V138" i="1"/>
  <c r="W138" i="1"/>
  <c r="X138" i="1"/>
  <c r="Y138" i="1"/>
  <c r="Z138" i="1"/>
  <c r="AA138" i="1"/>
  <c r="AB138" i="1"/>
  <c r="AC138" i="1"/>
  <c r="AD138" i="1"/>
  <c r="AF138" i="1"/>
  <c r="Q139" i="1"/>
  <c r="R139" i="1"/>
  <c r="S139" i="1"/>
  <c r="T139" i="1"/>
  <c r="V139" i="1"/>
  <c r="W139" i="1"/>
  <c r="X139" i="1"/>
  <c r="Y139" i="1"/>
  <c r="Z139" i="1"/>
  <c r="AA139" i="1"/>
  <c r="AB139" i="1"/>
  <c r="AC139" i="1"/>
  <c r="AD139" i="1"/>
  <c r="AF139" i="1"/>
  <c r="Q140" i="1"/>
  <c r="R140" i="1"/>
  <c r="S140" i="1"/>
  <c r="T140" i="1"/>
  <c r="V140" i="1"/>
  <c r="W140" i="1"/>
  <c r="X140" i="1"/>
  <c r="Y140" i="1"/>
  <c r="Z140" i="1"/>
  <c r="AA140" i="1"/>
  <c r="AB140" i="1"/>
  <c r="AC140" i="1"/>
  <c r="AD140" i="1"/>
  <c r="AF140" i="1"/>
  <c r="Q141" i="1"/>
  <c r="R141" i="1"/>
  <c r="S141" i="1"/>
  <c r="T141" i="1"/>
  <c r="V141" i="1"/>
  <c r="W141" i="1"/>
  <c r="X141" i="1"/>
  <c r="Y141" i="1"/>
  <c r="Z141" i="1"/>
  <c r="AA141" i="1"/>
  <c r="AB141" i="1"/>
  <c r="AC141" i="1"/>
  <c r="AD141" i="1"/>
  <c r="AF141" i="1"/>
  <c r="Q142" i="1"/>
  <c r="R142" i="1"/>
  <c r="S142" i="1"/>
  <c r="T142" i="1"/>
  <c r="V142" i="1"/>
  <c r="W142" i="1"/>
  <c r="X142" i="1"/>
  <c r="Y142" i="1"/>
  <c r="Z142" i="1"/>
  <c r="AA142" i="1"/>
  <c r="AB142" i="1"/>
  <c r="AC142" i="1"/>
  <c r="AD142" i="1"/>
  <c r="AF142" i="1"/>
  <c r="Q143" i="1"/>
  <c r="R143" i="1"/>
  <c r="S143" i="1"/>
  <c r="T143" i="1"/>
  <c r="V143" i="1"/>
  <c r="W143" i="1"/>
  <c r="X143" i="1"/>
  <c r="Y143" i="1"/>
  <c r="Z143" i="1"/>
  <c r="AA143" i="1"/>
  <c r="AB143" i="1"/>
  <c r="AC143" i="1"/>
  <c r="AD143" i="1"/>
  <c r="AF143" i="1"/>
  <c r="Q144" i="1"/>
  <c r="R144" i="1"/>
  <c r="S144" i="1"/>
  <c r="T144" i="1"/>
  <c r="V144" i="1"/>
  <c r="W144" i="1"/>
  <c r="X144" i="1"/>
  <c r="Y144" i="1"/>
  <c r="Z144" i="1"/>
  <c r="AA144" i="1"/>
  <c r="AB144" i="1"/>
  <c r="AC144" i="1"/>
  <c r="AD144" i="1"/>
  <c r="AF144" i="1"/>
  <c r="Q145" i="1"/>
  <c r="R145" i="1"/>
  <c r="S145" i="1"/>
  <c r="T145" i="1"/>
  <c r="V145" i="1"/>
  <c r="W145" i="1"/>
  <c r="X145" i="1"/>
  <c r="Y145" i="1"/>
  <c r="Z145" i="1"/>
  <c r="AA145" i="1"/>
  <c r="AB145" i="1"/>
  <c r="AC145" i="1"/>
  <c r="AD145" i="1"/>
  <c r="AF145" i="1"/>
  <c r="Q146" i="1"/>
  <c r="R146" i="1"/>
  <c r="S146" i="1"/>
  <c r="T146" i="1"/>
  <c r="V146" i="1"/>
  <c r="W146" i="1"/>
  <c r="X146" i="1"/>
  <c r="Y146" i="1"/>
  <c r="Z146" i="1"/>
  <c r="AA146" i="1"/>
  <c r="AB146" i="1"/>
  <c r="AC146" i="1"/>
  <c r="AD146" i="1"/>
  <c r="AF146" i="1"/>
  <c r="Q147" i="1"/>
  <c r="R147" i="1"/>
  <c r="S147" i="1"/>
  <c r="T147" i="1"/>
  <c r="V147" i="1"/>
  <c r="W147" i="1"/>
  <c r="X147" i="1"/>
  <c r="Y147" i="1"/>
  <c r="Z147" i="1"/>
  <c r="AA147" i="1"/>
  <c r="AB147" i="1"/>
  <c r="AC147" i="1"/>
  <c r="AD147" i="1"/>
  <c r="AF147" i="1"/>
  <c r="Q148" i="1"/>
  <c r="R148" i="1"/>
  <c r="S148" i="1"/>
  <c r="T148" i="1"/>
  <c r="V148" i="1"/>
  <c r="W148" i="1"/>
  <c r="X148" i="1"/>
  <c r="Y148" i="1"/>
  <c r="Z148" i="1"/>
  <c r="AA148" i="1"/>
  <c r="AB148" i="1"/>
  <c r="AC148" i="1"/>
  <c r="AD148" i="1"/>
  <c r="AF148" i="1"/>
  <c r="Q149" i="1"/>
  <c r="R149" i="1"/>
  <c r="S149" i="1"/>
  <c r="T149" i="1"/>
  <c r="V149" i="1"/>
  <c r="W149" i="1"/>
  <c r="X149" i="1"/>
  <c r="Y149" i="1"/>
  <c r="Z149" i="1"/>
  <c r="AA149" i="1"/>
  <c r="AB149" i="1"/>
  <c r="AC149" i="1"/>
  <c r="AD149" i="1"/>
  <c r="AF149" i="1"/>
  <c r="Q150" i="1"/>
  <c r="R150" i="1"/>
  <c r="S150" i="1"/>
  <c r="T150" i="1"/>
  <c r="V150" i="1"/>
  <c r="W150" i="1"/>
  <c r="X150" i="1"/>
  <c r="Y150" i="1"/>
  <c r="Z150" i="1"/>
  <c r="AA150" i="1"/>
  <c r="AB150" i="1"/>
  <c r="AC150" i="1"/>
  <c r="AD150" i="1"/>
  <c r="AF150" i="1"/>
  <c r="Q151" i="1"/>
  <c r="R151" i="1"/>
  <c r="S151" i="1"/>
  <c r="T151" i="1"/>
  <c r="V151" i="1"/>
  <c r="W151" i="1"/>
  <c r="X151" i="1"/>
  <c r="Y151" i="1"/>
  <c r="Z151" i="1"/>
  <c r="AA151" i="1"/>
  <c r="AB151" i="1"/>
  <c r="AC151" i="1"/>
  <c r="AD151" i="1"/>
  <c r="AF151" i="1"/>
  <c r="Q152" i="1"/>
  <c r="R152" i="1"/>
  <c r="S152" i="1"/>
  <c r="T152" i="1"/>
  <c r="V152" i="1"/>
  <c r="W152" i="1"/>
  <c r="X152" i="1"/>
  <c r="Y152" i="1"/>
  <c r="Z152" i="1"/>
  <c r="AA152" i="1"/>
  <c r="AB152" i="1"/>
  <c r="AC152" i="1"/>
  <c r="AD152" i="1"/>
  <c r="AF152" i="1"/>
  <c r="Q153" i="1"/>
  <c r="R153" i="1"/>
  <c r="S153" i="1"/>
  <c r="T153" i="1"/>
  <c r="V153" i="1"/>
  <c r="W153" i="1"/>
  <c r="X153" i="1"/>
  <c r="Y153" i="1"/>
  <c r="Z153" i="1"/>
  <c r="AA153" i="1"/>
  <c r="AB153" i="1"/>
  <c r="AC153" i="1"/>
  <c r="AD153" i="1"/>
  <c r="AF153" i="1"/>
  <c r="Q154" i="1"/>
  <c r="R154" i="1"/>
  <c r="S154" i="1"/>
  <c r="T154" i="1"/>
  <c r="V154" i="1"/>
  <c r="W154" i="1"/>
  <c r="X154" i="1"/>
  <c r="Y154" i="1"/>
  <c r="Z154" i="1"/>
  <c r="AA154" i="1"/>
  <c r="AB154" i="1"/>
  <c r="AC154" i="1"/>
  <c r="AD154" i="1"/>
  <c r="AF154" i="1"/>
  <c r="Q155" i="1"/>
  <c r="R155" i="1"/>
  <c r="S155" i="1"/>
  <c r="T155" i="1"/>
  <c r="V155" i="1"/>
  <c r="W155" i="1"/>
  <c r="X155" i="1"/>
  <c r="Y155" i="1"/>
  <c r="Z155" i="1"/>
  <c r="AA155" i="1"/>
  <c r="AB155" i="1"/>
  <c r="AC155" i="1"/>
  <c r="AD155" i="1"/>
  <c r="AF155" i="1"/>
  <c r="Q156" i="1"/>
  <c r="R156" i="1"/>
  <c r="S156" i="1"/>
  <c r="T156" i="1"/>
  <c r="V156" i="1"/>
  <c r="W156" i="1"/>
  <c r="X156" i="1"/>
  <c r="Y156" i="1"/>
  <c r="Z156" i="1"/>
  <c r="AA156" i="1"/>
  <c r="AB156" i="1"/>
  <c r="AC156" i="1"/>
  <c r="AD156" i="1"/>
  <c r="AF156" i="1"/>
  <c r="Q157" i="1"/>
  <c r="R157" i="1"/>
  <c r="S157" i="1"/>
  <c r="T157" i="1"/>
  <c r="V157" i="1"/>
  <c r="W157" i="1"/>
  <c r="X157" i="1"/>
  <c r="Y157" i="1"/>
  <c r="Z157" i="1"/>
  <c r="AA157" i="1"/>
  <c r="AB157" i="1"/>
  <c r="AC157" i="1"/>
  <c r="AD157" i="1"/>
  <c r="AF157" i="1"/>
  <c r="Q158" i="1"/>
  <c r="R158" i="1"/>
  <c r="S158" i="1"/>
  <c r="T158" i="1"/>
  <c r="V158" i="1"/>
  <c r="W158" i="1"/>
  <c r="X158" i="1"/>
  <c r="Y158" i="1"/>
  <c r="Z158" i="1"/>
  <c r="AA158" i="1"/>
  <c r="AB158" i="1"/>
  <c r="AC158" i="1"/>
  <c r="AD158" i="1"/>
  <c r="AF158" i="1"/>
  <c r="Q159" i="1"/>
  <c r="R159" i="1"/>
  <c r="S159" i="1"/>
  <c r="T159" i="1"/>
  <c r="V159" i="1"/>
  <c r="W159" i="1"/>
  <c r="X159" i="1"/>
  <c r="Y159" i="1"/>
  <c r="Z159" i="1"/>
  <c r="AA159" i="1"/>
  <c r="AB159" i="1"/>
  <c r="AC159" i="1"/>
  <c r="AD159" i="1"/>
  <c r="AF159" i="1"/>
  <c r="Q160" i="1"/>
  <c r="R160" i="1"/>
  <c r="S160" i="1"/>
  <c r="T160" i="1"/>
  <c r="V160" i="1"/>
  <c r="W160" i="1"/>
  <c r="X160" i="1"/>
  <c r="Y160" i="1"/>
  <c r="Z160" i="1"/>
  <c r="AA160" i="1"/>
  <c r="AB160" i="1"/>
  <c r="AC160" i="1"/>
  <c r="AD160" i="1"/>
  <c r="AF160" i="1"/>
  <c r="Q161" i="1"/>
  <c r="R161" i="1"/>
  <c r="S161" i="1"/>
  <c r="T161" i="1"/>
  <c r="V161" i="1"/>
  <c r="W161" i="1"/>
  <c r="X161" i="1"/>
  <c r="Y161" i="1"/>
  <c r="Z161" i="1"/>
  <c r="AA161" i="1"/>
  <c r="AB161" i="1"/>
  <c r="AC161" i="1"/>
  <c r="AD161" i="1"/>
  <c r="AF161" i="1"/>
  <c r="Q162" i="1"/>
  <c r="R162" i="1"/>
  <c r="S162" i="1"/>
  <c r="T162" i="1"/>
  <c r="V162" i="1"/>
  <c r="W162" i="1"/>
  <c r="X162" i="1"/>
  <c r="Y162" i="1"/>
  <c r="Z162" i="1"/>
  <c r="AA162" i="1"/>
  <c r="AB162" i="1"/>
  <c r="AC162" i="1"/>
  <c r="AD162" i="1"/>
  <c r="AF162" i="1"/>
  <c r="Q163" i="1"/>
  <c r="R163" i="1"/>
  <c r="S163" i="1"/>
  <c r="T163" i="1"/>
  <c r="V163" i="1"/>
  <c r="W163" i="1"/>
  <c r="X163" i="1"/>
  <c r="Y163" i="1"/>
  <c r="Z163" i="1"/>
  <c r="AA163" i="1"/>
  <c r="AB163" i="1"/>
  <c r="AC163" i="1"/>
  <c r="AD163" i="1"/>
  <c r="AF163" i="1"/>
  <c r="Q164" i="1"/>
  <c r="R164" i="1"/>
  <c r="S164" i="1"/>
  <c r="T164" i="1"/>
  <c r="V164" i="1"/>
  <c r="W164" i="1"/>
  <c r="X164" i="1"/>
  <c r="Y164" i="1"/>
  <c r="Z164" i="1"/>
  <c r="AA164" i="1"/>
  <c r="AB164" i="1"/>
  <c r="AC164" i="1"/>
  <c r="AD164" i="1"/>
  <c r="AF164" i="1"/>
  <c r="Q165" i="1"/>
  <c r="R165" i="1"/>
  <c r="S165" i="1"/>
  <c r="T165" i="1"/>
  <c r="V165" i="1"/>
  <c r="W165" i="1"/>
  <c r="X165" i="1"/>
  <c r="Y165" i="1"/>
  <c r="Z165" i="1"/>
  <c r="AA165" i="1"/>
  <c r="AB165" i="1"/>
  <c r="AC165" i="1"/>
  <c r="AD165" i="1"/>
  <c r="AF165" i="1"/>
  <c r="Q166" i="1"/>
  <c r="R166" i="1"/>
  <c r="S166" i="1"/>
  <c r="T166" i="1"/>
  <c r="V166" i="1"/>
  <c r="W166" i="1"/>
  <c r="X166" i="1"/>
  <c r="Y166" i="1"/>
  <c r="Z166" i="1"/>
  <c r="AA166" i="1"/>
  <c r="AB166" i="1"/>
  <c r="AC166" i="1"/>
  <c r="AD166" i="1"/>
  <c r="AF166" i="1"/>
  <c r="Q167" i="1"/>
  <c r="R167" i="1"/>
  <c r="S167" i="1"/>
  <c r="T167" i="1"/>
  <c r="V167" i="1"/>
  <c r="W167" i="1"/>
  <c r="X167" i="1"/>
  <c r="Y167" i="1"/>
  <c r="Z167" i="1"/>
  <c r="AA167" i="1"/>
  <c r="AB167" i="1"/>
  <c r="AC167" i="1"/>
  <c r="AD167" i="1"/>
  <c r="AF167" i="1"/>
  <c r="Q168" i="1"/>
  <c r="R168" i="1"/>
  <c r="S168" i="1"/>
  <c r="T168" i="1"/>
  <c r="V168" i="1"/>
  <c r="W168" i="1"/>
  <c r="X168" i="1"/>
  <c r="Y168" i="1"/>
  <c r="Z168" i="1"/>
  <c r="AA168" i="1"/>
  <c r="AB168" i="1"/>
  <c r="AC168" i="1"/>
  <c r="AD168" i="1"/>
  <c r="AF168" i="1"/>
  <c r="Q169" i="1"/>
  <c r="R169" i="1"/>
  <c r="S169" i="1"/>
  <c r="T169" i="1"/>
  <c r="V169" i="1"/>
  <c r="W169" i="1"/>
  <c r="X169" i="1"/>
  <c r="Y169" i="1"/>
  <c r="Z169" i="1"/>
  <c r="AA169" i="1"/>
  <c r="AB169" i="1"/>
  <c r="AC169" i="1"/>
  <c r="AD169" i="1"/>
  <c r="AF169" i="1"/>
  <c r="Q170" i="1"/>
  <c r="R170" i="1"/>
  <c r="S170" i="1"/>
  <c r="T170" i="1"/>
  <c r="V170" i="1"/>
  <c r="W170" i="1"/>
  <c r="X170" i="1"/>
  <c r="Y170" i="1"/>
  <c r="Z170" i="1"/>
  <c r="AA170" i="1"/>
  <c r="AB170" i="1"/>
  <c r="AC170" i="1"/>
  <c r="AD170" i="1"/>
  <c r="AF170" i="1"/>
  <c r="Q171" i="1"/>
  <c r="R171" i="1"/>
  <c r="S171" i="1"/>
  <c r="T171" i="1"/>
  <c r="V171" i="1"/>
  <c r="W171" i="1"/>
  <c r="X171" i="1"/>
  <c r="Y171" i="1"/>
  <c r="Z171" i="1"/>
  <c r="AA171" i="1"/>
  <c r="AB171" i="1"/>
  <c r="AC171" i="1"/>
  <c r="AD171" i="1"/>
  <c r="AF171" i="1"/>
  <c r="Q172" i="1"/>
  <c r="R172" i="1"/>
  <c r="S172" i="1"/>
  <c r="T172" i="1"/>
  <c r="V172" i="1"/>
  <c r="W172" i="1"/>
  <c r="X172" i="1"/>
  <c r="Y172" i="1"/>
  <c r="Z172" i="1"/>
  <c r="AA172" i="1"/>
  <c r="AB172" i="1"/>
  <c r="AC172" i="1"/>
  <c r="AD172" i="1"/>
  <c r="AF172" i="1"/>
  <c r="Q173" i="1"/>
  <c r="R173" i="1"/>
  <c r="S173" i="1"/>
  <c r="T173" i="1"/>
  <c r="V173" i="1"/>
  <c r="W173" i="1"/>
  <c r="X173" i="1"/>
  <c r="Y173" i="1"/>
  <c r="Z173" i="1"/>
  <c r="AA173" i="1"/>
  <c r="AB173" i="1"/>
  <c r="AC173" i="1"/>
  <c r="AD173" i="1"/>
  <c r="AF173" i="1"/>
  <c r="Q174" i="1"/>
  <c r="R174" i="1"/>
  <c r="S174" i="1"/>
  <c r="T174" i="1"/>
  <c r="V174" i="1"/>
  <c r="W174" i="1"/>
  <c r="X174" i="1"/>
  <c r="Y174" i="1"/>
  <c r="Z174" i="1"/>
  <c r="AA174" i="1"/>
  <c r="AB174" i="1"/>
  <c r="AC174" i="1"/>
  <c r="AD174" i="1"/>
  <c r="AF174" i="1"/>
  <c r="Q175" i="1"/>
  <c r="R175" i="1"/>
  <c r="S175" i="1"/>
  <c r="T175" i="1"/>
  <c r="V175" i="1"/>
  <c r="W175" i="1"/>
  <c r="X175" i="1"/>
  <c r="Y175" i="1"/>
  <c r="Z175" i="1"/>
  <c r="AA175" i="1"/>
  <c r="AB175" i="1"/>
  <c r="AC175" i="1"/>
  <c r="AD175" i="1"/>
  <c r="AF175" i="1"/>
  <c r="Q176" i="1"/>
  <c r="R176" i="1"/>
  <c r="S176" i="1"/>
  <c r="T176" i="1"/>
  <c r="V176" i="1"/>
  <c r="W176" i="1"/>
  <c r="X176" i="1"/>
  <c r="Y176" i="1"/>
  <c r="Z176" i="1"/>
  <c r="AA176" i="1"/>
  <c r="AB176" i="1"/>
  <c r="AC176" i="1"/>
  <c r="AD176" i="1"/>
  <c r="AF176" i="1"/>
  <c r="Q177" i="1"/>
  <c r="R177" i="1"/>
  <c r="S177" i="1"/>
  <c r="T177" i="1"/>
  <c r="V177" i="1"/>
  <c r="W177" i="1"/>
  <c r="X177" i="1"/>
  <c r="Y177" i="1"/>
  <c r="Z177" i="1"/>
  <c r="AA177" i="1"/>
  <c r="AB177" i="1"/>
  <c r="AC177" i="1"/>
  <c r="AD177" i="1"/>
  <c r="AF177" i="1"/>
  <c r="Q178" i="1"/>
  <c r="R178" i="1"/>
  <c r="S178" i="1"/>
  <c r="T178" i="1"/>
  <c r="V178" i="1"/>
  <c r="W178" i="1"/>
  <c r="X178" i="1"/>
  <c r="Y178" i="1"/>
  <c r="Z178" i="1"/>
  <c r="AA178" i="1"/>
  <c r="AB178" i="1"/>
  <c r="AC178" i="1"/>
  <c r="AD178" i="1"/>
  <c r="AF178" i="1"/>
  <c r="Q179" i="1"/>
  <c r="R179" i="1"/>
  <c r="S179" i="1"/>
  <c r="T179" i="1"/>
  <c r="V179" i="1"/>
  <c r="W179" i="1"/>
  <c r="X179" i="1"/>
  <c r="Y179" i="1"/>
  <c r="Z179" i="1"/>
  <c r="AA179" i="1"/>
  <c r="AB179" i="1"/>
  <c r="AC179" i="1"/>
  <c r="AD179" i="1"/>
  <c r="AF179" i="1"/>
  <c r="Q180" i="1"/>
  <c r="R180" i="1"/>
  <c r="S180" i="1"/>
  <c r="T180" i="1"/>
  <c r="V180" i="1"/>
  <c r="W180" i="1"/>
  <c r="X180" i="1"/>
  <c r="Y180" i="1"/>
  <c r="Z180" i="1"/>
  <c r="AA180" i="1"/>
  <c r="AB180" i="1"/>
  <c r="AC180" i="1"/>
  <c r="AD180" i="1"/>
  <c r="AF180" i="1"/>
  <c r="Q181" i="1"/>
  <c r="R181" i="1"/>
  <c r="S181" i="1"/>
  <c r="T181" i="1"/>
  <c r="V181" i="1"/>
  <c r="W181" i="1"/>
  <c r="X181" i="1"/>
  <c r="Y181" i="1"/>
  <c r="Z181" i="1"/>
  <c r="AA181" i="1"/>
  <c r="AB181" i="1"/>
  <c r="AC181" i="1"/>
  <c r="AD181" i="1"/>
  <c r="AF181" i="1"/>
  <c r="Q182" i="1"/>
  <c r="R182" i="1"/>
  <c r="S182" i="1"/>
  <c r="T182" i="1"/>
  <c r="V182" i="1"/>
  <c r="W182" i="1"/>
  <c r="X182" i="1"/>
  <c r="Y182" i="1"/>
  <c r="Z182" i="1"/>
  <c r="AA182" i="1"/>
  <c r="AB182" i="1"/>
  <c r="AC182" i="1"/>
  <c r="AD182" i="1"/>
  <c r="AF182" i="1"/>
  <c r="Q183" i="1"/>
  <c r="R183" i="1"/>
  <c r="S183" i="1"/>
  <c r="T183" i="1"/>
  <c r="V183" i="1"/>
  <c r="W183" i="1"/>
  <c r="X183" i="1"/>
  <c r="Y183" i="1"/>
  <c r="Z183" i="1"/>
  <c r="AA183" i="1"/>
  <c r="AB183" i="1"/>
  <c r="AC183" i="1"/>
  <c r="AD183" i="1"/>
  <c r="AF183" i="1"/>
  <c r="Q184" i="1"/>
  <c r="R184" i="1"/>
  <c r="S184" i="1"/>
  <c r="T184" i="1"/>
  <c r="V184" i="1"/>
  <c r="W184" i="1"/>
  <c r="X184" i="1"/>
  <c r="Y184" i="1"/>
  <c r="Z184" i="1"/>
  <c r="AA184" i="1"/>
  <c r="AB184" i="1"/>
  <c r="AC184" i="1"/>
  <c r="AD184" i="1"/>
  <c r="AF184" i="1"/>
  <c r="Q185" i="1"/>
  <c r="R185" i="1"/>
  <c r="S185" i="1"/>
  <c r="T185" i="1"/>
  <c r="V185" i="1"/>
  <c r="W185" i="1"/>
  <c r="X185" i="1"/>
  <c r="Y185" i="1"/>
  <c r="Z185" i="1"/>
  <c r="AA185" i="1"/>
  <c r="AB185" i="1"/>
  <c r="AC185" i="1"/>
  <c r="AD185" i="1"/>
  <c r="AF185" i="1"/>
  <c r="Q186" i="1"/>
  <c r="R186" i="1"/>
  <c r="S186" i="1"/>
  <c r="T186" i="1"/>
  <c r="V186" i="1"/>
  <c r="W186" i="1"/>
  <c r="X186" i="1"/>
  <c r="Y186" i="1"/>
  <c r="Z186" i="1"/>
  <c r="AA186" i="1"/>
  <c r="AB186" i="1"/>
  <c r="AC186" i="1"/>
  <c r="AD186" i="1"/>
  <c r="AF186" i="1"/>
  <c r="Q187" i="1"/>
  <c r="R187" i="1"/>
  <c r="S187" i="1"/>
  <c r="T187" i="1"/>
  <c r="V187" i="1"/>
  <c r="W187" i="1"/>
  <c r="X187" i="1"/>
  <c r="Y187" i="1"/>
  <c r="Z187" i="1"/>
  <c r="AA187" i="1"/>
  <c r="AB187" i="1"/>
  <c r="AC187" i="1"/>
  <c r="AD187" i="1"/>
  <c r="AF187" i="1"/>
  <c r="Q188" i="1"/>
  <c r="R188" i="1"/>
  <c r="S188" i="1"/>
  <c r="T188" i="1"/>
  <c r="V188" i="1"/>
  <c r="W188" i="1"/>
  <c r="X188" i="1"/>
  <c r="Y188" i="1"/>
  <c r="Z188" i="1"/>
  <c r="AA188" i="1"/>
  <c r="AB188" i="1"/>
  <c r="AC188" i="1"/>
  <c r="AD188" i="1"/>
  <c r="AF188" i="1"/>
  <c r="Q189" i="1"/>
  <c r="R189" i="1"/>
  <c r="S189" i="1"/>
  <c r="T189" i="1"/>
  <c r="V189" i="1"/>
  <c r="W189" i="1"/>
  <c r="X189" i="1"/>
  <c r="Y189" i="1"/>
  <c r="Z189" i="1"/>
  <c r="AA189" i="1"/>
  <c r="AB189" i="1"/>
  <c r="AC189" i="1"/>
  <c r="AD189" i="1"/>
  <c r="AF189" i="1"/>
  <c r="Q190" i="1"/>
  <c r="R190" i="1"/>
  <c r="S190" i="1"/>
  <c r="T190" i="1"/>
  <c r="V190" i="1"/>
  <c r="W190" i="1"/>
  <c r="X190" i="1"/>
  <c r="Y190" i="1"/>
  <c r="Z190" i="1"/>
  <c r="AA190" i="1"/>
  <c r="AB190" i="1"/>
  <c r="AC190" i="1"/>
  <c r="AD190" i="1"/>
  <c r="AF190" i="1"/>
  <c r="Q191" i="1"/>
  <c r="R191" i="1"/>
  <c r="S191" i="1"/>
  <c r="T191" i="1"/>
  <c r="V191" i="1"/>
  <c r="W191" i="1"/>
  <c r="X191" i="1"/>
  <c r="Y191" i="1"/>
  <c r="Z191" i="1"/>
  <c r="AA191" i="1"/>
  <c r="AB191" i="1"/>
  <c r="AC191" i="1"/>
  <c r="AD191" i="1"/>
  <c r="AF191" i="1"/>
  <c r="Q192" i="1"/>
  <c r="R192" i="1"/>
  <c r="S192" i="1"/>
  <c r="T192" i="1"/>
  <c r="V192" i="1"/>
  <c r="W192" i="1"/>
  <c r="X192" i="1"/>
  <c r="Y192" i="1"/>
  <c r="Z192" i="1"/>
  <c r="AA192" i="1"/>
  <c r="AB192" i="1"/>
  <c r="AC192" i="1"/>
  <c r="AD192" i="1"/>
  <c r="AF192" i="1"/>
  <c r="Q193" i="1"/>
  <c r="R193" i="1"/>
  <c r="S193" i="1"/>
  <c r="T193" i="1"/>
  <c r="V193" i="1"/>
  <c r="W193" i="1"/>
  <c r="X193" i="1"/>
  <c r="Y193" i="1"/>
  <c r="Z193" i="1"/>
  <c r="AA193" i="1"/>
  <c r="AB193" i="1"/>
  <c r="AC193" i="1"/>
  <c r="AD193" i="1"/>
  <c r="AF193" i="1"/>
  <c r="Q194" i="1"/>
  <c r="R194" i="1"/>
  <c r="S194" i="1"/>
  <c r="T194" i="1"/>
  <c r="V194" i="1"/>
  <c r="W194" i="1"/>
  <c r="X194" i="1"/>
  <c r="Y194" i="1"/>
  <c r="Z194" i="1"/>
  <c r="AA194" i="1"/>
  <c r="AB194" i="1"/>
  <c r="AC194" i="1"/>
  <c r="AD194" i="1"/>
  <c r="AF194" i="1"/>
  <c r="Q195" i="1"/>
  <c r="R195" i="1"/>
  <c r="S195" i="1"/>
  <c r="T195" i="1"/>
  <c r="V195" i="1"/>
  <c r="W195" i="1"/>
  <c r="X195" i="1"/>
  <c r="Y195" i="1"/>
  <c r="Z195" i="1"/>
  <c r="AA195" i="1"/>
  <c r="AB195" i="1"/>
  <c r="AC195" i="1"/>
  <c r="AD195" i="1"/>
  <c r="AF195" i="1"/>
  <c r="Q196" i="1"/>
  <c r="R196" i="1"/>
  <c r="S196" i="1"/>
  <c r="T196" i="1"/>
  <c r="V196" i="1"/>
  <c r="W196" i="1"/>
  <c r="X196" i="1"/>
  <c r="Y196" i="1"/>
  <c r="Z196" i="1"/>
  <c r="AA196" i="1"/>
  <c r="AB196" i="1"/>
  <c r="AC196" i="1"/>
  <c r="AD196" i="1"/>
  <c r="AF196" i="1"/>
  <c r="Q197" i="1"/>
  <c r="R197" i="1"/>
  <c r="S197" i="1"/>
  <c r="T197" i="1"/>
  <c r="V197" i="1"/>
  <c r="W197" i="1"/>
  <c r="X197" i="1"/>
  <c r="Y197" i="1"/>
  <c r="Z197" i="1"/>
  <c r="AA197" i="1"/>
  <c r="AB197" i="1"/>
  <c r="AC197" i="1"/>
  <c r="AD197" i="1"/>
  <c r="AF197" i="1"/>
  <c r="Q198" i="1"/>
  <c r="R198" i="1"/>
  <c r="S198" i="1"/>
  <c r="T198" i="1"/>
  <c r="V198" i="1"/>
  <c r="W198" i="1"/>
  <c r="X198" i="1"/>
  <c r="Y198" i="1"/>
  <c r="Z198" i="1"/>
  <c r="AA198" i="1"/>
  <c r="AB198" i="1"/>
  <c r="AC198" i="1"/>
  <c r="AD198" i="1"/>
  <c r="AF198" i="1"/>
  <c r="Q199" i="1"/>
  <c r="R199" i="1"/>
  <c r="S199" i="1"/>
  <c r="T199" i="1"/>
  <c r="V199" i="1"/>
  <c r="W199" i="1"/>
  <c r="X199" i="1"/>
  <c r="Y199" i="1"/>
  <c r="Z199" i="1"/>
  <c r="AA199" i="1"/>
  <c r="AB199" i="1"/>
  <c r="AC199" i="1"/>
  <c r="AD199" i="1"/>
  <c r="AF199" i="1"/>
  <c r="Q200" i="1"/>
  <c r="R200" i="1"/>
  <c r="S200" i="1"/>
  <c r="T200" i="1"/>
  <c r="V200" i="1"/>
  <c r="W200" i="1"/>
  <c r="X200" i="1"/>
  <c r="Y200" i="1"/>
  <c r="Z200" i="1"/>
  <c r="AA200" i="1"/>
  <c r="AB200" i="1"/>
  <c r="AC200" i="1"/>
  <c r="AD200" i="1"/>
  <c r="AF200" i="1"/>
  <c r="Q201" i="1"/>
  <c r="R201" i="1"/>
  <c r="S201" i="1"/>
  <c r="T201" i="1"/>
  <c r="V201" i="1"/>
  <c r="W201" i="1"/>
  <c r="X201" i="1"/>
  <c r="Y201" i="1"/>
  <c r="Z201" i="1"/>
  <c r="AA201" i="1"/>
  <c r="AB201" i="1"/>
  <c r="AC201" i="1"/>
  <c r="AD201" i="1"/>
  <c r="AF201" i="1"/>
  <c r="Q202" i="1"/>
  <c r="R202" i="1"/>
  <c r="S202" i="1"/>
  <c r="T202" i="1"/>
  <c r="V202" i="1"/>
  <c r="W202" i="1"/>
  <c r="X202" i="1"/>
  <c r="Y202" i="1"/>
  <c r="Z202" i="1"/>
  <c r="AA202" i="1"/>
  <c r="AB202" i="1"/>
  <c r="AC202" i="1"/>
  <c r="AD202" i="1"/>
  <c r="AF202" i="1"/>
  <c r="Q203" i="1"/>
  <c r="R203" i="1"/>
  <c r="S203" i="1"/>
  <c r="T203" i="1"/>
  <c r="V203" i="1"/>
  <c r="W203" i="1"/>
  <c r="X203" i="1"/>
  <c r="Y203" i="1"/>
  <c r="Z203" i="1"/>
  <c r="AA203" i="1"/>
  <c r="AB203" i="1"/>
  <c r="AC203" i="1"/>
  <c r="AD203" i="1"/>
  <c r="AF203" i="1"/>
  <c r="Q204" i="1"/>
  <c r="R204" i="1"/>
  <c r="S204" i="1"/>
  <c r="T204" i="1"/>
  <c r="V204" i="1"/>
  <c r="W204" i="1"/>
  <c r="X204" i="1"/>
  <c r="Y204" i="1"/>
  <c r="Z204" i="1"/>
  <c r="AA204" i="1"/>
  <c r="AB204" i="1"/>
  <c r="AC204" i="1"/>
  <c r="AD204" i="1"/>
  <c r="AF204" i="1"/>
  <c r="Q205" i="1"/>
  <c r="R205" i="1"/>
  <c r="S205" i="1"/>
  <c r="T205" i="1"/>
  <c r="V205" i="1"/>
  <c r="W205" i="1"/>
  <c r="X205" i="1"/>
  <c r="Y205" i="1"/>
  <c r="Z205" i="1"/>
  <c r="AA205" i="1"/>
  <c r="AB205" i="1"/>
  <c r="AC205" i="1"/>
  <c r="AD205" i="1"/>
  <c r="AF205" i="1"/>
  <c r="Q206" i="1"/>
  <c r="R206" i="1"/>
  <c r="S206" i="1"/>
  <c r="T206" i="1"/>
  <c r="V206" i="1"/>
  <c r="W206" i="1"/>
  <c r="X206" i="1"/>
  <c r="Y206" i="1"/>
  <c r="Z206" i="1"/>
  <c r="AA206" i="1"/>
  <c r="AB206" i="1"/>
  <c r="AC206" i="1"/>
  <c r="AD206" i="1"/>
  <c r="AF206" i="1"/>
  <c r="Q207" i="1"/>
  <c r="R207" i="1"/>
  <c r="S207" i="1"/>
  <c r="T207" i="1"/>
  <c r="V207" i="1"/>
  <c r="W207" i="1"/>
  <c r="X207" i="1"/>
  <c r="Y207" i="1"/>
  <c r="Z207" i="1"/>
  <c r="AA207" i="1"/>
  <c r="AB207" i="1"/>
  <c r="AC207" i="1"/>
  <c r="AD207" i="1"/>
  <c r="AF207" i="1"/>
  <c r="Q208" i="1"/>
  <c r="R208" i="1"/>
  <c r="S208" i="1"/>
  <c r="T208" i="1"/>
  <c r="V208" i="1"/>
  <c r="W208" i="1"/>
  <c r="X208" i="1"/>
  <c r="Y208" i="1"/>
  <c r="Z208" i="1"/>
  <c r="AA208" i="1"/>
  <c r="AB208" i="1"/>
  <c r="AC208" i="1"/>
  <c r="AD208" i="1"/>
  <c r="AF208" i="1"/>
  <c r="Q209" i="1"/>
  <c r="R209" i="1"/>
  <c r="S209" i="1"/>
  <c r="T209" i="1"/>
  <c r="V209" i="1"/>
  <c r="W209" i="1"/>
  <c r="X209" i="1"/>
  <c r="Y209" i="1"/>
  <c r="Z209" i="1"/>
  <c r="AA209" i="1"/>
  <c r="AB209" i="1"/>
  <c r="AC209" i="1"/>
  <c r="AD209" i="1"/>
  <c r="AF209" i="1"/>
  <c r="Q210" i="1"/>
  <c r="R210" i="1"/>
  <c r="S210" i="1"/>
  <c r="T210" i="1"/>
  <c r="V210" i="1"/>
  <c r="W210" i="1"/>
  <c r="X210" i="1"/>
  <c r="Y210" i="1"/>
  <c r="Z210" i="1"/>
  <c r="AA210" i="1"/>
  <c r="AB210" i="1"/>
  <c r="AC210" i="1"/>
  <c r="AD210" i="1"/>
  <c r="AF210" i="1"/>
  <c r="Q211" i="1"/>
  <c r="R211" i="1"/>
  <c r="S211" i="1"/>
  <c r="T211" i="1"/>
  <c r="V211" i="1"/>
  <c r="W211" i="1"/>
  <c r="X211" i="1"/>
  <c r="Y211" i="1"/>
  <c r="Z211" i="1"/>
  <c r="AA211" i="1"/>
  <c r="AB211" i="1"/>
  <c r="AC211" i="1"/>
  <c r="AD211" i="1"/>
  <c r="AF211" i="1"/>
  <c r="Q212" i="1"/>
  <c r="R212" i="1"/>
  <c r="S212" i="1"/>
  <c r="T212" i="1"/>
  <c r="V212" i="1"/>
  <c r="W212" i="1"/>
  <c r="X212" i="1"/>
  <c r="Y212" i="1"/>
  <c r="Z212" i="1"/>
  <c r="AA212" i="1"/>
  <c r="AB212" i="1"/>
  <c r="AC212" i="1"/>
  <c r="AD212" i="1"/>
  <c r="AF212" i="1"/>
  <c r="Q213" i="1"/>
  <c r="R213" i="1"/>
  <c r="S213" i="1"/>
  <c r="T213" i="1"/>
  <c r="V213" i="1"/>
  <c r="W213" i="1"/>
  <c r="X213" i="1"/>
  <c r="Y213" i="1"/>
  <c r="Z213" i="1"/>
  <c r="AA213" i="1"/>
  <c r="AB213" i="1"/>
  <c r="AC213" i="1"/>
  <c r="AD213" i="1"/>
  <c r="AF213" i="1"/>
  <c r="Q214" i="1"/>
  <c r="R214" i="1"/>
  <c r="S214" i="1"/>
  <c r="T214" i="1"/>
  <c r="V214" i="1"/>
  <c r="W214" i="1"/>
  <c r="X214" i="1"/>
  <c r="Y214" i="1"/>
  <c r="Z214" i="1"/>
  <c r="AA214" i="1"/>
  <c r="AB214" i="1"/>
  <c r="AC214" i="1"/>
  <c r="AD214" i="1"/>
  <c r="AF214" i="1"/>
  <c r="Q215" i="1"/>
  <c r="R215" i="1"/>
  <c r="S215" i="1"/>
  <c r="T215" i="1"/>
  <c r="V215" i="1"/>
  <c r="W215" i="1"/>
  <c r="X215" i="1"/>
  <c r="Y215" i="1"/>
  <c r="Z215" i="1"/>
  <c r="AA215" i="1"/>
  <c r="AB215" i="1"/>
  <c r="AC215" i="1"/>
  <c r="AD215" i="1"/>
  <c r="AF215" i="1"/>
  <c r="Q216" i="1"/>
  <c r="R216" i="1"/>
  <c r="S216" i="1"/>
  <c r="T216" i="1"/>
  <c r="V216" i="1"/>
  <c r="W216" i="1"/>
  <c r="X216" i="1"/>
  <c r="Y216" i="1"/>
  <c r="Z216" i="1"/>
  <c r="AA216" i="1"/>
  <c r="AB216" i="1"/>
  <c r="AC216" i="1"/>
  <c r="AD216" i="1"/>
  <c r="AF216" i="1"/>
  <c r="Q217" i="1"/>
  <c r="R217" i="1"/>
  <c r="S217" i="1"/>
  <c r="T217" i="1"/>
  <c r="V217" i="1"/>
  <c r="W217" i="1"/>
  <c r="X217" i="1"/>
  <c r="Y217" i="1"/>
  <c r="Z217" i="1"/>
  <c r="AA217" i="1"/>
  <c r="AB217" i="1"/>
  <c r="AC217" i="1"/>
  <c r="AD217" i="1"/>
  <c r="AF217" i="1"/>
  <c r="Q218" i="1"/>
  <c r="R218" i="1"/>
  <c r="S218" i="1"/>
  <c r="T218" i="1"/>
  <c r="V218" i="1"/>
  <c r="W218" i="1"/>
  <c r="X218" i="1"/>
  <c r="Y218" i="1"/>
  <c r="Z218" i="1"/>
  <c r="AA218" i="1"/>
  <c r="AB218" i="1"/>
  <c r="AC218" i="1"/>
  <c r="AD218" i="1"/>
  <c r="AF218" i="1"/>
  <c r="Q219" i="1"/>
  <c r="R219" i="1"/>
  <c r="S219" i="1"/>
  <c r="T219" i="1"/>
  <c r="V219" i="1"/>
  <c r="W219" i="1"/>
  <c r="X219" i="1"/>
  <c r="Y219" i="1"/>
  <c r="Z219" i="1"/>
  <c r="AA219" i="1"/>
  <c r="AB219" i="1"/>
  <c r="AC219" i="1"/>
  <c r="AD219" i="1"/>
  <c r="AF219" i="1"/>
  <c r="Q220" i="1"/>
  <c r="R220" i="1"/>
  <c r="S220" i="1"/>
  <c r="T220" i="1"/>
  <c r="V220" i="1"/>
  <c r="W220" i="1"/>
  <c r="X220" i="1"/>
  <c r="Y220" i="1"/>
  <c r="Z220" i="1"/>
  <c r="AA220" i="1"/>
  <c r="AB220" i="1"/>
  <c r="AC220" i="1"/>
  <c r="AD220" i="1"/>
  <c r="AF220" i="1"/>
  <c r="Q221" i="1"/>
  <c r="R221" i="1"/>
  <c r="S221" i="1"/>
  <c r="T221" i="1"/>
  <c r="V221" i="1"/>
  <c r="W221" i="1"/>
  <c r="X221" i="1"/>
  <c r="Y221" i="1"/>
  <c r="Z221" i="1"/>
  <c r="AA221" i="1"/>
  <c r="AB221" i="1"/>
  <c r="AC221" i="1"/>
  <c r="AD221" i="1"/>
  <c r="AF221" i="1"/>
  <c r="Q222" i="1"/>
  <c r="R222" i="1"/>
  <c r="S222" i="1"/>
  <c r="T222" i="1"/>
  <c r="V222" i="1"/>
  <c r="W222" i="1"/>
  <c r="X222" i="1"/>
  <c r="Y222" i="1"/>
  <c r="Z222" i="1"/>
  <c r="AA222" i="1"/>
  <c r="AB222" i="1"/>
  <c r="AC222" i="1"/>
  <c r="AD222" i="1"/>
  <c r="AF222" i="1"/>
  <c r="Q223" i="1"/>
  <c r="R223" i="1"/>
  <c r="S223" i="1"/>
  <c r="T223" i="1"/>
  <c r="V223" i="1"/>
  <c r="W223" i="1"/>
  <c r="X223" i="1"/>
  <c r="Y223" i="1"/>
  <c r="Z223" i="1"/>
  <c r="AA223" i="1"/>
  <c r="AB223" i="1"/>
  <c r="AC223" i="1"/>
  <c r="AD223" i="1"/>
  <c r="AF223" i="1"/>
  <c r="Q224" i="1"/>
  <c r="R224" i="1"/>
  <c r="S224" i="1"/>
  <c r="T224" i="1"/>
  <c r="V224" i="1"/>
  <c r="W224" i="1"/>
  <c r="X224" i="1"/>
  <c r="Y224" i="1"/>
  <c r="Z224" i="1"/>
  <c r="AA224" i="1"/>
  <c r="AB224" i="1"/>
  <c r="AC224" i="1"/>
  <c r="AD224" i="1"/>
  <c r="AF224" i="1"/>
  <c r="Q225" i="1"/>
  <c r="R225" i="1"/>
  <c r="S225" i="1"/>
  <c r="T225" i="1"/>
  <c r="V225" i="1"/>
  <c r="W225" i="1"/>
  <c r="X225" i="1"/>
  <c r="Y225" i="1"/>
  <c r="Z225" i="1"/>
  <c r="AA225" i="1"/>
  <c r="AB225" i="1"/>
  <c r="AC225" i="1"/>
  <c r="AD225" i="1"/>
  <c r="AF225" i="1"/>
  <c r="Q226" i="1"/>
  <c r="R226" i="1"/>
  <c r="S226" i="1"/>
  <c r="T226" i="1"/>
  <c r="V226" i="1"/>
  <c r="W226" i="1"/>
  <c r="X226" i="1"/>
  <c r="Y226" i="1"/>
  <c r="Z226" i="1"/>
  <c r="AA226" i="1"/>
  <c r="AB226" i="1"/>
  <c r="AC226" i="1"/>
  <c r="AD226" i="1"/>
  <c r="AF226" i="1"/>
  <c r="Q227" i="1"/>
  <c r="R227" i="1"/>
  <c r="S227" i="1"/>
  <c r="T227" i="1"/>
  <c r="V227" i="1"/>
  <c r="W227" i="1"/>
  <c r="X227" i="1"/>
  <c r="Y227" i="1"/>
  <c r="Z227" i="1"/>
  <c r="AA227" i="1"/>
  <c r="AB227" i="1"/>
  <c r="AC227" i="1"/>
  <c r="AD227" i="1"/>
  <c r="AF227" i="1"/>
  <c r="Q228" i="1"/>
  <c r="R228" i="1"/>
  <c r="S228" i="1"/>
  <c r="T228" i="1"/>
  <c r="V228" i="1"/>
  <c r="W228" i="1"/>
  <c r="X228" i="1"/>
  <c r="Y228" i="1"/>
  <c r="Z228" i="1"/>
  <c r="AA228" i="1"/>
  <c r="AB228" i="1"/>
  <c r="AC228" i="1"/>
  <c r="AD228" i="1"/>
  <c r="AF228" i="1"/>
  <c r="Q229" i="1"/>
  <c r="R229" i="1"/>
  <c r="S229" i="1"/>
  <c r="T229" i="1"/>
  <c r="V229" i="1"/>
  <c r="W229" i="1"/>
  <c r="X229" i="1"/>
  <c r="Y229" i="1"/>
  <c r="Z229" i="1"/>
  <c r="AA229" i="1"/>
  <c r="AB229" i="1"/>
  <c r="AC229" i="1"/>
  <c r="AD229" i="1"/>
  <c r="AF229" i="1"/>
  <c r="Q230" i="1"/>
  <c r="R230" i="1"/>
  <c r="S230" i="1"/>
  <c r="T230" i="1"/>
  <c r="V230" i="1"/>
  <c r="W230" i="1"/>
  <c r="X230" i="1"/>
  <c r="Y230" i="1"/>
  <c r="Z230" i="1"/>
  <c r="AA230" i="1"/>
  <c r="AB230" i="1"/>
  <c r="AC230" i="1"/>
  <c r="AD230" i="1"/>
  <c r="AF230" i="1"/>
  <c r="Q231" i="1"/>
  <c r="R231" i="1"/>
  <c r="S231" i="1"/>
  <c r="T231" i="1"/>
  <c r="V231" i="1"/>
  <c r="W231" i="1"/>
  <c r="X231" i="1"/>
  <c r="Y231" i="1"/>
  <c r="Z231" i="1"/>
  <c r="AA231" i="1"/>
  <c r="AB231" i="1"/>
  <c r="AC231" i="1"/>
  <c r="AD231" i="1"/>
  <c r="AF231" i="1"/>
  <c r="Q232" i="1"/>
  <c r="R232" i="1"/>
  <c r="S232" i="1"/>
  <c r="T232" i="1"/>
  <c r="V232" i="1"/>
  <c r="W232" i="1"/>
  <c r="X232" i="1"/>
  <c r="Y232" i="1"/>
  <c r="Z232" i="1"/>
  <c r="AA232" i="1"/>
  <c r="AB232" i="1"/>
  <c r="AC232" i="1"/>
  <c r="AD232" i="1"/>
  <c r="AF232" i="1"/>
  <c r="Q233" i="1"/>
  <c r="R233" i="1"/>
  <c r="S233" i="1"/>
  <c r="T233" i="1"/>
  <c r="V233" i="1"/>
  <c r="W233" i="1"/>
  <c r="X233" i="1"/>
  <c r="Y233" i="1"/>
  <c r="Z233" i="1"/>
  <c r="AA233" i="1"/>
  <c r="AB233" i="1"/>
  <c r="AC233" i="1"/>
  <c r="AD233" i="1"/>
  <c r="AF233" i="1"/>
  <c r="Q234" i="1"/>
  <c r="R234" i="1"/>
  <c r="S234" i="1"/>
  <c r="T234" i="1"/>
  <c r="V234" i="1"/>
  <c r="W234" i="1"/>
  <c r="X234" i="1"/>
  <c r="Y234" i="1"/>
  <c r="Z234" i="1"/>
  <c r="AA234" i="1"/>
  <c r="AB234" i="1"/>
  <c r="AC234" i="1"/>
  <c r="AD234" i="1"/>
  <c r="AF234" i="1"/>
  <c r="Q235" i="1"/>
  <c r="R235" i="1"/>
  <c r="S235" i="1"/>
  <c r="T235" i="1"/>
  <c r="V235" i="1"/>
  <c r="W235" i="1"/>
  <c r="X235" i="1"/>
  <c r="Y235" i="1"/>
  <c r="Z235" i="1"/>
  <c r="AA235" i="1"/>
  <c r="AB235" i="1"/>
  <c r="AC235" i="1"/>
  <c r="AD235" i="1"/>
  <c r="AF235" i="1"/>
  <c r="Q236" i="1"/>
  <c r="R236" i="1"/>
  <c r="S236" i="1"/>
  <c r="T236" i="1"/>
  <c r="V236" i="1"/>
  <c r="W236" i="1"/>
  <c r="X236" i="1"/>
  <c r="Y236" i="1"/>
  <c r="Z236" i="1"/>
  <c r="AA236" i="1"/>
  <c r="AB236" i="1"/>
  <c r="AC236" i="1"/>
  <c r="AD236" i="1"/>
  <c r="AF236" i="1"/>
  <c r="Q237" i="1"/>
  <c r="R237" i="1"/>
  <c r="S237" i="1"/>
  <c r="T237" i="1"/>
  <c r="V237" i="1"/>
  <c r="W237" i="1"/>
  <c r="X237" i="1"/>
  <c r="Y237" i="1"/>
  <c r="Z237" i="1"/>
  <c r="AA237" i="1"/>
  <c r="AB237" i="1"/>
  <c r="AC237" i="1"/>
  <c r="AD237" i="1"/>
  <c r="AF237" i="1"/>
  <c r="Q238" i="1"/>
  <c r="R238" i="1"/>
  <c r="S238" i="1"/>
  <c r="T238" i="1"/>
  <c r="V238" i="1"/>
  <c r="W238" i="1"/>
  <c r="X238" i="1"/>
  <c r="Y238" i="1"/>
  <c r="Z238" i="1"/>
  <c r="AA238" i="1"/>
  <c r="AB238" i="1"/>
  <c r="AC238" i="1"/>
  <c r="AD238" i="1"/>
  <c r="AF238" i="1"/>
  <c r="Q239" i="1"/>
  <c r="R239" i="1"/>
  <c r="S239" i="1"/>
  <c r="T239" i="1"/>
  <c r="V239" i="1"/>
  <c r="W239" i="1"/>
  <c r="X239" i="1"/>
  <c r="Y239" i="1"/>
  <c r="Z239" i="1"/>
  <c r="AA239" i="1"/>
  <c r="AB239" i="1"/>
  <c r="AC239" i="1"/>
  <c r="AD239" i="1"/>
  <c r="AF239" i="1"/>
  <c r="Q240" i="1"/>
  <c r="R240" i="1"/>
  <c r="S240" i="1"/>
  <c r="T240" i="1"/>
  <c r="V240" i="1"/>
  <c r="W240" i="1"/>
  <c r="X240" i="1"/>
  <c r="Y240" i="1"/>
  <c r="Z240" i="1"/>
  <c r="AA240" i="1"/>
  <c r="AB240" i="1"/>
  <c r="AC240" i="1"/>
  <c r="AD240" i="1"/>
  <c r="AF240" i="1"/>
  <c r="Q241" i="1"/>
  <c r="R241" i="1"/>
  <c r="S241" i="1"/>
  <c r="T241" i="1"/>
  <c r="V241" i="1"/>
  <c r="W241" i="1"/>
  <c r="X241" i="1"/>
  <c r="Y241" i="1"/>
  <c r="Z241" i="1"/>
  <c r="AA241" i="1"/>
  <c r="AB241" i="1"/>
  <c r="AC241" i="1"/>
  <c r="AD241" i="1"/>
  <c r="AF241" i="1"/>
  <c r="Q242" i="1"/>
  <c r="R242" i="1"/>
  <c r="S242" i="1"/>
  <c r="T242" i="1"/>
  <c r="V242" i="1"/>
  <c r="W242" i="1"/>
  <c r="X242" i="1"/>
  <c r="Y242" i="1"/>
  <c r="Z242" i="1"/>
  <c r="AA242" i="1"/>
  <c r="AB242" i="1"/>
  <c r="AC242" i="1"/>
  <c r="AD242" i="1"/>
  <c r="AF242" i="1"/>
  <c r="Q243" i="1"/>
  <c r="R243" i="1"/>
  <c r="S243" i="1"/>
  <c r="T243" i="1"/>
  <c r="V243" i="1"/>
  <c r="W243" i="1"/>
  <c r="X243" i="1"/>
  <c r="Y243" i="1"/>
  <c r="Z243" i="1"/>
  <c r="AA243" i="1"/>
  <c r="AB243" i="1"/>
  <c r="AC243" i="1"/>
  <c r="AD243" i="1"/>
  <c r="AF243" i="1"/>
  <c r="Q244" i="1"/>
  <c r="R244" i="1"/>
  <c r="S244" i="1"/>
  <c r="T244" i="1"/>
  <c r="V244" i="1"/>
  <c r="W244" i="1"/>
  <c r="X244" i="1"/>
  <c r="Y244" i="1"/>
  <c r="Z244" i="1"/>
  <c r="AA244" i="1"/>
  <c r="AB244" i="1"/>
  <c r="AC244" i="1"/>
  <c r="AD244" i="1"/>
  <c r="AF244" i="1"/>
  <c r="Q245" i="1"/>
  <c r="R245" i="1"/>
  <c r="S245" i="1"/>
  <c r="T245" i="1"/>
  <c r="V245" i="1"/>
  <c r="W245" i="1"/>
  <c r="X245" i="1"/>
  <c r="Y245" i="1"/>
  <c r="Z245" i="1"/>
  <c r="AA245" i="1"/>
  <c r="AB245" i="1"/>
  <c r="AC245" i="1"/>
  <c r="AD245" i="1"/>
  <c r="AF245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M244" i="1"/>
  <c r="L243" i="1"/>
  <c r="L241" i="1"/>
  <c r="N240" i="1"/>
  <c r="L239" i="1"/>
  <c r="L238" i="1"/>
  <c r="L237" i="1"/>
  <c r="N235" i="1"/>
  <c r="M232" i="1"/>
  <c r="L231" i="1"/>
  <c r="M230" i="1"/>
  <c r="M229" i="1"/>
  <c r="L228" i="1"/>
  <c r="M227" i="1"/>
  <c r="N226" i="1"/>
  <c r="N225" i="1"/>
  <c r="L224" i="1"/>
  <c r="M223" i="1"/>
  <c r="N222" i="1"/>
  <c r="L222" i="1" s="1"/>
  <c r="L221" i="1"/>
  <c r="M219" i="1"/>
  <c r="N216" i="1"/>
  <c r="M216" i="1" s="1"/>
  <c r="N215" i="1"/>
  <c r="N213" i="1"/>
  <c r="L213" i="1" s="1"/>
  <c r="M212" i="1"/>
  <c r="M211" i="1"/>
  <c r="L210" i="1"/>
  <c r="J209" i="1"/>
  <c r="L208" i="1"/>
  <c r="M207" i="1"/>
  <c r="L205" i="1"/>
  <c r="M203" i="1"/>
  <c r="M202" i="1"/>
  <c r="L201" i="1"/>
  <c r="N200" i="1"/>
  <c r="L200" i="1" s="1"/>
  <c r="N199" i="1"/>
  <c r="M199" i="1" s="1"/>
  <c r="L198" i="1"/>
  <c r="N197" i="1"/>
  <c r="L197" i="1" s="1"/>
  <c r="M196" i="1"/>
  <c r="N195" i="1"/>
  <c r="N194" i="1"/>
  <c r="M194" i="1" s="1"/>
  <c r="N193" i="1"/>
  <c r="L193" i="1" s="1"/>
  <c r="N192" i="1"/>
  <c r="L191" i="1"/>
  <c r="N190" i="1"/>
  <c r="N188" i="1"/>
  <c r="L188" i="1" s="1"/>
  <c r="N187" i="1"/>
  <c r="M187" i="1" s="1"/>
  <c r="M186" i="1"/>
  <c r="L185" i="1"/>
  <c r="J185" i="1"/>
  <c r="N184" i="1"/>
  <c r="M184" i="1" s="1"/>
  <c r="L183" i="1"/>
  <c r="M181" i="1"/>
  <c r="L180" i="1"/>
  <c r="L179" i="1"/>
  <c r="M179" i="1" s="1"/>
  <c r="L178" i="1"/>
  <c r="K177" i="1"/>
  <c r="L177" i="1"/>
  <c r="H177" i="1"/>
  <c r="K176" i="1"/>
  <c r="N176" i="1"/>
  <c r="L176" i="1" s="1"/>
  <c r="I176" i="1"/>
  <c r="M175" i="1"/>
  <c r="N174" i="1"/>
  <c r="L174" i="1" s="1"/>
  <c r="L173" i="1"/>
  <c r="L172" i="1"/>
  <c r="K172" i="1"/>
  <c r="M171" i="1"/>
  <c r="L170" i="1"/>
  <c r="L169" i="1"/>
  <c r="L168" i="1"/>
  <c r="N167" i="1"/>
  <c r="M166" i="1"/>
  <c r="M165" i="1"/>
  <c r="K165" i="1" s="1"/>
  <c r="N165" i="1"/>
  <c r="M164" i="1"/>
  <c r="L163" i="1"/>
  <c r="N162" i="1"/>
  <c r="M162" i="1" s="1"/>
  <c r="N161" i="1"/>
  <c r="M160" i="1"/>
  <c r="M159" i="1"/>
  <c r="M158" i="1"/>
  <c r="L157" i="1"/>
  <c r="L156" i="1"/>
  <c r="L154" i="1"/>
  <c r="M153" i="1"/>
  <c r="N152" i="1"/>
  <c r="M152" i="1" s="1"/>
  <c r="L151" i="1"/>
  <c r="M148" i="1"/>
  <c r="L147" i="1"/>
  <c r="N146" i="1"/>
  <c r="L146" i="1" s="1"/>
  <c r="M145" i="1"/>
  <c r="M144" i="1"/>
  <c r="L143" i="1"/>
  <c r="L142" i="1"/>
  <c r="M141" i="1"/>
  <c r="L140" i="1"/>
  <c r="L139" i="1"/>
  <c r="L138" i="1"/>
  <c r="N137" i="1"/>
  <c r="M136" i="1"/>
  <c r="M135" i="1"/>
  <c r="L134" i="1"/>
  <c r="N133" i="1"/>
  <c r="M132" i="1"/>
  <c r="N131" i="1"/>
  <c r="M131" i="1" s="1"/>
  <c r="M130" i="1"/>
  <c r="I129" i="1"/>
  <c r="L128" i="1"/>
  <c r="J127" i="1"/>
  <c r="L127" i="1"/>
  <c r="L126" i="1"/>
  <c r="L125" i="1"/>
  <c r="L124" i="1"/>
  <c r="M123" i="1"/>
  <c r="M122" i="1"/>
  <c r="E121" i="1"/>
  <c r="D121" i="1"/>
  <c r="M120" i="1"/>
  <c r="L119" i="1"/>
  <c r="M118" i="1"/>
  <c r="M116" i="1"/>
  <c r="L115" i="1"/>
  <c r="L114" i="1"/>
  <c r="M113" i="1"/>
  <c r="M112" i="1"/>
  <c r="L111" i="1"/>
  <c r="L110" i="1"/>
  <c r="N109" i="1"/>
  <c r="M109" i="1" s="1"/>
  <c r="M108" i="1"/>
  <c r="D108" i="1"/>
  <c r="M107" i="1"/>
  <c r="M106" i="1"/>
  <c r="M105" i="1"/>
  <c r="M104" i="1"/>
  <c r="M103" i="1"/>
  <c r="L102" i="1"/>
  <c r="L101" i="1"/>
  <c r="M100" i="1"/>
  <c r="N99" i="1"/>
  <c r="L99" i="1" s="1"/>
  <c r="L98" i="1"/>
  <c r="M96" i="1"/>
  <c r="M95" i="1"/>
  <c r="L94" i="1"/>
  <c r="L93" i="1"/>
  <c r="L92" i="1"/>
  <c r="L90" i="1"/>
  <c r="M89" i="1"/>
  <c r="N245" i="1"/>
  <c r="M245" i="1" s="1"/>
  <c r="N87" i="1"/>
  <c r="L87" i="1" s="1"/>
  <c r="M86" i="1"/>
  <c r="M85" i="1"/>
  <c r="L84" i="1"/>
  <c r="M83" i="1"/>
  <c r="L81" i="1"/>
  <c r="L80" i="1"/>
  <c r="M78" i="1"/>
  <c r="M77" i="1"/>
  <c r="D77" i="1"/>
  <c r="M76" i="1"/>
  <c r="M75" i="1"/>
  <c r="L70" i="1"/>
  <c r="L69" i="1"/>
  <c r="L68" i="1"/>
  <c r="N67" i="1"/>
  <c r="M67" i="1" s="1"/>
  <c r="N66" i="1"/>
  <c r="L65" i="1"/>
  <c r="L64" i="1"/>
  <c r="L63" i="1"/>
  <c r="N61" i="1"/>
  <c r="L60" i="1"/>
  <c r="L59" i="1"/>
  <c r="N57" i="1"/>
  <c r="L57" i="1" s="1"/>
  <c r="L56" i="1"/>
  <c r="L55" i="1"/>
  <c r="M54" i="1"/>
  <c r="M53" i="1"/>
  <c r="M52" i="1"/>
  <c r="L51" i="1"/>
  <c r="M50" i="1"/>
  <c r="L49" i="1"/>
  <c r="M49" i="1" s="1"/>
  <c r="M48" i="1"/>
  <c r="L43" i="1"/>
  <c r="L41" i="1"/>
  <c r="L40" i="1"/>
  <c r="L35" i="1"/>
  <c r="M34" i="1"/>
  <c r="M27" i="1"/>
  <c r="M24" i="1"/>
  <c r="M16" i="1"/>
  <c r="M10" i="1"/>
  <c r="M5" i="1"/>
  <c r="M4" i="1"/>
  <c r="N20" i="1"/>
  <c r="N45" i="1"/>
  <c r="M44" i="1"/>
  <c r="M42" i="1"/>
  <c r="M36" i="1"/>
  <c r="L190" i="1" l="1"/>
  <c r="L192" i="1"/>
  <c r="L235" i="1"/>
  <c r="L226" i="1"/>
  <c r="L195" i="1"/>
  <c r="K205" i="1"/>
  <c r="L225" i="1"/>
  <c r="M137" i="1"/>
  <c r="L165" i="1"/>
  <c r="M167" i="1"/>
  <c r="M133" i="1"/>
  <c r="M161" i="1"/>
  <c r="L61" i="1"/>
</calcChain>
</file>

<file path=xl/sharedStrings.xml><?xml version="1.0" encoding="utf-8"?>
<sst xmlns="http://schemas.openxmlformats.org/spreadsheetml/2006/main" count="764" uniqueCount="535">
  <si>
    <t>Name</t>
  </si>
  <si>
    <t>Ticker</t>
  </si>
  <si>
    <t>Revenue</t>
  </si>
  <si>
    <t>Cost of Revenues</t>
  </si>
  <si>
    <t>Operating Income</t>
  </si>
  <si>
    <t>Interest Expense</t>
  </si>
  <si>
    <t>Net income</t>
  </si>
  <si>
    <t>Current Assets</t>
  </si>
  <si>
    <t>PPE</t>
  </si>
  <si>
    <t>Total Assets</t>
  </si>
  <si>
    <t>Current Liabilities</t>
  </si>
  <si>
    <t>Equity</t>
  </si>
  <si>
    <t>Total Liabilities</t>
  </si>
  <si>
    <t>Liabilities and Equity</t>
  </si>
  <si>
    <t>Cash</t>
  </si>
  <si>
    <t>NETFLIX INC</t>
  </si>
  <si>
    <t>NFLX-US</t>
  </si>
  <si>
    <t>MICROSOFT CORP</t>
  </si>
  <si>
    <t>MSFT-US</t>
  </si>
  <si>
    <t>NVIDIA CORP</t>
  </si>
  <si>
    <t>NVDA-US</t>
  </si>
  <si>
    <t>ADVANCED MICRO DEVICES INC</t>
  </si>
  <si>
    <t>AMD-US</t>
  </si>
  <si>
    <t>AMAZON COM INC</t>
  </si>
  <si>
    <t>AMZN-US</t>
  </si>
  <si>
    <t>META PLATFORMS INC</t>
  </si>
  <si>
    <t>META-US</t>
  </si>
  <si>
    <t>ALPHABET INC</t>
  </si>
  <si>
    <t>GOOGL-US</t>
  </si>
  <si>
    <t>ADOBE INC</t>
  </si>
  <si>
    <t>ADBE-US</t>
  </si>
  <si>
    <t>CISCO SYSTEMS INC</t>
  </si>
  <si>
    <t>CSCO-US</t>
  </si>
  <si>
    <t>INTEL CORP</t>
  </si>
  <si>
    <t>INTC-US</t>
  </si>
  <si>
    <t>QUALCOMM INC</t>
  </si>
  <si>
    <t>QCOM-US</t>
  </si>
  <si>
    <t>TEXAS INSTRUMENTS INC</t>
  </si>
  <si>
    <t>TXN-US</t>
  </si>
  <si>
    <t>BOOKING HOLDINGS INC</t>
  </si>
  <si>
    <t>BKNG-US</t>
  </si>
  <si>
    <t>AUTOMATIC DATA PROCESSING INC</t>
  </si>
  <si>
    <t>ADP-US</t>
  </si>
  <si>
    <t>LAM RESEARCH CORP</t>
  </si>
  <si>
    <t>LRCX-US</t>
  </si>
  <si>
    <t>AUTODESK INC</t>
  </si>
  <si>
    <t>ADSK-US</t>
  </si>
  <si>
    <t>ELECTRONIC ARTS INC</t>
  </si>
  <si>
    <t>EA-US</t>
  </si>
  <si>
    <t>KLA CORP</t>
  </si>
  <si>
    <t>KLAC-US</t>
  </si>
  <si>
    <t>INTUIT INC</t>
  </si>
  <si>
    <t>INTU-US</t>
  </si>
  <si>
    <t>ASML HOLDING NV</t>
  </si>
  <si>
    <t>ASML-NL</t>
  </si>
  <si>
    <t>TAKE TWO INTERACTIVE SOFTWARE INC</t>
  </si>
  <si>
    <t>TTWO-US</t>
  </si>
  <si>
    <t>MARVELL TECHNOLOGY INC</t>
  </si>
  <si>
    <t>MRVL-US</t>
  </si>
  <si>
    <t>CADENCE DESIGN SYSTEMS INC</t>
  </si>
  <si>
    <t>CDNS-US</t>
  </si>
  <si>
    <t>ANALOG DEVICES INC</t>
  </si>
  <si>
    <t>ADI-US</t>
  </si>
  <si>
    <t>MICRON TECHNOLOGY INC</t>
  </si>
  <si>
    <t>MU-US</t>
  </si>
  <si>
    <t>ON SEMICONDUCTOR CORP</t>
  </si>
  <si>
    <t>ON-US</t>
  </si>
  <si>
    <t>NXP SEMICONDUCTORS NV</t>
  </si>
  <si>
    <t>NXPI-US</t>
  </si>
  <si>
    <t>BROADCOM INC</t>
  </si>
  <si>
    <t>AVGO-US</t>
  </si>
  <si>
    <t>WORKDAY INC</t>
  </si>
  <si>
    <t>WDAY-US</t>
  </si>
  <si>
    <t>FORTINET INC</t>
  </si>
  <si>
    <t>FTNT-US</t>
  </si>
  <si>
    <t>CROWDSTRIKE HOLDINGS INC</t>
  </si>
  <si>
    <t>CRWD-US</t>
  </si>
  <si>
    <t>APPLIED MATERIALS INC</t>
  </si>
  <si>
    <t>AMAT-US</t>
  </si>
  <si>
    <t>GE HEALTHCARE TECHNOLOGIES INC</t>
  </si>
  <si>
    <t>GEHC-US</t>
  </si>
  <si>
    <t>COMCAST CORP</t>
  </si>
  <si>
    <t>CMCSA-US</t>
  </si>
  <si>
    <t>DELL TECHNOLOGIES INC</t>
  </si>
  <si>
    <t>DELL-US</t>
  </si>
  <si>
    <t>THERMO FISHER SCIENTIFIC INC</t>
  </si>
  <si>
    <t>TMO-US</t>
  </si>
  <si>
    <t>SALESFORCE INC</t>
  </si>
  <si>
    <t>CRM-US</t>
  </si>
  <si>
    <t>TWILIO INC</t>
  </si>
  <si>
    <t>TWLO-US</t>
  </si>
  <si>
    <t>SERVICENOW INC</t>
  </si>
  <si>
    <t>NOW-US</t>
  </si>
  <si>
    <t>BLOCK INC</t>
  </si>
  <si>
    <t>SQ-US</t>
  </si>
  <si>
    <t>UBER TECHNOLOGIES INC</t>
  </si>
  <si>
    <t>UBER-US</t>
  </si>
  <si>
    <t>DUKE ENERGY CORP</t>
  </si>
  <si>
    <t>DUK-US</t>
  </si>
  <si>
    <t>SOUTHERN CO</t>
  </si>
  <si>
    <t>SO-US</t>
  </si>
  <si>
    <t>WALMART INC</t>
  </si>
  <si>
    <t>WMT-US</t>
  </si>
  <si>
    <t>EXELON CORP</t>
  </si>
  <si>
    <t>EXC-US</t>
  </si>
  <si>
    <t>PROCTER &amp; GAMBLE CO</t>
  </si>
  <si>
    <t>PG-US</t>
  </si>
  <si>
    <t>VISA INC</t>
  </si>
  <si>
    <t>V-US</t>
  </si>
  <si>
    <t>XCEL ENERGY INC</t>
  </si>
  <si>
    <t>XEL-US</t>
  </si>
  <si>
    <t>WALT DISNEY CO</t>
  </si>
  <si>
    <t>DIS-US</t>
  </si>
  <si>
    <t>SEMPRA</t>
  </si>
  <si>
    <t>SRE-US</t>
  </si>
  <si>
    <t>MASTERCARD INC</t>
  </si>
  <si>
    <t>MA-US</t>
  </si>
  <si>
    <t>EVERSOURCE ENERGY</t>
  </si>
  <si>
    <t>ES-US</t>
  </si>
  <si>
    <t>LILLY ELI &amp; CO</t>
  </si>
  <si>
    <t>LLY-US</t>
  </si>
  <si>
    <t>GILEAD SCIENCES INC</t>
  </si>
  <si>
    <t>GILD-US</t>
  </si>
  <si>
    <t>ALTRIA GROUP INC</t>
  </si>
  <si>
    <t>MO.XX9-US</t>
  </si>
  <si>
    <t>3M CO</t>
  </si>
  <si>
    <t>MMM-US</t>
  </si>
  <si>
    <t>AMERICAN TOWER CORP</t>
  </si>
  <si>
    <t>AMT-US</t>
  </si>
  <si>
    <t>LOCKHEED MARTIN CORP</t>
  </si>
  <si>
    <t>LMT-US</t>
  </si>
  <si>
    <t>FORD MOTOR CO</t>
  </si>
  <si>
    <t>F-US</t>
  </si>
  <si>
    <t>GENERAL MOTORS CO</t>
  </si>
  <si>
    <t>GM-US</t>
  </si>
  <si>
    <t>RTX CORP</t>
  </si>
  <si>
    <t>RTX-US</t>
  </si>
  <si>
    <t>NORTHROP GRUMMAN CORP</t>
  </si>
  <si>
    <t>NOC-US</t>
  </si>
  <si>
    <t>CONOCOPHILLIPS</t>
  </si>
  <si>
    <t>COP-US</t>
  </si>
  <si>
    <t>PROGRESSIVE CORP</t>
  </si>
  <si>
    <t>PGR-US</t>
  </si>
  <si>
    <t>KRAFT HEINZ CO</t>
  </si>
  <si>
    <t>KHC-US</t>
  </si>
  <si>
    <t>STRYKER CORP</t>
  </si>
  <si>
    <t>SYK-US</t>
  </si>
  <si>
    <t>TARGET CORP</t>
  </si>
  <si>
    <t>TGT-US</t>
  </si>
  <si>
    <t>DEERE &amp; CO</t>
  </si>
  <si>
    <t>DE-US</t>
  </si>
  <si>
    <t>LOWES COMPANIES INC</t>
  </si>
  <si>
    <t>LOW-US</t>
  </si>
  <si>
    <t>CIGNA GROUP</t>
  </si>
  <si>
    <t>CI-US</t>
  </si>
  <si>
    <t>AETNA INC</t>
  </si>
  <si>
    <t>AET-US</t>
  </si>
  <si>
    <t>ALLSTATE CORP</t>
  </si>
  <si>
    <t>ALL-US</t>
  </si>
  <si>
    <t>ECOLAB INC</t>
  </si>
  <si>
    <t>ECON.XX9-US</t>
  </si>
  <si>
    <t>ILLINOIS TOOL WORKS INC</t>
  </si>
  <si>
    <t>ITW-US</t>
  </si>
  <si>
    <t>GENERAL DYNAMICS CORP</t>
  </si>
  <si>
    <t>GD-US</t>
  </si>
  <si>
    <t>MARSH &amp; MCLENNAN COS INC</t>
  </si>
  <si>
    <t>MMC-US</t>
  </si>
  <si>
    <t>CHARTER COMMUNICATIONS INC</t>
  </si>
  <si>
    <t>CHTR-US</t>
  </si>
  <si>
    <t>TJX COS INC</t>
  </si>
  <si>
    <t>TJX.XX9-US</t>
  </si>
  <si>
    <t>BEST BUY CO INC</t>
  </si>
  <si>
    <t>BBY-US</t>
  </si>
  <si>
    <t>PAYPAL HOLDINGS INC</t>
  </si>
  <si>
    <t>PYPL-US</t>
  </si>
  <si>
    <t>TESLA INC</t>
  </si>
  <si>
    <t>TSLA-US</t>
  </si>
  <si>
    <t>BIOGEN INC</t>
  </si>
  <si>
    <t>BIIB-US</t>
  </si>
  <si>
    <t>REGENERON PHARMACEUTICALS INC</t>
  </si>
  <si>
    <t>REGN-US</t>
  </si>
  <si>
    <t>ILLUMINA INC</t>
  </si>
  <si>
    <t>ILMN-US</t>
  </si>
  <si>
    <t>CELGENE CORP</t>
  </si>
  <si>
    <t>CELG-US</t>
  </si>
  <si>
    <t>AMERICAN AIRLINES GROUP INC</t>
  </si>
  <si>
    <t>AAL-US</t>
  </si>
  <si>
    <t>ALASKA AIR GROUP INC</t>
  </si>
  <si>
    <t>ALK-US</t>
  </si>
  <si>
    <t>AMPHENOL CORP</t>
  </si>
  <si>
    <t>APH-US</t>
  </si>
  <si>
    <t>ACTIVISION BLIZZARD INC</t>
  </si>
  <si>
    <t>ATVI-US</t>
  </si>
  <si>
    <t>BECTON DICKINSON &amp; CO</t>
  </si>
  <si>
    <t>BDX-US</t>
  </si>
  <si>
    <t>BRISTOL MYERS SQUIBB CO</t>
  </si>
  <si>
    <t>BMY-US</t>
  </si>
  <si>
    <t>CROWN CASTLE INC</t>
  </si>
  <si>
    <t>CCI-US</t>
  </si>
  <si>
    <t>CHURCH &amp; DWIGHT CO INC</t>
  </si>
  <si>
    <t>CHD-US</t>
  </si>
  <si>
    <t>CLOROX CO</t>
  </si>
  <si>
    <t>CLX-US</t>
  </si>
  <si>
    <t>CME GROUP INC</t>
  </si>
  <si>
    <t>CME-US</t>
  </si>
  <si>
    <t>CINTAS CORP</t>
  </si>
  <si>
    <t>CTAS-US</t>
  </si>
  <si>
    <t>CITRIX SYSTEMS INC</t>
  </si>
  <si>
    <t>CTXS-US</t>
  </si>
  <si>
    <t>DOLLAR TREE INC</t>
  </si>
  <si>
    <t>DLTR-US</t>
  </si>
  <si>
    <t>EBAY INC</t>
  </si>
  <si>
    <t>EBAY-US</t>
  </si>
  <si>
    <t>EQUIFAX INC</t>
  </si>
  <si>
    <t>EFX-US</t>
  </si>
  <si>
    <t>EOG RESOURCES INC</t>
  </si>
  <si>
    <t>EOG-US</t>
  </si>
  <si>
    <t>EQUINIX INC</t>
  </si>
  <si>
    <t>EQIX-US</t>
  </si>
  <si>
    <t>EQUITY RESIDENTIAL</t>
  </si>
  <si>
    <t>EQR-US</t>
  </si>
  <si>
    <t>EATON CORP PLC</t>
  </si>
  <si>
    <t>ETN-US</t>
  </si>
  <si>
    <t>ENTERGY CORP</t>
  </si>
  <si>
    <t>ETR-US</t>
  </si>
  <si>
    <t>EXPEDIA GROUP INC</t>
  </si>
  <si>
    <t>EXPE-US</t>
  </si>
  <si>
    <t>FLEETCOR TECHNOLOGIES INC</t>
  </si>
  <si>
    <t>FLT-US</t>
  </si>
  <si>
    <t>FMC CORP</t>
  </si>
  <si>
    <t>FMC-US</t>
  </si>
  <si>
    <t>FOX CORP</t>
  </si>
  <si>
    <t>FOXA-US</t>
  </si>
  <si>
    <t>GAP INC</t>
  </si>
  <si>
    <t>GPS-US</t>
  </si>
  <si>
    <t>HESS CORP</t>
  </si>
  <si>
    <t>HES-US</t>
  </si>
  <si>
    <t>HUMANA INC</t>
  </si>
  <si>
    <t>HUM-US</t>
  </si>
  <si>
    <t>INTERNATIONAL FLAVORS &amp; FRAGRANCES INC</t>
  </si>
  <si>
    <t>IFF-US</t>
  </si>
  <si>
    <t>INTERNATIONAL PAPER CO</t>
  </si>
  <si>
    <t>IP-US</t>
  </si>
  <si>
    <t>INTERPUBLIC GROUP OF COS INC</t>
  </si>
  <si>
    <t>IPG-US</t>
  </si>
  <si>
    <t>IQVIA HOLDINGS INC</t>
  </si>
  <si>
    <t>IQV-US</t>
  </si>
  <si>
    <t>IRON MOUNTAIN INC</t>
  </si>
  <si>
    <t>IRM-US</t>
  </si>
  <si>
    <t>HUNT JB TRANSPORT SERVICES INC</t>
  </si>
  <si>
    <t>JBHT-US</t>
  </si>
  <si>
    <t>JOHNSON CONTROLS INTERNATIONAL PLC</t>
  </si>
  <si>
    <t>JCI-US</t>
  </si>
  <si>
    <t>JUNIPER NETWORKS INC</t>
  </si>
  <si>
    <t>JNPR-US</t>
  </si>
  <si>
    <t>KELLANOVA</t>
  </si>
  <si>
    <t>K-US</t>
  </si>
  <si>
    <t>KEYCORP</t>
  </si>
  <si>
    <t>KEY-US</t>
  </si>
  <si>
    <t>KIMCO REALTY CORP</t>
  </si>
  <si>
    <t>KIM-US</t>
  </si>
  <si>
    <t>KIMBERLY CLARK CORP</t>
  </si>
  <si>
    <t>KMB-US</t>
  </si>
  <si>
    <t>KINDER MORGAN INC</t>
  </si>
  <si>
    <t>KMI-US</t>
  </si>
  <si>
    <t>KROGER CO</t>
  </si>
  <si>
    <t>KR-US</t>
  </si>
  <si>
    <t>LOEWS CORP</t>
  </si>
  <si>
    <t>L-US</t>
  </si>
  <si>
    <t>LEGGETT &amp; PLATT INC</t>
  </si>
  <si>
    <t>LEG-US</t>
  </si>
  <si>
    <t>LABORATORY CORP OF AMERICA HOLDINGS</t>
  </si>
  <si>
    <t>LH-US</t>
  </si>
  <si>
    <t>LINCOLN NATIONAL CORP</t>
  </si>
  <si>
    <t>LNC-US</t>
  </si>
  <si>
    <t>SOUTHWEST AIRLINES CO</t>
  </si>
  <si>
    <t>LUV-US</t>
  </si>
  <si>
    <t>LYONDELLBASELL INDUSTRIES NV</t>
  </si>
  <si>
    <t>LYB-US</t>
  </si>
  <si>
    <t>MACYS INC</t>
  </si>
  <si>
    <t>M-US</t>
  </si>
  <si>
    <t>MARRIOTT INTERNATIONAL INC</t>
  </si>
  <si>
    <t>MAR-US</t>
  </si>
  <si>
    <t>MASCO CORP</t>
  </si>
  <si>
    <t>MAS-US</t>
  </si>
  <si>
    <t>MCDONALDS CORP</t>
  </si>
  <si>
    <t>MCD-US</t>
  </si>
  <si>
    <t>MICROCHIP TECHNOLOGY INC</t>
  </si>
  <si>
    <t>MCHP-US</t>
  </si>
  <si>
    <t>MCKESSON CORP</t>
  </si>
  <si>
    <t>MCK-US</t>
  </si>
  <si>
    <t>MOODYS CORP</t>
  </si>
  <si>
    <t>MCO-US</t>
  </si>
  <si>
    <t>MONDELEZ INTERNATIONAL INC</t>
  </si>
  <si>
    <t>MDLZ-US</t>
  </si>
  <si>
    <t>METLIFE INC</t>
  </si>
  <si>
    <t>MET-US</t>
  </si>
  <si>
    <t>MGM RESORTS INTERNATIONAL</t>
  </si>
  <si>
    <t>MGM-US</t>
  </si>
  <si>
    <t>MOHAWK INDUSTRIES INC</t>
  </si>
  <si>
    <t>MHK-US</t>
  </si>
  <si>
    <t>MCCORMICK &amp; CO INC</t>
  </si>
  <si>
    <t>MKC-US</t>
  </si>
  <si>
    <t>MARTIN MARIETTA MATERIALS INC</t>
  </si>
  <si>
    <t>MLM-US</t>
  </si>
  <si>
    <t>MOSAIC CO</t>
  </si>
  <si>
    <t>MOS-US</t>
  </si>
  <si>
    <t>MARATHON PETROLEUM CORP</t>
  </si>
  <si>
    <t>MPC-US</t>
  </si>
  <si>
    <t>MARATHON OIL CORP</t>
  </si>
  <si>
    <t>MRO-US</t>
  </si>
  <si>
    <t>MOTOROLA SOLUTIONS INC</t>
  </si>
  <si>
    <t>MSI-US</t>
  </si>
  <si>
    <t>M&amp;T BANK CORP</t>
  </si>
  <si>
    <t>MTB-US</t>
  </si>
  <si>
    <t>NASDAQ INC</t>
  </si>
  <si>
    <t>NDAQ-US</t>
  </si>
  <si>
    <t>NISOURCE INC</t>
  </si>
  <si>
    <t>NI-US</t>
  </si>
  <si>
    <t>NIKE INC</t>
  </si>
  <si>
    <t>NKE-US</t>
  </si>
  <si>
    <t>NRG ENERGY INC</t>
  </si>
  <si>
    <t>NRG-US</t>
  </si>
  <si>
    <t>NORFOLK SOUTHERN CORP</t>
  </si>
  <si>
    <t>NSC-US</t>
  </si>
  <si>
    <t>NETAPP INC</t>
  </si>
  <si>
    <t>NTAP-US</t>
  </si>
  <si>
    <t>NUCOR CORP</t>
  </si>
  <si>
    <t>NUE-US</t>
  </si>
  <si>
    <t>NEWS CORP</t>
  </si>
  <si>
    <t>NWSA-US</t>
  </si>
  <si>
    <t>ONEOK INC</t>
  </si>
  <si>
    <t>OKE-US</t>
  </si>
  <si>
    <t>OMNICOM GROUP INC</t>
  </si>
  <si>
    <t>OMC-US</t>
  </si>
  <si>
    <t>ORACLE CORP</t>
  </si>
  <si>
    <t>ORCL-US</t>
  </si>
  <si>
    <t>OREILLY AUTOMOTIVE INC</t>
  </si>
  <si>
    <t>ORLY-US</t>
  </si>
  <si>
    <t>OTIS WORLDWIDE CORP</t>
  </si>
  <si>
    <t>OTIS-US</t>
  </si>
  <si>
    <t>OCCIDENTAL PETROLEUM CORP</t>
  </si>
  <si>
    <t>OXY-US</t>
  </si>
  <si>
    <t>PACCAR INC</t>
  </si>
  <si>
    <t>PCAR-US</t>
  </si>
  <si>
    <t>PUBLIC SERVICE ENTERPRISE GROUP INC</t>
  </si>
  <si>
    <t>PEG-US</t>
  </si>
  <si>
    <t>PEPSICO INC</t>
  </si>
  <si>
    <t>PEP-US</t>
  </si>
  <si>
    <t>PFIZER INC</t>
  </si>
  <si>
    <t>PFE-US</t>
  </si>
  <si>
    <t>PARKER HANNIFIN CORP</t>
  </si>
  <si>
    <t>PH-US</t>
  </si>
  <si>
    <t>PULTEGROUP INC</t>
  </si>
  <si>
    <t>PHM-US</t>
  </si>
  <si>
    <t>PACKAGING CORPORATION OF AMERICA</t>
  </si>
  <si>
    <t>PKG-US</t>
  </si>
  <si>
    <t>PROLOGIS INC</t>
  </si>
  <si>
    <t>PLD-US</t>
  </si>
  <si>
    <t>PHILIP MORRIS INTERNATIONAL INC</t>
  </si>
  <si>
    <t>PM-US</t>
  </si>
  <si>
    <t>PPG INDUSTRIES INC</t>
  </si>
  <si>
    <t>PPG-US</t>
  </si>
  <si>
    <t>PPL CORP</t>
  </si>
  <si>
    <t>PPL-US</t>
  </si>
  <si>
    <t>PRUDENTIAL FINANCIAL INC</t>
  </si>
  <si>
    <t>PRU-US</t>
  </si>
  <si>
    <t>PUBLIC STORAGE</t>
  </si>
  <si>
    <t>PSA-US</t>
  </si>
  <si>
    <t>PHILLIPS 66</t>
  </si>
  <si>
    <t>PSX-US</t>
  </si>
  <si>
    <t>PVH CORP</t>
  </si>
  <si>
    <t>PVH-US</t>
  </si>
  <si>
    <t>QUANTA SERVICES INC</t>
  </si>
  <si>
    <t>PWR-US</t>
  </si>
  <si>
    <t>PIONEER NATURAL RESOURCES CO</t>
  </si>
  <si>
    <t>PXD-US</t>
  </si>
  <si>
    <t>QORVO INC</t>
  </si>
  <si>
    <t>QRVO-US</t>
  </si>
  <si>
    <t>ROYAL CARIBBEAN GROUP</t>
  </si>
  <si>
    <t>RCL-US</t>
  </si>
  <si>
    <t>ROCKWELL AUTOMATION INC</t>
  </si>
  <si>
    <t>ROK-US</t>
  </si>
  <si>
    <t>ROPER TECHNOLOGIES INC</t>
  </si>
  <si>
    <t>ROP-US</t>
  </si>
  <si>
    <t>ROSS STORES INC</t>
  </si>
  <si>
    <t>ROST-US</t>
  </si>
  <si>
    <t>SBA COMMUNICATIONS CORP</t>
  </si>
  <si>
    <t>SBAC-US</t>
  </si>
  <si>
    <t>SCHLUMBERGER NV</t>
  </si>
  <si>
    <t>SLB-US</t>
  </si>
  <si>
    <t>SNAP ON INC</t>
  </si>
  <si>
    <t>SNA-US</t>
  </si>
  <si>
    <t>SIMON PROPERTY GROUP INC</t>
  </si>
  <si>
    <t>SPG-US</t>
  </si>
  <si>
    <t>STERICYCLE INC</t>
  </si>
  <si>
    <t>SRCL-US</t>
  </si>
  <si>
    <t>STERIS PLC /IE/</t>
  </si>
  <si>
    <t>STE-US</t>
  </si>
  <si>
    <t>CONSTELLATION BRANDS INC</t>
  </si>
  <si>
    <t>STZ-US</t>
  </si>
  <si>
    <t>STANLEY BLACK &amp; DECKER INC</t>
  </si>
  <si>
    <t>SWK-US</t>
  </si>
  <si>
    <t>SKYWORKS SOLUTIONS INC</t>
  </si>
  <si>
    <t>SWKS-US</t>
  </si>
  <si>
    <t>SYSCO CORP</t>
  </si>
  <si>
    <t>SYY-US</t>
  </si>
  <si>
    <t>AT&amp;T INC</t>
  </si>
  <si>
    <t>T-US</t>
  </si>
  <si>
    <t>MOLSON COORS BEVERAGE CO</t>
  </si>
  <si>
    <t>TAP-US</t>
  </si>
  <si>
    <t>TRANSDIGM GROUP INC</t>
  </si>
  <si>
    <t>TDG-US</t>
  </si>
  <si>
    <t>TE CONNECTIVITY LTD</t>
  </si>
  <si>
    <t>TEL-US</t>
  </si>
  <si>
    <t>TELEFLEX INC</t>
  </si>
  <si>
    <t>TFX-US</t>
  </si>
  <si>
    <t>TIFFANY &amp; CO</t>
  </si>
  <si>
    <t>TIF-US</t>
  </si>
  <si>
    <t>T MOBILE US INC</t>
  </si>
  <si>
    <t>TMUS-US</t>
  </si>
  <si>
    <t>TAPESTRY INC</t>
  </si>
  <si>
    <t>TPR-US</t>
  </si>
  <si>
    <t>TRAVELERS COS INC</t>
  </si>
  <si>
    <t>TRV-US</t>
  </si>
  <si>
    <t>TRACTOR SUPPLY CO</t>
  </si>
  <si>
    <t>TSCO-US</t>
  </si>
  <si>
    <t>TYSON FOODS INC</t>
  </si>
  <si>
    <t>TSN-US</t>
  </si>
  <si>
    <t>TRANE TECHNOLOGIES PLC</t>
  </si>
  <si>
    <t>TT-US</t>
  </si>
  <si>
    <t>TEXTRON INC</t>
  </si>
  <si>
    <t>TXT-US</t>
  </si>
  <si>
    <t>UNDER ARMOUR INC</t>
  </si>
  <si>
    <t>UAA-US</t>
  </si>
  <si>
    <t>UNITED AIRLINES HOLDINGS INC</t>
  </si>
  <si>
    <t>UAL-US</t>
  </si>
  <si>
    <t>UNIVERSAL HEALTH SERVICES INC</t>
  </si>
  <si>
    <t>UHS-US</t>
  </si>
  <si>
    <t>UNITEDHEALTH GROUP INC</t>
  </si>
  <si>
    <t>UNH-US</t>
  </si>
  <si>
    <t>UNUM GROUP</t>
  </si>
  <si>
    <t>UNM-US</t>
  </si>
  <si>
    <t>UNION PACIFIC CORP</t>
  </si>
  <si>
    <t>UNP-US</t>
  </si>
  <si>
    <t>UNITED PARCEL SERVICE INC</t>
  </si>
  <si>
    <t>UPS-US</t>
  </si>
  <si>
    <t>UNITED RENTALS INC</t>
  </si>
  <si>
    <t>URI-US</t>
  </si>
  <si>
    <t>VF CORP</t>
  </si>
  <si>
    <t>VFC-US</t>
  </si>
  <si>
    <t>VALERO ENERGY CORP</t>
  </si>
  <si>
    <t>VLO-US</t>
  </si>
  <si>
    <t>VMWARE INC</t>
  </si>
  <si>
    <t>VMW-US</t>
  </si>
  <si>
    <t>VERISK ANALYTICS INC</t>
  </si>
  <si>
    <t>VRSK-US</t>
  </si>
  <si>
    <t>VERISIGN INC</t>
  </si>
  <si>
    <t>VRSN-US</t>
  </si>
  <si>
    <t>VERIZON COMMUNICATIONS INC</t>
  </si>
  <si>
    <t>VZ-US</t>
  </si>
  <si>
    <t>WESTINGHOUSE AIR BRAKE TECHNOLOGIES CORP</t>
  </si>
  <si>
    <t>WAB-US</t>
  </si>
  <si>
    <t>WALGREENS BOOTS ALLIANCE INC</t>
  </si>
  <si>
    <t>WBA-US</t>
  </si>
  <si>
    <t>WESTERN DIGITAL CORP</t>
  </si>
  <si>
    <t>WDC-US</t>
  </si>
  <si>
    <t>WEC ENERGY GROUP INC</t>
  </si>
  <si>
    <t>WEC-US</t>
  </si>
  <si>
    <t>WELLS FARGO &amp; CO</t>
  </si>
  <si>
    <t>WFC-US</t>
  </si>
  <si>
    <t>WHIRLPOOL CORP</t>
  </si>
  <si>
    <t>WHR-US</t>
  </si>
  <si>
    <t>WILLIAMS COS INC</t>
  </si>
  <si>
    <t>WMB-US</t>
  </si>
  <si>
    <t>BERKLEY WR CORP</t>
  </si>
  <si>
    <t>WRB-US</t>
  </si>
  <si>
    <t>WESTROCK CO</t>
  </si>
  <si>
    <t>WRK-US</t>
  </si>
  <si>
    <t>WESTERN UNION CO</t>
  </si>
  <si>
    <t>WU-US</t>
  </si>
  <si>
    <t>WEYERHAEUSER CO</t>
  </si>
  <si>
    <t>WY-US</t>
  </si>
  <si>
    <t>WYNN RESORTS LTD</t>
  </si>
  <si>
    <t>WYNN-US</t>
  </si>
  <si>
    <t>XILINX INC</t>
  </si>
  <si>
    <t>XLNX-US</t>
  </si>
  <si>
    <t>EXXON MOBIL CORP</t>
  </si>
  <si>
    <t>XOM-US</t>
  </si>
  <si>
    <t>DENTSPLY SIRONA INC</t>
  </si>
  <si>
    <t>XRAY-US</t>
  </si>
  <si>
    <t>XYLEM INC</t>
  </si>
  <si>
    <t>XYL-US</t>
  </si>
  <si>
    <t>YUM BRANDS INC</t>
  </si>
  <si>
    <t>YUM-US</t>
  </si>
  <si>
    <t>ZIMMER BIOMET HOLDINGS INC</t>
  </si>
  <si>
    <t>ZBH-US</t>
  </si>
  <si>
    <t>ZEBRA TECHNOLOGIES CORP</t>
  </si>
  <si>
    <t>ZBRA-US</t>
  </si>
  <si>
    <t>ZOETIS INC</t>
  </si>
  <si>
    <t>ZTS-US</t>
  </si>
  <si>
    <t>ADVANCE AUTO PARTS INC</t>
  </si>
  <si>
    <t>AAP-US</t>
  </si>
  <si>
    <t>Rating</t>
  </si>
  <si>
    <t>BBB+</t>
  </si>
  <si>
    <t>AAA</t>
  </si>
  <si>
    <t>A-</t>
  </si>
  <si>
    <t>AA</t>
  </si>
  <si>
    <t>AA-</t>
  </si>
  <si>
    <t>AA+</t>
  </si>
  <si>
    <t>A+</t>
  </si>
  <si>
    <t>A</t>
  </si>
  <si>
    <t>BBB</t>
  </si>
  <si>
    <t>BBB-</t>
  </si>
  <si>
    <t>BB+</t>
  </si>
  <si>
    <t>B</t>
  </si>
  <si>
    <t>BB</t>
  </si>
  <si>
    <t>B+</t>
  </si>
  <si>
    <t>BB-</t>
  </si>
  <si>
    <t>Current Ratio</t>
  </si>
  <si>
    <t>Cash Ratio</t>
  </si>
  <si>
    <t>Debt to Equity</t>
  </si>
  <si>
    <t>Debt to Assets</t>
  </si>
  <si>
    <t>TCI</t>
  </si>
  <si>
    <t>Asset Turnover</t>
  </si>
  <si>
    <t>CL Turnover</t>
  </si>
  <si>
    <t>RoA</t>
  </si>
  <si>
    <t>CS PPE</t>
  </si>
  <si>
    <t>CS Cash</t>
  </si>
  <si>
    <t>CS CA</t>
  </si>
  <si>
    <t>CS CL</t>
  </si>
  <si>
    <t>Operating Margin</t>
  </si>
  <si>
    <t>Profit Margin</t>
  </si>
  <si>
    <t>CS Interest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</si>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</sst>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6"/>
  <sheetViews>
    <sheetView tabSelected="1" workbookViewId="0">
      <pane ySplit="1" topLeftCell="A2" activePane="bottomLeft" state="frozen"/>
      <selection pane="bottomLeft" activeCell="M15" sqref="M15"/>
    </sheetView>
  </sheetViews>
  <sheetFormatPr baseColWidth="10" defaultColWidth="8.88671875" defaultRowHeight="14.4" x14ac:dyDescent="0.3"/>
  <cols>
    <col min="3" max="3" width="9.5546875" bestFit="1" customWidth="1"/>
    <col min="4" max="4" width="10.5546875" customWidth="1"/>
    <col min="5" max="5" width="10.6640625" customWidth="1"/>
    <col min="6" max="6" width="10.33203125" customWidth="1"/>
    <col min="7" max="7" width="11.44140625" customWidth="1"/>
    <col min="9" max="9" width="12.33203125" bestFit="1" customWidth="1"/>
    <col min="11" max="11" width="12" bestFit="1" customWidth="1"/>
    <col min="12" max="12" width="11.33203125" bestFit="1" customWidth="1"/>
    <col min="15" max="15" width="10.5546875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503</v>
      </c>
      <c r="Q1" s="4" t="s">
        <v>519</v>
      </c>
      <c r="R1" s="4" t="s">
        <v>520</v>
      </c>
      <c r="S1" s="4" t="s">
        <v>521</v>
      </c>
      <c r="T1" s="4" t="s">
        <v>522</v>
      </c>
      <c r="U1" s="4" t="s">
        <v>523</v>
      </c>
      <c r="V1" s="4" t="s">
        <v>524</v>
      </c>
      <c r="W1" s="4" t="s">
        <v>525</v>
      </c>
      <c r="X1" s="4" t="s">
        <v>526</v>
      </c>
      <c r="Y1" s="4" t="s">
        <v>527</v>
      </c>
      <c r="Z1" s="4" t="s">
        <v>528</v>
      </c>
      <c r="AA1" s="4" t="s">
        <v>529</v>
      </c>
      <c r="AB1" s="4" t="s">
        <v>530</v>
      </c>
      <c r="AC1" s="4" t="s">
        <v>531</v>
      </c>
      <c r="AD1" s="4" t="s">
        <v>532</v>
      </c>
      <c r="AE1" s="4" t="s">
        <v>533</v>
      </c>
      <c r="AF1" s="4" t="s">
        <v>534</v>
      </c>
    </row>
    <row r="2" spans="1:32" x14ac:dyDescent="0.3">
      <c r="A2" t="s">
        <v>15</v>
      </c>
      <c r="B2" t="s">
        <v>16</v>
      </c>
      <c r="C2" s="2">
        <v>33723297000</v>
      </c>
      <c r="D2" s="2">
        <v>19715368000</v>
      </c>
      <c r="E2" s="2">
        <v>6954003000</v>
      </c>
      <c r="F2" s="2">
        <v>699826000</v>
      </c>
      <c r="G2" s="2">
        <v>5407990000</v>
      </c>
      <c r="H2" s="2">
        <v>9918133000</v>
      </c>
      <c r="I2" s="2">
        <v>1491444000</v>
      </c>
      <c r="J2" s="2">
        <v>48731992000</v>
      </c>
      <c r="K2" s="2">
        <v>8860655000</v>
      </c>
      <c r="L2" s="2">
        <v>20588313000</v>
      </c>
      <c r="M2" s="2">
        <v>28143679000</v>
      </c>
      <c r="N2" s="2">
        <v>48731992000</v>
      </c>
      <c r="O2" s="2">
        <v>7116913000</v>
      </c>
      <c r="P2" t="s">
        <v>504</v>
      </c>
      <c r="Q2" s="5">
        <f>H2/K2</f>
        <v>1.1193453531369859</v>
      </c>
      <c r="R2" s="5">
        <f>O2/K2</f>
        <v>0.80320393921216882</v>
      </c>
      <c r="S2" s="5">
        <f>M2/L2</f>
        <v>1.3669735349370296</v>
      </c>
      <c r="T2" s="5">
        <f>M2/J2</f>
        <v>0.57751956866446175</v>
      </c>
      <c r="U2" s="5">
        <f>E2/F2</f>
        <v>9.936759994627236</v>
      </c>
      <c r="V2" s="5">
        <f>C2/J2</f>
        <v>0.69201556546262255</v>
      </c>
      <c r="W2" s="5">
        <f>C2/K2</f>
        <v>3.805959830283427</v>
      </c>
      <c r="X2" s="5">
        <f>E2/J2</f>
        <v>0.14269892763669501</v>
      </c>
      <c r="Y2" s="5">
        <f>I2/J2</f>
        <v>3.0605028417471626E-2</v>
      </c>
      <c r="Z2" s="5">
        <f>O2/J2</f>
        <v>0.14604190610554152</v>
      </c>
      <c r="AA2" s="5">
        <f>H2/J2</f>
        <v>0.2035240627963659</v>
      </c>
      <c r="AB2" s="5">
        <f>K2/J2</f>
        <v>0.18182419056458846</v>
      </c>
      <c r="AC2" s="5">
        <f>E2/C2</f>
        <v>0.20620768485358951</v>
      </c>
      <c r="AD2" s="5">
        <f>G2/C2</f>
        <v>0.16036362043723068</v>
      </c>
      <c r="AE2" s="5">
        <f>F2/C2</f>
        <v>2.0752004170885189E-2</v>
      </c>
      <c r="AF2" s="5">
        <f>(C2-D2)/C2</f>
        <v>0.41537839553469519</v>
      </c>
    </row>
    <row r="3" spans="1:32" x14ac:dyDescent="0.3">
      <c r="A3" t="s">
        <v>17</v>
      </c>
      <c r="B3" t="s">
        <v>18</v>
      </c>
      <c r="C3" s="2">
        <v>62020000000</v>
      </c>
      <c r="D3" s="2">
        <v>19623000000</v>
      </c>
      <c r="E3" s="2">
        <v>27032000000</v>
      </c>
      <c r="F3" s="2">
        <v>506000000</v>
      </c>
      <c r="G3" s="2">
        <v>21870000000</v>
      </c>
      <c r="H3" s="2">
        <v>147393000000</v>
      </c>
      <c r="I3" s="2">
        <v>112308000000</v>
      </c>
      <c r="J3" s="2">
        <v>470558000000</v>
      </c>
      <c r="K3" s="2">
        <v>121016000000</v>
      </c>
      <c r="L3" s="2">
        <v>238268000000</v>
      </c>
      <c r="M3" s="2">
        <v>232290000000</v>
      </c>
      <c r="N3" s="2">
        <v>470558000000</v>
      </c>
      <c r="O3" s="2">
        <v>17305000000</v>
      </c>
      <c r="P3" t="s">
        <v>505</v>
      </c>
      <c r="Q3" s="5">
        <f t="shared" ref="Q3:Q66" si="0">H3/K3</f>
        <v>1.2179629139948436</v>
      </c>
      <c r="R3" s="5">
        <f t="shared" ref="R3:R66" si="1">O3/K3</f>
        <v>0.14299762014940173</v>
      </c>
      <c r="S3" s="5">
        <f t="shared" ref="S3:S66" si="2">M3/L3</f>
        <v>0.97491060486510983</v>
      </c>
      <c r="T3" s="5">
        <f t="shared" ref="T3:T66" si="3">M3/J3</f>
        <v>0.49364796688187218</v>
      </c>
      <c r="U3" s="5">
        <f t="shared" ref="U3:U66" si="4">E3/F3</f>
        <v>53.422924901185773</v>
      </c>
      <c r="V3" s="5">
        <f t="shared" ref="V3:V66" si="5">C3/J3</f>
        <v>0.13180096821220763</v>
      </c>
      <c r="W3" s="5">
        <f t="shared" ref="W3:W66" si="6">C3/K3</f>
        <v>0.51249421564090702</v>
      </c>
      <c r="X3" s="5">
        <f t="shared" ref="X3:X66" si="7">E3/J3</f>
        <v>5.7446690949893534E-2</v>
      </c>
      <c r="Y3" s="5">
        <f t="shared" ref="Y3:Y66" si="8">I3/J3</f>
        <v>0.23866983453686899</v>
      </c>
      <c r="Z3" s="5">
        <f t="shared" ref="Z3:Z66" si="9">O3/J3</f>
        <v>3.6775487825092761E-2</v>
      </c>
      <c r="AA3" s="5">
        <f t="shared" ref="AA3:AA66" si="10">H3/J3</f>
        <v>0.31323025004356531</v>
      </c>
      <c r="AB3" s="5">
        <f t="shared" ref="AB3:AB66" si="11">K3/J3</f>
        <v>0.25717552352738665</v>
      </c>
      <c r="AC3" s="5">
        <f t="shared" ref="AC3:AC66" si="12">E3/C3</f>
        <v>0.43585940019348596</v>
      </c>
      <c r="AD3" s="5">
        <f t="shared" ref="AD3:AD66" si="13">G3/C3</f>
        <v>0.35262818445662691</v>
      </c>
      <c r="AE3" s="5">
        <f t="shared" ref="AE3:AE66" si="14">F3/C3</f>
        <v>8.1586584972589485E-3</v>
      </c>
      <c r="AF3" s="5">
        <f t="shared" ref="AF3:AF66" si="15">(C3-D3)/C3</f>
        <v>0.68360206385037081</v>
      </c>
    </row>
    <row r="4" spans="1:32" x14ac:dyDescent="0.3">
      <c r="A4" t="s">
        <v>21</v>
      </c>
      <c r="B4" t="s">
        <v>22</v>
      </c>
      <c r="C4" s="2">
        <v>22680000000</v>
      </c>
      <c r="D4" s="2">
        <v>11278000000</v>
      </c>
      <c r="E4" s="2">
        <v>401000000</v>
      </c>
      <c r="F4" s="2">
        <v>-106000000</v>
      </c>
      <c r="G4" s="2">
        <v>10460000000</v>
      </c>
      <c r="H4" s="2">
        <v>16768000000</v>
      </c>
      <c r="I4" s="2">
        <v>1589000000</v>
      </c>
      <c r="J4" s="2">
        <v>67885000000</v>
      </c>
      <c r="K4" s="2">
        <v>6689000000</v>
      </c>
      <c r="L4" s="2">
        <v>55892000000</v>
      </c>
      <c r="M4" s="2">
        <f>N4-L4</f>
        <v>11993000000</v>
      </c>
      <c r="N4" s="2">
        <v>67885000000</v>
      </c>
      <c r="O4" s="2">
        <v>3933000000</v>
      </c>
      <c r="P4" t="s">
        <v>506</v>
      </c>
      <c r="Q4" s="5">
        <f t="shared" si="0"/>
        <v>2.5068022125878309</v>
      </c>
      <c r="R4" s="5">
        <f t="shared" si="1"/>
        <v>0.58798026610853638</v>
      </c>
      <c r="S4" s="5">
        <f t="shared" si="2"/>
        <v>0.21457453660631218</v>
      </c>
      <c r="T4" s="5">
        <f t="shared" si="3"/>
        <v>0.17666642115342124</v>
      </c>
      <c r="U4" s="5">
        <f t="shared" si="4"/>
        <v>-3.7830188679245285</v>
      </c>
      <c r="V4" s="5">
        <f t="shared" si="5"/>
        <v>0.33409442439419607</v>
      </c>
      <c r="W4" s="5">
        <f t="shared" si="6"/>
        <v>3.3906413514725671</v>
      </c>
      <c r="X4" s="5">
        <f t="shared" si="7"/>
        <v>5.9070486852765705E-3</v>
      </c>
      <c r="Y4" s="5">
        <f t="shared" si="8"/>
        <v>2.3407232820210649E-2</v>
      </c>
      <c r="Z4" s="5">
        <f t="shared" si="9"/>
        <v>5.7936215658834792E-2</v>
      </c>
      <c r="AA4" s="5">
        <f t="shared" si="10"/>
        <v>0.24700596597186419</v>
      </c>
      <c r="AB4" s="5">
        <f t="shared" si="11"/>
        <v>9.8534285924725643E-2</v>
      </c>
      <c r="AC4" s="5">
        <f t="shared" si="12"/>
        <v>1.7680776014109348E-2</v>
      </c>
      <c r="AD4" s="5">
        <f t="shared" si="13"/>
        <v>0.46119929453262787</v>
      </c>
      <c r="AE4" s="5">
        <f t="shared" si="14"/>
        <v>-4.6737213403880073E-3</v>
      </c>
      <c r="AF4" s="5">
        <f t="shared" si="15"/>
        <v>0.5027336860670194</v>
      </c>
    </row>
    <row r="5" spans="1:32" x14ac:dyDescent="0.3">
      <c r="A5" t="s">
        <v>23</v>
      </c>
      <c r="B5" t="s">
        <v>24</v>
      </c>
      <c r="C5" s="2">
        <v>574785000000</v>
      </c>
      <c r="D5" s="2">
        <v>304739000000</v>
      </c>
      <c r="E5" s="2">
        <v>36852000000</v>
      </c>
      <c r="F5" s="2">
        <v>-3182000000</v>
      </c>
      <c r="G5" s="2">
        <v>30425000000</v>
      </c>
      <c r="H5" s="2">
        <v>172351000000</v>
      </c>
      <c r="I5" s="2">
        <v>204177000000</v>
      </c>
      <c r="J5" s="2">
        <v>527854000000</v>
      </c>
      <c r="K5" s="2">
        <v>164917000000</v>
      </c>
      <c r="L5" s="2">
        <v>201875000000</v>
      </c>
      <c r="M5" s="2">
        <f>N5-L5</f>
        <v>325979000000</v>
      </c>
      <c r="N5" s="2">
        <v>527854000000</v>
      </c>
      <c r="O5" s="2">
        <v>73387000000</v>
      </c>
      <c r="P5" t="s">
        <v>507</v>
      </c>
      <c r="Q5" s="5">
        <f t="shared" si="0"/>
        <v>1.0450772206625152</v>
      </c>
      <c r="R5" s="5">
        <f t="shared" si="1"/>
        <v>0.4449935422060794</v>
      </c>
      <c r="S5" s="5">
        <f t="shared" si="2"/>
        <v>1.6147566563467493</v>
      </c>
      <c r="T5" s="5">
        <f t="shared" si="3"/>
        <v>0.61755523307581262</v>
      </c>
      <c r="U5" s="5">
        <f t="shared" si="4"/>
        <v>-11.581395348837209</v>
      </c>
      <c r="V5" s="5">
        <f t="shared" si="5"/>
        <v>1.0889090543976174</v>
      </c>
      <c r="W5" s="5">
        <f t="shared" si="6"/>
        <v>3.4852986653892564</v>
      </c>
      <c r="X5" s="5">
        <f t="shared" si="7"/>
        <v>6.9814759384223671E-2</v>
      </c>
      <c r="Y5" s="5">
        <f t="shared" si="8"/>
        <v>0.3868058213066492</v>
      </c>
      <c r="Z5" s="5">
        <f t="shared" si="9"/>
        <v>0.139028973920819</v>
      </c>
      <c r="AA5" s="5">
        <f t="shared" si="10"/>
        <v>0.32651263417535908</v>
      </c>
      <c r="AB5" s="5">
        <f t="shared" si="11"/>
        <v>0.31242919443634037</v>
      </c>
      <c r="AC5" s="5">
        <f t="shared" si="12"/>
        <v>6.4114407996033296E-2</v>
      </c>
      <c r="AD5" s="5">
        <f t="shared" si="13"/>
        <v>5.2932835755978319E-2</v>
      </c>
      <c r="AE5" s="5">
        <f t="shared" si="14"/>
        <v>-5.5359830197378151E-3</v>
      </c>
      <c r="AF5" s="5">
        <f t="shared" si="15"/>
        <v>0.46982088955000567</v>
      </c>
    </row>
    <row r="6" spans="1:32" x14ac:dyDescent="0.3">
      <c r="A6" t="s">
        <v>25</v>
      </c>
      <c r="B6" t="s">
        <v>26</v>
      </c>
      <c r="C6" s="2">
        <v>134902000000</v>
      </c>
      <c r="D6" s="2">
        <v>25959000000</v>
      </c>
      <c r="E6" s="2">
        <v>46751000000</v>
      </c>
      <c r="F6" s="2">
        <v>677000000</v>
      </c>
      <c r="G6" s="2">
        <v>39098000000</v>
      </c>
      <c r="H6" s="2">
        <v>85365000000</v>
      </c>
      <c r="I6" s="2">
        <v>96587000000</v>
      </c>
      <c r="J6" s="2">
        <v>229623000000</v>
      </c>
      <c r="K6" s="2">
        <v>31960000000</v>
      </c>
      <c r="L6" s="2">
        <v>153168000000</v>
      </c>
      <c r="M6" s="2">
        <v>76455000000</v>
      </c>
      <c r="N6" s="2">
        <v>229623000000</v>
      </c>
      <c r="O6" s="2">
        <v>41862000000</v>
      </c>
      <c r="P6" t="s">
        <v>508</v>
      </c>
      <c r="Q6" s="5">
        <f t="shared" si="0"/>
        <v>2.6709949937421777</v>
      </c>
      <c r="R6" s="5">
        <f t="shared" si="1"/>
        <v>1.3098247809762202</v>
      </c>
      <c r="S6" s="5">
        <f t="shared" si="2"/>
        <v>0.49915778752742085</v>
      </c>
      <c r="T6" s="5">
        <f t="shared" si="3"/>
        <v>0.33295880639134584</v>
      </c>
      <c r="U6" s="5">
        <f t="shared" si="4"/>
        <v>69.056129985228949</v>
      </c>
      <c r="V6" s="5">
        <f t="shared" si="5"/>
        <v>0.58749341311628189</v>
      </c>
      <c r="W6" s="5">
        <f t="shared" si="6"/>
        <v>4.2209637046307886</v>
      </c>
      <c r="X6" s="5">
        <f t="shared" si="7"/>
        <v>0.20359894261463354</v>
      </c>
      <c r="Y6" s="5">
        <f t="shared" si="8"/>
        <v>0.42063295053195893</v>
      </c>
      <c r="Z6" s="5">
        <f t="shared" si="9"/>
        <v>0.1823075214590873</v>
      </c>
      <c r="AA6" s="5">
        <f t="shared" si="10"/>
        <v>0.37176153956702945</v>
      </c>
      <c r="AB6" s="5">
        <f t="shared" si="11"/>
        <v>0.13918466355722206</v>
      </c>
      <c r="AC6" s="5">
        <f t="shared" si="12"/>
        <v>0.34655527716416362</v>
      </c>
      <c r="AD6" s="5">
        <f t="shared" si="13"/>
        <v>0.28982520644616094</v>
      </c>
      <c r="AE6" s="5">
        <f t="shared" si="14"/>
        <v>5.018457843471557E-3</v>
      </c>
      <c r="AF6" s="5">
        <f t="shared" si="15"/>
        <v>0.8075714222176098</v>
      </c>
    </row>
    <row r="7" spans="1:32" x14ac:dyDescent="0.3">
      <c r="A7" t="s">
        <v>27</v>
      </c>
      <c r="B7" t="s">
        <v>28</v>
      </c>
      <c r="C7" s="2">
        <v>307394000000</v>
      </c>
      <c r="D7" s="2">
        <v>133332000000</v>
      </c>
      <c r="E7" s="2">
        <v>84293000000</v>
      </c>
      <c r="F7" s="2">
        <v>1424000000</v>
      </c>
      <c r="G7" s="2">
        <v>73795000000</v>
      </c>
      <c r="H7" s="2">
        <v>171530000000</v>
      </c>
      <c r="I7" s="2">
        <v>134345000000</v>
      </c>
      <c r="J7" s="2">
        <v>402392000000</v>
      </c>
      <c r="K7" s="2">
        <v>81814000000</v>
      </c>
      <c r="L7" s="2">
        <v>283379000000</v>
      </c>
      <c r="M7" s="2">
        <v>119013000000</v>
      </c>
      <c r="N7" s="2">
        <v>402392000000</v>
      </c>
      <c r="O7" s="2">
        <v>24048000000</v>
      </c>
      <c r="P7" t="s">
        <v>509</v>
      </c>
      <c r="Q7" s="5">
        <f t="shared" si="0"/>
        <v>2.0965849365634242</v>
      </c>
      <c r="R7" s="5">
        <f t="shared" si="1"/>
        <v>0.29393502334563765</v>
      </c>
      <c r="S7" s="5">
        <f t="shared" si="2"/>
        <v>0.41997819175027085</v>
      </c>
      <c r="T7" s="5">
        <f t="shared" si="3"/>
        <v>0.29576383228294795</v>
      </c>
      <c r="U7" s="5">
        <f t="shared" si="4"/>
        <v>59.194522471910112</v>
      </c>
      <c r="V7" s="5">
        <f t="shared" si="5"/>
        <v>0.76391677766953614</v>
      </c>
      <c r="W7" s="5">
        <f t="shared" si="6"/>
        <v>3.7572298139682694</v>
      </c>
      <c r="X7" s="5">
        <f t="shared" si="7"/>
        <v>0.2094798107318237</v>
      </c>
      <c r="Y7" s="5">
        <f t="shared" si="8"/>
        <v>0.33386598143104235</v>
      </c>
      <c r="Z7" s="5">
        <f t="shared" si="9"/>
        <v>5.9762619535179626E-2</v>
      </c>
      <c r="AA7" s="5">
        <f t="shared" si="10"/>
        <v>0.42627587029563213</v>
      </c>
      <c r="AB7" s="5">
        <f t="shared" si="11"/>
        <v>0.20331915147418439</v>
      </c>
      <c r="AC7" s="5">
        <f t="shared" si="12"/>
        <v>0.27421810445226646</v>
      </c>
      <c r="AD7" s="5">
        <f t="shared" si="13"/>
        <v>0.24006649446638517</v>
      </c>
      <c r="AE7" s="5">
        <f t="shared" si="14"/>
        <v>4.6324912002186115E-3</v>
      </c>
      <c r="AF7" s="5">
        <f t="shared" si="15"/>
        <v>0.56625047984020505</v>
      </c>
    </row>
    <row r="8" spans="1:32" x14ac:dyDescent="0.3">
      <c r="A8" t="s">
        <v>29</v>
      </c>
      <c r="B8" t="s">
        <v>30</v>
      </c>
      <c r="C8" s="2">
        <v>19409000000</v>
      </c>
      <c r="D8" s="2">
        <v>2354000000</v>
      </c>
      <c r="E8" s="2">
        <v>6650000000</v>
      </c>
      <c r="F8" s="2">
        <v>-113000000</v>
      </c>
      <c r="G8" s="2">
        <v>17055000000</v>
      </c>
      <c r="H8" s="2">
        <v>11084000000</v>
      </c>
      <c r="I8" s="2">
        <v>2030000000</v>
      </c>
      <c r="J8" s="2">
        <v>29779000000</v>
      </c>
      <c r="K8" s="2">
        <v>8251000000</v>
      </c>
      <c r="L8" s="2">
        <v>16518000000</v>
      </c>
      <c r="M8" s="2">
        <v>13261000000</v>
      </c>
      <c r="N8" s="2">
        <v>29779000000</v>
      </c>
      <c r="O8" s="2">
        <v>7141000000</v>
      </c>
      <c r="P8" t="s">
        <v>510</v>
      </c>
      <c r="Q8" s="5">
        <f t="shared" si="0"/>
        <v>1.3433523209307963</v>
      </c>
      <c r="R8" s="5">
        <f t="shared" si="1"/>
        <v>0.86547085201793716</v>
      </c>
      <c r="S8" s="5">
        <f t="shared" si="2"/>
        <v>0.80282116478992616</v>
      </c>
      <c r="T8" s="5">
        <f t="shared" si="3"/>
        <v>0.44531381174653278</v>
      </c>
      <c r="U8" s="5">
        <f t="shared" si="4"/>
        <v>-58.849557522123895</v>
      </c>
      <c r="V8" s="5">
        <f t="shared" si="5"/>
        <v>0.65176802444675774</v>
      </c>
      <c r="W8" s="5">
        <f t="shared" si="6"/>
        <v>2.3523209307962669</v>
      </c>
      <c r="X8" s="5">
        <f t="shared" si="7"/>
        <v>0.22331172974243593</v>
      </c>
      <c r="Y8" s="5">
        <f t="shared" si="8"/>
        <v>6.8168843816112032E-2</v>
      </c>
      <c r="Z8" s="5">
        <f t="shared" si="9"/>
        <v>0.2397998589610128</v>
      </c>
      <c r="AA8" s="5">
        <f t="shared" si="10"/>
        <v>0.37220860337821954</v>
      </c>
      <c r="AB8" s="5">
        <f t="shared" si="11"/>
        <v>0.27707444843681789</v>
      </c>
      <c r="AC8" s="5">
        <f t="shared" si="12"/>
        <v>0.3426245556185275</v>
      </c>
      <c r="AD8" s="5">
        <f t="shared" si="13"/>
        <v>0.87871605955999799</v>
      </c>
      <c r="AE8" s="5">
        <f t="shared" si="14"/>
        <v>-5.8220413210366322E-3</v>
      </c>
      <c r="AF8" s="5">
        <f t="shared" si="15"/>
        <v>0.87871605955999799</v>
      </c>
    </row>
    <row r="9" spans="1:32" x14ac:dyDescent="0.3">
      <c r="A9" t="s">
        <v>31</v>
      </c>
      <c r="B9" t="s">
        <v>32</v>
      </c>
      <c r="C9" s="2">
        <v>14668000000</v>
      </c>
      <c r="D9" s="2">
        <v>5111000000</v>
      </c>
      <c r="E9" s="2">
        <v>4276000000</v>
      </c>
      <c r="F9" s="2">
        <v>-111000000</v>
      </c>
      <c r="G9" s="2">
        <v>3638000000</v>
      </c>
      <c r="H9" s="2">
        <v>39659000000</v>
      </c>
      <c r="I9" s="2">
        <v>2004000000</v>
      </c>
      <c r="J9" s="2">
        <v>98782000000</v>
      </c>
      <c r="K9" s="2">
        <v>27035000000</v>
      </c>
      <c r="L9" s="2">
        <v>45210000000</v>
      </c>
      <c r="M9" s="2">
        <v>53572000000</v>
      </c>
      <c r="N9" s="2">
        <v>98782000000</v>
      </c>
      <c r="O9" s="2">
        <v>9602000000</v>
      </c>
      <c r="P9" t="s">
        <v>508</v>
      </c>
      <c r="Q9" s="5">
        <f t="shared" si="0"/>
        <v>1.4669502496763456</v>
      </c>
      <c r="R9" s="5">
        <f t="shared" si="1"/>
        <v>0.35516922507860182</v>
      </c>
      <c r="S9" s="5">
        <f t="shared" si="2"/>
        <v>1.1849590798495908</v>
      </c>
      <c r="T9" s="5">
        <f t="shared" si="3"/>
        <v>0.54232552489319918</v>
      </c>
      <c r="U9" s="5">
        <f t="shared" si="4"/>
        <v>-38.522522522522522</v>
      </c>
      <c r="V9" s="5">
        <f t="shared" si="5"/>
        <v>0.14848859103885323</v>
      </c>
      <c r="W9" s="5">
        <f t="shared" si="6"/>
        <v>0.54255594599593115</v>
      </c>
      <c r="X9" s="5">
        <f t="shared" si="7"/>
        <v>4.32872385657306E-2</v>
      </c>
      <c r="Y9" s="5">
        <f t="shared" si="8"/>
        <v>2.0287096839505175E-2</v>
      </c>
      <c r="Z9" s="5">
        <f t="shared" si="9"/>
        <v>9.7203944038387557E-2</v>
      </c>
      <c r="AA9" s="5">
        <f t="shared" si="10"/>
        <v>0.4014800267255168</v>
      </c>
      <c r="AB9" s="5">
        <f t="shared" si="11"/>
        <v>0.27368346459881354</v>
      </c>
      <c r="AC9" s="5">
        <f t="shared" si="12"/>
        <v>0.2915189528224707</v>
      </c>
      <c r="AD9" s="5">
        <f t="shared" si="13"/>
        <v>0.24802290700845378</v>
      </c>
      <c r="AE9" s="5">
        <f t="shared" si="14"/>
        <v>-7.5674938641941639E-3</v>
      </c>
      <c r="AF9" s="5">
        <f t="shared" si="15"/>
        <v>0.6515544041450777</v>
      </c>
    </row>
    <row r="10" spans="1:32" x14ac:dyDescent="0.3">
      <c r="A10" t="s">
        <v>33</v>
      </c>
      <c r="B10" t="s">
        <v>34</v>
      </c>
      <c r="C10" s="2">
        <v>54228000000</v>
      </c>
      <c r="D10" s="2">
        <v>32517000000</v>
      </c>
      <c r="E10" s="2">
        <v>93000000</v>
      </c>
      <c r="F10" s="2">
        <v>629000000</v>
      </c>
      <c r="G10" s="2">
        <v>1675000000</v>
      </c>
      <c r="H10" s="2">
        <v>43269000000</v>
      </c>
      <c r="I10" s="2">
        <v>96647000000</v>
      </c>
      <c r="J10" s="2">
        <v>191572000000</v>
      </c>
      <c r="K10" s="2">
        <v>28053000000</v>
      </c>
      <c r="L10" s="2">
        <v>105590000000</v>
      </c>
      <c r="M10" s="2">
        <f>N10-L10</f>
        <v>85982000000</v>
      </c>
      <c r="N10" s="2">
        <v>191572000000</v>
      </c>
      <c r="O10" s="2">
        <v>7079000000</v>
      </c>
      <c r="P10" t="s">
        <v>506</v>
      </c>
      <c r="Q10" s="5">
        <f t="shared" si="0"/>
        <v>1.5424018821516416</v>
      </c>
      <c r="R10" s="5">
        <f t="shared" si="1"/>
        <v>0.25234377784907142</v>
      </c>
      <c r="S10" s="5">
        <f t="shared" si="2"/>
        <v>0.81430059664740984</v>
      </c>
      <c r="T10" s="5">
        <f t="shared" si="3"/>
        <v>0.44882341887123378</v>
      </c>
      <c r="U10" s="5">
        <f t="shared" si="4"/>
        <v>0.14785373608903021</v>
      </c>
      <c r="V10" s="5">
        <f t="shared" si="5"/>
        <v>0.2830685068799198</v>
      </c>
      <c r="W10" s="5">
        <f t="shared" si="6"/>
        <v>1.93305528820447</v>
      </c>
      <c r="X10" s="5">
        <f t="shared" si="7"/>
        <v>4.8545716493015678E-4</v>
      </c>
      <c r="Y10" s="5">
        <f t="shared" si="8"/>
        <v>0.50449439375274052</v>
      </c>
      <c r="Z10" s="5">
        <f t="shared" si="9"/>
        <v>3.6952164199361079E-2</v>
      </c>
      <c r="AA10" s="5">
        <f t="shared" si="10"/>
        <v>0.22586286096089198</v>
      </c>
      <c r="AB10" s="5">
        <f t="shared" si="11"/>
        <v>0.14643580481489987</v>
      </c>
      <c r="AC10" s="5">
        <f t="shared" si="12"/>
        <v>1.714981190528878E-3</v>
      </c>
      <c r="AD10" s="5">
        <f t="shared" si="13"/>
        <v>3.088810208748248E-2</v>
      </c>
      <c r="AE10" s="5">
        <f t="shared" si="14"/>
        <v>1.1599173858523272E-2</v>
      </c>
      <c r="AF10" s="5">
        <f t="shared" si="15"/>
        <v>0.40036512502766097</v>
      </c>
    </row>
    <row r="11" spans="1:32" x14ac:dyDescent="0.3">
      <c r="A11" t="s">
        <v>35</v>
      </c>
      <c r="B11" t="s">
        <v>36</v>
      </c>
      <c r="C11" s="2">
        <v>9935000000</v>
      </c>
      <c r="D11" s="2">
        <v>4312000000</v>
      </c>
      <c r="E11" s="2">
        <v>2928000000</v>
      </c>
      <c r="F11" s="2">
        <v>-178000000</v>
      </c>
      <c r="G11" s="2">
        <v>2767000000</v>
      </c>
      <c r="H11" s="2">
        <v>23439000000</v>
      </c>
      <c r="I11" s="2">
        <v>4907000000</v>
      </c>
      <c r="J11" s="2">
        <v>52135000000</v>
      </c>
      <c r="K11" s="2">
        <v>9169000000</v>
      </c>
      <c r="L11" s="2">
        <v>23058000000</v>
      </c>
      <c r="M11" s="2">
        <v>29077000000</v>
      </c>
      <c r="N11" s="2">
        <v>52135000000</v>
      </c>
      <c r="O11" s="2">
        <v>8133000000</v>
      </c>
      <c r="P11" t="s">
        <v>511</v>
      </c>
      <c r="Q11" s="5">
        <f t="shared" si="0"/>
        <v>2.5563311157159996</v>
      </c>
      <c r="R11" s="5">
        <f t="shared" si="1"/>
        <v>0.88701057912531356</v>
      </c>
      <c r="S11" s="5">
        <f t="shared" si="2"/>
        <v>1.2610373839882036</v>
      </c>
      <c r="T11" s="5">
        <f t="shared" si="3"/>
        <v>0.55772513666442891</v>
      </c>
      <c r="U11" s="5">
        <f t="shared" si="4"/>
        <v>-16.44943820224719</v>
      </c>
      <c r="V11" s="5">
        <f t="shared" si="5"/>
        <v>0.19056296154215019</v>
      </c>
      <c r="W11" s="5">
        <f t="shared" si="6"/>
        <v>1.083542371032828</v>
      </c>
      <c r="X11" s="5">
        <f t="shared" si="7"/>
        <v>5.6161887407691569E-2</v>
      </c>
      <c r="Y11" s="5">
        <f t="shared" si="8"/>
        <v>9.4121031936319169E-2</v>
      </c>
      <c r="Z11" s="5">
        <f t="shared" si="9"/>
        <v>0.15599884914165149</v>
      </c>
      <c r="AA11" s="5">
        <f t="shared" si="10"/>
        <v>0.44958281384866211</v>
      </c>
      <c r="AB11" s="5">
        <f t="shared" si="11"/>
        <v>0.17587033662606694</v>
      </c>
      <c r="AC11" s="5">
        <f t="shared" si="12"/>
        <v>0.29471565173628583</v>
      </c>
      <c r="AD11" s="5">
        <f t="shared" si="13"/>
        <v>0.2785103170608958</v>
      </c>
      <c r="AE11" s="5">
        <f t="shared" si="14"/>
        <v>-1.7916456970306995E-2</v>
      </c>
      <c r="AF11" s="5">
        <f t="shared" si="15"/>
        <v>0.56597886260694519</v>
      </c>
    </row>
    <row r="12" spans="1:32" x14ac:dyDescent="0.3">
      <c r="A12" t="s">
        <v>37</v>
      </c>
      <c r="B12" t="s">
        <v>38</v>
      </c>
      <c r="C12" s="2">
        <v>17519000000</v>
      </c>
      <c r="D12" s="2">
        <v>6500000000</v>
      </c>
      <c r="E12" s="2">
        <v>7331000000</v>
      </c>
      <c r="F12" s="2">
        <v>353000000</v>
      </c>
      <c r="G12" s="2">
        <v>11019000000</v>
      </c>
      <c r="H12" s="2">
        <v>15122000000</v>
      </c>
      <c r="I12" s="2">
        <v>13268000000</v>
      </c>
      <c r="J12" s="2">
        <v>32348000000</v>
      </c>
      <c r="K12" s="2">
        <v>3320000000</v>
      </c>
      <c r="L12" s="2">
        <v>16897000000</v>
      </c>
      <c r="M12" s="2">
        <v>15451000000</v>
      </c>
      <c r="N12" s="2">
        <v>32348000000</v>
      </c>
      <c r="O12" s="2">
        <v>2964000000</v>
      </c>
      <c r="P12" t="s">
        <v>510</v>
      </c>
      <c r="Q12" s="5">
        <f t="shared" si="0"/>
        <v>4.5548192771084342</v>
      </c>
      <c r="R12" s="5">
        <f t="shared" si="1"/>
        <v>0.89277108433734942</v>
      </c>
      <c r="S12" s="5">
        <f t="shared" si="2"/>
        <v>0.91442267858199677</v>
      </c>
      <c r="T12" s="5">
        <f t="shared" si="3"/>
        <v>0.47764931371336711</v>
      </c>
      <c r="U12" s="5">
        <f t="shared" si="4"/>
        <v>20.767705382436262</v>
      </c>
      <c r="V12" s="5">
        <f t="shared" si="5"/>
        <v>0.5415790775318412</v>
      </c>
      <c r="W12" s="5">
        <f t="shared" si="6"/>
        <v>5.2768072289156622</v>
      </c>
      <c r="X12" s="5">
        <f t="shared" si="7"/>
        <v>0.22662915790775318</v>
      </c>
      <c r="Y12" s="5">
        <f t="shared" si="8"/>
        <v>0.41016446148138991</v>
      </c>
      <c r="Z12" s="5">
        <f t="shared" si="9"/>
        <v>9.1628539631507355E-2</v>
      </c>
      <c r="AA12" s="5">
        <f t="shared" si="10"/>
        <v>0.46747866946951899</v>
      </c>
      <c r="AB12" s="5">
        <f t="shared" si="11"/>
        <v>0.10263385680722147</v>
      </c>
      <c r="AC12" s="5">
        <f t="shared" si="12"/>
        <v>0.41845995776014611</v>
      </c>
      <c r="AD12" s="5">
        <f t="shared" si="13"/>
        <v>0.62897425652149097</v>
      </c>
      <c r="AE12" s="5">
        <f t="shared" si="14"/>
        <v>2.0149551915063645E-2</v>
      </c>
      <c r="AF12" s="5">
        <f t="shared" si="15"/>
        <v>0.62897425652149097</v>
      </c>
    </row>
    <row r="13" spans="1:32" x14ac:dyDescent="0.3">
      <c r="A13" t="s">
        <v>39</v>
      </c>
      <c r="B13" t="s">
        <v>40</v>
      </c>
      <c r="C13" s="2">
        <v>21365000000</v>
      </c>
      <c r="D13" s="2">
        <v>655000000</v>
      </c>
      <c r="E13" s="2">
        <v>5835000000</v>
      </c>
      <c r="F13" s="2">
        <v>-897000000</v>
      </c>
      <c r="G13" s="2">
        <v>4289000000</v>
      </c>
      <c r="H13" s="2">
        <v>17034000000</v>
      </c>
      <c r="I13" s="2">
        <v>784000000</v>
      </c>
      <c r="J13" s="2">
        <v>24342000000</v>
      </c>
      <c r="K13" s="2">
        <v>13330000000</v>
      </c>
      <c r="L13" s="2">
        <v>-2744000000</v>
      </c>
      <c r="M13" s="2">
        <v>27086000000</v>
      </c>
      <c r="N13" s="2">
        <v>24342000000</v>
      </c>
      <c r="O13" s="2">
        <v>12107000000</v>
      </c>
      <c r="P13" t="s">
        <v>506</v>
      </c>
      <c r="Q13" s="5">
        <f t="shared" si="0"/>
        <v>1.2778694673668418</v>
      </c>
      <c r="R13" s="5">
        <f t="shared" si="1"/>
        <v>0.9082520630157539</v>
      </c>
      <c r="S13" s="5">
        <f t="shared" si="2"/>
        <v>-9.8709912536443145</v>
      </c>
      <c r="T13" s="5">
        <f t="shared" si="3"/>
        <v>1.1127269739544821</v>
      </c>
      <c r="U13" s="5">
        <f t="shared" si="4"/>
        <v>-6.5050167224080271</v>
      </c>
      <c r="V13" s="5">
        <f t="shared" si="5"/>
        <v>0.87770109276148223</v>
      </c>
      <c r="W13" s="5">
        <f t="shared" si="6"/>
        <v>1.602775693923481</v>
      </c>
      <c r="X13" s="5">
        <f t="shared" si="7"/>
        <v>0.23970914468819324</v>
      </c>
      <c r="Y13" s="5">
        <f t="shared" si="8"/>
        <v>3.2207706844137707E-2</v>
      </c>
      <c r="Z13" s="5">
        <f t="shared" si="9"/>
        <v>0.49737079944129486</v>
      </c>
      <c r="AA13" s="5">
        <f t="shared" si="10"/>
        <v>0.69977816120285929</v>
      </c>
      <c r="AB13" s="5">
        <f t="shared" si="11"/>
        <v>0.54761317886780048</v>
      </c>
      <c r="AC13" s="5">
        <f t="shared" si="12"/>
        <v>0.27311022700678678</v>
      </c>
      <c r="AD13" s="5">
        <f t="shared" si="13"/>
        <v>0.20074888836882751</v>
      </c>
      <c r="AE13" s="5">
        <f t="shared" si="14"/>
        <v>-4.1984554177392934E-2</v>
      </c>
      <c r="AF13" s="5">
        <f t="shared" si="15"/>
        <v>0.96934238240112336</v>
      </c>
    </row>
    <row r="14" spans="1:32" x14ac:dyDescent="0.3">
      <c r="A14" t="s">
        <v>41</v>
      </c>
      <c r="B14" t="s">
        <v>42</v>
      </c>
      <c r="C14" s="2">
        <v>4668000000</v>
      </c>
      <c r="D14" s="2">
        <v>2561600000</v>
      </c>
      <c r="E14" s="2">
        <v>1143800000</v>
      </c>
      <c r="F14" s="2">
        <v>104900000</v>
      </c>
      <c r="G14" s="2">
        <v>878400000</v>
      </c>
      <c r="H14" s="2">
        <v>6034300000</v>
      </c>
      <c r="I14" s="2">
        <v>671000000</v>
      </c>
      <c r="J14" s="2">
        <v>57069400000</v>
      </c>
      <c r="K14" s="2">
        <v>4095600000</v>
      </c>
      <c r="L14" s="2">
        <v>4319600000</v>
      </c>
      <c r="M14" s="2">
        <v>52749800000</v>
      </c>
      <c r="N14" s="2">
        <v>57069400000</v>
      </c>
      <c r="O14" s="2">
        <v>1641300000</v>
      </c>
      <c r="P14" t="s">
        <v>508</v>
      </c>
      <c r="Q14" s="5">
        <f t="shared" si="0"/>
        <v>1.4733616564117589</v>
      </c>
      <c r="R14" s="5">
        <f t="shared" si="1"/>
        <v>0.40074714327571054</v>
      </c>
      <c r="S14" s="5">
        <f t="shared" si="2"/>
        <v>12.211732567830355</v>
      </c>
      <c r="T14" s="5">
        <f t="shared" si="3"/>
        <v>0.92430970011950364</v>
      </c>
      <c r="U14" s="5">
        <f>ABS(E14/F14)</f>
        <v>10.903717826501429</v>
      </c>
      <c r="V14" s="5">
        <f t="shared" si="5"/>
        <v>8.1795147662319906E-2</v>
      </c>
      <c r="W14" s="5">
        <f t="shared" si="6"/>
        <v>1.1397597421623205</v>
      </c>
      <c r="X14" s="5">
        <f t="shared" si="7"/>
        <v>2.0042264330797241E-2</v>
      </c>
      <c r="Y14" s="5">
        <f t="shared" si="8"/>
        <v>1.1757614413328333E-2</v>
      </c>
      <c r="Z14" s="5">
        <f t="shared" si="9"/>
        <v>2.8759720620858114E-2</v>
      </c>
      <c r="AA14" s="5">
        <f t="shared" si="10"/>
        <v>0.10573617385148608</v>
      </c>
      <c r="AB14" s="5">
        <f t="shared" si="11"/>
        <v>7.1765254234318218E-2</v>
      </c>
      <c r="AC14" s="5">
        <f t="shared" si="12"/>
        <v>0.24502999143101972</v>
      </c>
      <c r="AD14" s="5">
        <f t="shared" si="13"/>
        <v>0.18817480719794344</v>
      </c>
      <c r="AE14" s="5">
        <f>ABS(F14/C14)</f>
        <v>2.2472150814053127E-2</v>
      </c>
      <c r="AF14" s="5">
        <f t="shared" si="15"/>
        <v>0.45124250214224509</v>
      </c>
    </row>
    <row r="15" spans="1:32" x14ac:dyDescent="0.3">
      <c r="A15" t="s">
        <v>43</v>
      </c>
      <c r="B15" t="s">
        <v>44</v>
      </c>
      <c r="C15" s="2">
        <v>3758259000</v>
      </c>
      <c r="D15" s="2">
        <v>1985847000</v>
      </c>
      <c r="E15" s="2">
        <v>1057212000</v>
      </c>
      <c r="F15" s="2">
        <v>29839000</v>
      </c>
      <c r="G15" s="2">
        <v>954266000</v>
      </c>
      <c r="H15" s="2">
        <v>13054612000</v>
      </c>
      <c r="I15" s="2">
        <v>2147482000</v>
      </c>
      <c r="J15" s="2">
        <v>18783852000</v>
      </c>
      <c r="K15" s="2">
        <v>4272383000</v>
      </c>
      <c r="L15" s="2">
        <v>8222478000</v>
      </c>
      <c r="M15" s="2">
        <v>10561374000</v>
      </c>
      <c r="N15" s="2">
        <v>18783852000</v>
      </c>
      <c r="O15" s="2">
        <v>5623289000</v>
      </c>
      <c r="P15" t="s">
        <v>506</v>
      </c>
      <c r="Q15" s="5">
        <f t="shared" si="0"/>
        <v>3.0555809252119954</v>
      </c>
      <c r="R15" s="5">
        <f t="shared" si="1"/>
        <v>1.3161949666029473</v>
      </c>
      <c r="S15" s="5">
        <f t="shared" si="2"/>
        <v>1.2844514755770706</v>
      </c>
      <c r="T15" s="5">
        <f t="shared" si="3"/>
        <v>0.56225815663368728</v>
      </c>
      <c r="U15" s="5">
        <f t="shared" ref="U15:U78" si="16">ABS(E15/F15)</f>
        <v>35.430543919032139</v>
      </c>
      <c r="V15" s="5">
        <f t="shared" si="5"/>
        <v>0.20007924892082837</v>
      </c>
      <c r="W15" s="5">
        <f t="shared" si="6"/>
        <v>0.8796634103262746</v>
      </c>
      <c r="X15" s="5">
        <f t="shared" si="7"/>
        <v>5.6283024376469745E-2</v>
      </c>
      <c r="Y15" s="5">
        <f t="shared" si="8"/>
        <v>0.11432596466369092</v>
      </c>
      <c r="Z15" s="5">
        <f t="shared" si="9"/>
        <v>0.29936825524391908</v>
      </c>
      <c r="AA15" s="5">
        <f t="shared" si="10"/>
        <v>0.69499120840602879</v>
      </c>
      <c r="AB15" s="5">
        <f t="shared" si="11"/>
        <v>0.22744977973633948</v>
      </c>
      <c r="AC15" s="5">
        <f t="shared" si="12"/>
        <v>0.28130365682620595</v>
      </c>
      <c r="AD15" s="5">
        <f t="shared" si="13"/>
        <v>0.25391171816524621</v>
      </c>
      <c r="AE15" s="5">
        <f t="shared" ref="AE15:AE78" si="17">ABS(F15/C15)</f>
        <v>7.9395805344974896E-3</v>
      </c>
      <c r="AF15" s="5">
        <f t="shared" si="15"/>
        <v>0.47160453816514508</v>
      </c>
    </row>
    <row r="16" spans="1:32" x14ac:dyDescent="0.3">
      <c r="A16" t="s">
        <v>45</v>
      </c>
      <c r="B16" t="s">
        <v>46</v>
      </c>
      <c r="C16" s="2">
        <v>1414000000</v>
      </c>
      <c r="D16" s="2">
        <v>127000000</v>
      </c>
      <c r="E16" s="2">
        <v>334000000</v>
      </c>
      <c r="F16" s="2">
        <v>14000000</v>
      </c>
      <c r="G16" s="2">
        <v>1287000000</v>
      </c>
      <c r="H16" s="2">
        <v>2939000000</v>
      </c>
      <c r="I16" s="2">
        <v>347000000</v>
      </c>
      <c r="J16" s="2">
        <v>9226000000</v>
      </c>
      <c r="K16" s="2">
        <v>3912000000</v>
      </c>
      <c r="L16" s="2">
        <v>1482000000</v>
      </c>
      <c r="M16" s="2">
        <f>N16-L16</f>
        <v>7744000000</v>
      </c>
      <c r="N16" s="2">
        <v>9226000000</v>
      </c>
      <c r="O16" s="2">
        <v>1526000000</v>
      </c>
      <c r="P16" t="s">
        <v>504</v>
      </c>
      <c r="Q16" s="5">
        <f t="shared" si="0"/>
        <v>0.75127811860940696</v>
      </c>
      <c r="R16" s="5">
        <f t="shared" si="1"/>
        <v>0.39008179959100203</v>
      </c>
      <c r="S16" s="5">
        <f t="shared" si="2"/>
        <v>5.2253711201079618</v>
      </c>
      <c r="T16" s="5">
        <f t="shared" si="3"/>
        <v>0.83936700628658145</v>
      </c>
      <c r="U16" s="5">
        <f t="shared" si="16"/>
        <v>23.857142857142858</v>
      </c>
      <c r="V16" s="5">
        <f t="shared" si="5"/>
        <v>0.15326251896813353</v>
      </c>
      <c r="W16" s="5">
        <f t="shared" si="6"/>
        <v>0.3614519427402863</v>
      </c>
      <c r="X16" s="5">
        <f t="shared" si="7"/>
        <v>3.6202037719488406E-2</v>
      </c>
      <c r="Y16" s="5">
        <f t="shared" si="8"/>
        <v>3.7611099067851726E-2</v>
      </c>
      <c r="Z16" s="5">
        <f t="shared" si="9"/>
        <v>0.165402124430956</v>
      </c>
      <c r="AA16" s="5">
        <f t="shared" si="10"/>
        <v>0.31855625406460003</v>
      </c>
      <c r="AB16" s="5">
        <f t="shared" si="11"/>
        <v>0.42401907652287013</v>
      </c>
      <c r="AC16" s="5">
        <f t="shared" si="12"/>
        <v>0.23620933521923621</v>
      </c>
      <c r="AD16" s="5">
        <f t="shared" si="13"/>
        <v>0.91018387553041014</v>
      </c>
      <c r="AE16" s="5">
        <f t="shared" si="17"/>
        <v>9.9009900990099011E-3</v>
      </c>
      <c r="AF16" s="5">
        <f t="shared" si="15"/>
        <v>0.91018387553041014</v>
      </c>
    </row>
    <row r="17" spans="1:32" x14ac:dyDescent="0.3">
      <c r="A17" t="s">
        <v>47</v>
      </c>
      <c r="B17" t="s">
        <v>48</v>
      </c>
      <c r="C17" s="2">
        <v>1945000000</v>
      </c>
      <c r="D17" s="2">
        <v>529000000</v>
      </c>
      <c r="E17" s="2">
        <v>365000000</v>
      </c>
      <c r="F17" s="2">
        <v>17000000</v>
      </c>
      <c r="G17" s="2">
        <v>1416000000</v>
      </c>
      <c r="H17" s="2">
        <v>4349000000</v>
      </c>
      <c r="I17" s="2">
        <v>561000000</v>
      </c>
      <c r="J17" s="2">
        <v>13617000000</v>
      </c>
      <c r="K17" s="2">
        <v>3280000000</v>
      </c>
      <c r="L17" s="2">
        <v>7533000000</v>
      </c>
      <c r="M17" s="2">
        <v>6084000000</v>
      </c>
      <c r="N17" s="2">
        <v>13617000000</v>
      </c>
      <c r="O17" s="2">
        <v>2742000000</v>
      </c>
      <c r="P17" t="s">
        <v>504</v>
      </c>
      <c r="Q17" s="5">
        <f t="shared" si="0"/>
        <v>1.3259146341463415</v>
      </c>
      <c r="R17" s="5">
        <f t="shared" si="1"/>
        <v>0.83597560975609753</v>
      </c>
      <c r="S17" s="5">
        <f t="shared" si="2"/>
        <v>0.80764635603345281</v>
      </c>
      <c r="T17" s="5">
        <f t="shared" si="3"/>
        <v>0.44679444811632518</v>
      </c>
      <c r="U17" s="5">
        <f t="shared" si="16"/>
        <v>21.470588235294116</v>
      </c>
      <c r="V17" s="5">
        <f t="shared" si="5"/>
        <v>0.14283616068150107</v>
      </c>
      <c r="W17" s="5">
        <f t="shared" si="6"/>
        <v>0.59298780487804881</v>
      </c>
      <c r="X17" s="5">
        <f t="shared" si="7"/>
        <v>2.6804729382389661E-2</v>
      </c>
      <c r="Y17" s="5">
        <f t="shared" si="8"/>
        <v>4.1198501872659173E-2</v>
      </c>
      <c r="Z17" s="5">
        <f t="shared" si="9"/>
        <v>0.20136593963428068</v>
      </c>
      <c r="AA17" s="5">
        <f t="shared" si="10"/>
        <v>0.31938018653154143</v>
      </c>
      <c r="AB17" s="5">
        <f t="shared" si="11"/>
        <v>0.24087537636777556</v>
      </c>
      <c r="AC17" s="5">
        <f t="shared" si="12"/>
        <v>0.18766066838046272</v>
      </c>
      <c r="AD17" s="5">
        <f t="shared" si="13"/>
        <v>0.72802056555269923</v>
      </c>
      <c r="AE17" s="5">
        <f t="shared" si="17"/>
        <v>8.7403598971722372E-3</v>
      </c>
      <c r="AF17" s="5">
        <f t="shared" si="15"/>
        <v>0.72802056555269923</v>
      </c>
    </row>
    <row r="18" spans="1:32" x14ac:dyDescent="0.3">
      <c r="A18" t="s">
        <v>49</v>
      </c>
      <c r="B18" t="s">
        <v>50</v>
      </c>
      <c r="C18" s="2">
        <v>2486726000</v>
      </c>
      <c r="D18" s="2">
        <v>976746000</v>
      </c>
      <c r="E18" s="2">
        <v>691270000</v>
      </c>
      <c r="F18" s="2">
        <v>74202000</v>
      </c>
      <c r="G18" s="2">
        <v>582534000</v>
      </c>
      <c r="H18" s="2">
        <v>8748721000</v>
      </c>
      <c r="I18" s="2">
        <v>1088824000</v>
      </c>
      <c r="J18" s="2">
        <v>14280501000</v>
      </c>
      <c r="K18" s="2">
        <v>4570997000</v>
      </c>
      <c r="L18" s="2">
        <v>3043711000</v>
      </c>
      <c r="M18" s="2">
        <v>11236790000</v>
      </c>
      <c r="N18" s="2">
        <v>14280501000</v>
      </c>
      <c r="O18" s="2">
        <v>1665054000</v>
      </c>
      <c r="P18" t="s">
        <v>506</v>
      </c>
      <c r="Q18" s="5">
        <f t="shared" si="0"/>
        <v>1.9139634088580675</v>
      </c>
      <c r="R18" s="5">
        <f t="shared" si="1"/>
        <v>0.36426495138806697</v>
      </c>
      <c r="S18" s="5">
        <f t="shared" si="2"/>
        <v>3.6918058251916821</v>
      </c>
      <c r="T18" s="5">
        <f t="shared" si="3"/>
        <v>0.78686244971377406</v>
      </c>
      <c r="U18" s="5">
        <f t="shared" si="16"/>
        <v>9.3160561709926952</v>
      </c>
      <c r="V18" s="5">
        <f t="shared" si="5"/>
        <v>0.17413436685449621</v>
      </c>
      <c r="W18" s="5">
        <f t="shared" si="6"/>
        <v>0.54402267164034457</v>
      </c>
      <c r="X18" s="5">
        <f t="shared" si="7"/>
        <v>4.8406565007768285E-2</v>
      </c>
      <c r="Y18" s="5">
        <f t="shared" si="8"/>
        <v>7.6245504271873932E-2</v>
      </c>
      <c r="Z18" s="5">
        <f t="shared" si="9"/>
        <v>0.1165963294985239</v>
      </c>
      <c r="AA18" s="5">
        <f t="shared" si="10"/>
        <v>0.61263403853968423</v>
      </c>
      <c r="AB18" s="5">
        <f t="shared" si="11"/>
        <v>0.32008659920264704</v>
      </c>
      <c r="AC18" s="5">
        <f t="shared" si="12"/>
        <v>0.27798398376017303</v>
      </c>
      <c r="AD18" s="5">
        <f t="shared" si="13"/>
        <v>0.23425741316091922</v>
      </c>
      <c r="AE18" s="5">
        <f t="shared" si="17"/>
        <v>2.9839234398964742E-2</v>
      </c>
      <c r="AF18" s="5">
        <f t="shared" si="15"/>
        <v>0.60721607446900061</v>
      </c>
    </row>
    <row r="19" spans="1:32" x14ac:dyDescent="0.3">
      <c r="A19" t="s">
        <v>51</v>
      </c>
      <c r="B19" t="s">
        <v>52</v>
      </c>
      <c r="C19" s="2">
        <v>2978000000</v>
      </c>
      <c r="D19" s="2">
        <v>707000000</v>
      </c>
      <c r="E19" s="2">
        <v>307000000</v>
      </c>
      <c r="F19" s="2">
        <v>65000000</v>
      </c>
      <c r="G19" s="2">
        <v>241000000</v>
      </c>
      <c r="H19" s="2">
        <v>3706000000</v>
      </c>
      <c r="I19" s="2">
        <v>1013000000</v>
      </c>
      <c r="J19" s="2">
        <v>28488000000</v>
      </c>
      <c r="K19" s="2">
        <v>2471000000</v>
      </c>
      <c r="L19" s="2">
        <v>16992000000</v>
      </c>
      <c r="M19" s="2">
        <v>11496000000</v>
      </c>
      <c r="N19" s="2">
        <v>28488000000</v>
      </c>
      <c r="O19" s="2">
        <v>1734000000</v>
      </c>
      <c r="P19" t="s">
        <v>506</v>
      </c>
      <c r="Q19" s="5">
        <f t="shared" si="0"/>
        <v>1.499797652772157</v>
      </c>
      <c r="R19" s="5">
        <f t="shared" si="1"/>
        <v>0.70174018615944966</v>
      </c>
      <c r="S19" s="5">
        <f t="shared" si="2"/>
        <v>0.67655367231638419</v>
      </c>
      <c r="T19" s="5">
        <f t="shared" si="3"/>
        <v>0.40353833192923338</v>
      </c>
      <c r="U19" s="5">
        <f t="shared" si="16"/>
        <v>4.7230769230769232</v>
      </c>
      <c r="V19" s="5">
        <f t="shared" si="5"/>
        <v>0.10453524290929514</v>
      </c>
      <c r="W19" s="5">
        <f t="shared" si="6"/>
        <v>1.2051800890327802</v>
      </c>
      <c r="X19" s="5">
        <f t="shared" si="7"/>
        <v>1.0776467284470655E-2</v>
      </c>
      <c r="Y19" s="5">
        <f t="shared" si="8"/>
        <v>3.5558831788823367E-2</v>
      </c>
      <c r="Z19" s="5">
        <f t="shared" si="9"/>
        <v>6.0867733782645324E-2</v>
      </c>
      <c r="AA19" s="5">
        <f t="shared" si="10"/>
        <v>0.13008986239820275</v>
      </c>
      <c r="AB19" s="5">
        <f t="shared" si="11"/>
        <v>8.673827576523449E-2</v>
      </c>
      <c r="AC19" s="5">
        <f t="shared" si="12"/>
        <v>0.10308932169241102</v>
      </c>
      <c r="AD19" s="5">
        <f t="shared" si="13"/>
        <v>8.0926796507723303E-2</v>
      </c>
      <c r="AE19" s="5">
        <f t="shared" si="17"/>
        <v>2.1826729348556079E-2</v>
      </c>
      <c r="AF19" s="5">
        <f t="shared" si="15"/>
        <v>0.76259234385493624</v>
      </c>
    </row>
    <row r="20" spans="1:32" x14ac:dyDescent="0.3">
      <c r="A20" t="s">
        <v>53</v>
      </c>
      <c r="B20" t="s">
        <v>54</v>
      </c>
      <c r="C20" s="2">
        <v>27885500000</v>
      </c>
      <c r="D20" s="2">
        <v>13422400000</v>
      </c>
      <c r="E20" s="2">
        <v>9042300000</v>
      </c>
      <c r="F20" s="2">
        <v>41200000</v>
      </c>
      <c r="G20" s="2">
        <v>7839000000</v>
      </c>
      <c r="H20" s="2">
        <v>24393900000</v>
      </c>
      <c r="I20" s="2">
        <v>5493200000</v>
      </c>
      <c r="J20" s="2">
        <v>39957500000</v>
      </c>
      <c r="K20" s="2">
        <v>16274700000</v>
      </c>
      <c r="L20" s="2">
        <v>13452400000</v>
      </c>
      <c r="M20" s="2">
        <v>26505100000</v>
      </c>
      <c r="N20" s="2">
        <f>M20+L20</f>
        <v>39957500000</v>
      </c>
      <c r="O20" s="2">
        <v>7004700000</v>
      </c>
      <c r="P20" t="s">
        <v>511</v>
      </c>
      <c r="Q20" s="5">
        <f t="shared" si="0"/>
        <v>1.4988847720695313</v>
      </c>
      <c r="R20" s="5">
        <f t="shared" si="1"/>
        <v>0.43040424708289554</v>
      </c>
      <c r="S20" s="5">
        <f t="shared" si="2"/>
        <v>1.9702878296809492</v>
      </c>
      <c r="T20" s="5">
        <f t="shared" si="3"/>
        <v>0.66333229055871867</v>
      </c>
      <c r="U20" s="5">
        <f t="shared" si="16"/>
        <v>219.47330097087379</v>
      </c>
      <c r="V20" s="5">
        <f t="shared" si="5"/>
        <v>0.69787899643371076</v>
      </c>
      <c r="W20" s="5">
        <f t="shared" si="6"/>
        <v>1.7134263611618032</v>
      </c>
      <c r="X20" s="5">
        <f t="shared" si="7"/>
        <v>0.22629794156291058</v>
      </c>
      <c r="Y20" s="5">
        <f t="shared" si="8"/>
        <v>0.13747606832259276</v>
      </c>
      <c r="Z20" s="5">
        <f t="shared" si="9"/>
        <v>0.17530376024526059</v>
      </c>
      <c r="AA20" s="5">
        <f t="shared" si="10"/>
        <v>0.61049615216167175</v>
      </c>
      <c r="AB20" s="5">
        <f t="shared" si="11"/>
        <v>0.40730025652255519</v>
      </c>
      <c r="AC20" s="5">
        <f t="shared" si="12"/>
        <v>0.32426529916981944</v>
      </c>
      <c r="AD20" s="5">
        <f t="shared" si="13"/>
        <v>0.28111384052643845</v>
      </c>
      <c r="AE20" s="5">
        <f t="shared" si="17"/>
        <v>1.4774703699055064E-3</v>
      </c>
      <c r="AF20" s="5">
        <f t="shared" si="15"/>
        <v>0.51866023560631869</v>
      </c>
    </row>
    <row r="21" spans="1:32" x14ac:dyDescent="0.3">
      <c r="A21" t="s">
        <v>55</v>
      </c>
      <c r="B21" t="s">
        <v>56</v>
      </c>
      <c r="C21" s="2">
        <v>1366300000</v>
      </c>
      <c r="D21" s="2">
        <v>688200000</v>
      </c>
      <c r="E21" s="2">
        <v>558700000</v>
      </c>
      <c r="F21" s="2">
        <v>103200000</v>
      </c>
      <c r="G21" s="2">
        <v>678100000</v>
      </c>
      <c r="H21" s="2">
        <v>2218500000</v>
      </c>
      <c r="I21" s="2">
        <v>400400000</v>
      </c>
      <c r="J21" s="2">
        <v>14895700000</v>
      </c>
      <c r="K21" s="2">
        <v>2692400000</v>
      </c>
      <c r="L21" s="2">
        <v>8508600000</v>
      </c>
      <c r="M21" s="2">
        <v>6387100000</v>
      </c>
      <c r="N21" s="2">
        <v>14895700000</v>
      </c>
      <c r="O21" s="2">
        <v>898700000</v>
      </c>
      <c r="P21" t="s">
        <v>512</v>
      </c>
      <c r="Q21" s="5">
        <f t="shared" si="0"/>
        <v>0.82398603476452237</v>
      </c>
      <c r="R21" s="5">
        <f t="shared" si="1"/>
        <v>0.33379141286584457</v>
      </c>
      <c r="S21" s="5">
        <f t="shared" si="2"/>
        <v>0.75066403403615167</v>
      </c>
      <c r="T21" s="5">
        <f t="shared" si="3"/>
        <v>0.42878817376826872</v>
      </c>
      <c r="U21" s="5">
        <f t="shared" si="16"/>
        <v>5.4137596899224807</v>
      </c>
      <c r="V21" s="5">
        <f t="shared" si="5"/>
        <v>9.1724457393744505E-2</v>
      </c>
      <c r="W21" s="5">
        <f t="shared" si="6"/>
        <v>0.50746545832714307</v>
      </c>
      <c r="X21" s="5">
        <f t="shared" si="7"/>
        <v>3.7507468598320319E-2</v>
      </c>
      <c r="Y21" s="5">
        <f t="shared" si="8"/>
        <v>2.6880240606349484E-2</v>
      </c>
      <c r="Z21" s="5">
        <f t="shared" si="9"/>
        <v>6.033284773458112E-2</v>
      </c>
      <c r="AA21" s="5">
        <f t="shared" si="10"/>
        <v>0.14893559886410171</v>
      </c>
      <c r="AB21" s="5">
        <f t="shared" si="11"/>
        <v>0.1807501493719664</v>
      </c>
      <c r="AC21" s="5">
        <f t="shared" si="12"/>
        <v>0.4089145868403718</v>
      </c>
      <c r="AD21" s="5">
        <f t="shared" si="13"/>
        <v>0.49630388640854861</v>
      </c>
      <c r="AE21" s="5">
        <f t="shared" si="17"/>
        <v>7.553245992827344E-2</v>
      </c>
      <c r="AF21" s="5">
        <f t="shared" si="15"/>
        <v>0.49630388640854861</v>
      </c>
    </row>
    <row r="22" spans="1:32" x14ac:dyDescent="0.3">
      <c r="A22" t="s">
        <v>57</v>
      </c>
      <c r="B22" t="s">
        <v>58</v>
      </c>
      <c r="C22" s="2">
        <v>1418600000</v>
      </c>
      <c r="D22" s="2">
        <v>867400000</v>
      </c>
      <c r="E22" s="2">
        <v>-146300000</v>
      </c>
      <c r="F22" s="2">
        <v>-52600000</v>
      </c>
      <c r="G22" s="2">
        <v>551200000</v>
      </c>
      <c r="H22" s="2">
        <v>2973200000</v>
      </c>
      <c r="I22" s="2">
        <v>701600000</v>
      </c>
      <c r="J22" s="2">
        <v>21714400000</v>
      </c>
      <c r="K22" s="2">
        <v>1879600000</v>
      </c>
      <c r="L22" s="2">
        <v>15233400000</v>
      </c>
      <c r="M22" s="2">
        <v>6481000000</v>
      </c>
      <c r="N22" s="2">
        <v>21714400000</v>
      </c>
      <c r="O22" s="2">
        <v>725600000</v>
      </c>
      <c r="P22" t="s">
        <v>513</v>
      </c>
      <c r="Q22" s="5">
        <f t="shared" si="0"/>
        <v>1.5818259204085976</v>
      </c>
      <c r="R22" s="5">
        <f t="shared" si="1"/>
        <v>0.38603958288997658</v>
      </c>
      <c r="S22" s="5">
        <f t="shared" si="2"/>
        <v>0.42544671576929644</v>
      </c>
      <c r="T22" s="5">
        <f t="shared" si="3"/>
        <v>0.29846553439192425</v>
      </c>
      <c r="U22" s="5">
        <f t="shared" si="16"/>
        <v>2.7813688212927756</v>
      </c>
      <c r="V22" s="5">
        <f t="shared" si="5"/>
        <v>6.5329919316214125E-2</v>
      </c>
      <c r="W22" s="5">
        <f t="shared" si="6"/>
        <v>0.75473505001064056</v>
      </c>
      <c r="X22" s="5">
        <f t="shared" si="7"/>
        <v>-6.7374645396603176E-3</v>
      </c>
      <c r="Y22" s="5">
        <f t="shared" si="8"/>
        <v>3.2310356261282834E-2</v>
      </c>
      <c r="Z22" s="5">
        <f t="shared" si="9"/>
        <v>3.3415613602033677E-2</v>
      </c>
      <c r="AA22" s="5">
        <f t="shared" si="10"/>
        <v>0.13692296356334965</v>
      </c>
      <c r="AB22" s="5">
        <f t="shared" si="11"/>
        <v>8.6560070736469805E-2</v>
      </c>
      <c r="AC22" s="5">
        <f t="shared" si="12"/>
        <v>-0.10312984632736501</v>
      </c>
      <c r="AD22" s="5">
        <f t="shared" si="13"/>
        <v>0.38855209361342169</v>
      </c>
      <c r="AE22" s="5">
        <f t="shared" si="17"/>
        <v>3.7078810094459326E-2</v>
      </c>
      <c r="AF22" s="5">
        <f t="shared" si="15"/>
        <v>0.38855209361342169</v>
      </c>
    </row>
    <row r="23" spans="1:32" x14ac:dyDescent="0.3">
      <c r="A23" t="s">
        <v>59</v>
      </c>
      <c r="B23" t="s">
        <v>60</v>
      </c>
      <c r="C23" s="2">
        <v>4089986000</v>
      </c>
      <c r="D23" s="2">
        <v>331760000</v>
      </c>
      <c r="E23" s="2">
        <v>1251225000</v>
      </c>
      <c r="F23" s="2">
        <v>36185000</v>
      </c>
      <c r="G23" s="2">
        <v>1041144000</v>
      </c>
      <c r="H23" s="2">
        <v>1976217000</v>
      </c>
      <c r="I23" s="2">
        <v>403213000</v>
      </c>
      <c r="J23" s="2">
        <v>5669491000</v>
      </c>
      <c r="K23" s="2">
        <v>1590867000</v>
      </c>
      <c r="L23" s="2">
        <v>3404271000</v>
      </c>
      <c r="M23" s="2">
        <v>2265220000</v>
      </c>
      <c r="N23" s="2">
        <v>5669491000</v>
      </c>
      <c r="O23" s="2">
        <v>1008152000</v>
      </c>
      <c r="P23" t="s">
        <v>504</v>
      </c>
      <c r="Q23" s="5">
        <f t="shared" si="0"/>
        <v>1.2422264086186965</v>
      </c>
      <c r="R23" s="5">
        <f t="shared" si="1"/>
        <v>0.63371230907423437</v>
      </c>
      <c r="S23" s="5">
        <f t="shared" si="2"/>
        <v>0.66540530997679093</v>
      </c>
      <c r="T23" s="5">
        <f t="shared" si="3"/>
        <v>0.39954556767088967</v>
      </c>
      <c r="U23" s="5">
        <f t="shared" si="16"/>
        <v>34.578554649716736</v>
      </c>
      <c r="V23" s="5">
        <f t="shared" si="5"/>
        <v>0.7214026797114591</v>
      </c>
      <c r="W23" s="5">
        <f t="shared" si="6"/>
        <v>2.5709163619586048</v>
      </c>
      <c r="X23" s="5">
        <f t="shared" si="7"/>
        <v>0.22069441507182919</v>
      </c>
      <c r="Y23" s="5">
        <f t="shared" si="8"/>
        <v>7.111978835489817E-2</v>
      </c>
      <c r="Z23" s="5">
        <f t="shared" si="9"/>
        <v>0.17782054861715099</v>
      </c>
      <c r="AA23" s="5">
        <f t="shared" si="10"/>
        <v>0.34857044486004124</v>
      </c>
      <c r="AB23" s="5">
        <f t="shared" si="11"/>
        <v>0.28060138026500087</v>
      </c>
      <c r="AC23" s="5">
        <f t="shared" si="12"/>
        <v>0.30592403005780461</v>
      </c>
      <c r="AD23" s="5">
        <f t="shared" si="13"/>
        <v>0.25455930655997355</v>
      </c>
      <c r="AE23" s="5">
        <f t="shared" si="17"/>
        <v>8.8472185479363495E-3</v>
      </c>
      <c r="AF23" s="5">
        <f t="shared" si="15"/>
        <v>0.9188848079186579</v>
      </c>
    </row>
    <row r="24" spans="1:32" x14ac:dyDescent="0.3">
      <c r="A24" t="s">
        <v>61</v>
      </c>
      <c r="B24" t="s">
        <v>62</v>
      </c>
      <c r="C24" s="2">
        <v>2512704000</v>
      </c>
      <c r="D24" s="2">
        <v>1038763000</v>
      </c>
      <c r="E24" s="2">
        <v>585964000</v>
      </c>
      <c r="F24" s="2">
        <v>77141000</v>
      </c>
      <c r="G24" s="2">
        <v>462727000</v>
      </c>
      <c r="H24" s="2">
        <v>4415877000</v>
      </c>
      <c r="I24" s="2">
        <v>3281937000</v>
      </c>
      <c r="J24" s="2">
        <v>48388464000</v>
      </c>
      <c r="K24" s="2">
        <v>2923366000</v>
      </c>
      <c r="L24" s="2">
        <v>35548073000</v>
      </c>
      <c r="M24" s="2">
        <f>N24-L24</f>
        <v>12840391000</v>
      </c>
      <c r="N24" s="2">
        <v>48388464000</v>
      </c>
      <c r="O24" s="2">
        <v>1303560000</v>
      </c>
      <c r="P24" t="s">
        <v>506</v>
      </c>
      <c r="Q24" s="5">
        <f t="shared" si="0"/>
        <v>1.5105453781702325</v>
      </c>
      <c r="R24" s="5">
        <f t="shared" si="1"/>
        <v>0.44591063862684316</v>
      </c>
      <c r="S24" s="5">
        <f t="shared" si="2"/>
        <v>0.36121201281430926</v>
      </c>
      <c r="T24" s="5">
        <f t="shared" si="3"/>
        <v>0.26536058263804363</v>
      </c>
      <c r="U24" s="5">
        <f t="shared" si="16"/>
        <v>7.5960124965971403</v>
      </c>
      <c r="V24" s="5">
        <f t="shared" si="5"/>
        <v>5.1927748729531896E-2</v>
      </c>
      <c r="W24" s="5">
        <f t="shared" si="6"/>
        <v>0.85952426073232024</v>
      </c>
      <c r="X24" s="5">
        <f t="shared" si="7"/>
        <v>1.2109580498360105E-2</v>
      </c>
      <c r="Y24" s="5">
        <f t="shared" si="8"/>
        <v>6.7824781542972723E-2</v>
      </c>
      <c r="Z24" s="5">
        <f t="shared" si="9"/>
        <v>2.6939478798087082E-2</v>
      </c>
      <c r="AA24" s="5">
        <f t="shared" si="10"/>
        <v>9.1258879389103986E-2</v>
      </c>
      <c r="AB24" s="5">
        <f t="shared" si="11"/>
        <v>6.0414523593887999E-2</v>
      </c>
      <c r="AC24" s="5">
        <f t="shared" si="12"/>
        <v>0.2332005679936833</v>
      </c>
      <c r="AD24" s="5">
        <f t="shared" si="13"/>
        <v>0.18415499796235449</v>
      </c>
      <c r="AE24" s="5">
        <f t="shared" si="17"/>
        <v>3.0700392883523088E-2</v>
      </c>
      <c r="AF24" s="5">
        <f t="shared" si="15"/>
        <v>0.58659555602251601</v>
      </c>
    </row>
    <row r="25" spans="1:32" x14ac:dyDescent="0.3">
      <c r="A25" t="s">
        <v>63</v>
      </c>
      <c r="B25" t="s">
        <v>64</v>
      </c>
      <c r="C25" s="2">
        <v>4726000000</v>
      </c>
      <c r="D25" s="2">
        <v>4761000000</v>
      </c>
      <c r="E25" s="2">
        <v>-1128000000</v>
      </c>
      <c r="F25" s="2">
        <v>132000000</v>
      </c>
      <c r="G25" s="2">
        <v>-1155000000</v>
      </c>
      <c r="H25" s="2">
        <v>21058000000</v>
      </c>
      <c r="I25" s="2">
        <v>37677000000</v>
      </c>
      <c r="J25" s="2">
        <v>63776000000</v>
      </c>
      <c r="K25" s="2">
        <v>5962000000</v>
      </c>
      <c r="L25" s="2">
        <v>42885000000</v>
      </c>
      <c r="M25" s="2">
        <v>20891000000</v>
      </c>
      <c r="N25" s="2">
        <v>63776000000</v>
      </c>
      <c r="O25" s="2">
        <v>8075000000</v>
      </c>
      <c r="P25" t="s">
        <v>513</v>
      </c>
      <c r="Q25" s="5">
        <f t="shared" si="0"/>
        <v>3.5320362294532037</v>
      </c>
      <c r="R25" s="5">
        <f t="shared" si="1"/>
        <v>1.354411271385441</v>
      </c>
      <c r="S25" s="5">
        <f t="shared" si="2"/>
        <v>0.48714002564999415</v>
      </c>
      <c r="T25" s="5">
        <f t="shared" si="3"/>
        <v>0.32756836427496239</v>
      </c>
      <c r="U25" s="5">
        <f t="shared" si="16"/>
        <v>8.545454545454545</v>
      </c>
      <c r="V25" s="5">
        <f t="shared" si="5"/>
        <v>7.4103110888108378E-2</v>
      </c>
      <c r="W25" s="5">
        <f t="shared" si="6"/>
        <v>0.79268701777926875</v>
      </c>
      <c r="X25" s="5">
        <f t="shared" si="7"/>
        <v>-1.7686904164576016E-2</v>
      </c>
      <c r="Y25" s="5">
        <f t="shared" si="8"/>
        <v>0.59077082288008032</v>
      </c>
      <c r="Z25" s="5">
        <f t="shared" si="9"/>
        <v>0.12661502759658805</v>
      </c>
      <c r="AA25" s="5">
        <f t="shared" si="10"/>
        <v>0.33018690416457602</v>
      </c>
      <c r="AB25" s="5">
        <f t="shared" si="11"/>
        <v>9.3483442047165077E-2</v>
      </c>
      <c r="AC25" s="5">
        <f t="shared" si="12"/>
        <v>-0.23867964451967838</v>
      </c>
      <c r="AD25" s="5">
        <f t="shared" si="13"/>
        <v>-0.24439272111722388</v>
      </c>
      <c r="AE25" s="5">
        <f t="shared" si="17"/>
        <v>2.7930596699111299E-2</v>
      </c>
      <c r="AF25" s="5">
        <f t="shared" si="15"/>
        <v>-7.4058400338552688E-3</v>
      </c>
    </row>
    <row r="26" spans="1:32" x14ac:dyDescent="0.3">
      <c r="A26" t="s">
        <v>65</v>
      </c>
      <c r="B26" t="s">
        <v>66</v>
      </c>
      <c r="C26" s="2">
        <v>8253000000</v>
      </c>
      <c r="D26" s="2">
        <v>4369500000</v>
      </c>
      <c r="E26" s="2">
        <v>2538700000</v>
      </c>
      <c r="F26" s="2">
        <v>74800000</v>
      </c>
      <c r="G26" s="2">
        <v>3883500000</v>
      </c>
      <c r="H26" s="2">
        <v>5912300000</v>
      </c>
      <c r="I26" s="2">
        <v>4401500000</v>
      </c>
      <c r="J26" s="2">
        <v>13215200000</v>
      </c>
      <c r="K26" s="2">
        <v>2183600000</v>
      </c>
      <c r="L26" s="2">
        <v>7800600000</v>
      </c>
      <c r="M26" s="2">
        <v>5414600000</v>
      </c>
      <c r="N26" s="2">
        <v>13215200000</v>
      </c>
      <c r="O26" s="2">
        <v>2483000000</v>
      </c>
      <c r="P26" t="s">
        <v>514</v>
      </c>
      <c r="Q26" s="5">
        <f t="shared" si="0"/>
        <v>2.707592965744642</v>
      </c>
      <c r="R26" s="5">
        <f t="shared" si="1"/>
        <v>1.1371130243634364</v>
      </c>
      <c r="S26" s="5">
        <f t="shared" si="2"/>
        <v>0.69412609286465143</v>
      </c>
      <c r="T26" s="5">
        <f t="shared" si="3"/>
        <v>0.40972516496155942</v>
      </c>
      <c r="U26" s="5">
        <f t="shared" si="16"/>
        <v>33.939839572192511</v>
      </c>
      <c r="V26" s="5">
        <f t="shared" si="5"/>
        <v>0.62450814213935468</v>
      </c>
      <c r="W26" s="5">
        <f t="shared" si="6"/>
        <v>3.7795383769921229</v>
      </c>
      <c r="X26" s="5">
        <f t="shared" si="7"/>
        <v>0.19210454628004117</v>
      </c>
      <c r="Y26" s="5">
        <f t="shared" si="8"/>
        <v>0.33306344209697925</v>
      </c>
      <c r="Z26" s="5">
        <f t="shared" si="9"/>
        <v>0.18788970276651129</v>
      </c>
      <c r="AA26" s="5">
        <f t="shared" si="10"/>
        <v>0.4473863429989709</v>
      </c>
      <c r="AB26" s="5">
        <f t="shared" si="11"/>
        <v>0.16523397300078696</v>
      </c>
      <c r="AC26" s="5">
        <f t="shared" si="12"/>
        <v>0.30760935417423968</v>
      </c>
      <c r="AD26" s="5">
        <f t="shared" si="13"/>
        <v>0.47055616139585604</v>
      </c>
      <c r="AE26" s="5">
        <f t="shared" si="17"/>
        <v>9.0633708954319641E-3</v>
      </c>
      <c r="AF26" s="5">
        <f t="shared" si="15"/>
        <v>0.47055616139585604</v>
      </c>
    </row>
    <row r="27" spans="1:32" x14ac:dyDescent="0.3">
      <c r="A27" t="s">
        <v>67</v>
      </c>
      <c r="B27" t="s">
        <v>68</v>
      </c>
      <c r="C27" s="2">
        <v>13276000000</v>
      </c>
      <c r="D27" s="2">
        <v>-5723000000</v>
      </c>
      <c r="E27" s="2">
        <v>3661000000</v>
      </c>
      <c r="F27" s="2">
        <v>309000000</v>
      </c>
      <c r="G27" s="2">
        <v>7553000000</v>
      </c>
      <c r="H27" s="2">
        <v>7864000000</v>
      </c>
      <c r="I27" s="2">
        <v>3323000000</v>
      </c>
      <c r="J27" s="2">
        <v>24353000000</v>
      </c>
      <c r="K27" s="2">
        <v>4111000000</v>
      </c>
      <c r="L27" s="2">
        <v>8960000000</v>
      </c>
      <c r="M27" s="2">
        <f>N27-L27</f>
        <v>15393000000</v>
      </c>
      <c r="N27" s="2">
        <v>24353000000</v>
      </c>
      <c r="O27" s="2">
        <v>3862000000</v>
      </c>
      <c r="P27" t="s">
        <v>504</v>
      </c>
      <c r="Q27" s="5">
        <f t="shared" si="0"/>
        <v>1.9129165653125759</v>
      </c>
      <c r="R27" s="5">
        <f t="shared" si="1"/>
        <v>0.93943079542690344</v>
      </c>
      <c r="S27" s="5">
        <f t="shared" si="2"/>
        <v>1.71796875</v>
      </c>
      <c r="T27" s="5">
        <f t="shared" si="3"/>
        <v>0.6320781833860305</v>
      </c>
      <c r="U27" s="5">
        <f t="shared" si="16"/>
        <v>11.84789644012945</v>
      </c>
      <c r="V27" s="5">
        <f t="shared" si="5"/>
        <v>0.54514844167043075</v>
      </c>
      <c r="W27" s="5">
        <f t="shared" si="6"/>
        <v>3.2293845779615666</v>
      </c>
      <c r="X27" s="5">
        <f t="shared" si="7"/>
        <v>0.15033055475711413</v>
      </c>
      <c r="Y27" s="5">
        <f t="shared" si="8"/>
        <v>0.13645136122859608</v>
      </c>
      <c r="Z27" s="5">
        <f t="shared" si="9"/>
        <v>0.15858415800928016</v>
      </c>
      <c r="AA27" s="5">
        <f t="shared" si="10"/>
        <v>0.32291709440315364</v>
      </c>
      <c r="AB27" s="5">
        <f t="shared" si="11"/>
        <v>0.16880877099330677</v>
      </c>
      <c r="AC27" s="5">
        <f t="shared" si="12"/>
        <v>0.27576077131666166</v>
      </c>
      <c r="AD27" s="5">
        <f t="shared" si="13"/>
        <v>0.56892136185598075</v>
      </c>
      <c r="AE27" s="5">
        <f t="shared" si="17"/>
        <v>2.3275082856282013E-2</v>
      </c>
      <c r="AF27" s="5">
        <f t="shared" si="15"/>
        <v>1.4310786381440193</v>
      </c>
    </row>
    <row r="28" spans="1:32" x14ac:dyDescent="0.3">
      <c r="A28" t="s">
        <v>69</v>
      </c>
      <c r="B28" t="s">
        <v>70</v>
      </c>
      <c r="C28" s="2">
        <v>35819000000</v>
      </c>
      <c r="D28" s="2">
        <v>11129000000</v>
      </c>
      <c r="E28" s="2">
        <v>16207000000</v>
      </c>
      <c r="F28" s="2">
        <v>-1622000000</v>
      </c>
      <c r="G28" s="2">
        <v>14082000000</v>
      </c>
      <c r="H28" s="2">
        <v>20847000000</v>
      </c>
      <c r="I28" s="2">
        <v>2154000000</v>
      </c>
      <c r="J28" s="2">
        <v>72861000000</v>
      </c>
      <c r="K28" s="2">
        <v>7405000000</v>
      </c>
      <c r="L28" s="2">
        <v>23988000000</v>
      </c>
      <c r="M28" s="2">
        <v>48873000000</v>
      </c>
      <c r="N28" s="2">
        <v>72861000000</v>
      </c>
      <c r="O28" s="2">
        <v>14189000000</v>
      </c>
      <c r="P28" t="s">
        <v>512</v>
      </c>
      <c r="Q28" s="5">
        <f t="shared" si="0"/>
        <v>2.8152599594868333</v>
      </c>
      <c r="R28" s="5">
        <f t="shared" si="1"/>
        <v>1.9161377447670493</v>
      </c>
      <c r="S28" s="5">
        <f t="shared" si="2"/>
        <v>2.0373936968484241</v>
      </c>
      <c r="T28" s="5">
        <f t="shared" si="3"/>
        <v>0.67077037098035985</v>
      </c>
      <c r="U28" s="5">
        <f t="shared" si="16"/>
        <v>9.9919852034525274</v>
      </c>
      <c r="V28" s="5">
        <f t="shared" si="5"/>
        <v>0.4916073070641358</v>
      </c>
      <c r="W28" s="5">
        <f t="shared" si="6"/>
        <v>4.8371370695476026</v>
      </c>
      <c r="X28" s="5">
        <f t="shared" si="7"/>
        <v>0.2224372435184804</v>
      </c>
      <c r="Y28" s="5">
        <f t="shared" si="8"/>
        <v>2.9563140774900153E-2</v>
      </c>
      <c r="Z28" s="5">
        <f t="shared" si="9"/>
        <v>0.19474067059194905</v>
      </c>
      <c r="AA28" s="5">
        <f t="shared" si="10"/>
        <v>0.28612014658047513</v>
      </c>
      <c r="AB28" s="5">
        <f t="shared" si="11"/>
        <v>0.10163187439096362</v>
      </c>
      <c r="AC28" s="5">
        <f t="shared" si="12"/>
        <v>0.45246935983695802</v>
      </c>
      <c r="AD28" s="5">
        <f t="shared" si="13"/>
        <v>0.39314330383316115</v>
      </c>
      <c r="AE28" s="5">
        <f t="shared" si="17"/>
        <v>4.5283229570898129E-2</v>
      </c>
      <c r="AF28" s="5">
        <f t="shared" si="15"/>
        <v>0.68929897540411511</v>
      </c>
    </row>
    <row r="29" spans="1:32" x14ac:dyDescent="0.3">
      <c r="A29" t="s">
        <v>71</v>
      </c>
      <c r="B29" t="s">
        <v>72</v>
      </c>
      <c r="C29" s="2">
        <v>1865675000</v>
      </c>
      <c r="D29" s="2">
        <v>618736000</v>
      </c>
      <c r="E29" s="2">
        <v>87855000</v>
      </c>
      <c r="F29" s="2">
        <v>41388000</v>
      </c>
      <c r="G29" s="2">
        <v>113709000</v>
      </c>
      <c r="H29" s="2">
        <v>8574163000</v>
      </c>
      <c r="I29" s="2">
        <v>1206564000</v>
      </c>
      <c r="J29" s="2">
        <v>13925933000</v>
      </c>
      <c r="K29" s="2">
        <v>4029390000</v>
      </c>
      <c r="L29" s="2">
        <v>6624917000</v>
      </c>
      <c r="M29" s="2">
        <v>7301016000</v>
      </c>
      <c r="N29" s="2">
        <v>13925933000</v>
      </c>
      <c r="O29" s="2">
        <v>1563939000</v>
      </c>
      <c r="P29" t="s">
        <v>512</v>
      </c>
      <c r="Q29" s="5">
        <f t="shared" si="0"/>
        <v>2.1279059609519058</v>
      </c>
      <c r="R29" s="5">
        <f t="shared" si="1"/>
        <v>0.38813294319983921</v>
      </c>
      <c r="S29" s="5">
        <f t="shared" si="2"/>
        <v>1.1020539578080752</v>
      </c>
      <c r="T29" s="5">
        <f t="shared" si="3"/>
        <v>0.52427481878592985</v>
      </c>
      <c r="U29" s="5">
        <f t="shared" si="16"/>
        <v>2.1227167294868079</v>
      </c>
      <c r="V29" s="5">
        <f t="shared" si="5"/>
        <v>0.13397127503054912</v>
      </c>
      <c r="W29" s="5">
        <f t="shared" si="6"/>
        <v>0.46301673454294573</v>
      </c>
      <c r="X29" s="5">
        <f t="shared" si="7"/>
        <v>6.3087334974252715E-3</v>
      </c>
      <c r="Y29" s="5">
        <f t="shared" si="8"/>
        <v>8.6641519817738599E-2</v>
      </c>
      <c r="Z29" s="5">
        <f t="shared" si="9"/>
        <v>0.11230407327106916</v>
      </c>
      <c r="AA29" s="5">
        <f t="shared" si="10"/>
        <v>0.61569756223873828</v>
      </c>
      <c r="AB29" s="5">
        <f t="shared" si="11"/>
        <v>0.28934434770007872</v>
      </c>
      <c r="AC29" s="5">
        <f t="shared" si="12"/>
        <v>4.7090195237648569E-2</v>
      </c>
      <c r="AD29" s="5">
        <f t="shared" si="13"/>
        <v>6.094791429375427E-2</v>
      </c>
      <c r="AE29" s="5">
        <f t="shared" si="17"/>
        <v>2.2183928068929475E-2</v>
      </c>
      <c r="AF29" s="5">
        <f t="shared" si="15"/>
        <v>0.66835810095541826</v>
      </c>
    </row>
    <row r="30" spans="1:32" x14ac:dyDescent="0.3">
      <c r="A30" t="s">
        <v>73</v>
      </c>
      <c r="B30" t="s">
        <v>74</v>
      </c>
      <c r="C30" s="2">
        <v>5304800000</v>
      </c>
      <c r="D30" s="2">
        <v>1237200000</v>
      </c>
      <c r="E30" s="2">
        <v>1241100000</v>
      </c>
      <c r="F30" s="2">
        <v>-21000000</v>
      </c>
      <c r="G30" s="2">
        <v>4067600000</v>
      </c>
      <c r="H30" s="2">
        <v>4428300000</v>
      </c>
      <c r="I30" s="2">
        <v>1044400000</v>
      </c>
      <c r="J30" s="2">
        <v>7258900000</v>
      </c>
      <c r="K30" s="2">
        <v>3719000000</v>
      </c>
      <c r="L30" s="2">
        <v>-463400000</v>
      </c>
      <c r="M30" s="2">
        <v>7722300000</v>
      </c>
      <c r="N30" s="2">
        <v>7258900000</v>
      </c>
      <c r="O30" s="2">
        <v>1397900000</v>
      </c>
      <c r="P30" t="s">
        <v>504</v>
      </c>
      <c r="Q30" s="5">
        <f t="shared" si="0"/>
        <v>1.1907233127184726</v>
      </c>
      <c r="R30" s="5">
        <f t="shared" si="1"/>
        <v>0.37588061306802906</v>
      </c>
      <c r="S30" s="5">
        <f t="shared" si="2"/>
        <v>-16.664436771687527</v>
      </c>
      <c r="T30" s="5">
        <f t="shared" si="3"/>
        <v>1.0638388736585433</v>
      </c>
      <c r="U30" s="5">
        <f t="shared" si="16"/>
        <v>59.1</v>
      </c>
      <c r="V30" s="5">
        <f t="shared" si="5"/>
        <v>0.73079943242089018</v>
      </c>
      <c r="W30" s="5">
        <f t="shared" si="6"/>
        <v>1.4264049475665501</v>
      </c>
      <c r="X30" s="5">
        <f t="shared" si="7"/>
        <v>0.17097631872597777</v>
      </c>
      <c r="Y30" s="5">
        <f t="shared" si="8"/>
        <v>0.14387854909146014</v>
      </c>
      <c r="Z30" s="5">
        <f t="shared" si="9"/>
        <v>0.1925773877584758</v>
      </c>
      <c r="AA30" s="5">
        <f t="shared" si="10"/>
        <v>0.61005110967226439</v>
      </c>
      <c r="AB30" s="5">
        <f t="shared" si="11"/>
        <v>0.51233657992257775</v>
      </c>
      <c r="AC30" s="5">
        <f t="shared" si="12"/>
        <v>0.23395792489820541</v>
      </c>
      <c r="AD30" s="5">
        <f t="shared" si="13"/>
        <v>0.76677725833207666</v>
      </c>
      <c r="AE30" s="5">
        <f t="shared" si="17"/>
        <v>3.9586789322877394E-3</v>
      </c>
      <c r="AF30" s="5">
        <f t="shared" si="15"/>
        <v>0.76677725833207666</v>
      </c>
    </row>
    <row r="31" spans="1:32" x14ac:dyDescent="0.3">
      <c r="A31" t="s">
        <v>75</v>
      </c>
      <c r="B31" t="s">
        <v>76</v>
      </c>
      <c r="C31" s="2">
        <v>786014000</v>
      </c>
      <c r="D31" s="2">
        <v>195004000</v>
      </c>
      <c r="E31" s="2">
        <v>3163000</v>
      </c>
      <c r="F31" s="2">
        <v>-6503000</v>
      </c>
      <c r="G31" s="2">
        <v>591010000</v>
      </c>
      <c r="H31" s="2">
        <v>4079133000</v>
      </c>
      <c r="I31" s="2">
        <v>581037000</v>
      </c>
      <c r="J31" s="2">
        <v>5831056000</v>
      </c>
      <c r="K31" s="2">
        <v>2350417000</v>
      </c>
      <c r="L31" s="2">
        <v>2060847000</v>
      </c>
      <c r="M31" s="2">
        <v>3770209000</v>
      </c>
      <c r="N31" s="2">
        <v>5831056000</v>
      </c>
      <c r="O31" s="2">
        <v>2968872000</v>
      </c>
      <c r="P31" t="s">
        <v>514</v>
      </c>
      <c r="Q31" s="5">
        <f t="shared" si="0"/>
        <v>1.735493318845124</v>
      </c>
      <c r="R31" s="5">
        <f t="shared" si="1"/>
        <v>1.2631256496187697</v>
      </c>
      <c r="S31" s="5">
        <f t="shared" si="2"/>
        <v>1.8294463392964155</v>
      </c>
      <c r="T31" s="5">
        <f t="shared" si="3"/>
        <v>0.64657396533320899</v>
      </c>
      <c r="U31" s="5">
        <f t="shared" si="16"/>
        <v>0.48639089650930339</v>
      </c>
      <c r="V31" s="5">
        <f t="shared" si="5"/>
        <v>0.13479788223608211</v>
      </c>
      <c r="W31" s="5">
        <f t="shared" si="6"/>
        <v>0.33441470173165017</v>
      </c>
      <c r="X31" s="5">
        <f t="shared" si="7"/>
        <v>5.4244034013736103E-4</v>
      </c>
      <c r="Y31" s="5">
        <f t="shared" si="8"/>
        <v>9.9645244360541216E-2</v>
      </c>
      <c r="Z31" s="5">
        <f t="shared" si="9"/>
        <v>0.50914825719389423</v>
      </c>
      <c r="AA31" s="5">
        <f t="shared" si="10"/>
        <v>0.69955304836722543</v>
      </c>
      <c r="AB31" s="5">
        <f t="shared" si="11"/>
        <v>0.40308599334322975</v>
      </c>
      <c r="AC31" s="5">
        <f t="shared" si="12"/>
        <v>4.0241013518843172E-3</v>
      </c>
      <c r="AD31" s="5">
        <f t="shared" si="13"/>
        <v>0.75190772683438212</v>
      </c>
      <c r="AE31" s="5">
        <f t="shared" si="17"/>
        <v>8.2733895325019652E-3</v>
      </c>
      <c r="AF31" s="5">
        <f t="shared" si="15"/>
        <v>0.75190772683438212</v>
      </c>
    </row>
    <row r="32" spans="1:32" x14ac:dyDescent="0.3">
      <c r="A32" t="s">
        <v>77</v>
      </c>
      <c r="B32" t="s">
        <v>78</v>
      </c>
      <c r="C32" s="2">
        <v>6707000000</v>
      </c>
      <c r="D32" s="2">
        <v>3503000000</v>
      </c>
      <c r="E32" s="2">
        <v>1967000000</v>
      </c>
      <c r="F32" s="2">
        <v>59000000</v>
      </c>
      <c r="G32" s="2">
        <v>3204000000</v>
      </c>
      <c r="H32" s="2">
        <v>19182000000</v>
      </c>
      <c r="I32" s="2">
        <v>2826000000</v>
      </c>
      <c r="J32" s="2">
        <v>31540000000</v>
      </c>
      <c r="K32" s="2">
        <v>7076000000</v>
      </c>
      <c r="L32" s="2">
        <v>17429000000</v>
      </c>
      <c r="M32" s="2">
        <v>14111000000</v>
      </c>
      <c r="N32" s="2">
        <v>31540000000</v>
      </c>
      <c r="O32" s="2">
        <v>6854000000</v>
      </c>
      <c r="P32" t="s">
        <v>511</v>
      </c>
      <c r="Q32" s="5">
        <f t="shared" si="0"/>
        <v>2.7108535895986434</v>
      </c>
      <c r="R32" s="5">
        <f t="shared" si="1"/>
        <v>0.96862634256642166</v>
      </c>
      <c r="S32" s="5">
        <f t="shared" si="2"/>
        <v>0.80962763210740718</v>
      </c>
      <c r="T32" s="5">
        <f t="shared" si="3"/>
        <v>0.44740012682308178</v>
      </c>
      <c r="U32" s="5">
        <f t="shared" si="16"/>
        <v>33.33898305084746</v>
      </c>
      <c r="V32" s="5">
        <f t="shared" si="5"/>
        <v>0.21265060240963857</v>
      </c>
      <c r="W32" s="5">
        <f t="shared" si="6"/>
        <v>0.94785189372526857</v>
      </c>
      <c r="X32" s="5">
        <f t="shared" si="7"/>
        <v>6.2365250475586553E-2</v>
      </c>
      <c r="Y32" s="5">
        <f t="shared" si="8"/>
        <v>8.96005072923272E-2</v>
      </c>
      <c r="Z32" s="5">
        <f t="shared" si="9"/>
        <v>0.21731135066582119</v>
      </c>
      <c r="AA32" s="5">
        <f t="shared" si="10"/>
        <v>0.60818008877615726</v>
      </c>
      <c r="AB32" s="5">
        <f t="shared" si="11"/>
        <v>0.22435003170577045</v>
      </c>
      <c r="AC32" s="5">
        <f t="shared" si="12"/>
        <v>0.29327568212315491</v>
      </c>
      <c r="AD32" s="5">
        <f t="shared" si="13"/>
        <v>0.47770985537498134</v>
      </c>
      <c r="AE32" s="5">
        <f t="shared" si="17"/>
        <v>8.7967794841210672E-3</v>
      </c>
      <c r="AF32" s="5">
        <f t="shared" si="15"/>
        <v>0.47770985537498134</v>
      </c>
    </row>
    <row r="33" spans="1:32" x14ac:dyDescent="0.3">
      <c r="A33" t="s">
        <v>79</v>
      </c>
      <c r="B33" t="s">
        <v>80</v>
      </c>
      <c r="C33" s="2">
        <v>19552000000</v>
      </c>
      <c r="D33" s="2">
        <v>8465000000</v>
      </c>
      <c r="E33" s="2">
        <v>2435000000</v>
      </c>
      <c r="F33" s="2">
        <v>542000000</v>
      </c>
      <c r="G33" s="2">
        <v>7922000000</v>
      </c>
      <c r="H33" s="2">
        <v>9410000000</v>
      </c>
      <c r="I33" s="2">
        <v>2500000000</v>
      </c>
      <c r="J33" s="2">
        <v>32454000000</v>
      </c>
      <c r="K33" s="2">
        <v>8981000000</v>
      </c>
      <c r="L33" s="2">
        <v>7145000000</v>
      </c>
      <c r="M33" s="2">
        <v>25309000000</v>
      </c>
      <c r="N33" s="2">
        <v>32454000000</v>
      </c>
      <c r="O33" s="2">
        <v>2504000000</v>
      </c>
      <c r="P33" t="s">
        <v>512</v>
      </c>
      <c r="Q33" s="5">
        <f t="shared" si="0"/>
        <v>1.0477675091860594</v>
      </c>
      <c r="R33" s="5">
        <f t="shared" si="1"/>
        <v>0.27881082284823516</v>
      </c>
      <c r="S33" s="5">
        <f t="shared" si="2"/>
        <v>3.5421973407977605</v>
      </c>
      <c r="T33" s="5">
        <f t="shared" si="3"/>
        <v>0.77984223824490051</v>
      </c>
      <c r="U33" s="5">
        <f t="shared" si="16"/>
        <v>4.4926199261992616</v>
      </c>
      <c r="V33" s="5">
        <f t="shared" si="5"/>
        <v>0.60245270228631298</v>
      </c>
      <c r="W33" s="5">
        <f t="shared" si="6"/>
        <v>2.177040418661619</v>
      </c>
      <c r="X33" s="5">
        <f t="shared" si="7"/>
        <v>7.5029272200653238E-2</v>
      </c>
      <c r="Y33" s="5">
        <f t="shared" si="8"/>
        <v>7.7032106982190179E-2</v>
      </c>
      <c r="Z33" s="5">
        <f t="shared" si="9"/>
        <v>7.715535835336168E-2</v>
      </c>
      <c r="AA33" s="5">
        <f t="shared" si="10"/>
        <v>0.28994885068096382</v>
      </c>
      <c r="AB33" s="5">
        <f t="shared" si="11"/>
        <v>0.27673014112282002</v>
      </c>
      <c r="AC33" s="5">
        <f t="shared" si="12"/>
        <v>0.12453968903436989</v>
      </c>
      <c r="AD33" s="5">
        <f t="shared" si="13"/>
        <v>0.40517594108019639</v>
      </c>
      <c r="AE33" s="5">
        <f t="shared" si="17"/>
        <v>2.7720949263502454E-2</v>
      </c>
      <c r="AF33" s="5">
        <f t="shared" si="15"/>
        <v>0.56705196399345337</v>
      </c>
    </row>
    <row r="34" spans="1:32" x14ac:dyDescent="0.3">
      <c r="A34" t="s">
        <v>81</v>
      </c>
      <c r="B34" t="s">
        <v>82</v>
      </c>
      <c r="C34" s="2">
        <v>121572000000</v>
      </c>
      <c r="D34" s="2">
        <v>36762000000</v>
      </c>
      <c r="E34" s="2">
        <v>23314000000</v>
      </c>
      <c r="F34" s="2">
        <v>-4087000000</v>
      </c>
      <c r="G34" s="2">
        <v>15107000000</v>
      </c>
      <c r="H34" s="2">
        <v>23987000000</v>
      </c>
      <c r="I34" s="2">
        <v>59686000000</v>
      </c>
      <c r="J34" s="2">
        <v>264811000000</v>
      </c>
      <c r="K34" s="2">
        <v>40198000000</v>
      </c>
      <c r="L34" s="2">
        <v>83226000000</v>
      </c>
      <c r="M34" s="2">
        <f>N34-L34</f>
        <v>181585000000</v>
      </c>
      <c r="N34" s="2">
        <v>264811000000</v>
      </c>
      <c r="O34" s="2">
        <v>6215000000</v>
      </c>
      <c r="P34" t="s">
        <v>506</v>
      </c>
      <c r="Q34" s="5">
        <f t="shared" si="0"/>
        <v>0.59672122991193588</v>
      </c>
      <c r="R34" s="5">
        <f t="shared" si="1"/>
        <v>0.15460968207373502</v>
      </c>
      <c r="S34" s="5">
        <f t="shared" si="2"/>
        <v>2.181830197294115</v>
      </c>
      <c r="T34" s="5">
        <f t="shared" si="3"/>
        <v>0.68571547254456955</v>
      </c>
      <c r="U34" s="5">
        <f t="shared" si="16"/>
        <v>5.7044286762906777</v>
      </c>
      <c r="V34" s="5">
        <f t="shared" si="5"/>
        <v>0.45908969038295239</v>
      </c>
      <c r="W34" s="5">
        <f t="shared" si="6"/>
        <v>3.0243295686352556</v>
      </c>
      <c r="X34" s="5">
        <f t="shared" si="7"/>
        <v>8.8040149389564629E-2</v>
      </c>
      <c r="Y34" s="5">
        <f t="shared" si="8"/>
        <v>0.2253909391981451</v>
      </c>
      <c r="Z34" s="5">
        <f t="shared" si="9"/>
        <v>2.3469568862320673E-2</v>
      </c>
      <c r="AA34" s="5">
        <f t="shared" si="10"/>
        <v>9.0581584601848106E-2</v>
      </c>
      <c r="AB34" s="5">
        <f t="shared" si="11"/>
        <v>0.15179883010902115</v>
      </c>
      <c r="AC34" s="5">
        <f t="shared" si="12"/>
        <v>0.1917711315105452</v>
      </c>
      <c r="AD34" s="5">
        <f t="shared" si="13"/>
        <v>0.12426381074589543</v>
      </c>
      <c r="AE34" s="5">
        <f t="shared" si="17"/>
        <v>3.3617938341065377E-2</v>
      </c>
      <c r="AF34" s="5">
        <f t="shared" si="15"/>
        <v>0.69761129207383277</v>
      </c>
    </row>
    <row r="35" spans="1:32" x14ac:dyDescent="0.3">
      <c r="A35" t="s">
        <v>83</v>
      </c>
      <c r="B35" t="s">
        <v>84</v>
      </c>
      <c r="C35" s="2">
        <v>22251000000</v>
      </c>
      <c r="D35" s="2">
        <v>17103000000</v>
      </c>
      <c r="E35" s="2">
        <v>1486000000</v>
      </c>
      <c r="F35" s="2">
        <v>306000000</v>
      </c>
      <c r="G35" s="2">
        <v>1004000000</v>
      </c>
      <c r="H35" s="2">
        <v>36987000000</v>
      </c>
      <c r="I35" s="2">
        <v>6222000000</v>
      </c>
      <c r="J35" s="2">
        <v>83264000000</v>
      </c>
      <c r="K35" s="2">
        <v>48877000000</v>
      </c>
      <c r="L35" s="2">
        <f>N35-M35</f>
        <v>-2570000000</v>
      </c>
      <c r="M35" s="2">
        <v>85834000000</v>
      </c>
      <c r="N35" s="2">
        <v>83264000000</v>
      </c>
      <c r="O35" s="2">
        <v>8298000000</v>
      </c>
      <c r="P35" t="s">
        <v>512</v>
      </c>
      <c r="Q35" s="5">
        <f t="shared" si="0"/>
        <v>0.75673629723591873</v>
      </c>
      <c r="R35" s="5">
        <f t="shared" si="1"/>
        <v>0.16977310391390635</v>
      </c>
      <c r="S35" s="5">
        <f t="shared" si="2"/>
        <v>-33.398443579766536</v>
      </c>
      <c r="T35" s="5">
        <f t="shared" si="3"/>
        <v>1.0308656802459646</v>
      </c>
      <c r="U35" s="5">
        <f t="shared" si="16"/>
        <v>4.856209150326797</v>
      </c>
      <c r="V35" s="5">
        <f t="shared" si="5"/>
        <v>0.26723433897002308</v>
      </c>
      <c r="W35" s="5">
        <f t="shared" si="6"/>
        <v>0.45524479816682695</v>
      </c>
      <c r="X35" s="5">
        <f t="shared" si="7"/>
        <v>1.7846848578016911E-2</v>
      </c>
      <c r="Y35" s="5">
        <f t="shared" si="8"/>
        <v>7.4726172175249808E-2</v>
      </c>
      <c r="Z35" s="5">
        <f t="shared" si="9"/>
        <v>9.9658916218293619E-2</v>
      </c>
      <c r="AA35" s="5">
        <f t="shared" si="10"/>
        <v>0.44421358570330516</v>
      </c>
      <c r="AB35" s="5">
        <f t="shared" si="11"/>
        <v>0.58701239431206764</v>
      </c>
      <c r="AC35" s="5">
        <f t="shared" si="12"/>
        <v>6.6783515347624819E-2</v>
      </c>
      <c r="AD35" s="5">
        <f t="shared" si="13"/>
        <v>4.5121567569996857E-2</v>
      </c>
      <c r="AE35" s="5">
        <f t="shared" si="17"/>
        <v>1.3752190912767966E-2</v>
      </c>
      <c r="AF35" s="5">
        <f t="shared" si="15"/>
        <v>0.23136038829715519</v>
      </c>
    </row>
    <row r="36" spans="1:32" x14ac:dyDescent="0.3">
      <c r="A36" t="s">
        <v>85</v>
      </c>
      <c r="B36" t="s">
        <v>86</v>
      </c>
      <c r="C36" s="2">
        <v>42857000000</v>
      </c>
      <c r="D36" s="2">
        <v>13168000000</v>
      </c>
      <c r="E36" s="2">
        <v>6859000000</v>
      </c>
      <c r="F36" s="2">
        <v>-1375000000</v>
      </c>
      <c r="G36" s="2">
        <v>5955000000</v>
      </c>
      <c r="H36" s="2">
        <v>24589000000</v>
      </c>
      <c r="I36" s="2">
        <v>9448000000</v>
      </c>
      <c r="J36" s="2">
        <v>98726000000</v>
      </c>
      <c r="K36" s="2">
        <v>14012000000</v>
      </c>
      <c r="L36" s="2">
        <v>46735000000</v>
      </c>
      <c r="M36" s="2">
        <f>N36-L36</f>
        <v>51991000000</v>
      </c>
      <c r="N36" s="2">
        <v>98726000000</v>
      </c>
      <c r="O36" s="2">
        <v>8077000000</v>
      </c>
      <c r="P36" t="s">
        <v>506</v>
      </c>
      <c r="Q36" s="5">
        <f t="shared" si="0"/>
        <v>1.7548529831572937</v>
      </c>
      <c r="R36" s="5">
        <f t="shared" si="1"/>
        <v>0.57643448472737657</v>
      </c>
      <c r="S36" s="5">
        <f t="shared" si="2"/>
        <v>1.1124638921579115</v>
      </c>
      <c r="T36" s="5">
        <f t="shared" si="3"/>
        <v>0.52661912768672892</v>
      </c>
      <c r="U36" s="5">
        <f t="shared" si="16"/>
        <v>4.9883636363636361</v>
      </c>
      <c r="V36" s="5">
        <f t="shared" si="5"/>
        <v>0.43410043960051048</v>
      </c>
      <c r="W36" s="5">
        <f t="shared" si="6"/>
        <v>3.0585926348843846</v>
      </c>
      <c r="X36" s="5">
        <f t="shared" si="7"/>
        <v>6.947511293884083E-2</v>
      </c>
      <c r="Y36" s="5">
        <f t="shared" si="8"/>
        <v>9.5699207908757578E-2</v>
      </c>
      <c r="Z36" s="5">
        <f t="shared" si="9"/>
        <v>8.1812288556206064E-2</v>
      </c>
      <c r="AA36" s="5">
        <f t="shared" si="10"/>
        <v>0.24906306342807366</v>
      </c>
      <c r="AB36" s="5">
        <f t="shared" si="11"/>
        <v>0.1419281648198043</v>
      </c>
      <c r="AC36" s="5">
        <f t="shared" si="12"/>
        <v>0.16004386681288937</v>
      </c>
      <c r="AD36" s="5">
        <f t="shared" si="13"/>
        <v>0.13895046316821055</v>
      </c>
      <c r="AE36" s="5">
        <f t="shared" si="17"/>
        <v>3.2083440278134263E-2</v>
      </c>
      <c r="AF36" s="5">
        <f t="shared" si="15"/>
        <v>0.69274564248547499</v>
      </c>
    </row>
    <row r="37" spans="1:32" x14ac:dyDescent="0.3">
      <c r="A37" t="s">
        <v>87</v>
      </c>
      <c r="B37" t="s">
        <v>88</v>
      </c>
      <c r="C37" s="2">
        <v>9287000000</v>
      </c>
      <c r="D37" s="2">
        <v>2148000000</v>
      </c>
      <c r="E37" s="2">
        <v>1622000000</v>
      </c>
      <c r="F37" s="2">
        <v>123000000</v>
      </c>
      <c r="G37" s="2">
        <v>7139000000</v>
      </c>
      <c r="H37" s="2">
        <v>29074000000</v>
      </c>
      <c r="I37" s="2">
        <v>3689000000</v>
      </c>
      <c r="J37" s="2">
        <v>99823000000</v>
      </c>
      <c r="K37" s="2">
        <v>26631000000</v>
      </c>
      <c r="L37" s="2">
        <v>59646000000</v>
      </c>
      <c r="M37" s="2">
        <v>40177000000</v>
      </c>
      <c r="N37" s="2">
        <v>99823000000</v>
      </c>
      <c r="O37" s="2">
        <v>8472000000</v>
      </c>
      <c r="P37" t="s">
        <v>510</v>
      </c>
      <c r="Q37" s="5">
        <f t="shared" si="0"/>
        <v>1.0917351958244152</v>
      </c>
      <c r="R37" s="5">
        <f t="shared" si="1"/>
        <v>0.31812549284668246</v>
      </c>
      <c r="S37" s="5">
        <f t="shared" si="2"/>
        <v>0.67359085269758245</v>
      </c>
      <c r="T37" s="5">
        <f t="shared" si="3"/>
        <v>0.40248239383709167</v>
      </c>
      <c r="U37" s="5">
        <f t="shared" si="16"/>
        <v>13.1869918699187</v>
      </c>
      <c r="V37" s="5">
        <f t="shared" si="5"/>
        <v>9.3034671368321928E-2</v>
      </c>
      <c r="W37" s="5">
        <f t="shared" si="6"/>
        <v>0.34872892493710339</v>
      </c>
      <c r="X37" s="5">
        <f t="shared" si="7"/>
        <v>1.6248760305741163E-2</v>
      </c>
      <c r="Y37" s="5">
        <f t="shared" si="8"/>
        <v>3.6955411077607365E-2</v>
      </c>
      <c r="Z37" s="5">
        <f t="shared" si="9"/>
        <v>8.4870220289913145E-2</v>
      </c>
      <c r="AA37" s="5">
        <f t="shared" si="10"/>
        <v>0.29125552227442575</v>
      </c>
      <c r="AB37" s="5">
        <f t="shared" si="11"/>
        <v>0.26678220450196849</v>
      </c>
      <c r="AC37" s="5">
        <f t="shared" si="12"/>
        <v>0.17465274038979217</v>
      </c>
      <c r="AD37" s="5">
        <f t="shared" si="13"/>
        <v>0.76870894799181655</v>
      </c>
      <c r="AE37" s="5">
        <f t="shared" si="17"/>
        <v>1.3244320017228384E-2</v>
      </c>
      <c r="AF37" s="5">
        <f t="shared" si="15"/>
        <v>0.76870894799181655</v>
      </c>
    </row>
    <row r="38" spans="1:32" x14ac:dyDescent="0.3">
      <c r="A38" t="s">
        <v>89</v>
      </c>
      <c r="B38" t="s">
        <v>90</v>
      </c>
      <c r="C38" s="2">
        <v>4153945000</v>
      </c>
      <c r="D38" s="2">
        <v>2110015000</v>
      </c>
      <c r="E38" s="2">
        <v>-876541000</v>
      </c>
      <c r="F38" s="2">
        <v>165733000</v>
      </c>
      <c r="G38" s="2">
        <v>2043930000</v>
      </c>
      <c r="H38" s="2">
        <v>4903972000</v>
      </c>
      <c r="I38" s="2">
        <v>209639000</v>
      </c>
      <c r="J38" s="2">
        <v>11609707000</v>
      </c>
      <c r="K38" s="2">
        <v>738297000</v>
      </c>
      <c r="L38" s="2">
        <v>9732552000</v>
      </c>
      <c r="M38" s="2">
        <v>1877155000</v>
      </c>
      <c r="N38" s="2">
        <v>11609707000</v>
      </c>
      <c r="O38" s="2">
        <v>655931000</v>
      </c>
      <c r="P38" t="s">
        <v>516</v>
      </c>
      <c r="Q38" s="5">
        <f t="shared" si="0"/>
        <v>6.6422753986539291</v>
      </c>
      <c r="R38" s="5">
        <f t="shared" si="1"/>
        <v>0.88843785089198524</v>
      </c>
      <c r="S38" s="5">
        <f t="shared" si="2"/>
        <v>0.19287387316296897</v>
      </c>
      <c r="T38" s="5">
        <f t="shared" si="3"/>
        <v>0.16168840436713863</v>
      </c>
      <c r="U38" s="5">
        <f t="shared" si="16"/>
        <v>5.288874273681162</v>
      </c>
      <c r="V38" s="5">
        <f t="shared" si="5"/>
        <v>0.35779929674366456</v>
      </c>
      <c r="W38" s="5">
        <f t="shared" si="6"/>
        <v>5.6263874836278625</v>
      </c>
      <c r="X38" s="5">
        <f t="shared" si="7"/>
        <v>-7.5500699543924757E-2</v>
      </c>
      <c r="Y38" s="5">
        <f t="shared" si="8"/>
        <v>1.8057217120121982E-2</v>
      </c>
      <c r="Z38" s="5">
        <f t="shared" si="9"/>
        <v>5.6498497335031796E-2</v>
      </c>
      <c r="AA38" s="5">
        <f t="shared" si="10"/>
        <v>0.42240273591745253</v>
      </c>
      <c r="AB38" s="5">
        <f t="shared" si="11"/>
        <v>6.3593077758120856E-2</v>
      </c>
      <c r="AC38" s="5">
        <f t="shared" si="12"/>
        <v>-0.21101410827538641</v>
      </c>
      <c r="AD38" s="5">
        <f t="shared" si="13"/>
        <v>0.49204551336139501</v>
      </c>
      <c r="AE38" s="5">
        <f t="shared" si="17"/>
        <v>3.9897735766843329E-2</v>
      </c>
      <c r="AF38" s="5">
        <f t="shared" si="15"/>
        <v>0.49204551336139501</v>
      </c>
    </row>
    <row r="39" spans="1:32" x14ac:dyDescent="0.3">
      <c r="A39" t="s">
        <v>91</v>
      </c>
      <c r="B39" t="s">
        <v>92</v>
      </c>
      <c r="C39" s="2">
        <v>8971000000</v>
      </c>
      <c r="D39" s="2">
        <v>1921000000</v>
      </c>
      <c r="E39" s="2">
        <v>762000000</v>
      </c>
      <c r="F39" s="2">
        <v>-302000000</v>
      </c>
      <c r="G39" s="2">
        <v>7050000000</v>
      </c>
      <c r="H39" s="2">
        <v>7777000000</v>
      </c>
      <c r="I39" s="2">
        <v>1358000000</v>
      </c>
      <c r="J39" s="2">
        <v>17387000000</v>
      </c>
      <c r="K39" s="2">
        <v>7365000000</v>
      </c>
      <c r="L39" s="2">
        <v>7628000000</v>
      </c>
      <c r="M39" s="2">
        <v>9759000000</v>
      </c>
      <c r="N39" s="2">
        <v>17387000000</v>
      </c>
      <c r="O39" s="2">
        <v>1897000000</v>
      </c>
      <c r="P39" t="s">
        <v>506</v>
      </c>
      <c r="Q39" s="5">
        <f t="shared" si="0"/>
        <v>1.0559402579769179</v>
      </c>
      <c r="R39" s="5">
        <f t="shared" si="1"/>
        <v>0.25756958587915818</v>
      </c>
      <c r="S39" s="5">
        <f t="shared" si="2"/>
        <v>1.2793654955427374</v>
      </c>
      <c r="T39" s="5">
        <f t="shared" si="3"/>
        <v>0.56128141715074475</v>
      </c>
      <c r="U39" s="5">
        <f t="shared" si="16"/>
        <v>2.5231788079470197</v>
      </c>
      <c r="V39" s="5">
        <f t="shared" si="5"/>
        <v>0.51596020014953703</v>
      </c>
      <c r="W39" s="5">
        <f t="shared" si="6"/>
        <v>1.2180583842498303</v>
      </c>
      <c r="X39" s="5">
        <f t="shared" si="7"/>
        <v>4.3825846897107036E-2</v>
      </c>
      <c r="Y39" s="5">
        <f t="shared" si="8"/>
        <v>7.8104330821878412E-2</v>
      </c>
      <c r="Z39" s="5">
        <f t="shared" si="9"/>
        <v>0.10910450336458273</v>
      </c>
      <c r="AA39" s="5">
        <f t="shared" si="10"/>
        <v>0.44728820383044804</v>
      </c>
      <c r="AB39" s="5">
        <f t="shared" si="11"/>
        <v>0.42359233910392824</v>
      </c>
      <c r="AC39" s="5">
        <f t="shared" si="12"/>
        <v>8.4940363393155721E-2</v>
      </c>
      <c r="AD39" s="5">
        <f t="shared" si="13"/>
        <v>0.78586556682644071</v>
      </c>
      <c r="AE39" s="5">
        <f t="shared" si="17"/>
        <v>3.3664028536395052E-2</v>
      </c>
      <c r="AF39" s="5">
        <f t="shared" si="15"/>
        <v>0.78586556682644071</v>
      </c>
    </row>
    <row r="40" spans="1:32" x14ac:dyDescent="0.3">
      <c r="A40" t="s">
        <v>93</v>
      </c>
      <c r="B40" t="s">
        <v>94</v>
      </c>
      <c r="C40" s="2">
        <v>21915623000</v>
      </c>
      <c r="D40" s="2">
        <v>14410737000</v>
      </c>
      <c r="E40" s="2">
        <v>-278839000</v>
      </c>
      <c r="F40" s="2">
        <v>-47221000</v>
      </c>
      <c r="G40" s="2">
        <v>7504886000</v>
      </c>
      <c r="H40" s="2">
        <v>18857282000</v>
      </c>
      <c r="I40" s="2">
        <v>296056000</v>
      </c>
      <c r="J40" s="2">
        <v>34069893000</v>
      </c>
      <c r="K40" s="2">
        <v>9921629000</v>
      </c>
      <c r="L40" s="2">
        <f>N40-M40</f>
        <v>18692836000</v>
      </c>
      <c r="M40" s="2">
        <v>15377057000</v>
      </c>
      <c r="N40" s="2">
        <v>34069893000</v>
      </c>
      <c r="O40" s="2">
        <v>4996465000</v>
      </c>
      <c r="P40" t="s">
        <v>514</v>
      </c>
      <c r="Q40" s="5">
        <f t="shared" si="0"/>
        <v>1.9006235770355855</v>
      </c>
      <c r="R40" s="5">
        <f t="shared" si="1"/>
        <v>0.50359321034882476</v>
      </c>
      <c r="S40" s="5">
        <f t="shared" si="2"/>
        <v>0.8226176595140513</v>
      </c>
      <c r="T40" s="5">
        <f t="shared" si="3"/>
        <v>0.45133857626145174</v>
      </c>
      <c r="U40" s="5">
        <f t="shared" si="16"/>
        <v>5.9049787170962071</v>
      </c>
      <c r="V40" s="5">
        <f t="shared" si="5"/>
        <v>0.6432548232540678</v>
      </c>
      <c r="W40" s="5">
        <f t="shared" si="6"/>
        <v>2.2088734622106916</v>
      </c>
      <c r="X40" s="5">
        <f t="shared" si="7"/>
        <v>-8.1843227391409767E-3</v>
      </c>
      <c r="Y40" s="5">
        <f t="shared" si="8"/>
        <v>8.6896662692776874E-3</v>
      </c>
      <c r="Z40" s="5">
        <f t="shared" si="9"/>
        <v>0.14665338103644762</v>
      </c>
      <c r="AA40" s="5">
        <f t="shared" si="10"/>
        <v>0.55348814861261819</v>
      </c>
      <c r="AB40" s="5">
        <f t="shared" si="11"/>
        <v>0.29121397592883547</v>
      </c>
      <c r="AC40" s="5">
        <f t="shared" si="12"/>
        <v>-1.2723297895752267E-2</v>
      </c>
      <c r="AD40" s="5">
        <f t="shared" si="13"/>
        <v>0.34244456568722687</v>
      </c>
      <c r="AE40" s="5">
        <f t="shared" si="17"/>
        <v>2.1546729472395102E-3</v>
      </c>
      <c r="AF40" s="5">
        <f t="shared" si="15"/>
        <v>0.34244456568722687</v>
      </c>
    </row>
    <row r="41" spans="1:32" x14ac:dyDescent="0.3">
      <c r="A41" t="s">
        <v>95</v>
      </c>
      <c r="B41" t="s">
        <v>96</v>
      </c>
      <c r="C41" s="2">
        <v>37281000000</v>
      </c>
      <c r="D41" s="2">
        <v>22457000000</v>
      </c>
      <c r="E41" s="2">
        <v>1110000000</v>
      </c>
      <c r="F41" s="2">
        <v>-633000000</v>
      </c>
      <c r="G41" s="2">
        <v>2156000000</v>
      </c>
      <c r="H41" s="2">
        <v>11297000000</v>
      </c>
      <c r="I41" s="2">
        <v>2073000000</v>
      </c>
      <c r="J41" s="2">
        <v>38699000000</v>
      </c>
      <c r="K41" s="2">
        <v>9454000000</v>
      </c>
      <c r="L41" s="2">
        <f>N41-M41</f>
        <v>12682000000</v>
      </c>
      <c r="M41" s="2">
        <v>26017000000</v>
      </c>
      <c r="N41" s="2">
        <v>38699000000</v>
      </c>
      <c r="O41" s="2">
        <v>4680000000</v>
      </c>
      <c r="P41" t="s">
        <v>514</v>
      </c>
      <c r="Q41" s="5">
        <f t="shared" si="0"/>
        <v>1.194943939073408</v>
      </c>
      <c r="R41" s="5">
        <f t="shared" si="1"/>
        <v>0.49502855933996193</v>
      </c>
      <c r="S41" s="5">
        <f t="shared" si="2"/>
        <v>2.0514903012143195</v>
      </c>
      <c r="T41" s="5">
        <f t="shared" si="3"/>
        <v>0.67229127367632235</v>
      </c>
      <c r="U41" s="5">
        <f t="shared" si="16"/>
        <v>1.7535545023696681</v>
      </c>
      <c r="V41" s="5">
        <f t="shared" si="5"/>
        <v>0.9633582263107574</v>
      </c>
      <c r="W41" s="5">
        <f t="shared" si="6"/>
        <v>3.9434101967421196</v>
      </c>
      <c r="X41" s="5">
        <f t="shared" si="7"/>
        <v>2.8682911703144784E-2</v>
      </c>
      <c r="Y41" s="5">
        <f t="shared" si="8"/>
        <v>5.356727564019742E-2</v>
      </c>
      <c r="Z41" s="5">
        <f t="shared" si="9"/>
        <v>0.12093335745109693</v>
      </c>
      <c r="AA41" s="5">
        <f t="shared" si="10"/>
        <v>0.29191968784723121</v>
      </c>
      <c r="AB41" s="5">
        <f t="shared" si="11"/>
        <v>0.24429571823561333</v>
      </c>
      <c r="AC41" s="5">
        <f t="shared" si="12"/>
        <v>2.9773879456023174E-2</v>
      </c>
      <c r="AD41" s="5">
        <f t="shared" si="13"/>
        <v>5.7831066763230597E-2</v>
      </c>
      <c r="AE41" s="5">
        <f t="shared" si="17"/>
        <v>1.6979158284380784E-2</v>
      </c>
      <c r="AF41" s="5">
        <f t="shared" si="15"/>
        <v>0.39762881896944824</v>
      </c>
    </row>
    <row r="42" spans="1:32" x14ac:dyDescent="0.3">
      <c r="A42" t="s">
        <v>97</v>
      </c>
      <c r="B42" t="s">
        <v>98</v>
      </c>
      <c r="C42" s="2">
        <v>26617000000</v>
      </c>
      <c r="D42" s="2">
        <v>5625000000</v>
      </c>
      <c r="E42" s="2">
        <v>7070000000</v>
      </c>
      <c r="F42" s="2">
        <v>3014000000</v>
      </c>
      <c r="G42" s="2">
        <v>2874000000</v>
      </c>
      <c r="H42" s="2">
        <v>12769000000</v>
      </c>
      <c r="I42" s="2">
        <v>115315000000</v>
      </c>
      <c r="J42" s="2">
        <v>176893000000</v>
      </c>
      <c r="K42" s="2">
        <v>17283000000</v>
      </c>
      <c r="L42" s="2">
        <v>49112000000</v>
      </c>
      <c r="M42" s="2">
        <f>N42-L42</f>
        <v>127781000000</v>
      </c>
      <c r="N42" s="2">
        <v>176893000000</v>
      </c>
      <c r="O42" s="2">
        <v>253000000</v>
      </c>
      <c r="P42" t="s">
        <v>504</v>
      </c>
      <c r="Q42" s="5">
        <f t="shared" si="0"/>
        <v>0.7388184921599259</v>
      </c>
      <c r="R42" s="5">
        <f t="shared" si="1"/>
        <v>1.4638662269281953E-2</v>
      </c>
      <c r="S42" s="5">
        <f t="shared" si="2"/>
        <v>2.6018284736927839</v>
      </c>
      <c r="T42" s="5">
        <f t="shared" si="3"/>
        <v>0.72236323653281931</v>
      </c>
      <c r="U42" s="5">
        <f t="shared" si="16"/>
        <v>2.3457199734571996</v>
      </c>
      <c r="V42" s="5">
        <f t="shared" si="5"/>
        <v>0.15046949285726399</v>
      </c>
      <c r="W42" s="5">
        <f t="shared" si="6"/>
        <v>1.5400682751837065</v>
      </c>
      <c r="X42" s="5">
        <f t="shared" si="7"/>
        <v>3.996766406810897E-2</v>
      </c>
      <c r="Y42" s="5">
        <f t="shared" si="8"/>
        <v>0.65189125629617906</v>
      </c>
      <c r="Z42" s="5">
        <f t="shared" si="9"/>
        <v>1.4302431413340268E-3</v>
      </c>
      <c r="AA42" s="5">
        <f t="shared" si="10"/>
        <v>7.2184880125273465E-2</v>
      </c>
      <c r="AB42" s="5">
        <f t="shared" si="11"/>
        <v>9.7703131271446586E-2</v>
      </c>
      <c r="AC42" s="5">
        <f t="shared" si="12"/>
        <v>0.26561971672239548</v>
      </c>
      <c r="AD42" s="5">
        <f t="shared" si="13"/>
        <v>0.1079761054964872</v>
      </c>
      <c r="AE42" s="5">
        <f t="shared" si="17"/>
        <v>0.11323590186722771</v>
      </c>
      <c r="AF42" s="5">
        <f t="shared" si="15"/>
        <v>0.78866889581846189</v>
      </c>
    </row>
    <row r="43" spans="1:32" x14ac:dyDescent="0.3">
      <c r="A43" t="s">
        <v>99</v>
      </c>
      <c r="B43" t="s">
        <v>100</v>
      </c>
      <c r="C43" s="2">
        <v>25253000000</v>
      </c>
      <c r="D43" s="2">
        <v>560000000</v>
      </c>
      <c r="E43" s="2">
        <v>5826000000</v>
      </c>
      <c r="F43" s="2">
        <v>-2446000000</v>
      </c>
      <c r="G43" s="2">
        <v>3849000000</v>
      </c>
      <c r="H43" s="2">
        <v>10432000000</v>
      </c>
      <c r="I43" s="2">
        <v>99844000000</v>
      </c>
      <c r="J43" s="2">
        <v>139331000000</v>
      </c>
      <c r="K43" s="2">
        <v>13467000000</v>
      </c>
      <c r="L43" s="2">
        <f>N43-M43</f>
        <v>35225000000</v>
      </c>
      <c r="M43" s="2">
        <v>104106000000</v>
      </c>
      <c r="N43" s="2">
        <v>139331000000</v>
      </c>
      <c r="O43" s="2">
        <v>748000000</v>
      </c>
      <c r="P43" t="s">
        <v>504</v>
      </c>
      <c r="Q43" s="5">
        <f t="shared" si="0"/>
        <v>0.77463429123041505</v>
      </c>
      <c r="R43" s="5">
        <f t="shared" si="1"/>
        <v>5.5543179624266727E-2</v>
      </c>
      <c r="S43" s="5">
        <f t="shared" si="2"/>
        <v>2.9554577714691272</v>
      </c>
      <c r="T43" s="5">
        <f t="shared" si="3"/>
        <v>0.74718476146729729</v>
      </c>
      <c r="U43" s="5">
        <f t="shared" si="16"/>
        <v>2.3818479149632052</v>
      </c>
      <c r="V43" s="5">
        <f t="shared" si="5"/>
        <v>0.18124466199194722</v>
      </c>
      <c r="W43" s="5">
        <f t="shared" si="6"/>
        <v>1.8751763570208657</v>
      </c>
      <c r="X43" s="5">
        <f t="shared" si="7"/>
        <v>4.1814097365266881E-2</v>
      </c>
      <c r="Y43" s="5">
        <f t="shared" si="8"/>
        <v>0.71659573246441921</v>
      </c>
      <c r="Z43" s="5">
        <f t="shared" si="9"/>
        <v>5.3685109559250994E-3</v>
      </c>
      <c r="AA43" s="5">
        <f t="shared" si="10"/>
        <v>7.4872067235575712E-2</v>
      </c>
      <c r="AB43" s="5">
        <f t="shared" si="11"/>
        <v>9.6654728667704956E-2</v>
      </c>
      <c r="AC43" s="5">
        <f t="shared" si="12"/>
        <v>0.23070526274106046</v>
      </c>
      <c r="AD43" s="5">
        <f t="shared" si="13"/>
        <v>0.15241753455035045</v>
      </c>
      <c r="AE43" s="5">
        <f t="shared" si="17"/>
        <v>9.6859779036154114E-2</v>
      </c>
      <c r="AF43" s="5">
        <f t="shared" si="15"/>
        <v>0.97782441690096222</v>
      </c>
    </row>
    <row r="44" spans="1:32" x14ac:dyDescent="0.3">
      <c r="A44" t="s">
        <v>101</v>
      </c>
      <c r="B44" t="s">
        <v>102</v>
      </c>
      <c r="C44" s="2">
        <v>173388000000</v>
      </c>
      <c r="D44" s="2">
        <v>131825000000</v>
      </c>
      <c r="E44" s="2">
        <v>7254000000</v>
      </c>
      <c r="F44" s="2">
        <v>549000000</v>
      </c>
      <c r="G44" s="2">
        <v>5678000000</v>
      </c>
      <c r="H44" s="2">
        <v>76877000000</v>
      </c>
      <c r="I44" s="2">
        <v>110810000000</v>
      </c>
      <c r="J44" s="2">
        <v>252399000000</v>
      </c>
      <c r="K44" s="2">
        <v>92415000000</v>
      </c>
      <c r="L44" s="2">
        <v>83861000000</v>
      </c>
      <c r="M44" s="2">
        <f>N44-L44</f>
        <v>168538000000</v>
      </c>
      <c r="N44" s="2">
        <v>252399000000</v>
      </c>
      <c r="O44" s="2">
        <v>9867000000</v>
      </c>
      <c r="P44" t="s">
        <v>507</v>
      </c>
      <c r="Q44" s="5">
        <f t="shared" si="0"/>
        <v>0.83186712113834338</v>
      </c>
      <c r="R44" s="5">
        <f t="shared" si="1"/>
        <v>0.10676838175620841</v>
      </c>
      <c r="S44" s="5">
        <f t="shared" si="2"/>
        <v>2.0097303871883234</v>
      </c>
      <c r="T44" s="5">
        <f t="shared" si="3"/>
        <v>0.66774432545295348</v>
      </c>
      <c r="U44" s="5">
        <f t="shared" si="16"/>
        <v>13.21311475409836</v>
      </c>
      <c r="V44" s="5">
        <f t="shared" si="5"/>
        <v>0.68695993248784659</v>
      </c>
      <c r="W44" s="5">
        <f t="shared" si="6"/>
        <v>1.8761889303684467</v>
      </c>
      <c r="X44" s="5">
        <f t="shared" si="7"/>
        <v>2.8740208954869076E-2</v>
      </c>
      <c r="Y44" s="5">
        <f t="shared" si="8"/>
        <v>0.43902709598690959</v>
      </c>
      <c r="Z44" s="5">
        <f t="shared" si="9"/>
        <v>3.9092864868719768E-2</v>
      </c>
      <c r="AA44" s="5">
        <f t="shared" si="10"/>
        <v>0.30458520041680037</v>
      </c>
      <c r="AB44" s="5">
        <f t="shared" si="11"/>
        <v>0.36614645858343337</v>
      </c>
      <c r="AC44" s="5">
        <f t="shared" si="12"/>
        <v>4.1836805315246729E-2</v>
      </c>
      <c r="AD44" s="5">
        <f t="shared" si="13"/>
        <v>3.2747364292799966E-2</v>
      </c>
      <c r="AE44" s="5">
        <f t="shared" si="17"/>
        <v>3.1663090871340577E-3</v>
      </c>
      <c r="AF44" s="5">
        <f t="shared" si="15"/>
        <v>0.23971093731976839</v>
      </c>
    </row>
    <row r="45" spans="1:32" x14ac:dyDescent="0.3">
      <c r="A45" t="s">
        <v>103</v>
      </c>
      <c r="B45" t="s">
        <v>104</v>
      </c>
      <c r="C45" s="2">
        <v>21727000000</v>
      </c>
      <c r="D45" s="2">
        <v>4559000000</v>
      </c>
      <c r="E45" s="2">
        <v>4023000000</v>
      </c>
      <c r="F45" s="2">
        <v>1704000000</v>
      </c>
      <c r="G45" s="2">
        <v>2328000000</v>
      </c>
      <c r="H45" s="2">
        <v>7777000000</v>
      </c>
      <c r="I45" s="2">
        <v>73593000000</v>
      </c>
      <c r="J45" s="2">
        <v>101546000000</v>
      </c>
      <c r="K45" s="2">
        <v>9591000000</v>
      </c>
      <c r="L45" s="2">
        <v>25755000000</v>
      </c>
      <c r="M45" s="2">
        <v>75791000000</v>
      </c>
      <c r="N45" s="2">
        <f>M45+L45</f>
        <v>101546000000</v>
      </c>
      <c r="O45" s="2">
        <v>445000000</v>
      </c>
      <c r="P45" t="s">
        <v>504</v>
      </c>
      <c r="Q45" s="5">
        <f t="shared" si="0"/>
        <v>0.81086435199666351</v>
      </c>
      <c r="R45" s="5">
        <f t="shared" si="1"/>
        <v>4.6397664477113958E-2</v>
      </c>
      <c r="S45" s="5">
        <f t="shared" si="2"/>
        <v>2.9427683944865075</v>
      </c>
      <c r="T45" s="5">
        <f t="shared" si="3"/>
        <v>0.74637110275146235</v>
      </c>
      <c r="U45" s="5">
        <f t="shared" si="16"/>
        <v>2.3609154929577465</v>
      </c>
      <c r="V45" s="5">
        <f t="shared" si="5"/>
        <v>0.21396214523467197</v>
      </c>
      <c r="W45" s="5">
        <f t="shared" si="6"/>
        <v>2.2653529350432695</v>
      </c>
      <c r="X45" s="5">
        <f t="shared" si="7"/>
        <v>3.9617513245228761E-2</v>
      </c>
      <c r="Y45" s="5">
        <f t="shared" si="8"/>
        <v>0.72472574005869261</v>
      </c>
      <c r="Z45" s="5">
        <f t="shared" si="9"/>
        <v>4.3822504086817801E-3</v>
      </c>
      <c r="AA45" s="5">
        <f t="shared" si="10"/>
        <v>7.6585980737793713E-2</v>
      </c>
      <c r="AB45" s="5">
        <f t="shared" si="11"/>
        <v>9.4449805999251568E-2</v>
      </c>
      <c r="AC45" s="5">
        <f t="shared" si="12"/>
        <v>0.18516132001656924</v>
      </c>
      <c r="AD45" s="5">
        <f t="shared" si="13"/>
        <v>0.10714778846596401</v>
      </c>
      <c r="AE45" s="5">
        <f t="shared" si="17"/>
        <v>7.8427762691581901E-2</v>
      </c>
      <c r="AF45" s="5">
        <f t="shared" si="15"/>
        <v>0.79016891425415381</v>
      </c>
    </row>
    <row r="46" spans="1:32" x14ac:dyDescent="0.3">
      <c r="A46" t="s">
        <v>105</v>
      </c>
      <c r="B46" t="s">
        <v>106</v>
      </c>
      <c r="C46" s="2">
        <v>21441000000</v>
      </c>
      <c r="D46" s="2">
        <v>10144000000</v>
      </c>
      <c r="E46" s="2">
        <v>4433000000</v>
      </c>
      <c r="F46" s="2">
        <v>-248000000</v>
      </c>
      <c r="G46" s="2">
        <v>3493000000</v>
      </c>
      <c r="H46" s="2">
        <v>23111000000</v>
      </c>
      <c r="I46" s="2">
        <v>22132000000</v>
      </c>
      <c r="J46" s="2">
        <v>120709000000</v>
      </c>
      <c r="K46" s="2">
        <v>35950000000</v>
      </c>
      <c r="L46" s="2">
        <v>48829000000</v>
      </c>
      <c r="M46" s="2">
        <v>71880000000</v>
      </c>
      <c r="N46" s="2">
        <v>120709000000</v>
      </c>
      <c r="O46" s="2">
        <v>7890000000</v>
      </c>
      <c r="P46" t="s">
        <v>508</v>
      </c>
      <c r="Q46" s="5">
        <f t="shared" si="0"/>
        <v>0.64286509040333795</v>
      </c>
      <c r="R46" s="5">
        <f t="shared" si="1"/>
        <v>0.21947148817802503</v>
      </c>
      <c r="S46" s="5">
        <f t="shared" si="2"/>
        <v>1.4720760203977146</v>
      </c>
      <c r="T46" s="5">
        <f t="shared" si="3"/>
        <v>0.59548169564821185</v>
      </c>
      <c r="U46" s="5">
        <f t="shared" si="16"/>
        <v>17.875</v>
      </c>
      <c r="V46" s="5">
        <f t="shared" si="5"/>
        <v>0.17762552916518237</v>
      </c>
      <c r="W46" s="5">
        <f t="shared" si="6"/>
        <v>0.5964116828929068</v>
      </c>
      <c r="X46" s="5">
        <f t="shared" si="7"/>
        <v>3.6724684986206499E-2</v>
      </c>
      <c r="Y46" s="5">
        <f t="shared" si="8"/>
        <v>0.18335004017927412</v>
      </c>
      <c r="Z46" s="5">
        <f t="shared" si="9"/>
        <v>6.5363808829499048E-2</v>
      </c>
      <c r="AA46" s="5">
        <f t="shared" si="10"/>
        <v>0.19146045448143884</v>
      </c>
      <c r="AB46" s="5">
        <f t="shared" si="11"/>
        <v>0.29782369168827511</v>
      </c>
      <c r="AC46" s="5">
        <f t="shared" si="12"/>
        <v>0.20675341635184927</v>
      </c>
      <c r="AD46" s="5">
        <f t="shared" si="13"/>
        <v>0.16291217760365653</v>
      </c>
      <c r="AE46" s="5">
        <f t="shared" si="17"/>
        <v>1.1566624691012547E-2</v>
      </c>
      <c r="AF46" s="5">
        <f t="shared" si="15"/>
        <v>0.52688773844503523</v>
      </c>
    </row>
    <row r="47" spans="1:32" x14ac:dyDescent="0.3">
      <c r="A47" t="s">
        <v>107</v>
      </c>
      <c r="B47" t="s">
        <v>108</v>
      </c>
      <c r="C47" s="2">
        <v>8634000000</v>
      </c>
      <c r="D47" s="2">
        <v>181000000</v>
      </c>
      <c r="E47" s="2">
        <v>5954000000</v>
      </c>
      <c r="F47" s="2">
        <v>-187000000</v>
      </c>
      <c r="G47" s="2">
        <v>4890000000</v>
      </c>
      <c r="H47" s="2">
        <v>32732000000</v>
      </c>
      <c r="I47" s="2">
        <v>3472000000</v>
      </c>
      <c r="J47" s="2">
        <v>91409000000</v>
      </c>
      <c r="K47" s="2">
        <v>22634000000</v>
      </c>
      <c r="L47" s="2">
        <v>39733000000</v>
      </c>
      <c r="M47" s="2">
        <v>51676000000</v>
      </c>
      <c r="N47" s="2">
        <v>91409000000</v>
      </c>
      <c r="O47" s="2">
        <v>13591000000</v>
      </c>
      <c r="P47" t="s">
        <v>508</v>
      </c>
      <c r="Q47" s="5">
        <f t="shared" si="0"/>
        <v>1.446142970751966</v>
      </c>
      <c r="R47" s="5">
        <f t="shared" si="1"/>
        <v>0.60046832199346112</v>
      </c>
      <c r="S47" s="5">
        <f t="shared" si="2"/>
        <v>1.3005813807162812</v>
      </c>
      <c r="T47" s="5">
        <f t="shared" si="3"/>
        <v>0.5653272653677428</v>
      </c>
      <c r="U47" s="5">
        <f t="shared" si="16"/>
        <v>31.839572192513369</v>
      </c>
      <c r="V47" s="5">
        <f t="shared" si="5"/>
        <v>9.4454594186568056E-2</v>
      </c>
      <c r="W47" s="5">
        <f t="shared" si="6"/>
        <v>0.38146151807015993</v>
      </c>
      <c r="X47" s="5">
        <f t="shared" si="7"/>
        <v>6.5135818136069751E-2</v>
      </c>
      <c r="Y47" s="5">
        <f t="shared" si="8"/>
        <v>3.7983130763929153E-2</v>
      </c>
      <c r="Z47" s="5">
        <f t="shared" si="9"/>
        <v>0.14868339003818004</v>
      </c>
      <c r="AA47" s="5">
        <f t="shared" si="10"/>
        <v>0.35808290212123534</v>
      </c>
      <c r="AB47" s="5">
        <f t="shared" si="11"/>
        <v>0.24761237952499207</v>
      </c>
      <c r="AC47" s="5">
        <f t="shared" si="12"/>
        <v>0.68959925874449846</v>
      </c>
      <c r="AD47" s="5">
        <f t="shared" si="13"/>
        <v>0.56636553161918002</v>
      </c>
      <c r="AE47" s="5">
        <f t="shared" si="17"/>
        <v>2.1658559184618949E-2</v>
      </c>
      <c r="AF47" s="5">
        <f t="shared" si="15"/>
        <v>0.9790363678480426</v>
      </c>
    </row>
    <row r="48" spans="1:32" x14ac:dyDescent="0.3">
      <c r="A48" t="s">
        <v>109</v>
      </c>
      <c r="B48" t="s">
        <v>110</v>
      </c>
      <c r="C48" s="2">
        <v>14206000000</v>
      </c>
      <c r="D48" s="2">
        <v>5783000000</v>
      </c>
      <c r="E48" s="2">
        <v>2481000000</v>
      </c>
      <c r="F48" s="2">
        <v>1004000000</v>
      </c>
      <c r="G48" s="2">
        <v>1771000000</v>
      </c>
      <c r="H48" s="2">
        <v>4069000000</v>
      </c>
      <c r="I48" s="2">
        <v>51642000000</v>
      </c>
      <c r="J48" s="2">
        <v>64079000000</v>
      </c>
      <c r="K48" s="2">
        <v>5652000000</v>
      </c>
      <c r="L48" s="2">
        <v>17616000000</v>
      </c>
      <c r="M48" s="2">
        <f>N48-L48</f>
        <v>46463000000</v>
      </c>
      <c r="N48" s="2">
        <v>64079000000</v>
      </c>
      <c r="O48" s="2">
        <v>129000000</v>
      </c>
      <c r="P48" t="s">
        <v>506</v>
      </c>
      <c r="Q48" s="5">
        <f t="shared" si="0"/>
        <v>0.71992215145081384</v>
      </c>
      <c r="R48" s="5">
        <f t="shared" si="1"/>
        <v>2.2823779193205943E-2</v>
      </c>
      <c r="S48" s="5">
        <f t="shared" si="2"/>
        <v>2.6375454132606722</v>
      </c>
      <c r="T48" s="5">
        <f t="shared" si="3"/>
        <v>0.72508934284242887</v>
      </c>
      <c r="U48" s="5">
        <f t="shared" si="16"/>
        <v>2.4711155378486054</v>
      </c>
      <c r="V48" s="5">
        <f t="shared" si="5"/>
        <v>0.221695095116965</v>
      </c>
      <c r="W48" s="5">
        <f t="shared" si="6"/>
        <v>2.513446567586695</v>
      </c>
      <c r="X48" s="5">
        <f t="shared" si="7"/>
        <v>3.8717832675291435E-2</v>
      </c>
      <c r="Y48" s="5">
        <f t="shared" si="8"/>
        <v>0.80591145305014122</v>
      </c>
      <c r="Z48" s="5">
        <f t="shared" si="9"/>
        <v>2.0131400302751293E-3</v>
      </c>
      <c r="AA48" s="5">
        <f t="shared" si="10"/>
        <v>6.3499742505344958E-2</v>
      </c>
      <c r="AB48" s="5">
        <f t="shared" si="11"/>
        <v>8.8203623652054489E-2</v>
      </c>
      <c r="AC48" s="5">
        <f t="shared" si="12"/>
        <v>0.17464451640152048</v>
      </c>
      <c r="AD48" s="5">
        <f t="shared" si="13"/>
        <v>0.12466563423905393</v>
      </c>
      <c r="AE48" s="5">
        <f t="shared" si="17"/>
        <v>7.0674362945234409E-2</v>
      </c>
      <c r="AF48" s="5">
        <f t="shared" si="15"/>
        <v>0.59291848514712098</v>
      </c>
    </row>
    <row r="49" spans="1:32" x14ac:dyDescent="0.3">
      <c r="A49" t="s">
        <v>111</v>
      </c>
      <c r="B49" t="s">
        <v>112</v>
      </c>
      <c r="C49" s="2">
        <v>23549000000</v>
      </c>
      <c r="D49" s="2">
        <v>20613000000</v>
      </c>
      <c r="E49" s="2">
        <v>2871000000</v>
      </c>
      <c r="F49" s="2">
        <v>246000000</v>
      </c>
      <c r="G49" s="2">
        <v>2151000000</v>
      </c>
      <c r="H49" s="2">
        <v>25971000000</v>
      </c>
      <c r="I49" s="2">
        <v>99163000000</v>
      </c>
      <c r="J49" s="2">
        <v>197774000000</v>
      </c>
      <c r="K49" s="2">
        <v>31033000000</v>
      </c>
      <c r="L49" s="2">
        <f>105501000000</f>
        <v>105501000000</v>
      </c>
      <c r="M49" s="2">
        <f>N49-L49</f>
        <v>92273000000</v>
      </c>
      <c r="N49" s="2">
        <v>197774000000</v>
      </c>
      <c r="O49" s="2">
        <v>7192000000</v>
      </c>
      <c r="P49" t="s">
        <v>506</v>
      </c>
      <c r="Q49" s="5">
        <f t="shared" si="0"/>
        <v>0.8368833177585151</v>
      </c>
      <c r="R49" s="5">
        <f t="shared" si="1"/>
        <v>0.23175329487964424</v>
      </c>
      <c r="S49" s="5">
        <f t="shared" si="2"/>
        <v>0.87461730220566625</v>
      </c>
      <c r="T49" s="5">
        <f t="shared" si="3"/>
        <v>0.4665577881824709</v>
      </c>
      <c r="U49" s="5">
        <f t="shared" si="16"/>
        <v>11.670731707317072</v>
      </c>
      <c r="V49" s="5">
        <f t="shared" si="5"/>
        <v>0.11907025190368804</v>
      </c>
      <c r="W49" s="5">
        <f t="shared" si="6"/>
        <v>0.75883736667418555</v>
      </c>
      <c r="X49" s="5">
        <f t="shared" si="7"/>
        <v>1.4516569417618089E-2</v>
      </c>
      <c r="Y49" s="5">
        <f t="shared" si="8"/>
        <v>0.50139553227421196</v>
      </c>
      <c r="Z49" s="5">
        <f t="shared" si="9"/>
        <v>3.6364739551204908E-2</v>
      </c>
      <c r="AA49" s="5">
        <f t="shared" si="10"/>
        <v>0.13131655323753375</v>
      </c>
      <c r="AB49" s="5">
        <f t="shared" si="11"/>
        <v>0.1569114241507984</v>
      </c>
      <c r="AC49" s="5">
        <f t="shared" si="12"/>
        <v>0.12191600492589919</v>
      </c>
      <c r="AD49" s="5">
        <f t="shared" si="13"/>
        <v>9.1341458236018511E-2</v>
      </c>
      <c r="AE49" s="5">
        <f t="shared" si="17"/>
        <v>1.0446303452375898E-2</v>
      </c>
      <c r="AF49" s="5">
        <f t="shared" si="15"/>
        <v>0.12467620705762453</v>
      </c>
    </row>
    <row r="50" spans="1:32" x14ac:dyDescent="0.3">
      <c r="A50" t="s">
        <v>113</v>
      </c>
      <c r="B50" t="s">
        <v>114</v>
      </c>
      <c r="C50" s="2">
        <v>16720000000</v>
      </c>
      <c r="D50" s="2">
        <v>5459000000</v>
      </c>
      <c r="E50" s="2">
        <v>2627000000</v>
      </c>
      <c r="F50" s="2">
        <v>-1309000000</v>
      </c>
      <c r="G50" s="2">
        <v>3618000000</v>
      </c>
      <c r="H50" s="2">
        <v>5470000000</v>
      </c>
      <c r="I50" s="2">
        <v>54960000000</v>
      </c>
      <c r="J50" s="2">
        <v>87181000000</v>
      </c>
      <c r="K50" s="2">
        <v>10090000000</v>
      </c>
      <c r="L50" s="2">
        <v>33654000000</v>
      </c>
      <c r="M50" s="2">
        <f>N50-L50</f>
        <v>53527000000</v>
      </c>
      <c r="N50" s="2">
        <v>87181000000</v>
      </c>
      <c r="O50" s="2">
        <v>236000000</v>
      </c>
      <c r="P50" t="s">
        <v>504</v>
      </c>
      <c r="Q50" s="5">
        <f t="shared" si="0"/>
        <v>0.54212091179385535</v>
      </c>
      <c r="R50" s="5">
        <f t="shared" si="1"/>
        <v>2.3389494549058473E-2</v>
      </c>
      <c r="S50" s="5">
        <f t="shared" si="2"/>
        <v>1.5905093005289119</v>
      </c>
      <c r="T50" s="5">
        <f t="shared" si="3"/>
        <v>0.61397552218946794</v>
      </c>
      <c r="U50" s="5">
        <f t="shared" si="16"/>
        <v>2.006875477463713</v>
      </c>
      <c r="V50" s="5">
        <f t="shared" si="5"/>
        <v>0.19178490726190339</v>
      </c>
      <c r="W50" s="5">
        <f t="shared" si="6"/>
        <v>1.6570862239841426</v>
      </c>
      <c r="X50" s="5">
        <f t="shared" si="7"/>
        <v>3.0132712402931833E-2</v>
      </c>
      <c r="Y50" s="5">
        <f t="shared" si="8"/>
        <v>0.63041258989917526</v>
      </c>
      <c r="Z50" s="5">
        <f t="shared" si="9"/>
        <v>2.7070118489120336E-3</v>
      </c>
      <c r="AA50" s="5">
        <f t="shared" si="10"/>
        <v>6.2743028870969594E-2</v>
      </c>
      <c r="AB50" s="5">
        <f t="shared" si="11"/>
        <v>0.11573622693017974</v>
      </c>
      <c r="AC50" s="5">
        <f t="shared" si="12"/>
        <v>0.15711722488038277</v>
      </c>
      <c r="AD50" s="5">
        <f t="shared" si="13"/>
        <v>0.21638755980861243</v>
      </c>
      <c r="AE50" s="5">
        <f t="shared" si="17"/>
        <v>7.828947368421052E-2</v>
      </c>
      <c r="AF50" s="5">
        <f t="shared" si="15"/>
        <v>0.67350478468899522</v>
      </c>
    </row>
    <row r="51" spans="1:32" x14ac:dyDescent="0.3">
      <c r="A51" t="s">
        <v>115</v>
      </c>
      <c r="B51" t="s">
        <v>116</v>
      </c>
      <c r="C51" s="2">
        <v>6548000000</v>
      </c>
      <c r="D51" s="2">
        <v>2399000000</v>
      </c>
      <c r="E51" s="2">
        <v>3372000000</v>
      </c>
      <c r="F51" s="2">
        <v>148000000</v>
      </c>
      <c r="G51" s="2">
        <v>2791000000</v>
      </c>
      <c r="H51" s="2">
        <v>18961000000</v>
      </c>
      <c r="I51" s="2">
        <v>2061000000</v>
      </c>
      <c r="J51" s="2">
        <v>42448000000</v>
      </c>
      <c r="K51" s="2">
        <v>16264000000</v>
      </c>
      <c r="L51" s="2">
        <f>N51-M51</f>
        <v>6997000000</v>
      </c>
      <c r="M51" s="2">
        <v>35451000000</v>
      </c>
      <c r="N51" s="2">
        <v>42448000000</v>
      </c>
      <c r="O51" s="2">
        <v>8588000000</v>
      </c>
      <c r="P51" t="s">
        <v>510</v>
      </c>
      <c r="Q51" s="5">
        <f t="shared" si="0"/>
        <v>1.1658263649778653</v>
      </c>
      <c r="R51" s="5">
        <f t="shared" si="1"/>
        <v>0.5280373831775701</v>
      </c>
      <c r="S51" s="5">
        <f t="shared" si="2"/>
        <v>5.0665999714163217</v>
      </c>
      <c r="T51" s="5">
        <f t="shared" si="3"/>
        <v>0.83516302299283829</v>
      </c>
      <c r="U51" s="5">
        <f t="shared" si="16"/>
        <v>22.783783783783782</v>
      </c>
      <c r="V51" s="5">
        <f t="shared" si="5"/>
        <v>0.15425932906143988</v>
      </c>
      <c r="W51" s="5">
        <f t="shared" si="6"/>
        <v>0.40260698475159862</v>
      </c>
      <c r="X51" s="5">
        <f t="shared" si="7"/>
        <v>7.94383716547305E-2</v>
      </c>
      <c r="Y51" s="5">
        <f t="shared" si="8"/>
        <v>4.8553524312099507E-2</v>
      </c>
      <c r="Z51" s="5">
        <f t="shared" si="9"/>
        <v>0.20231813041839428</v>
      </c>
      <c r="AA51" s="5">
        <f t="shared" si="10"/>
        <v>0.44668771202412361</v>
      </c>
      <c r="AB51" s="5">
        <f t="shared" si="11"/>
        <v>0.38315114964191482</v>
      </c>
      <c r="AC51" s="5">
        <f t="shared" si="12"/>
        <v>0.51496640195479537</v>
      </c>
      <c r="AD51" s="5">
        <f t="shared" si="13"/>
        <v>0.42623701893708005</v>
      </c>
      <c r="AE51" s="5">
        <f t="shared" si="17"/>
        <v>2.2602321319486866E-2</v>
      </c>
      <c r="AF51" s="5">
        <f t="shared" si="15"/>
        <v>0.63362858888210138</v>
      </c>
    </row>
    <row r="52" spans="1:32" x14ac:dyDescent="0.3">
      <c r="A52" t="s">
        <v>117</v>
      </c>
      <c r="B52" t="s">
        <v>118</v>
      </c>
      <c r="C52" s="2">
        <v>11910705000</v>
      </c>
      <c r="D52" s="2">
        <v>5168241000</v>
      </c>
      <c r="E52" s="2">
        <v>2399335000</v>
      </c>
      <c r="F52" s="2">
        <v>855441000</v>
      </c>
      <c r="G52" s="2">
        <v>-434721000</v>
      </c>
      <c r="H52" s="2">
        <v>4247994000</v>
      </c>
      <c r="I52" s="2">
        <v>39498607000</v>
      </c>
      <c r="J52" s="2">
        <v>55612245000</v>
      </c>
      <c r="K52" s="2">
        <v>6341397000</v>
      </c>
      <c r="L52" s="2">
        <v>14173892000</v>
      </c>
      <c r="M52" s="2">
        <f>N52-L52</f>
        <v>41438353000</v>
      </c>
      <c r="N52" s="2">
        <v>55612245000</v>
      </c>
      <c r="O52" s="2">
        <v>53873000</v>
      </c>
      <c r="P52" t="s">
        <v>506</v>
      </c>
      <c r="Q52" s="5">
        <f t="shared" si="0"/>
        <v>0.66988299265918849</v>
      </c>
      <c r="R52" s="5">
        <f t="shared" si="1"/>
        <v>8.4954466657741184E-3</v>
      </c>
      <c r="S52" s="5">
        <f t="shared" si="2"/>
        <v>2.923569122722256</v>
      </c>
      <c r="T52" s="5">
        <f t="shared" si="3"/>
        <v>0.74513001588049543</v>
      </c>
      <c r="U52" s="5">
        <f t="shared" si="16"/>
        <v>2.8047930833336254</v>
      </c>
      <c r="V52" s="5">
        <f t="shared" si="5"/>
        <v>0.21417414456114836</v>
      </c>
      <c r="W52" s="5">
        <f t="shared" si="6"/>
        <v>1.8782462287095414</v>
      </c>
      <c r="X52" s="5">
        <f t="shared" si="7"/>
        <v>4.3144005425423841E-2</v>
      </c>
      <c r="Y52" s="5">
        <f t="shared" si="8"/>
        <v>0.71025017961421988</v>
      </c>
      <c r="Z52" s="5">
        <f t="shared" si="9"/>
        <v>9.6872550280967793E-4</v>
      </c>
      <c r="AA52" s="5">
        <f t="shared" si="10"/>
        <v>7.6385947015805603E-2</v>
      </c>
      <c r="AB52" s="5">
        <f t="shared" si="11"/>
        <v>0.11402878988251598</v>
      </c>
      <c r="AC52" s="5">
        <f t="shared" si="12"/>
        <v>0.20144357533831961</v>
      </c>
      <c r="AD52" s="5">
        <f t="shared" si="13"/>
        <v>-3.6498343297059241E-2</v>
      </c>
      <c r="AE52" s="5">
        <f t="shared" si="17"/>
        <v>7.1821189425814849E-2</v>
      </c>
      <c r="AF52" s="5">
        <f t="shared" si="15"/>
        <v>0.56608437535813372</v>
      </c>
    </row>
    <row r="53" spans="1:32" x14ac:dyDescent="0.3">
      <c r="A53" t="s">
        <v>119</v>
      </c>
      <c r="B53" t="s">
        <v>120</v>
      </c>
      <c r="C53" s="2">
        <v>34124100000</v>
      </c>
      <c r="D53" s="2">
        <v>7082200000</v>
      </c>
      <c r="E53" s="2">
        <v>6554600000</v>
      </c>
      <c r="F53" s="2">
        <v>335000000</v>
      </c>
      <c r="G53" s="2">
        <v>5240400000</v>
      </c>
      <c r="H53" s="2">
        <v>25727000000</v>
      </c>
      <c r="I53" s="2">
        <v>12913600000</v>
      </c>
      <c r="J53" s="2">
        <v>64006300000</v>
      </c>
      <c r="K53" s="2">
        <v>27293200000</v>
      </c>
      <c r="L53" s="2">
        <v>10771900000</v>
      </c>
      <c r="M53" s="2">
        <f>N53-L53</f>
        <v>53234400000</v>
      </c>
      <c r="N53" s="2">
        <v>64006300000</v>
      </c>
      <c r="O53" s="2">
        <v>2818600000</v>
      </c>
      <c r="P53" t="s">
        <v>510</v>
      </c>
      <c r="Q53" s="5">
        <f t="shared" si="0"/>
        <v>0.94261574311550134</v>
      </c>
      <c r="R53" s="5">
        <f t="shared" si="1"/>
        <v>0.10327114446089136</v>
      </c>
      <c r="S53" s="5">
        <f t="shared" si="2"/>
        <v>4.9419693833028528</v>
      </c>
      <c r="T53" s="5">
        <f t="shared" si="3"/>
        <v>0.83170562897714762</v>
      </c>
      <c r="U53" s="5">
        <f t="shared" si="16"/>
        <v>19.565970149253733</v>
      </c>
      <c r="V53" s="5">
        <f t="shared" si="5"/>
        <v>0.53313658186772239</v>
      </c>
      <c r="W53" s="5">
        <f t="shared" si="6"/>
        <v>1.2502784576377999</v>
      </c>
      <c r="X53" s="5">
        <f t="shared" si="7"/>
        <v>0.10240554445421779</v>
      </c>
      <c r="Y53" s="5">
        <f t="shared" si="8"/>
        <v>0.20175513972843298</v>
      </c>
      <c r="Z53" s="5">
        <f t="shared" si="9"/>
        <v>4.4036290177685636E-2</v>
      </c>
      <c r="AA53" s="5">
        <f t="shared" si="10"/>
        <v>0.4019448085579076</v>
      </c>
      <c r="AB53" s="5">
        <f t="shared" si="11"/>
        <v>0.42641427484481997</v>
      </c>
      <c r="AC53" s="5">
        <f t="shared" si="12"/>
        <v>0.19208125635547899</v>
      </c>
      <c r="AD53" s="5">
        <f t="shared" si="13"/>
        <v>0.15356888533323956</v>
      </c>
      <c r="AE53" s="5">
        <f t="shared" si="17"/>
        <v>9.81710872960752E-3</v>
      </c>
      <c r="AF53" s="5">
        <f t="shared" si="15"/>
        <v>0.79245753001544361</v>
      </c>
    </row>
    <row r="54" spans="1:32" x14ac:dyDescent="0.3">
      <c r="A54" t="s">
        <v>121</v>
      </c>
      <c r="B54" t="s">
        <v>122</v>
      </c>
      <c r="C54" s="2">
        <v>27116000000</v>
      </c>
      <c r="D54" s="2">
        <v>6498000000</v>
      </c>
      <c r="E54" s="2">
        <v>7605000000</v>
      </c>
      <c r="F54" s="2">
        <v>944000000</v>
      </c>
      <c r="G54" s="2">
        <v>5613000000</v>
      </c>
      <c r="H54" s="2">
        <v>16085000000</v>
      </c>
      <c r="I54" s="2">
        <v>5317000000</v>
      </c>
      <c r="J54" s="2">
        <v>62125000000</v>
      </c>
      <c r="K54" s="2">
        <v>11280000000</v>
      </c>
      <c r="L54" s="2">
        <v>22833000000</v>
      </c>
      <c r="M54" s="2">
        <f>N54-L54</f>
        <v>39292000000</v>
      </c>
      <c r="N54" s="2">
        <v>62125000000</v>
      </c>
      <c r="O54" s="2">
        <v>6085000000</v>
      </c>
      <c r="P54" t="s">
        <v>504</v>
      </c>
      <c r="Q54" s="5">
        <f t="shared" si="0"/>
        <v>1.4259751773049645</v>
      </c>
      <c r="R54" s="5">
        <f t="shared" si="1"/>
        <v>0.53945035460992907</v>
      </c>
      <c r="S54" s="5">
        <f t="shared" si="2"/>
        <v>1.7208426400385408</v>
      </c>
      <c r="T54" s="5">
        <f t="shared" si="3"/>
        <v>0.63246680080482898</v>
      </c>
      <c r="U54" s="5">
        <f t="shared" si="16"/>
        <v>8.0561440677966107</v>
      </c>
      <c r="V54" s="5">
        <f t="shared" si="5"/>
        <v>0.43647484909456741</v>
      </c>
      <c r="W54" s="5">
        <f t="shared" si="6"/>
        <v>2.4039007092198581</v>
      </c>
      <c r="X54" s="5">
        <f t="shared" si="7"/>
        <v>0.12241448692152918</v>
      </c>
      <c r="Y54" s="5">
        <f t="shared" si="8"/>
        <v>8.5585513078470829E-2</v>
      </c>
      <c r="Z54" s="5">
        <f t="shared" si="9"/>
        <v>9.7947686116700197E-2</v>
      </c>
      <c r="AA54" s="5">
        <f t="shared" si="10"/>
        <v>0.25891348088531185</v>
      </c>
      <c r="AB54" s="5">
        <f t="shared" si="11"/>
        <v>0.18156941649899397</v>
      </c>
      <c r="AC54" s="5">
        <f t="shared" si="12"/>
        <v>0.2804617200177017</v>
      </c>
      <c r="AD54" s="5">
        <f t="shared" si="13"/>
        <v>0.20699955745685206</v>
      </c>
      <c r="AE54" s="5">
        <f t="shared" si="17"/>
        <v>3.4813394305944829E-2</v>
      </c>
      <c r="AF54" s="5">
        <f t="shared" si="15"/>
        <v>0.76036288538132468</v>
      </c>
    </row>
    <row r="55" spans="1:32" x14ac:dyDescent="0.3">
      <c r="A55" t="s">
        <v>123</v>
      </c>
      <c r="B55" t="s">
        <v>124</v>
      </c>
      <c r="C55" s="2">
        <v>24483000000</v>
      </c>
      <c r="D55" s="2">
        <v>6218000000</v>
      </c>
      <c r="E55" s="2">
        <v>11547000000</v>
      </c>
      <c r="F55" s="2">
        <v>989000000</v>
      </c>
      <c r="G55" s="2">
        <v>14284000000</v>
      </c>
      <c r="H55" s="2">
        <v>5585000000</v>
      </c>
      <c r="I55" s="2">
        <v>1652000000</v>
      </c>
      <c r="J55" s="2">
        <v>38570000000</v>
      </c>
      <c r="K55" s="2">
        <v>11319000000</v>
      </c>
      <c r="L55" s="2">
        <f>N55-M55</f>
        <v>-3490000000</v>
      </c>
      <c r="M55" s="2">
        <v>42060000000</v>
      </c>
      <c r="N55" s="2">
        <v>38570000000</v>
      </c>
      <c r="O55" s="2">
        <v>3686000000</v>
      </c>
      <c r="P55" t="s">
        <v>512</v>
      </c>
      <c r="Q55" s="5">
        <f t="shared" si="0"/>
        <v>0.49341814647937099</v>
      </c>
      <c r="R55" s="5">
        <f t="shared" si="1"/>
        <v>0.32564714197367256</v>
      </c>
      <c r="S55" s="5">
        <f t="shared" si="2"/>
        <v>-12.051575931232092</v>
      </c>
      <c r="T55" s="5">
        <f t="shared" si="3"/>
        <v>1.0904848327715841</v>
      </c>
      <c r="U55" s="5">
        <f t="shared" si="16"/>
        <v>11.675429726996967</v>
      </c>
      <c r="V55" s="5">
        <f t="shared" si="5"/>
        <v>0.63476795436868028</v>
      </c>
      <c r="W55" s="5">
        <f t="shared" si="6"/>
        <v>2.1630002650410813</v>
      </c>
      <c r="X55" s="5">
        <f t="shared" si="7"/>
        <v>0.29937775473165673</v>
      </c>
      <c r="Y55" s="5">
        <f t="shared" si="8"/>
        <v>4.2831215970961886E-2</v>
      </c>
      <c r="Z55" s="5">
        <f t="shared" si="9"/>
        <v>9.556650246305419E-2</v>
      </c>
      <c r="AA55" s="5">
        <f t="shared" si="10"/>
        <v>0.14480165932071559</v>
      </c>
      <c r="AB55" s="5">
        <f t="shared" si="11"/>
        <v>0.29346642468239564</v>
      </c>
      <c r="AC55" s="5">
        <f t="shared" si="12"/>
        <v>0.47163337826246782</v>
      </c>
      <c r="AD55" s="5">
        <f t="shared" si="13"/>
        <v>0.58342523383572276</v>
      </c>
      <c r="AE55" s="5">
        <f t="shared" si="17"/>
        <v>4.0395376383613117E-2</v>
      </c>
      <c r="AF55" s="5">
        <f t="shared" si="15"/>
        <v>0.74602785606339095</v>
      </c>
    </row>
    <row r="56" spans="1:32" x14ac:dyDescent="0.3">
      <c r="A56" t="s">
        <v>125</v>
      </c>
      <c r="B56" t="s">
        <v>126</v>
      </c>
      <c r="C56" s="2">
        <v>32681000000</v>
      </c>
      <c r="D56" s="2">
        <v>18477000000</v>
      </c>
      <c r="E56" s="2">
        <v>-9128000000</v>
      </c>
      <c r="F56" s="2">
        <v>560000000</v>
      </c>
      <c r="G56" s="2">
        <v>-6979000000</v>
      </c>
      <c r="H56" s="2">
        <v>16379000000</v>
      </c>
      <c r="I56" s="2">
        <v>26870000000</v>
      </c>
      <c r="J56" s="2">
        <v>50580000000</v>
      </c>
      <c r="K56" s="2">
        <v>15297000000</v>
      </c>
      <c r="L56" s="2">
        <f>N56-M56</f>
        <v>4868000000</v>
      </c>
      <c r="M56" s="2">
        <v>45712000000</v>
      </c>
      <c r="N56" s="2">
        <v>50580000000</v>
      </c>
      <c r="O56" s="2">
        <v>5933000000</v>
      </c>
      <c r="P56" t="s">
        <v>504</v>
      </c>
      <c r="Q56" s="5">
        <f t="shared" si="0"/>
        <v>1.0707328234294307</v>
      </c>
      <c r="R56" s="5">
        <f t="shared" si="1"/>
        <v>0.38785382754788522</v>
      </c>
      <c r="S56" s="5">
        <f t="shared" si="2"/>
        <v>9.3903040262941655</v>
      </c>
      <c r="T56" s="5">
        <f t="shared" si="3"/>
        <v>0.90375642546461055</v>
      </c>
      <c r="U56" s="5">
        <f t="shared" si="16"/>
        <v>16.3</v>
      </c>
      <c r="V56" s="5">
        <f t="shared" si="5"/>
        <v>0.64612495057334918</v>
      </c>
      <c r="W56" s="5">
        <f t="shared" si="6"/>
        <v>2.1364319801268223</v>
      </c>
      <c r="X56" s="5">
        <f t="shared" si="7"/>
        <v>-0.18046658758402531</v>
      </c>
      <c r="Y56" s="5">
        <f t="shared" si="8"/>
        <v>0.53123764333728751</v>
      </c>
      <c r="Z56" s="5">
        <f t="shared" si="9"/>
        <v>0.11729932779754844</v>
      </c>
      <c r="AA56" s="5">
        <f t="shared" si="10"/>
        <v>0.32382364570976668</v>
      </c>
      <c r="AB56" s="5">
        <f t="shared" si="11"/>
        <v>0.30243179122182678</v>
      </c>
      <c r="AC56" s="5">
        <f t="shared" si="12"/>
        <v>-0.2793060187876748</v>
      </c>
      <c r="AD56" s="5">
        <f t="shared" si="13"/>
        <v>-0.21354915700253971</v>
      </c>
      <c r="AE56" s="5">
        <f t="shared" si="17"/>
        <v>1.713533857593097E-2</v>
      </c>
      <c r="AF56" s="5">
        <f t="shared" si="15"/>
        <v>0.43462562345093481</v>
      </c>
    </row>
    <row r="57" spans="1:32" x14ac:dyDescent="0.3">
      <c r="A57" t="s">
        <v>127</v>
      </c>
      <c r="B57" t="s">
        <v>128</v>
      </c>
      <c r="C57" s="2">
        <v>11144200000</v>
      </c>
      <c r="D57" s="2">
        <v>3200500000</v>
      </c>
      <c r="E57" s="2">
        <v>3024900000</v>
      </c>
      <c r="F57" s="2">
        <v>1398200000</v>
      </c>
      <c r="G57" s="2">
        <v>1367100000</v>
      </c>
      <c r="H57" s="2">
        <v>3710000000</v>
      </c>
      <c r="I57" s="2">
        <v>19788800000</v>
      </c>
      <c r="J57" s="2">
        <v>66027600000</v>
      </c>
      <c r="K57" s="2">
        <v>7249300000</v>
      </c>
      <c r="L57" s="2">
        <f>N57-M57</f>
        <v>10865400000</v>
      </c>
      <c r="M57" s="2">
        <v>55162200000</v>
      </c>
      <c r="N57" s="2">
        <f>J57</f>
        <v>66027600000</v>
      </c>
      <c r="O57" s="2">
        <v>1973300000</v>
      </c>
      <c r="P57" t="s">
        <v>513</v>
      </c>
      <c r="Q57" s="5">
        <f t="shared" si="0"/>
        <v>0.5117735505497083</v>
      </c>
      <c r="R57" s="5">
        <f t="shared" si="1"/>
        <v>0.27220559226408064</v>
      </c>
      <c r="S57" s="5">
        <f t="shared" si="2"/>
        <v>5.0768678557623277</v>
      </c>
      <c r="T57" s="5">
        <f t="shared" si="3"/>
        <v>0.83544154262762849</v>
      </c>
      <c r="U57" s="5">
        <f t="shared" si="16"/>
        <v>2.1634244028036047</v>
      </c>
      <c r="V57" s="5">
        <f t="shared" si="5"/>
        <v>0.16878093403364652</v>
      </c>
      <c r="W57" s="5">
        <f t="shared" si="6"/>
        <v>1.537279461465245</v>
      </c>
      <c r="X57" s="5">
        <f t="shared" si="7"/>
        <v>4.58126601602966E-2</v>
      </c>
      <c r="Y57" s="5">
        <f t="shared" si="8"/>
        <v>0.29970497186025236</v>
      </c>
      <c r="Z57" s="5">
        <f t="shared" si="9"/>
        <v>2.9885987072072892E-2</v>
      </c>
      <c r="AA57" s="5">
        <f t="shared" si="10"/>
        <v>5.6188624151112566E-2</v>
      </c>
      <c r="AB57" s="5">
        <f t="shared" si="11"/>
        <v>0.10979196578400548</v>
      </c>
      <c r="AC57" s="5">
        <f t="shared" si="12"/>
        <v>0.27143267349832201</v>
      </c>
      <c r="AD57" s="5">
        <f t="shared" si="13"/>
        <v>0.12267367778754867</v>
      </c>
      <c r="AE57" s="5">
        <f t="shared" si="17"/>
        <v>0.12546436711473233</v>
      </c>
      <c r="AF57" s="5">
        <f t="shared" si="15"/>
        <v>0.71281025107230667</v>
      </c>
    </row>
    <row r="58" spans="1:32" x14ac:dyDescent="0.3">
      <c r="A58" t="s">
        <v>129</v>
      </c>
      <c r="B58" t="s">
        <v>130</v>
      </c>
      <c r="C58" s="2">
        <v>67571000000</v>
      </c>
      <c r="D58" s="2">
        <v>59092000000</v>
      </c>
      <c r="E58" s="2">
        <v>8507000000</v>
      </c>
      <c r="F58" s="2">
        <v>916000000</v>
      </c>
      <c r="G58" s="2">
        <v>8479000000</v>
      </c>
      <c r="H58" s="2">
        <v>20521000000</v>
      </c>
      <c r="I58" s="2">
        <v>8370000000</v>
      </c>
      <c r="J58" s="2">
        <v>52456000000</v>
      </c>
      <c r="K58" s="2">
        <v>16937000000</v>
      </c>
      <c r="L58" s="2">
        <v>6835000000</v>
      </c>
      <c r="M58" s="2">
        <v>45621000000</v>
      </c>
      <c r="N58" s="2">
        <v>52456000000</v>
      </c>
      <c r="O58" s="2">
        <v>1442000000</v>
      </c>
      <c r="P58" t="s">
        <v>506</v>
      </c>
      <c r="Q58" s="5">
        <f t="shared" si="0"/>
        <v>1.2116077227372026</v>
      </c>
      <c r="R58" s="5">
        <f t="shared" si="1"/>
        <v>8.5139044695046351E-2</v>
      </c>
      <c r="S58" s="5">
        <f t="shared" si="2"/>
        <v>6.6746159473299196</v>
      </c>
      <c r="T58" s="5">
        <f t="shared" si="3"/>
        <v>0.86970032026841548</v>
      </c>
      <c r="U58" s="5">
        <f t="shared" si="16"/>
        <v>9.287117903930131</v>
      </c>
      <c r="V58" s="5">
        <f t="shared" si="5"/>
        <v>1.2881462559097148</v>
      </c>
      <c r="W58" s="5">
        <f t="shared" si="6"/>
        <v>3.9895495069965166</v>
      </c>
      <c r="X58" s="5">
        <f t="shared" si="7"/>
        <v>0.16217401250571908</v>
      </c>
      <c r="Y58" s="5">
        <f t="shared" si="8"/>
        <v>0.15956229983224035</v>
      </c>
      <c r="Z58" s="5">
        <f t="shared" si="9"/>
        <v>2.748970565807534E-2</v>
      </c>
      <c r="AA58" s="5">
        <f t="shared" si="10"/>
        <v>0.39120405673326214</v>
      </c>
      <c r="AB58" s="5">
        <f t="shared" si="11"/>
        <v>0.32288012810736616</v>
      </c>
      <c r="AC58" s="5">
        <f t="shared" si="12"/>
        <v>0.12589720442201535</v>
      </c>
      <c r="AD58" s="5">
        <f t="shared" si="13"/>
        <v>0.125482825472466</v>
      </c>
      <c r="AE58" s="5">
        <f t="shared" si="17"/>
        <v>1.3556111349543444E-2</v>
      </c>
      <c r="AF58" s="5">
        <f t="shared" si="15"/>
        <v>0.125482825472466</v>
      </c>
    </row>
    <row r="59" spans="1:32" x14ac:dyDescent="0.3">
      <c r="A59" t="s">
        <v>131</v>
      </c>
      <c r="B59" t="s">
        <v>132</v>
      </c>
      <c r="C59" s="2">
        <v>136341000000</v>
      </c>
      <c r="D59" s="2">
        <v>114651000000</v>
      </c>
      <c r="E59" s="2">
        <v>4523000000</v>
      </c>
      <c r="F59" s="2">
        <v>1803000000</v>
      </c>
      <c r="G59" s="2">
        <v>327000000</v>
      </c>
      <c r="H59" s="2">
        <v>116476000000</v>
      </c>
      <c r="I59" s="2">
        <v>37265000000</v>
      </c>
      <c r="J59" s="2">
        <v>255884000000</v>
      </c>
      <c r="K59" s="2">
        <v>96866000000</v>
      </c>
      <c r="L59" s="2">
        <f>N59-M59</f>
        <v>43167000000</v>
      </c>
      <c r="M59" s="2">
        <v>212717000000</v>
      </c>
      <c r="N59" s="2">
        <v>255884000000</v>
      </c>
      <c r="O59" s="2">
        <v>25134000000</v>
      </c>
      <c r="P59" t="s">
        <v>513</v>
      </c>
      <c r="Q59" s="5">
        <f t="shared" si="0"/>
        <v>1.2024446142093201</v>
      </c>
      <c r="R59" s="5">
        <f t="shared" si="1"/>
        <v>0.25947184770714182</v>
      </c>
      <c r="S59" s="5">
        <f t="shared" si="2"/>
        <v>4.9277688975374705</v>
      </c>
      <c r="T59" s="5">
        <f t="shared" si="3"/>
        <v>0.83130246517953443</v>
      </c>
      <c r="U59" s="5">
        <f t="shared" si="16"/>
        <v>2.5085967831392124</v>
      </c>
      <c r="V59" s="5">
        <f t="shared" si="5"/>
        <v>0.53282346688343152</v>
      </c>
      <c r="W59" s="5">
        <f t="shared" si="6"/>
        <v>1.4075217310511428</v>
      </c>
      <c r="X59" s="5">
        <f t="shared" si="7"/>
        <v>1.7675978177611729E-2</v>
      </c>
      <c r="Y59" s="5">
        <f t="shared" si="8"/>
        <v>0.14563239592940552</v>
      </c>
      <c r="Z59" s="5">
        <f t="shared" si="9"/>
        <v>9.822419533851276E-2</v>
      </c>
      <c r="AA59" s="5">
        <f t="shared" si="10"/>
        <v>0.45519063325569398</v>
      </c>
      <c r="AB59" s="5">
        <f t="shared" si="11"/>
        <v>0.3785543449375498</v>
      </c>
      <c r="AC59" s="5">
        <f t="shared" si="12"/>
        <v>3.317417357948086E-2</v>
      </c>
      <c r="AD59" s="5">
        <f t="shared" si="13"/>
        <v>2.3983981340902588E-3</v>
      </c>
      <c r="AE59" s="5">
        <f t="shared" si="17"/>
        <v>1.3224195216405924E-2</v>
      </c>
      <c r="AF59" s="5">
        <f t="shared" si="15"/>
        <v>0.15908640834378507</v>
      </c>
    </row>
    <row r="60" spans="1:32" x14ac:dyDescent="0.3">
      <c r="A60" t="s">
        <v>133</v>
      </c>
      <c r="B60" t="s">
        <v>134</v>
      </c>
      <c r="C60" s="2">
        <v>171842000000</v>
      </c>
      <c r="D60" s="2">
        <v>162544000000</v>
      </c>
      <c r="E60" s="2">
        <v>9298000000</v>
      </c>
      <c r="F60" s="2">
        <v>911000000</v>
      </c>
      <c r="G60" s="2">
        <v>9840000000</v>
      </c>
      <c r="H60" s="2">
        <v>101618000000</v>
      </c>
      <c r="I60" s="2">
        <v>50321000000</v>
      </c>
      <c r="J60" s="2">
        <v>273064000000</v>
      </c>
      <c r="K60" s="2">
        <v>94445000000</v>
      </c>
      <c r="L60" s="2">
        <f>N60-M60</f>
        <v>68307000000</v>
      </c>
      <c r="M60" s="2">
        <v>204757000000</v>
      </c>
      <c r="N60" s="2">
        <v>273064000000</v>
      </c>
      <c r="O60" s="2">
        <v>18853000000</v>
      </c>
      <c r="P60" t="s">
        <v>512</v>
      </c>
      <c r="Q60" s="5">
        <f t="shared" si="0"/>
        <v>1.0759489650060883</v>
      </c>
      <c r="R60" s="5">
        <f t="shared" si="1"/>
        <v>0.19961882577161311</v>
      </c>
      <c r="S60" s="5">
        <f t="shared" si="2"/>
        <v>2.9975990747653976</v>
      </c>
      <c r="T60" s="5">
        <f t="shared" si="3"/>
        <v>0.74984985204933641</v>
      </c>
      <c r="U60" s="5">
        <f t="shared" si="16"/>
        <v>10.206366630076838</v>
      </c>
      <c r="V60" s="5">
        <f t="shared" si="5"/>
        <v>0.62931034482758619</v>
      </c>
      <c r="W60" s="5">
        <f t="shared" si="6"/>
        <v>1.8194928265127852</v>
      </c>
      <c r="X60" s="5">
        <f t="shared" si="7"/>
        <v>3.4050625494389593E-2</v>
      </c>
      <c r="Y60" s="5">
        <f t="shared" si="8"/>
        <v>0.18428280549614742</v>
      </c>
      <c r="Z60" s="5">
        <f t="shared" si="9"/>
        <v>6.9042422289280175E-2</v>
      </c>
      <c r="AA60" s="5">
        <f t="shared" si="10"/>
        <v>0.37213986464711568</v>
      </c>
      <c r="AB60" s="5">
        <f t="shared" si="11"/>
        <v>0.34587129757126533</v>
      </c>
      <c r="AC60" s="5">
        <f t="shared" si="12"/>
        <v>5.4107843251358805E-2</v>
      </c>
      <c r="AD60" s="5">
        <f t="shared" si="13"/>
        <v>5.7261903376357351E-2</v>
      </c>
      <c r="AE60" s="5">
        <f t="shared" si="17"/>
        <v>5.3013815016119455E-3</v>
      </c>
      <c r="AF60" s="5">
        <f t="shared" si="15"/>
        <v>5.4107843251358805E-2</v>
      </c>
    </row>
    <row r="61" spans="1:32" x14ac:dyDescent="0.3">
      <c r="A61" t="s">
        <v>135</v>
      </c>
      <c r="B61" t="s">
        <v>136</v>
      </c>
      <c r="C61" s="2">
        <v>68920000000</v>
      </c>
      <c r="D61" s="2">
        <v>43425000000</v>
      </c>
      <c r="E61" s="2">
        <v>3561000000</v>
      </c>
      <c r="F61" s="2">
        <v>1505000000</v>
      </c>
      <c r="G61" s="2">
        <v>3561000000</v>
      </c>
      <c r="H61" s="2">
        <v>48417000000</v>
      </c>
      <c r="I61" s="2">
        <v>15748000000</v>
      </c>
      <c r="J61" s="2">
        <v>161869000000</v>
      </c>
      <c r="K61" s="2">
        <v>46761000000</v>
      </c>
      <c r="L61" s="2">
        <f>N61-M61</f>
        <v>61445000000</v>
      </c>
      <c r="M61" s="2">
        <v>100424000000</v>
      </c>
      <c r="N61" s="2">
        <f>J61</f>
        <v>161869000000</v>
      </c>
      <c r="O61" s="2">
        <v>6587000000</v>
      </c>
      <c r="P61" t="s">
        <v>504</v>
      </c>
      <c r="Q61" s="5">
        <f t="shared" si="0"/>
        <v>1.0354141271572463</v>
      </c>
      <c r="R61" s="5">
        <f t="shared" si="1"/>
        <v>0.14086525095699406</v>
      </c>
      <c r="S61" s="5">
        <f t="shared" si="2"/>
        <v>1.6343722027829766</v>
      </c>
      <c r="T61" s="5">
        <f t="shared" si="3"/>
        <v>0.62040291840933104</v>
      </c>
      <c r="U61" s="5">
        <f t="shared" si="16"/>
        <v>2.3661129568106314</v>
      </c>
      <c r="V61" s="5">
        <f t="shared" si="5"/>
        <v>0.42577639943411028</v>
      </c>
      <c r="W61" s="5">
        <f t="shared" si="6"/>
        <v>1.4738778041530336</v>
      </c>
      <c r="X61" s="5">
        <f t="shared" si="7"/>
        <v>2.1999271015450766E-2</v>
      </c>
      <c r="Y61" s="5">
        <f t="shared" si="8"/>
        <v>9.7288548146958337E-2</v>
      </c>
      <c r="Z61" s="5">
        <f t="shared" si="9"/>
        <v>4.0693400218695365E-2</v>
      </c>
      <c r="AA61" s="5">
        <f t="shared" si="10"/>
        <v>0.29911224508707657</v>
      </c>
      <c r="AB61" s="5">
        <f t="shared" si="11"/>
        <v>0.28888175005714495</v>
      </c>
      <c r="AC61" s="5">
        <f t="shared" si="12"/>
        <v>5.1668601276842717E-2</v>
      </c>
      <c r="AD61" s="5">
        <f t="shared" si="13"/>
        <v>5.1668601276842717E-2</v>
      </c>
      <c r="AE61" s="5">
        <f t="shared" si="17"/>
        <v>2.1836912362159025E-2</v>
      </c>
      <c r="AF61" s="5">
        <f t="shared" si="15"/>
        <v>0.36992164828787</v>
      </c>
    </row>
    <row r="62" spans="1:32" x14ac:dyDescent="0.3">
      <c r="A62" t="s">
        <v>137</v>
      </c>
      <c r="B62" t="s">
        <v>138</v>
      </c>
      <c r="C62" s="2">
        <v>39290000000</v>
      </c>
      <c r="D62" s="2">
        <v>26226000000</v>
      </c>
      <c r="E62" s="2">
        <v>2537000000</v>
      </c>
      <c r="F62" s="2">
        <v>545000000</v>
      </c>
      <c r="G62" s="2">
        <v>2056000000</v>
      </c>
      <c r="H62" s="2">
        <v>13706000000</v>
      </c>
      <c r="I62" s="2">
        <v>9653000000</v>
      </c>
      <c r="J62" s="2">
        <v>46544000000</v>
      </c>
      <c r="K62" s="2">
        <v>11942000000</v>
      </c>
      <c r="L62" s="2">
        <v>14795000000</v>
      </c>
      <c r="M62" s="2">
        <v>31749000000</v>
      </c>
      <c r="N62" s="2">
        <v>46544000000</v>
      </c>
      <c r="O62" s="2">
        <v>3109000000</v>
      </c>
      <c r="P62" t="s">
        <v>504</v>
      </c>
      <c r="Q62" s="5">
        <f t="shared" si="0"/>
        <v>1.1477139507620164</v>
      </c>
      <c r="R62" s="5">
        <f t="shared" si="1"/>
        <v>0.26034165131468767</v>
      </c>
      <c r="S62" s="5">
        <f t="shared" si="2"/>
        <v>2.1459276782696857</v>
      </c>
      <c r="T62" s="5">
        <f t="shared" si="3"/>
        <v>0.68212873839807497</v>
      </c>
      <c r="U62" s="5">
        <f t="shared" si="16"/>
        <v>4.6550458715596328</v>
      </c>
      <c r="V62" s="5">
        <f t="shared" si="5"/>
        <v>0.84414747335854246</v>
      </c>
      <c r="W62" s="5">
        <f t="shared" si="6"/>
        <v>3.2900686652152067</v>
      </c>
      <c r="X62" s="5">
        <f t="shared" si="7"/>
        <v>5.4507562736335509E-2</v>
      </c>
      <c r="Y62" s="5">
        <f t="shared" si="8"/>
        <v>0.20739515297353042</v>
      </c>
      <c r="Z62" s="5">
        <f t="shared" si="9"/>
        <v>6.6797009281540046E-2</v>
      </c>
      <c r="AA62" s="5">
        <f t="shared" si="10"/>
        <v>0.29447404606393951</v>
      </c>
      <c r="AB62" s="5">
        <f t="shared" si="11"/>
        <v>0.25657442420075627</v>
      </c>
      <c r="AC62" s="5">
        <f t="shared" si="12"/>
        <v>6.4571137694069733E-2</v>
      </c>
      <c r="AD62" s="5">
        <f t="shared" si="13"/>
        <v>5.2328836854161363E-2</v>
      </c>
      <c r="AE62" s="5">
        <f t="shared" si="17"/>
        <v>1.3871214049376432E-2</v>
      </c>
      <c r="AF62" s="5">
        <f t="shared" si="15"/>
        <v>0.33250190888266734</v>
      </c>
    </row>
    <row r="63" spans="1:32" x14ac:dyDescent="0.3">
      <c r="A63" t="s">
        <v>139</v>
      </c>
      <c r="B63" t="s">
        <v>140</v>
      </c>
      <c r="C63" s="2">
        <v>58574000000</v>
      </c>
      <c r="D63" s="2">
        <v>30245000000</v>
      </c>
      <c r="E63" s="2">
        <v>16288000000</v>
      </c>
      <c r="F63" s="2">
        <v>780000000</v>
      </c>
      <c r="G63" s="2">
        <v>10957000000</v>
      </c>
      <c r="H63" s="2">
        <v>14330000000</v>
      </c>
      <c r="I63" s="2">
        <v>70044000000</v>
      </c>
      <c r="J63" s="2">
        <v>95924000000</v>
      </c>
      <c r="K63" s="2">
        <v>10005000000</v>
      </c>
      <c r="L63" s="2">
        <f>N63-M63</f>
        <v>49279000000</v>
      </c>
      <c r="M63" s="2">
        <v>46645000000</v>
      </c>
      <c r="N63" s="2">
        <v>95924000000</v>
      </c>
      <c r="O63" s="2">
        <v>5635000000</v>
      </c>
      <c r="P63" t="s">
        <v>506</v>
      </c>
      <c r="Q63" s="5">
        <f t="shared" si="0"/>
        <v>1.4322838580709645</v>
      </c>
      <c r="R63" s="5">
        <f t="shared" si="1"/>
        <v>0.56321839080459768</v>
      </c>
      <c r="S63" s="5">
        <f t="shared" si="2"/>
        <v>0.94654924004139696</v>
      </c>
      <c r="T63" s="5">
        <f t="shared" si="3"/>
        <v>0.4862703807180685</v>
      </c>
      <c r="U63" s="5">
        <f t="shared" si="16"/>
        <v>20.882051282051282</v>
      </c>
      <c r="V63" s="5">
        <f t="shared" si="5"/>
        <v>0.61062924815478925</v>
      </c>
      <c r="W63" s="5">
        <f t="shared" si="6"/>
        <v>5.8544727636181912</v>
      </c>
      <c r="X63" s="5">
        <f t="shared" si="7"/>
        <v>0.16980109253158751</v>
      </c>
      <c r="Y63" s="5">
        <f t="shared" si="8"/>
        <v>0.73020307743630375</v>
      </c>
      <c r="Z63" s="5">
        <f t="shared" si="9"/>
        <v>5.8744422667945453E-2</v>
      </c>
      <c r="AA63" s="5">
        <f t="shared" si="10"/>
        <v>0.14938909970393227</v>
      </c>
      <c r="AB63" s="5">
        <f t="shared" si="11"/>
        <v>0.10430132187982152</v>
      </c>
      <c r="AC63" s="5">
        <f t="shared" si="12"/>
        <v>0.27807559668112131</v>
      </c>
      <c r="AD63" s="5">
        <f t="shared" si="13"/>
        <v>0.18706251920647385</v>
      </c>
      <c r="AE63" s="5">
        <f t="shared" si="17"/>
        <v>1.3316488544405368E-2</v>
      </c>
      <c r="AF63" s="5">
        <f t="shared" si="15"/>
        <v>0.4836446204800765</v>
      </c>
    </row>
    <row r="64" spans="1:32" x14ac:dyDescent="0.3">
      <c r="A64" t="s">
        <v>141</v>
      </c>
      <c r="B64" t="s">
        <v>142</v>
      </c>
      <c r="C64" s="2">
        <v>62108500000</v>
      </c>
      <c r="D64" s="2">
        <v>45654600000</v>
      </c>
      <c r="E64" s="2">
        <v>4903700000</v>
      </c>
      <c r="F64" s="2">
        <v>268400000</v>
      </c>
      <c r="G64" s="2">
        <v>3902400000</v>
      </c>
      <c r="H64" s="2">
        <v>62168100000</v>
      </c>
      <c r="I64" s="2">
        <v>880800000</v>
      </c>
      <c r="J64" s="2">
        <v>88690800000</v>
      </c>
      <c r="K64" s="2">
        <v>20133700000</v>
      </c>
      <c r="L64" s="2">
        <f>N64-M64</f>
        <v>20277100000</v>
      </c>
      <c r="M64" s="2">
        <v>68413700000</v>
      </c>
      <c r="N64" s="2">
        <v>88690800000</v>
      </c>
      <c r="O64" s="2">
        <v>84900000000</v>
      </c>
      <c r="P64" t="s">
        <v>511</v>
      </c>
      <c r="Q64" s="5">
        <f t="shared" si="0"/>
        <v>3.0877633023239643</v>
      </c>
      <c r="R64" s="5">
        <f t="shared" si="1"/>
        <v>4.2168106209986238</v>
      </c>
      <c r="S64" s="5">
        <f t="shared" si="2"/>
        <v>3.3739390741279571</v>
      </c>
      <c r="T64" s="5">
        <f t="shared" si="3"/>
        <v>0.7713731300202501</v>
      </c>
      <c r="U64" s="5">
        <f t="shared" si="16"/>
        <v>18.270119225037259</v>
      </c>
      <c r="V64" s="5">
        <f t="shared" si="5"/>
        <v>0.70028120165789465</v>
      </c>
      <c r="W64" s="5">
        <f t="shared" si="6"/>
        <v>3.0848030913344293</v>
      </c>
      <c r="X64" s="5">
        <f t="shared" si="7"/>
        <v>5.5289838404885286E-2</v>
      </c>
      <c r="Y64" s="5">
        <f t="shared" si="8"/>
        <v>9.9311315266070437E-3</v>
      </c>
      <c r="Z64" s="5">
        <f t="shared" si="9"/>
        <v>0.95725825001014764</v>
      </c>
      <c r="AA64" s="5">
        <f t="shared" si="10"/>
        <v>0.70095319920442711</v>
      </c>
      <c r="AB64" s="5">
        <f t="shared" si="11"/>
        <v>0.22701001682248892</v>
      </c>
      <c r="AC64" s="5">
        <f t="shared" si="12"/>
        <v>7.8953766392683769E-2</v>
      </c>
      <c r="AD64" s="5">
        <f t="shared" si="13"/>
        <v>6.2831979519711478E-2</v>
      </c>
      <c r="AE64" s="5">
        <f t="shared" si="17"/>
        <v>4.3214696861138173E-3</v>
      </c>
      <c r="AF64" s="5">
        <f t="shared" si="15"/>
        <v>0.26492187059742223</v>
      </c>
    </row>
    <row r="65" spans="1:32" x14ac:dyDescent="0.3">
      <c r="A65" t="s">
        <v>143</v>
      </c>
      <c r="B65" t="s">
        <v>144</v>
      </c>
      <c r="C65" s="2">
        <v>26640000000</v>
      </c>
      <c r="D65" s="2">
        <v>17714000000</v>
      </c>
      <c r="E65" s="2">
        <v>4572000000</v>
      </c>
      <c r="F65" s="2">
        <v>912000000</v>
      </c>
      <c r="G65" s="2">
        <v>8926000000</v>
      </c>
      <c r="H65" s="2">
        <v>7929000000</v>
      </c>
      <c r="I65" s="2">
        <v>7122000000</v>
      </c>
      <c r="J65" s="2">
        <v>90339000000</v>
      </c>
      <c r="K65" s="2">
        <v>8037000000</v>
      </c>
      <c r="L65" s="2">
        <f>N65-M65</f>
        <v>49722000000</v>
      </c>
      <c r="M65" s="2">
        <v>40617000000</v>
      </c>
      <c r="N65" s="2">
        <v>90339000000</v>
      </c>
      <c r="O65" s="2">
        <v>1400000000</v>
      </c>
      <c r="P65" t="s">
        <v>512</v>
      </c>
      <c r="Q65" s="5">
        <f t="shared" si="0"/>
        <v>0.98656215005599102</v>
      </c>
      <c r="R65" s="5">
        <f t="shared" si="1"/>
        <v>0.17419435112604206</v>
      </c>
      <c r="S65" s="5">
        <f t="shared" si="2"/>
        <v>0.816881863159165</v>
      </c>
      <c r="T65" s="5">
        <f t="shared" si="3"/>
        <v>0.44960648225019095</v>
      </c>
      <c r="U65" s="5">
        <f t="shared" si="16"/>
        <v>5.0131578947368425</v>
      </c>
      <c r="V65" s="5">
        <f t="shared" si="5"/>
        <v>0.29488925048982167</v>
      </c>
      <c r="W65" s="5">
        <f t="shared" si="6"/>
        <v>3.3146696528555433</v>
      </c>
      <c r="X65" s="5">
        <f t="shared" si="7"/>
        <v>5.0609371367847773E-2</v>
      </c>
      <c r="Y65" s="5">
        <f t="shared" si="8"/>
        <v>7.8836382957526652E-2</v>
      </c>
      <c r="Z65" s="5">
        <f t="shared" si="9"/>
        <v>1.5497182833549186E-2</v>
      </c>
      <c r="AA65" s="5">
        <f t="shared" si="10"/>
        <v>8.7769401919436787E-2</v>
      </c>
      <c r="AB65" s="5">
        <f t="shared" si="11"/>
        <v>8.8964898880882007E-2</v>
      </c>
      <c r="AC65" s="5">
        <f t="shared" si="12"/>
        <v>0.17162162162162162</v>
      </c>
      <c r="AD65" s="5">
        <f t="shared" si="13"/>
        <v>0.33506006006006006</v>
      </c>
      <c r="AE65" s="5">
        <f t="shared" si="17"/>
        <v>3.4234234234234232E-2</v>
      </c>
      <c r="AF65" s="5">
        <f t="shared" si="15"/>
        <v>0.33506006006006006</v>
      </c>
    </row>
    <row r="66" spans="1:32" x14ac:dyDescent="0.3">
      <c r="A66" t="s">
        <v>145</v>
      </c>
      <c r="B66" t="s">
        <v>146</v>
      </c>
      <c r="C66" s="2">
        <v>20498000000</v>
      </c>
      <c r="D66" s="2">
        <v>7440000000</v>
      </c>
      <c r="E66" s="2">
        <v>3888000000</v>
      </c>
      <c r="F66" s="2">
        <v>215000000</v>
      </c>
      <c r="G66" s="2">
        <v>3165000000</v>
      </c>
      <c r="H66" s="2">
        <v>12518000000</v>
      </c>
      <c r="I66" s="2">
        <v>3215000000</v>
      </c>
      <c r="J66" s="2">
        <v>39912000000</v>
      </c>
      <c r="K66" s="2">
        <v>7921000000</v>
      </c>
      <c r="L66" s="2">
        <v>18593000000</v>
      </c>
      <c r="M66" s="2">
        <v>21319000000</v>
      </c>
      <c r="N66" s="2">
        <f>J66</f>
        <v>39912000000</v>
      </c>
      <c r="O66" s="2">
        <v>2971000000</v>
      </c>
      <c r="P66" t="s">
        <v>504</v>
      </c>
      <c r="Q66" s="5">
        <f t="shared" si="0"/>
        <v>1.5803560156545891</v>
      </c>
      <c r="R66" s="5">
        <f t="shared" si="1"/>
        <v>0.37507890417876533</v>
      </c>
      <c r="S66" s="5">
        <f t="shared" si="2"/>
        <v>1.1466143172161567</v>
      </c>
      <c r="T66" s="5">
        <f t="shared" si="3"/>
        <v>0.53415013028663061</v>
      </c>
      <c r="U66" s="5">
        <f t="shared" si="16"/>
        <v>18.083720930232559</v>
      </c>
      <c r="V66" s="5">
        <f t="shared" si="5"/>
        <v>0.51357987572659847</v>
      </c>
      <c r="W66" s="5">
        <f t="shared" si="6"/>
        <v>2.5878045701300341</v>
      </c>
      <c r="X66" s="5">
        <f t="shared" si="7"/>
        <v>9.7414311485267593E-2</v>
      </c>
      <c r="Y66" s="5">
        <f t="shared" si="8"/>
        <v>8.055221487271999E-2</v>
      </c>
      <c r="Z66" s="5">
        <f t="shared" si="9"/>
        <v>7.4438765283623975E-2</v>
      </c>
      <c r="AA66" s="5">
        <f t="shared" si="10"/>
        <v>0.3136400080176388</v>
      </c>
      <c r="AB66" s="5">
        <f t="shared" si="11"/>
        <v>0.19846161555421929</v>
      </c>
      <c r="AC66" s="5">
        <f t="shared" si="12"/>
        <v>0.18967704166260124</v>
      </c>
      <c r="AD66" s="5">
        <f t="shared" si="13"/>
        <v>0.15440530783491072</v>
      </c>
      <c r="AE66" s="5">
        <f t="shared" si="17"/>
        <v>1.0488828178358865E-2</v>
      </c>
      <c r="AF66" s="5">
        <f t="shared" si="15"/>
        <v>0.63703775978144206</v>
      </c>
    </row>
    <row r="67" spans="1:32" x14ac:dyDescent="0.3">
      <c r="A67" t="s">
        <v>147</v>
      </c>
      <c r="B67" t="s">
        <v>148</v>
      </c>
      <c r="C67" s="2">
        <v>25398000000</v>
      </c>
      <c r="D67" s="2">
        <v>18149000000</v>
      </c>
      <c r="E67" s="2">
        <v>1317000000</v>
      </c>
      <c r="F67" s="2">
        <v>107000000</v>
      </c>
      <c r="G67" s="2">
        <v>971000000</v>
      </c>
      <c r="H67" s="2">
        <v>18599000000</v>
      </c>
      <c r="I67" s="2">
        <v>33168000000</v>
      </c>
      <c r="J67" s="2">
        <v>56229000000</v>
      </c>
      <c r="K67" s="2">
        <v>21502000000</v>
      </c>
      <c r="L67" s="2">
        <v>12514000000</v>
      </c>
      <c r="M67" s="2">
        <f>N67-L67</f>
        <v>43715000000</v>
      </c>
      <c r="N67" s="2">
        <f>J67</f>
        <v>56229000000</v>
      </c>
      <c r="O67" s="2">
        <v>1910000000</v>
      </c>
      <c r="P67" t="s">
        <v>511</v>
      </c>
      <c r="Q67" s="5">
        <f t="shared" ref="Q67:Q130" si="18">H67/K67</f>
        <v>0.86498930332062129</v>
      </c>
      <c r="R67" s="5">
        <f t="shared" ref="R67:R130" si="19">O67/K67</f>
        <v>8.8828946144544688E-2</v>
      </c>
      <c r="S67" s="5">
        <f t="shared" ref="S67:S130" si="20">M67/L67</f>
        <v>3.4932875179798626</v>
      </c>
      <c r="T67" s="5">
        <f t="shared" ref="T67:T130" si="21">M67/J67</f>
        <v>0.77744580198829782</v>
      </c>
      <c r="U67" s="5">
        <f t="shared" si="16"/>
        <v>12.308411214953271</v>
      </c>
      <c r="V67" s="5">
        <f t="shared" ref="V67:V130" si="22">C67/J67</f>
        <v>0.45168863042202423</v>
      </c>
      <c r="W67" s="5">
        <f t="shared" ref="W67:W130" si="23">C67/K67</f>
        <v>1.1811924472142126</v>
      </c>
      <c r="X67" s="5">
        <f t="shared" ref="X67:X130" si="24">E67/J67</f>
        <v>2.3422077575628236E-2</v>
      </c>
      <c r="Y67" s="5">
        <f t="shared" ref="Y67:Y130" si="25">I67/J67</f>
        <v>0.58987355279304277</v>
      </c>
      <c r="Z67" s="5">
        <f t="shared" ref="Z67:Z130" si="26">O67/J67</f>
        <v>3.3968237030713687E-2</v>
      </c>
      <c r="AA67" s="5">
        <f t="shared" ref="AA67:AA130" si="27">H67/J67</f>
        <v>0.33077237724305963</v>
      </c>
      <c r="AB67" s="5">
        <f t="shared" ref="AB67:AB130" si="28">K67/J67</f>
        <v>0.3824005406462857</v>
      </c>
      <c r="AC67" s="5">
        <f t="shared" ref="AC67:AC130" si="29">E67/C67</f>
        <v>5.1854476730451217E-2</v>
      </c>
      <c r="AD67" s="5">
        <f t="shared" ref="AD67:AD130" si="30">G67/C67</f>
        <v>3.8231356799748012E-2</v>
      </c>
      <c r="AE67" s="5">
        <f t="shared" si="17"/>
        <v>4.2129301519804709E-3</v>
      </c>
      <c r="AF67" s="5">
        <f t="shared" ref="AF67:AF130" si="31">(C67-D67)/C67</f>
        <v>0.2854161745019293</v>
      </c>
    </row>
    <row r="68" spans="1:32" x14ac:dyDescent="0.3">
      <c r="A68" t="s">
        <v>149</v>
      </c>
      <c r="B68" t="s">
        <v>150</v>
      </c>
      <c r="C68" s="2">
        <v>12185000000</v>
      </c>
      <c r="D68" s="2">
        <v>7200000000</v>
      </c>
      <c r="E68" s="2">
        <v>2215000000</v>
      </c>
      <c r="F68" s="2">
        <v>802000000</v>
      </c>
      <c r="G68" s="2">
        <v>1748000000</v>
      </c>
      <c r="H68" s="2">
        <v>31773000000</v>
      </c>
      <c r="I68" s="2">
        <v>6914000000</v>
      </c>
      <c r="J68" s="2">
        <v>101371000000</v>
      </c>
      <c r="K68" s="2">
        <v>37144000000</v>
      </c>
      <c r="L68" s="2">
        <f>N68-M68</f>
        <v>22179000000</v>
      </c>
      <c r="M68" s="2">
        <v>79192000000</v>
      </c>
      <c r="N68" s="2">
        <v>101371000000</v>
      </c>
      <c r="O68" s="2">
        <v>5137000000</v>
      </c>
      <c r="P68" t="s">
        <v>511</v>
      </c>
      <c r="Q68" s="5">
        <f t="shared" si="18"/>
        <v>0.8554006030583674</v>
      </c>
      <c r="R68" s="5">
        <f t="shared" si="19"/>
        <v>0.13829959078182211</v>
      </c>
      <c r="S68" s="5">
        <f t="shared" si="20"/>
        <v>3.5705847874115153</v>
      </c>
      <c r="T68" s="5">
        <f t="shared" si="21"/>
        <v>0.78120961616241336</v>
      </c>
      <c r="U68" s="5">
        <f t="shared" si="16"/>
        <v>2.7618453865336656</v>
      </c>
      <c r="V68" s="5">
        <f t="shared" si="22"/>
        <v>0.12020203016641841</v>
      </c>
      <c r="W68" s="5">
        <f t="shared" si="23"/>
        <v>0.3280475985354297</v>
      </c>
      <c r="X68" s="5">
        <f t="shared" si="24"/>
        <v>2.1850430596521687E-2</v>
      </c>
      <c r="Y68" s="5">
        <f t="shared" si="25"/>
        <v>6.8204910674650537E-2</v>
      </c>
      <c r="Z68" s="5">
        <f t="shared" si="26"/>
        <v>5.0675242426334949E-2</v>
      </c>
      <c r="AA68" s="5">
        <f t="shared" si="27"/>
        <v>0.31343283582089554</v>
      </c>
      <c r="AB68" s="5">
        <f t="shared" si="28"/>
        <v>0.36641643073462826</v>
      </c>
      <c r="AC68" s="5">
        <f t="shared" si="29"/>
        <v>0.18178087812884694</v>
      </c>
      <c r="AD68" s="5">
        <f t="shared" si="30"/>
        <v>0.14345506770619615</v>
      </c>
      <c r="AE68" s="5">
        <f t="shared" si="17"/>
        <v>6.5818629462453843E-2</v>
      </c>
      <c r="AF68" s="5">
        <f t="shared" si="31"/>
        <v>0.40910956093557654</v>
      </c>
    </row>
    <row r="69" spans="1:32" x14ac:dyDescent="0.3">
      <c r="A69" t="s">
        <v>151</v>
      </c>
      <c r="B69" t="s">
        <v>152</v>
      </c>
      <c r="C69" s="2">
        <v>18602000000</v>
      </c>
      <c r="D69" s="2">
        <v>12576000000</v>
      </c>
      <c r="E69" s="2">
        <v>1687000000</v>
      </c>
      <c r="F69" s="2">
        <v>348000000</v>
      </c>
      <c r="G69" s="2">
        <v>1020000000</v>
      </c>
      <c r="H69" s="2">
        <v>19071000000</v>
      </c>
      <c r="I69" s="2">
        <v>17653000000</v>
      </c>
      <c r="J69" s="2">
        <v>41795000000</v>
      </c>
      <c r="K69" s="2">
        <v>15568000000</v>
      </c>
      <c r="L69" s="2">
        <f>N69-M69</f>
        <v>-15050000000</v>
      </c>
      <c r="M69" s="2">
        <v>56845000000</v>
      </c>
      <c r="N69" s="2">
        <v>41795000000</v>
      </c>
      <c r="O69" s="2">
        <v>1100000000</v>
      </c>
      <c r="P69" t="s">
        <v>504</v>
      </c>
      <c r="Q69" s="5">
        <f t="shared" si="18"/>
        <v>1.2250128468653649</v>
      </c>
      <c r="R69" s="5">
        <f t="shared" si="19"/>
        <v>7.0657759506680365E-2</v>
      </c>
      <c r="S69" s="5">
        <f t="shared" si="20"/>
        <v>-3.7770764119601328</v>
      </c>
      <c r="T69" s="5">
        <f t="shared" si="21"/>
        <v>1.3600909199665032</v>
      </c>
      <c r="U69" s="5">
        <f t="shared" si="16"/>
        <v>4.8477011494252871</v>
      </c>
      <c r="V69" s="5">
        <f t="shared" si="22"/>
        <v>0.44507716233999284</v>
      </c>
      <c r="W69" s="5">
        <f t="shared" si="23"/>
        <v>1.1948869475847894</v>
      </c>
      <c r="X69" s="5">
        <f t="shared" si="24"/>
        <v>4.0363679866012678E-2</v>
      </c>
      <c r="Y69" s="5">
        <f t="shared" si="25"/>
        <v>0.42237109702117476</v>
      </c>
      <c r="Z69" s="5">
        <f t="shared" si="26"/>
        <v>2.6318937671970331E-2</v>
      </c>
      <c r="AA69" s="5">
        <f t="shared" si="27"/>
        <v>0.45629860031104197</v>
      </c>
      <c r="AB69" s="5">
        <f t="shared" si="28"/>
        <v>0.37248474697930373</v>
      </c>
      <c r="AC69" s="5">
        <f t="shared" si="29"/>
        <v>9.0689173207182019E-2</v>
      </c>
      <c r="AD69" s="5">
        <f t="shared" si="30"/>
        <v>5.4832813675948826E-2</v>
      </c>
      <c r="AE69" s="5">
        <f t="shared" si="17"/>
        <v>1.8707665842382541E-2</v>
      </c>
      <c r="AF69" s="5">
        <f t="shared" si="31"/>
        <v>0.323943661971831</v>
      </c>
    </row>
    <row r="70" spans="1:32" x14ac:dyDescent="0.3">
      <c r="A70" t="s">
        <v>153</v>
      </c>
      <c r="B70" t="s">
        <v>154</v>
      </c>
      <c r="C70" s="2">
        <v>195265000000</v>
      </c>
      <c r="D70" s="2">
        <v>133801000000</v>
      </c>
      <c r="E70" s="2">
        <v>8536000000</v>
      </c>
      <c r="F70" s="2">
        <v>1446000000</v>
      </c>
      <c r="G70" s="2">
        <v>5372000000</v>
      </c>
      <c r="H70" s="2">
        <v>37351000000</v>
      </c>
      <c r="I70" s="2">
        <v>3695000000</v>
      </c>
      <c r="J70" s="2">
        <v>152761000000</v>
      </c>
      <c r="K70" s="2">
        <v>48716000000</v>
      </c>
      <c r="L70" s="2">
        <f>N70-M70</f>
        <v>46351000000</v>
      </c>
      <c r="M70" s="2">
        <v>106410000000</v>
      </c>
      <c r="N70" s="2">
        <v>152761000000</v>
      </c>
      <c r="O70" s="2">
        <v>7822000000</v>
      </c>
      <c r="P70" t="s">
        <v>506</v>
      </c>
      <c r="Q70" s="5">
        <f t="shared" si="18"/>
        <v>0.76670908941620819</v>
      </c>
      <c r="R70" s="5">
        <f t="shared" si="19"/>
        <v>0.16056326463584858</v>
      </c>
      <c r="S70" s="5">
        <f t="shared" si="20"/>
        <v>2.2957433496580442</v>
      </c>
      <c r="T70" s="5">
        <f t="shared" si="21"/>
        <v>0.69657831514588142</v>
      </c>
      <c r="U70" s="5">
        <f t="shared" si="16"/>
        <v>5.9031811894882438</v>
      </c>
      <c r="V70" s="5">
        <f t="shared" si="22"/>
        <v>1.2782385556522935</v>
      </c>
      <c r="W70" s="5">
        <f t="shared" si="23"/>
        <v>4.008231381886854</v>
      </c>
      <c r="X70" s="5">
        <f t="shared" si="24"/>
        <v>5.5878136435346719E-2</v>
      </c>
      <c r="Y70" s="5">
        <f t="shared" si="25"/>
        <v>2.418811083980859E-2</v>
      </c>
      <c r="Z70" s="5">
        <f t="shared" si="26"/>
        <v>5.1204168603242978E-2</v>
      </c>
      <c r="AA70" s="5">
        <f t="shared" si="27"/>
        <v>0.24450612394524782</v>
      </c>
      <c r="AB70" s="5">
        <f t="shared" si="28"/>
        <v>0.3189033850262829</v>
      </c>
      <c r="AC70" s="5">
        <f t="shared" si="29"/>
        <v>4.3714951476199013E-2</v>
      </c>
      <c r="AD70" s="5">
        <f t="shared" si="30"/>
        <v>2.751133075563977E-2</v>
      </c>
      <c r="AE70" s="5">
        <f t="shared" si="17"/>
        <v>7.4053209740608918E-3</v>
      </c>
      <c r="AF70" s="5">
        <f t="shared" si="31"/>
        <v>0.31477223260697001</v>
      </c>
    </row>
    <row r="71" spans="1:32" x14ac:dyDescent="0.3">
      <c r="A71" t="s">
        <v>155</v>
      </c>
      <c r="B71" t="s">
        <v>156</v>
      </c>
      <c r="C71" s="2">
        <v>15484000000</v>
      </c>
      <c r="D71" s="2">
        <v>11242000000</v>
      </c>
      <c r="E71" s="2">
        <v>1367000000</v>
      </c>
      <c r="F71" s="2">
        <v>85000000</v>
      </c>
      <c r="G71" s="2">
        <v>992000000</v>
      </c>
      <c r="H71" s="2">
        <v>19371000000</v>
      </c>
      <c r="I71" s="2">
        <v>568000000</v>
      </c>
      <c r="J71" s="2">
        <v>57103000000</v>
      </c>
      <c r="K71" s="2">
        <v>16670000000</v>
      </c>
      <c r="L71" s="2">
        <v>18563000000</v>
      </c>
      <c r="M71" s="2">
        <v>38540000000</v>
      </c>
      <c r="N71" s="2">
        <v>57103000000</v>
      </c>
      <c r="O71" s="2">
        <v>6769000000</v>
      </c>
      <c r="P71" t="s">
        <v>512</v>
      </c>
      <c r="Q71" s="5">
        <f t="shared" si="18"/>
        <v>1.1620275944811038</v>
      </c>
      <c r="R71" s="5">
        <f t="shared" si="19"/>
        <v>0.40605878824235153</v>
      </c>
      <c r="S71" s="5">
        <f t="shared" si="20"/>
        <v>2.0761730323762322</v>
      </c>
      <c r="T71" s="5">
        <f t="shared" si="21"/>
        <v>0.67492075722816669</v>
      </c>
      <c r="U71" s="5">
        <f t="shared" si="16"/>
        <v>16.08235294117647</v>
      </c>
      <c r="V71" s="5">
        <f t="shared" si="22"/>
        <v>0.27115913349561321</v>
      </c>
      <c r="W71" s="5">
        <f t="shared" si="23"/>
        <v>0.92885422915416915</v>
      </c>
      <c r="X71" s="5">
        <f t="shared" si="24"/>
        <v>2.3939197590319247E-2</v>
      </c>
      <c r="Y71" s="5">
        <f t="shared" si="25"/>
        <v>9.9469379892474993E-3</v>
      </c>
      <c r="Z71" s="5">
        <f t="shared" si="26"/>
        <v>0.11854018177678931</v>
      </c>
      <c r="AA71" s="5">
        <f t="shared" si="27"/>
        <v>0.3392291123058333</v>
      </c>
      <c r="AB71" s="5">
        <f t="shared" si="28"/>
        <v>0.2919286202125983</v>
      </c>
      <c r="AC71" s="5">
        <f t="shared" si="29"/>
        <v>8.8284680960991999E-2</v>
      </c>
      <c r="AD71" s="5">
        <f t="shared" si="30"/>
        <v>6.4066132782226809E-2</v>
      </c>
      <c r="AE71" s="5">
        <f t="shared" si="17"/>
        <v>5.4895375871867732E-3</v>
      </c>
      <c r="AF71" s="5">
        <f t="shared" si="31"/>
        <v>0.27396021699819167</v>
      </c>
    </row>
    <row r="72" spans="1:32" x14ac:dyDescent="0.3">
      <c r="A72" t="s">
        <v>157</v>
      </c>
      <c r="B72" t="s">
        <v>158</v>
      </c>
      <c r="C72" s="2">
        <v>57094000000</v>
      </c>
      <c r="D72" s="2">
        <v>41070000000</v>
      </c>
      <c r="E72" s="2">
        <v>31000000</v>
      </c>
      <c r="F72" s="2">
        <v>379000000</v>
      </c>
      <c r="G72" s="2">
        <v>-213000000</v>
      </c>
      <c r="H72" s="2">
        <v>31417000000</v>
      </c>
      <c r="I72" s="2">
        <v>859000000</v>
      </c>
      <c r="J72" s="2">
        <v>103362000000</v>
      </c>
      <c r="K72" s="2">
        <v>65914000000</v>
      </c>
      <c r="L72" s="2">
        <v>17630000000</v>
      </c>
      <c r="M72" s="2">
        <v>85732000000</v>
      </c>
      <c r="N72" s="2">
        <v>103362000000</v>
      </c>
      <c r="O72" s="2">
        <v>722000000</v>
      </c>
      <c r="P72" t="s">
        <v>504</v>
      </c>
      <c r="Q72" s="5">
        <f t="shared" si="18"/>
        <v>0.47663622295718666</v>
      </c>
      <c r="R72" s="5">
        <f t="shared" si="19"/>
        <v>1.0953666899293018E-2</v>
      </c>
      <c r="S72" s="5">
        <f t="shared" si="20"/>
        <v>4.8628474191718665</v>
      </c>
      <c r="T72" s="5">
        <f t="shared" si="21"/>
        <v>0.82943441496875059</v>
      </c>
      <c r="U72" s="5">
        <f t="shared" si="16"/>
        <v>8.1794195250659632E-2</v>
      </c>
      <c r="V72" s="5">
        <f t="shared" si="22"/>
        <v>0.55236934269847715</v>
      </c>
      <c r="W72" s="5">
        <f t="shared" si="23"/>
        <v>0.86618927693661441</v>
      </c>
      <c r="X72" s="5">
        <f t="shared" si="24"/>
        <v>2.9991679727559451E-4</v>
      </c>
      <c r="Y72" s="5">
        <f t="shared" si="25"/>
        <v>8.3105977051527637E-3</v>
      </c>
      <c r="Z72" s="5">
        <f t="shared" si="26"/>
        <v>6.9851589559025559E-3</v>
      </c>
      <c r="AA72" s="5">
        <f t="shared" si="27"/>
        <v>0.30395116193572108</v>
      </c>
      <c r="AB72" s="5">
        <f t="shared" si="28"/>
        <v>0.63770050889108187</v>
      </c>
      <c r="AC72" s="5">
        <f t="shared" si="29"/>
        <v>5.4296423442042952E-4</v>
      </c>
      <c r="AD72" s="5">
        <f t="shared" si="30"/>
        <v>-3.7306897397274669E-3</v>
      </c>
      <c r="AE72" s="5">
        <f t="shared" si="17"/>
        <v>6.6381756401723471E-3</v>
      </c>
      <c r="AF72" s="5">
        <f t="shared" si="31"/>
        <v>0.28065996426945039</v>
      </c>
    </row>
    <row r="73" spans="1:32" x14ac:dyDescent="0.3">
      <c r="A73" t="s">
        <v>159</v>
      </c>
      <c r="B73" t="s">
        <v>160</v>
      </c>
      <c r="C73" s="2">
        <v>15320200000</v>
      </c>
      <c r="D73" s="2">
        <v>9154900000</v>
      </c>
      <c r="E73" s="2">
        <v>1992300000</v>
      </c>
      <c r="F73" s="2">
        <v>296700000</v>
      </c>
      <c r="G73" s="2">
        <v>1393000000</v>
      </c>
      <c r="H73" s="2">
        <v>5644100000</v>
      </c>
      <c r="I73" s="2">
        <v>3474600000</v>
      </c>
      <c r="J73" s="2">
        <v>21846600000</v>
      </c>
      <c r="K73" s="2">
        <v>4345800000</v>
      </c>
      <c r="L73" s="2">
        <v>8072200000</v>
      </c>
      <c r="M73" s="2">
        <v>13774400000</v>
      </c>
      <c r="N73" s="2">
        <v>21846600000</v>
      </c>
      <c r="O73" s="2">
        <v>919500000</v>
      </c>
      <c r="P73" t="s">
        <v>506</v>
      </c>
      <c r="Q73" s="5">
        <f t="shared" si="18"/>
        <v>1.2987482166689677</v>
      </c>
      <c r="R73" s="5">
        <f t="shared" si="19"/>
        <v>0.2115835979566478</v>
      </c>
      <c r="S73" s="5">
        <f t="shared" si="20"/>
        <v>1.7063997423255122</v>
      </c>
      <c r="T73" s="5">
        <f t="shared" si="21"/>
        <v>0.63050543333974163</v>
      </c>
      <c r="U73" s="5">
        <f t="shared" si="16"/>
        <v>6.7148634984833162</v>
      </c>
      <c r="V73" s="5">
        <f t="shared" si="22"/>
        <v>0.70126243900652729</v>
      </c>
      <c r="W73" s="5">
        <f t="shared" si="23"/>
        <v>3.5252887845736112</v>
      </c>
      <c r="X73" s="5">
        <f t="shared" si="24"/>
        <v>9.1194968553459113E-2</v>
      </c>
      <c r="Y73" s="5">
        <f t="shared" si="25"/>
        <v>0.15904534344016918</v>
      </c>
      <c r="Z73" s="5">
        <f t="shared" si="26"/>
        <v>4.2088929169756394E-2</v>
      </c>
      <c r="AA73" s="5">
        <f t="shared" si="27"/>
        <v>0.25835141394999678</v>
      </c>
      <c r="AB73" s="5">
        <f t="shared" si="28"/>
        <v>0.19892340226854521</v>
      </c>
      <c r="AC73" s="5">
        <f t="shared" si="29"/>
        <v>0.13004399420373103</v>
      </c>
      <c r="AD73" s="5">
        <f t="shared" si="30"/>
        <v>9.0925705930731973E-2</v>
      </c>
      <c r="AE73" s="5">
        <f t="shared" si="17"/>
        <v>1.9366587903552172E-2</v>
      </c>
      <c r="AF73" s="5">
        <f t="shared" si="31"/>
        <v>0.40242947220010183</v>
      </c>
    </row>
    <row r="74" spans="1:32" x14ac:dyDescent="0.3">
      <c r="A74" t="s">
        <v>161</v>
      </c>
      <c r="B74" t="s">
        <v>162</v>
      </c>
      <c r="C74" s="2">
        <v>16107000000</v>
      </c>
      <c r="D74" s="2">
        <v>9316000000</v>
      </c>
      <c r="E74" s="2">
        <v>4040000000</v>
      </c>
      <c r="F74" s="2">
        <v>266000000</v>
      </c>
      <c r="G74" s="2">
        <v>2957000000</v>
      </c>
      <c r="H74" s="2">
        <v>6235000000</v>
      </c>
      <c r="I74" s="2">
        <v>1976000000</v>
      </c>
      <c r="J74" s="2">
        <v>15518000000</v>
      </c>
      <c r="K74" s="2">
        <v>4675000000</v>
      </c>
      <c r="L74" s="2">
        <v>3013000000</v>
      </c>
      <c r="M74" s="2">
        <v>12505000000</v>
      </c>
      <c r="N74" s="2">
        <v>15518000000</v>
      </c>
      <c r="O74" s="2">
        <v>1065000000</v>
      </c>
      <c r="P74" t="s">
        <v>510</v>
      </c>
      <c r="Q74" s="5">
        <f t="shared" si="18"/>
        <v>1.3336898395721926</v>
      </c>
      <c r="R74" s="5">
        <f t="shared" si="19"/>
        <v>0.22780748663101605</v>
      </c>
      <c r="S74" s="5">
        <f t="shared" si="20"/>
        <v>4.1503484898771985</v>
      </c>
      <c r="T74" s="5">
        <f t="shared" si="21"/>
        <v>0.8058383812346952</v>
      </c>
      <c r="U74" s="5">
        <f t="shared" si="16"/>
        <v>15.18796992481203</v>
      </c>
      <c r="V74" s="5">
        <f t="shared" si="22"/>
        <v>1.0379559221549168</v>
      </c>
      <c r="W74" s="5">
        <f t="shared" si="23"/>
        <v>3.4453475935828877</v>
      </c>
      <c r="X74" s="5">
        <f t="shared" si="24"/>
        <v>0.26034282768397987</v>
      </c>
      <c r="Y74" s="5">
        <f t="shared" si="25"/>
        <v>0.12733599690681788</v>
      </c>
      <c r="Z74" s="5">
        <f t="shared" si="26"/>
        <v>6.8629978089960048E-2</v>
      </c>
      <c r="AA74" s="5">
        <f t="shared" si="27"/>
        <v>0.4017914679726769</v>
      </c>
      <c r="AB74" s="5">
        <f t="shared" si="28"/>
        <v>0.30126304936203119</v>
      </c>
      <c r="AC74" s="5">
        <f t="shared" si="29"/>
        <v>0.25082262370397962</v>
      </c>
      <c r="AD74" s="5">
        <f t="shared" si="30"/>
        <v>0.18358477680511578</v>
      </c>
      <c r="AE74" s="5">
        <f t="shared" si="17"/>
        <v>1.6514558887440245E-2</v>
      </c>
      <c r="AF74" s="5">
        <f t="shared" si="31"/>
        <v>0.42161793009250637</v>
      </c>
    </row>
    <row r="75" spans="1:32" x14ac:dyDescent="0.3">
      <c r="A75" t="s">
        <v>163</v>
      </c>
      <c r="B75" t="s">
        <v>164</v>
      </c>
      <c r="C75" s="2">
        <v>42272000000</v>
      </c>
      <c r="D75" s="2">
        <v>15009000000</v>
      </c>
      <c r="E75" s="2">
        <v>4245000000</v>
      </c>
      <c r="F75" s="2">
        <v>343000000</v>
      </c>
      <c r="G75" s="2">
        <v>3315000000</v>
      </c>
      <c r="H75" s="2">
        <v>23615000000</v>
      </c>
      <c r="I75" s="2">
        <v>6198000000</v>
      </c>
      <c r="J75" s="2">
        <v>54810000000</v>
      </c>
      <c r="K75" s="2">
        <v>16432000000</v>
      </c>
      <c r="L75" s="2">
        <v>21299000000</v>
      </c>
      <c r="M75" s="2">
        <f>N75-L75</f>
        <v>33511000000</v>
      </c>
      <c r="N75" s="2">
        <v>54810000000</v>
      </c>
      <c r="O75" s="2">
        <v>1913000000</v>
      </c>
      <c r="P75" t="s">
        <v>506</v>
      </c>
      <c r="Q75" s="5">
        <f t="shared" si="18"/>
        <v>1.437134858812074</v>
      </c>
      <c r="R75" s="5">
        <f t="shared" si="19"/>
        <v>0.11641918208373904</v>
      </c>
      <c r="S75" s="5">
        <f t="shared" si="20"/>
        <v>1.5733602516550074</v>
      </c>
      <c r="T75" s="5">
        <f t="shared" si="21"/>
        <v>0.61140302864440799</v>
      </c>
      <c r="U75" s="5">
        <f t="shared" si="16"/>
        <v>12.376093294460642</v>
      </c>
      <c r="V75" s="5">
        <f t="shared" si="22"/>
        <v>0.77124612297026085</v>
      </c>
      <c r="W75" s="5">
        <f t="shared" si="23"/>
        <v>2.5725413826679651</v>
      </c>
      <c r="X75" s="5">
        <f t="shared" si="24"/>
        <v>7.7449370552818822E-2</v>
      </c>
      <c r="Y75" s="5">
        <f t="shared" si="25"/>
        <v>0.11308155446086481</v>
      </c>
      <c r="Z75" s="5">
        <f t="shared" si="26"/>
        <v>3.490239007480387E-2</v>
      </c>
      <c r="AA75" s="5">
        <f t="shared" si="27"/>
        <v>0.43085203430031016</v>
      </c>
      <c r="AB75" s="5">
        <f t="shared" si="28"/>
        <v>0.29979930669585841</v>
      </c>
      <c r="AC75" s="5">
        <f t="shared" si="29"/>
        <v>0.10042108251324754</v>
      </c>
      <c r="AD75" s="5">
        <f t="shared" si="30"/>
        <v>7.8420704012112041E-2</v>
      </c>
      <c r="AE75" s="5">
        <f t="shared" si="17"/>
        <v>8.114118092354277E-3</v>
      </c>
      <c r="AF75" s="5">
        <f t="shared" si="31"/>
        <v>0.64494227857683573</v>
      </c>
    </row>
    <row r="76" spans="1:32" x14ac:dyDescent="0.3">
      <c r="A76" t="s">
        <v>165</v>
      </c>
      <c r="B76" t="s">
        <v>166</v>
      </c>
      <c r="C76" s="2">
        <v>22736000000</v>
      </c>
      <c r="D76" s="2">
        <v>13099000000</v>
      </c>
      <c r="E76" s="2">
        <v>5282000000</v>
      </c>
      <c r="F76" s="2">
        <v>578000000</v>
      </c>
      <c r="G76" s="2">
        <v>3802000000</v>
      </c>
      <c r="H76" s="2">
        <v>21748000000</v>
      </c>
      <c r="I76" s="2">
        <v>882000000</v>
      </c>
      <c r="J76" s="2">
        <v>48030000000</v>
      </c>
      <c r="K76" s="2">
        <v>19795000000</v>
      </c>
      <c r="L76" s="2">
        <v>12370000000</v>
      </c>
      <c r="M76" s="2">
        <f>N76-L76</f>
        <v>35660000000</v>
      </c>
      <c r="N76" s="2">
        <v>48030000000</v>
      </c>
      <c r="O76" s="2">
        <v>3358000000</v>
      </c>
      <c r="P76" t="s">
        <v>506</v>
      </c>
      <c r="Q76" s="5">
        <f t="shared" si="18"/>
        <v>1.0986612781005305</v>
      </c>
      <c r="R76" s="5">
        <f t="shared" si="19"/>
        <v>0.16963879767618084</v>
      </c>
      <c r="S76" s="5">
        <f t="shared" si="20"/>
        <v>2.8827809215844784</v>
      </c>
      <c r="T76" s="5">
        <f t="shared" si="21"/>
        <v>0.74245263377056003</v>
      </c>
      <c r="U76" s="5">
        <f t="shared" si="16"/>
        <v>9.1384083044982702</v>
      </c>
      <c r="V76" s="5">
        <f t="shared" si="22"/>
        <v>0.47337080991047265</v>
      </c>
      <c r="W76" s="5">
        <f t="shared" si="23"/>
        <v>1.148572871937358</v>
      </c>
      <c r="X76" s="5">
        <f t="shared" si="24"/>
        <v>0.10997293358317718</v>
      </c>
      <c r="Y76" s="5">
        <f t="shared" si="25"/>
        <v>1.8363522798251094E-2</v>
      </c>
      <c r="Z76" s="5">
        <f t="shared" si="26"/>
        <v>6.9914636685404957E-2</v>
      </c>
      <c r="AA76" s="5">
        <f t="shared" si="27"/>
        <v>0.45280033312513013</v>
      </c>
      <c r="AB76" s="5">
        <f t="shared" si="28"/>
        <v>0.41213824692900269</v>
      </c>
      <c r="AC76" s="5">
        <f t="shared" si="29"/>
        <v>0.23231878958479943</v>
      </c>
      <c r="AD76" s="5">
        <f t="shared" si="30"/>
        <v>0.1672237860661506</v>
      </c>
      <c r="AE76" s="5">
        <f t="shared" si="17"/>
        <v>2.5422237860661508E-2</v>
      </c>
      <c r="AF76" s="5">
        <f t="shared" si="31"/>
        <v>0.42386523574947221</v>
      </c>
    </row>
    <row r="77" spans="1:32" x14ac:dyDescent="0.3">
      <c r="A77" t="s">
        <v>167</v>
      </c>
      <c r="B77" t="s">
        <v>168</v>
      </c>
      <c r="C77" s="2">
        <v>54607000000</v>
      </c>
      <c r="D77" s="2">
        <f>33405000000*0.8</f>
        <v>26724000000</v>
      </c>
      <c r="E77" s="2">
        <v>12559000000</v>
      </c>
      <c r="F77" s="2">
        <v>5188000000</v>
      </c>
      <c r="G77" s="2">
        <v>5261000000</v>
      </c>
      <c r="H77" s="2">
        <v>4132000000</v>
      </c>
      <c r="I77" s="2">
        <v>39520000000</v>
      </c>
      <c r="J77" s="2">
        <v>147193000000</v>
      </c>
      <c r="K77" s="2">
        <v>13214000000</v>
      </c>
      <c r="L77" s="2">
        <v>14718000000</v>
      </c>
      <c r="M77" s="2">
        <f>N77-L77</f>
        <v>132475000000</v>
      </c>
      <c r="N77" s="2">
        <v>147193000000</v>
      </c>
      <c r="O77" s="2">
        <v>709000000</v>
      </c>
      <c r="P77" t="s">
        <v>514</v>
      </c>
      <c r="Q77" s="5">
        <f t="shared" si="18"/>
        <v>0.31269865294384741</v>
      </c>
      <c r="R77" s="5">
        <f t="shared" si="19"/>
        <v>5.3655214166792795E-2</v>
      </c>
      <c r="S77" s="5">
        <f t="shared" si="20"/>
        <v>9.0008832721837209</v>
      </c>
      <c r="T77" s="5">
        <f t="shared" si="21"/>
        <v>0.90000883194173631</v>
      </c>
      <c r="U77" s="5">
        <f t="shared" si="16"/>
        <v>2.4207787201233617</v>
      </c>
      <c r="V77" s="5">
        <f t="shared" si="22"/>
        <v>0.37098910953645892</v>
      </c>
      <c r="W77" s="5">
        <f t="shared" si="23"/>
        <v>4.1325109732102314</v>
      </c>
      <c r="X77" s="5">
        <f t="shared" si="24"/>
        <v>8.5323350974570805E-2</v>
      </c>
      <c r="Y77" s="5">
        <f t="shared" si="25"/>
        <v>0.26849102878533626</v>
      </c>
      <c r="Z77" s="5">
        <f t="shared" si="26"/>
        <v>4.8168051469838916E-3</v>
      </c>
      <c r="AA77" s="5">
        <f t="shared" si="27"/>
        <v>2.8071987118952667E-2</v>
      </c>
      <c r="AB77" s="5">
        <f t="shared" si="28"/>
        <v>8.9773290849428977E-2</v>
      </c>
      <c r="AC77" s="5">
        <f t="shared" si="29"/>
        <v>0.22998882927097258</v>
      </c>
      <c r="AD77" s="5">
        <f t="shared" si="30"/>
        <v>9.6342959693812152E-2</v>
      </c>
      <c r="AE77" s="5">
        <f t="shared" si="17"/>
        <v>9.5006134744629808E-2</v>
      </c>
      <c r="AF77" s="5">
        <f t="shared" si="31"/>
        <v>0.5106121925760434</v>
      </c>
    </row>
    <row r="78" spans="1:32" x14ac:dyDescent="0.3">
      <c r="A78" t="s">
        <v>169</v>
      </c>
      <c r="B78" t="s">
        <v>170</v>
      </c>
      <c r="C78" s="2">
        <v>16411000000</v>
      </c>
      <c r="D78" s="2">
        <v>11528000000</v>
      </c>
      <c r="E78" s="2">
        <v>1843000000</v>
      </c>
      <c r="F78" s="2">
        <v>-54000000</v>
      </c>
      <c r="G78" s="2">
        <v>1403000000</v>
      </c>
      <c r="H78" s="2">
        <v>12664000000</v>
      </c>
      <c r="I78" s="2">
        <v>6571000000</v>
      </c>
      <c r="J78" s="2">
        <v>29747000000</v>
      </c>
      <c r="K78" s="2">
        <v>10451000000</v>
      </c>
      <c r="L78" s="2">
        <v>7302000000</v>
      </c>
      <c r="M78" s="2">
        <f>N78-L78</f>
        <v>22445000000</v>
      </c>
      <c r="N78" s="2">
        <v>29747000000</v>
      </c>
      <c r="O78" s="2">
        <v>332500000</v>
      </c>
      <c r="P78" t="s">
        <v>511</v>
      </c>
      <c r="Q78" s="5">
        <f t="shared" si="18"/>
        <v>1.2117500717634677</v>
      </c>
      <c r="R78" s="5">
        <f t="shared" si="19"/>
        <v>3.1815137307434696E-2</v>
      </c>
      <c r="S78" s="5">
        <f t="shared" si="20"/>
        <v>3.0738153930430019</v>
      </c>
      <c r="T78" s="5">
        <f t="shared" si="21"/>
        <v>0.75452986855817394</v>
      </c>
      <c r="U78" s="5">
        <f t="shared" si="16"/>
        <v>34.129629629629626</v>
      </c>
      <c r="V78" s="5">
        <f t="shared" si="22"/>
        <v>0.55168588429085286</v>
      </c>
      <c r="W78" s="5">
        <f t="shared" si="23"/>
        <v>1.5702803559467993</v>
      </c>
      <c r="X78" s="5">
        <f t="shared" si="24"/>
        <v>6.1955827478401185E-2</v>
      </c>
      <c r="Y78" s="5">
        <f t="shared" si="25"/>
        <v>0.22089622482939456</v>
      </c>
      <c r="Z78" s="5">
        <f t="shared" si="26"/>
        <v>1.1177597740948668E-2</v>
      </c>
      <c r="AA78" s="5">
        <f t="shared" si="27"/>
        <v>0.42572360238007195</v>
      </c>
      <c r="AB78" s="5">
        <f t="shared" si="28"/>
        <v>0.35132954583655496</v>
      </c>
      <c r="AC78" s="5">
        <f t="shared" si="29"/>
        <v>0.11230272378282859</v>
      </c>
      <c r="AD78" s="5">
        <f t="shared" si="30"/>
        <v>8.5491438669185307E-2</v>
      </c>
      <c r="AE78" s="5">
        <f t="shared" si="17"/>
        <v>3.2904759003107671E-3</v>
      </c>
      <c r="AF78" s="5">
        <f t="shared" si="31"/>
        <v>0.29754433002254588</v>
      </c>
    </row>
    <row r="79" spans="1:32" x14ac:dyDescent="0.3">
      <c r="A79" t="s">
        <v>173</v>
      </c>
      <c r="B79" t="s">
        <v>174</v>
      </c>
      <c r="C79" s="2">
        <v>29771000000</v>
      </c>
      <c r="D79" s="2">
        <v>14385000000</v>
      </c>
      <c r="E79" s="2">
        <v>5028000000</v>
      </c>
      <c r="F79" s="2">
        <v>84000000</v>
      </c>
      <c r="G79" s="2">
        <v>4246000000</v>
      </c>
      <c r="H79" s="2">
        <v>62569000000</v>
      </c>
      <c r="I79" s="2">
        <v>1488000000</v>
      </c>
      <c r="J79" s="2">
        <v>82166000000</v>
      </c>
      <c r="K79" s="2">
        <v>48466000000</v>
      </c>
      <c r="L79" s="2">
        <v>21051000000</v>
      </c>
      <c r="M79" s="2">
        <v>61115000000</v>
      </c>
      <c r="N79" s="2">
        <v>82166000000</v>
      </c>
      <c r="O79" s="2">
        <v>9081000000</v>
      </c>
      <c r="P79" t="s">
        <v>506</v>
      </c>
      <c r="Q79" s="5">
        <f t="shared" si="18"/>
        <v>1.2909874963892214</v>
      </c>
      <c r="R79" s="5">
        <f t="shared" si="19"/>
        <v>0.18736846449057071</v>
      </c>
      <c r="S79" s="5">
        <f t="shared" si="20"/>
        <v>2.9031874970310199</v>
      </c>
      <c r="T79" s="5">
        <f t="shared" si="21"/>
        <v>0.74379913832972278</v>
      </c>
      <c r="U79" s="5">
        <f t="shared" ref="U79:U142" si="32">ABS(E79/F79)</f>
        <v>59.857142857142854</v>
      </c>
      <c r="V79" s="5">
        <f t="shared" si="22"/>
        <v>0.36232748338728915</v>
      </c>
      <c r="W79" s="5">
        <f t="shared" si="23"/>
        <v>0.61426567077951555</v>
      </c>
      <c r="X79" s="5">
        <f t="shared" si="24"/>
        <v>6.119319426526787E-2</v>
      </c>
      <c r="Y79" s="5">
        <f t="shared" si="25"/>
        <v>1.8109680403086435E-2</v>
      </c>
      <c r="Z79" s="5">
        <f t="shared" si="26"/>
        <v>0.11052016649222306</v>
      </c>
      <c r="AA79" s="5">
        <f t="shared" si="27"/>
        <v>0.76149502227198596</v>
      </c>
      <c r="AB79" s="5">
        <f t="shared" si="28"/>
        <v>0.58985468441934619</v>
      </c>
      <c r="AC79" s="5">
        <f t="shared" si="29"/>
        <v>0.16888918746431092</v>
      </c>
      <c r="AD79" s="5">
        <f t="shared" si="30"/>
        <v>0.14262201471230393</v>
      </c>
      <c r="AE79" s="5">
        <f t="shared" ref="AE79:AE142" si="33">ABS(F79/C79)</f>
        <v>2.8215377380672465E-3</v>
      </c>
      <c r="AF79" s="5">
        <f t="shared" si="31"/>
        <v>0.51681166235598397</v>
      </c>
    </row>
    <row r="80" spans="1:32" x14ac:dyDescent="0.3">
      <c r="A80" t="s">
        <v>175</v>
      </c>
      <c r="B80" t="s">
        <v>176</v>
      </c>
      <c r="C80" s="2">
        <v>96773000000</v>
      </c>
      <c r="D80" s="2">
        <v>79113000000</v>
      </c>
      <c r="E80" s="2">
        <v>8891000000</v>
      </c>
      <c r="F80" s="2">
        <v>-156000000</v>
      </c>
      <c r="G80" s="2">
        <v>17660000000</v>
      </c>
      <c r="H80" s="2">
        <v>49616000000</v>
      </c>
      <c r="I80" s="2">
        <v>29725000000</v>
      </c>
      <c r="J80" s="2">
        <v>106618000000</v>
      </c>
      <c r="K80" s="2">
        <v>28748000000</v>
      </c>
      <c r="L80" s="2">
        <f>N80-M80</f>
        <v>63609000000</v>
      </c>
      <c r="M80" s="2">
        <v>43009000000</v>
      </c>
      <c r="N80" s="2">
        <v>106618000000</v>
      </c>
      <c r="O80" s="2">
        <v>16398000000</v>
      </c>
      <c r="P80" t="s">
        <v>512</v>
      </c>
      <c r="Q80" s="5">
        <f t="shared" si="18"/>
        <v>1.7258939752330598</v>
      </c>
      <c r="R80" s="5">
        <f t="shared" si="19"/>
        <v>0.57040489773201619</v>
      </c>
      <c r="S80" s="5">
        <f t="shared" si="20"/>
        <v>0.67614645726233713</v>
      </c>
      <c r="T80" s="5">
        <f t="shared" si="21"/>
        <v>0.40339342324935751</v>
      </c>
      <c r="U80" s="5">
        <f t="shared" si="32"/>
        <v>56.993589743589745</v>
      </c>
      <c r="V80" s="5">
        <f t="shared" si="22"/>
        <v>0.90766099532911892</v>
      </c>
      <c r="W80" s="5">
        <f t="shared" si="23"/>
        <v>3.3662515653262837</v>
      </c>
      <c r="X80" s="5">
        <f t="shared" si="24"/>
        <v>8.3391172222326435E-2</v>
      </c>
      <c r="Y80" s="5">
        <f t="shared" si="25"/>
        <v>0.27879907707891727</v>
      </c>
      <c r="Z80" s="5">
        <f t="shared" si="26"/>
        <v>0.1538014218987413</v>
      </c>
      <c r="AA80" s="5">
        <f t="shared" si="27"/>
        <v>0.46536232155921137</v>
      </c>
      <c r="AB80" s="5">
        <f t="shared" si="28"/>
        <v>0.26963552120655049</v>
      </c>
      <c r="AC80" s="5">
        <f t="shared" si="29"/>
        <v>9.1874799789197395E-2</v>
      </c>
      <c r="AD80" s="5">
        <f t="shared" si="30"/>
        <v>0.18248891736331416</v>
      </c>
      <c r="AE80" s="5">
        <f t="shared" si="33"/>
        <v>1.6120198815785395E-3</v>
      </c>
      <c r="AF80" s="5">
        <f t="shared" si="31"/>
        <v>0.18248891736331416</v>
      </c>
    </row>
    <row r="81" spans="1:32" x14ac:dyDescent="0.3">
      <c r="A81" t="s">
        <v>177</v>
      </c>
      <c r="B81" t="s">
        <v>178</v>
      </c>
      <c r="C81" s="2">
        <v>9835600000</v>
      </c>
      <c r="D81" s="2">
        <v>2533400000</v>
      </c>
      <c r="E81" s="2">
        <v>1515600000</v>
      </c>
      <c r="F81" s="2">
        <v>218800000</v>
      </c>
      <c r="G81" s="2">
        <v>218800000</v>
      </c>
      <c r="H81" s="2">
        <v>6859300000</v>
      </c>
      <c r="I81" s="2">
        <v>3309700000</v>
      </c>
      <c r="J81" s="2">
        <v>26844800000</v>
      </c>
      <c r="K81" s="2">
        <v>3434300000</v>
      </c>
      <c r="L81" s="2">
        <f>N81-M81</f>
        <v>14799400000</v>
      </c>
      <c r="M81" s="2">
        <v>12045400000</v>
      </c>
      <c r="N81" s="2">
        <v>26844800000</v>
      </c>
      <c r="O81" s="2">
        <v>1049900000</v>
      </c>
      <c r="P81" t="s">
        <v>504</v>
      </c>
      <c r="Q81" s="5">
        <f t="shared" si="18"/>
        <v>1.997292024575605</v>
      </c>
      <c r="R81" s="5">
        <f t="shared" si="19"/>
        <v>0.30571004280348252</v>
      </c>
      <c r="S81" s="5">
        <f t="shared" si="20"/>
        <v>0.81391137478546427</v>
      </c>
      <c r="T81" s="5">
        <f t="shared" si="21"/>
        <v>0.44870514960066754</v>
      </c>
      <c r="U81" s="5">
        <f t="shared" si="32"/>
        <v>6.9268738574040221</v>
      </c>
      <c r="V81" s="5">
        <f t="shared" si="22"/>
        <v>0.36638753129097629</v>
      </c>
      <c r="W81" s="5">
        <f t="shared" si="23"/>
        <v>2.8639315144279767</v>
      </c>
      <c r="X81" s="5">
        <f t="shared" si="24"/>
        <v>5.6457861485278343E-2</v>
      </c>
      <c r="Y81" s="5">
        <f t="shared" si="25"/>
        <v>0.12329017165335558</v>
      </c>
      <c r="Z81" s="5">
        <f t="shared" si="26"/>
        <v>3.9109995231851234E-2</v>
      </c>
      <c r="AA81" s="5">
        <f t="shared" si="27"/>
        <v>0.25551689712719039</v>
      </c>
      <c r="AB81" s="5">
        <f t="shared" si="28"/>
        <v>0.12793166646799381</v>
      </c>
      <c r="AC81" s="5">
        <f t="shared" si="29"/>
        <v>0.15409329374923747</v>
      </c>
      <c r="AD81" s="5">
        <f t="shared" si="30"/>
        <v>2.2245719630729188E-2</v>
      </c>
      <c r="AE81" s="5">
        <f t="shared" si="33"/>
        <v>2.2245719630729188E-2</v>
      </c>
      <c r="AF81" s="5">
        <f t="shared" si="31"/>
        <v>0.74242547480580745</v>
      </c>
    </row>
    <row r="82" spans="1:32" x14ac:dyDescent="0.3">
      <c r="A82" t="s">
        <v>179</v>
      </c>
      <c r="B82" t="s">
        <v>180</v>
      </c>
      <c r="C82" s="2">
        <v>13117200000</v>
      </c>
      <c r="D82" s="2">
        <v>932100000</v>
      </c>
      <c r="E82" s="2">
        <v>4047100000</v>
      </c>
      <c r="F82" s="2">
        <v>-73000000</v>
      </c>
      <c r="G82" s="2">
        <v>3953600000</v>
      </c>
      <c r="H82" s="2">
        <v>19479200000</v>
      </c>
      <c r="I82" s="2">
        <v>4146400000</v>
      </c>
      <c r="J82" s="2">
        <v>33080200000</v>
      </c>
      <c r="K82" s="2">
        <v>3423400000</v>
      </c>
      <c r="L82" s="2">
        <v>25973100000</v>
      </c>
      <c r="M82" s="2">
        <v>7107100000</v>
      </c>
      <c r="N82" s="2">
        <v>33080200000</v>
      </c>
      <c r="O82" s="2">
        <v>2730000000</v>
      </c>
      <c r="P82" t="s">
        <v>504</v>
      </c>
      <c r="Q82" s="5">
        <f t="shared" si="18"/>
        <v>5.6900157737921369</v>
      </c>
      <c r="R82" s="5">
        <f t="shared" si="19"/>
        <v>0.79745282467722145</v>
      </c>
      <c r="S82" s="5">
        <f t="shared" si="20"/>
        <v>0.27363310502019395</v>
      </c>
      <c r="T82" s="5">
        <f t="shared" si="21"/>
        <v>0.21484452935592893</v>
      </c>
      <c r="U82" s="5">
        <f t="shared" si="32"/>
        <v>55.439726027397263</v>
      </c>
      <c r="V82" s="5">
        <f t="shared" si="22"/>
        <v>0.39652722776766769</v>
      </c>
      <c r="W82" s="5">
        <f t="shared" si="23"/>
        <v>3.8316293743062451</v>
      </c>
      <c r="X82" s="5">
        <f t="shared" si="24"/>
        <v>0.12234206564651967</v>
      </c>
      <c r="Y82" s="5">
        <f t="shared" si="25"/>
        <v>0.1253438612825799</v>
      </c>
      <c r="Z82" s="5">
        <f t="shared" si="26"/>
        <v>8.2526707819178841E-2</v>
      </c>
      <c r="AA82" s="5">
        <f t="shared" si="27"/>
        <v>0.58884770950598853</v>
      </c>
      <c r="AB82" s="5">
        <f t="shared" si="28"/>
        <v>0.10348788701398419</v>
      </c>
      <c r="AC82" s="5">
        <f t="shared" si="29"/>
        <v>0.30853383344006341</v>
      </c>
      <c r="AD82" s="5">
        <f t="shared" si="30"/>
        <v>0.30140578782057148</v>
      </c>
      <c r="AE82" s="5">
        <f t="shared" si="33"/>
        <v>5.5652120879455978E-3</v>
      </c>
      <c r="AF82" s="5">
        <f t="shared" si="31"/>
        <v>0.92894062757295759</v>
      </c>
    </row>
    <row r="83" spans="1:32" x14ac:dyDescent="0.3">
      <c r="A83" t="s">
        <v>181</v>
      </c>
      <c r="B83" t="s">
        <v>182</v>
      </c>
      <c r="C83" s="2">
        <v>4504000000</v>
      </c>
      <c r="D83" s="2">
        <v>1760000000</v>
      </c>
      <c r="E83" s="2">
        <v>-1117000000</v>
      </c>
      <c r="F83" s="2">
        <v>77000000</v>
      </c>
      <c r="G83" s="2">
        <v>2744000000</v>
      </c>
      <c r="H83" s="2">
        <v>2609000000</v>
      </c>
      <c r="I83" s="2">
        <v>1007000000</v>
      </c>
      <c r="J83" s="2">
        <v>10111000000</v>
      </c>
      <c r="K83" s="2">
        <v>1570000000</v>
      </c>
      <c r="L83" s="2">
        <v>5745000000</v>
      </c>
      <c r="M83" s="2">
        <f>N83-L83</f>
        <v>4366000000</v>
      </c>
      <c r="N83" s="2">
        <v>10111000000</v>
      </c>
      <c r="O83" s="2">
        <v>1048000000</v>
      </c>
      <c r="P83" t="s">
        <v>512</v>
      </c>
      <c r="Q83" s="5">
        <f t="shared" si="18"/>
        <v>1.6617834394904458</v>
      </c>
      <c r="R83" s="5">
        <f t="shared" si="19"/>
        <v>0.66751592356687894</v>
      </c>
      <c r="S83" s="5">
        <f t="shared" si="20"/>
        <v>0.75996518711923411</v>
      </c>
      <c r="T83" s="5">
        <f t="shared" si="21"/>
        <v>0.43180694293343885</v>
      </c>
      <c r="U83" s="5">
        <f t="shared" si="32"/>
        <v>14.506493506493506</v>
      </c>
      <c r="V83" s="5">
        <f t="shared" si="22"/>
        <v>0.44545544456532488</v>
      </c>
      <c r="W83" s="5">
        <f t="shared" si="23"/>
        <v>2.8687898089171973</v>
      </c>
      <c r="X83" s="5">
        <f t="shared" si="24"/>
        <v>-0.11047374146968648</v>
      </c>
      <c r="Y83" s="5">
        <f t="shared" si="25"/>
        <v>9.9594501038472949E-2</v>
      </c>
      <c r="Z83" s="5">
        <f t="shared" si="26"/>
        <v>0.10364949065374345</v>
      </c>
      <c r="AA83" s="5">
        <f t="shared" si="27"/>
        <v>0.25803580259123726</v>
      </c>
      <c r="AB83" s="5">
        <f t="shared" si="28"/>
        <v>0.15527643160913857</v>
      </c>
      <c r="AC83" s="5">
        <f t="shared" si="29"/>
        <v>-0.24800177619893429</v>
      </c>
      <c r="AD83" s="5">
        <f t="shared" si="30"/>
        <v>0.60923623445825936</v>
      </c>
      <c r="AE83" s="5">
        <f t="shared" si="33"/>
        <v>1.7095914742451153E-2</v>
      </c>
      <c r="AF83" s="5">
        <f t="shared" si="31"/>
        <v>0.60923623445825936</v>
      </c>
    </row>
    <row r="84" spans="1:32" x14ac:dyDescent="0.3">
      <c r="A84" t="s">
        <v>183</v>
      </c>
      <c r="B84" t="s">
        <v>184</v>
      </c>
      <c r="C84" s="2">
        <v>4520000000</v>
      </c>
      <c r="D84" s="2">
        <v>167000000</v>
      </c>
      <c r="E84" s="2">
        <v>2264000000</v>
      </c>
      <c r="F84" s="2">
        <v>190000000</v>
      </c>
      <c r="G84" s="2">
        <v>1691000000</v>
      </c>
      <c r="H84" s="2">
        <v>14454000000</v>
      </c>
      <c r="I84" s="2">
        <v>1415000000</v>
      </c>
      <c r="J84" s="2">
        <v>41363000000</v>
      </c>
      <c r="K84" s="2">
        <v>5009000000</v>
      </c>
      <c r="L84" s="2">
        <f>N84-M84</f>
        <v>12087000000</v>
      </c>
      <c r="M84" s="2">
        <v>29276000000</v>
      </c>
      <c r="N84" s="2">
        <v>41363000000</v>
      </c>
      <c r="O84" s="2">
        <v>9604000000</v>
      </c>
      <c r="P84" t="s">
        <v>511</v>
      </c>
      <c r="Q84" s="5">
        <f t="shared" si="18"/>
        <v>2.8856059093631465</v>
      </c>
      <c r="R84" s="5">
        <f t="shared" si="19"/>
        <v>1.917348772210022</v>
      </c>
      <c r="S84" s="5">
        <f t="shared" si="20"/>
        <v>2.4221063953007365</v>
      </c>
      <c r="T84" s="5">
        <f t="shared" si="21"/>
        <v>0.70778231753015985</v>
      </c>
      <c r="U84" s="5">
        <f t="shared" si="32"/>
        <v>11.91578947368421</v>
      </c>
      <c r="V84" s="5">
        <f t="shared" si="22"/>
        <v>0.10927640645020913</v>
      </c>
      <c r="W84" s="5">
        <f t="shared" si="23"/>
        <v>0.90237572369734476</v>
      </c>
      <c r="X84" s="5">
        <f t="shared" si="24"/>
        <v>5.4734908009573771E-2</v>
      </c>
      <c r="Y84" s="5">
        <f t="shared" si="25"/>
        <v>3.4209317505983605E-2</v>
      </c>
      <c r="Z84" s="5">
        <f t="shared" si="26"/>
        <v>0.2321881875105771</v>
      </c>
      <c r="AA84" s="5">
        <f t="shared" si="27"/>
        <v>0.34944273867949616</v>
      </c>
      <c r="AB84" s="5">
        <f t="shared" si="28"/>
        <v>0.12109856635157025</v>
      </c>
      <c r="AC84" s="5">
        <f t="shared" si="29"/>
        <v>0.50088495575221237</v>
      </c>
      <c r="AD84" s="5">
        <f t="shared" si="30"/>
        <v>0.37411504424778763</v>
      </c>
      <c r="AE84" s="5">
        <f t="shared" si="33"/>
        <v>4.2035398230088498E-2</v>
      </c>
      <c r="AF84" s="5">
        <f t="shared" si="31"/>
        <v>0.96305309734513278</v>
      </c>
    </row>
    <row r="85" spans="1:32" x14ac:dyDescent="0.3">
      <c r="A85" t="s">
        <v>185</v>
      </c>
      <c r="B85" t="s">
        <v>186</v>
      </c>
      <c r="C85" s="2">
        <v>52788000000</v>
      </c>
      <c r="D85" s="2">
        <v>12257000000</v>
      </c>
      <c r="E85" s="2">
        <v>3034000000</v>
      </c>
      <c r="F85" s="2">
        <v>-2145000000</v>
      </c>
      <c r="G85" s="2">
        <v>822000000</v>
      </c>
      <c r="H85" s="2">
        <v>13572000000</v>
      </c>
      <c r="I85" s="2">
        <v>30764000000</v>
      </c>
      <c r="J85" s="2">
        <v>63058000000</v>
      </c>
      <c r="K85" s="2">
        <v>22062000000</v>
      </c>
      <c r="L85" s="2">
        <v>-5202000000</v>
      </c>
      <c r="M85" s="2">
        <f>N85-L85</f>
        <v>68260000000</v>
      </c>
      <c r="N85" s="2">
        <v>63058000000</v>
      </c>
      <c r="O85" s="2">
        <v>578000000</v>
      </c>
      <c r="P85" t="s">
        <v>517</v>
      </c>
      <c r="Q85" s="5">
        <f t="shared" si="18"/>
        <v>0.61517541474027737</v>
      </c>
      <c r="R85" s="5">
        <f t="shared" si="19"/>
        <v>2.6198894025926935E-2</v>
      </c>
      <c r="S85" s="5">
        <f t="shared" si="20"/>
        <v>-13.121876201460976</v>
      </c>
      <c r="T85" s="5">
        <f t="shared" si="21"/>
        <v>1.0824954803514224</v>
      </c>
      <c r="U85" s="5">
        <f t="shared" si="32"/>
        <v>1.4144522144522145</v>
      </c>
      <c r="V85" s="5">
        <f t="shared" si="22"/>
        <v>0.83713406704938309</v>
      </c>
      <c r="W85" s="5">
        <f t="shared" si="23"/>
        <v>2.3927114495512645</v>
      </c>
      <c r="X85" s="5">
        <f t="shared" si="24"/>
        <v>4.8114434330299091E-2</v>
      </c>
      <c r="Y85" s="5">
        <f t="shared" si="25"/>
        <v>0.48786831171302608</v>
      </c>
      <c r="Z85" s="5">
        <f t="shared" si="26"/>
        <v>9.1661644834913885E-3</v>
      </c>
      <c r="AA85" s="5">
        <f t="shared" si="27"/>
        <v>0.21523042278537219</v>
      </c>
      <c r="AB85" s="5">
        <f t="shared" si="28"/>
        <v>0.34986837514669034</v>
      </c>
      <c r="AC85" s="5">
        <f t="shared" si="29"/>
        <v>5.7475183753883462E-2</v>
      </c>
      <c r="AD85" s="5">
        <f t="shared" si="30"/>
        <v>1.5571720845646737E-2</v>
      </c>
      <c r="AE85" s="5">
        <f t="shared" si="33"/>
        <v>4.063423505342123E-2</v>
      </c>
      <c r="AF85" s="5">
        <f t="shared" si="31"/>
        <v>0.76780707736606801</v>
      </c>
    </row>
    <row r="86" spans="1:32" x14ac:dyDescent="0.3">
      <c r="A86" t="s">
        <v>187</v>
      </c>
      <c r="B86" t="s">
        <v>188</v>
      </c>
      <c r="C86" s="2">
        <v>10426000000</v>
      </c>
      <c r="D86" s="2">
        <v>4017000000</v>
      </c>
      <c r="E86" s="2">
        <v>394000000</v>
      </c>
      <c r="F86" s="2">
        <v>-121000000</v>
      </c>
      <c r="G86" s="2">
        <v>235000000</v>
      </c>
      <c r="H86" s="2">
        <v>2705000000</v>
      </c>
      <c r="I86" s="2">
        <v>8388000000</v>
      </c>
      <c r="J86" s="2">
        <v>14613000000</v>
      </c>
      <c r="K86" s="2">
        <v>4459000000</v>
      </c>
      <c r="L86" s="2">
        <v>4113000000</v>
      </c>
      <c r="M86" s="2">
        <f>N86-L86</f>
        <v>10500000000</v>
      </c>
      <c r="N86" s="2">
        <v>14613000000</v>
      </c>
      <c r="O86" s="2">
        <v>281000000</v>
      </c>
      <c r="P86" t="s">
        <v>516</v>
      </c>
      <c r="Q86" s="5">
        <f t="shared" si="18"/>
        <v>0.60663825969948415</v>
      </c>
      <c r="R86" s="5">
        <f t="shared" si="19"/>
        <v>6.3018614039022203E-2</v>
      </c>
      <c r="S86" s="5">
        <f t="shared" si="20"/>
        <v>2.5528811086797956</v>
      </c>
      <c r="T86" s="5">
        <f t="shared" si="21"/>
        <v>0.71853828782590845</v>
      </c>
      <c r="U86" s="5">
        <f t="shared" si="32"/>
        <v>3.2561983471074378</v>
      </c>
      <c r="V86" s="5">
        <f t="shared" si="22"/>
        <v>0.71347430370218301</v>
      </c>
      <c r="W86" s="5">
        <f t="shared" si="23"/>
        <v>2.3381924198250728</v>
      </c>
      <c r="X86" s="5">
        <f t="shared" si="24"/>
        <v>2.6962293847943613E-2</v>
      </c>
      <c r="Y86" s="5">
        <f t="shared" si="25"/>
        <v>0.57400944364606854</v>
      </c>
      <c r="Z86" s="5">
        <f t="shared" si="26"/>
        <v>1.9229453226579072E-2</v>
      </c>
      <c r="AA86" s="5">
        <f t="shared" si="27"/>
        <v>0.18510914938753165</v>
      </c>
      <c r="AB86" s="5">
        <f t="shared" si="28"/>
        <v>0.30513925956340243</v>
      </c>
      <c r="AC86" s="5">
        <f t="shared" si="29"/>
        <v>3.779014003452906E-2</v>
      </c>
      <c r="AD86" s="5">
        <f t="shared" si="30"/>
        <v>2.2539804335315557E-2</v>
      </c>
      <c r="AE86" s="5">
        <f t="shared" si="33"/>
        <v>1.1605601381162478E-2</v>
      </c>
      <c r="AF86" s="5">
        <f t="shared" si="31"/>
        <v>0.61471321695760595</v>
      </c>
    </row>
    <row r="87" spans="1:32" x14ac:dyDescent="0.3">
      <c r="A87" t="s">
        <v>189</v>
      </c>
      <c r="B87" t="s">
        <v>190</v>
      </c>
      <c r="C87" s="2">
        <v>12554700000</v>
      </c>
      <c r="D87" s="2">
        <v>8470600000</v>
      </c>
      <c r="E87" s="2">
        <v>2559600000</v>
      </c>
      <c r="F87" s="2">
        <v>-139500000</v>
      </c>
      <c r="G87" s="2">
        <v>4084100000</v>
      </c>
      <c r="H87" s="2">
        <v>6835300000</v>
      </c>
      <c r="I87" s="2">
        <v>1314700000</v>
      </c>
      <c r="J87" s="2">
        <v>16526400000</v>
      </c>
      <c r="K87" s="2">
        <v>3152700000</v>
      </c>
      <c r="L87" s="2">
        <f>N87-M87</f>
        <v>8426500000</v>
      </c>
      <c r="M87" s="2">
        <v>8099900000</v>
      </c>
      <c r="N87" s="2">
        <f>J87</f>
        <v>16526400000</v>
      </c>
      <c r="O87" s="2">
        <v>1475000000</v>
      </c>
      <c r="P87" t="s">
        <v>504</v>
      </c>
      <c r="Q87" s="5">
        <f t="shared" si="18"/>
        <v>2.1680781552320232</v>
      </c>
      <c r="R87" s="5">
        <f t="shared" si="19"/>
        <v>0.46785295143844957</v>
      </c>
      <c r="S87" s="5">
        <f t="shared" si="20"/>
        <v>0.96124132201981838</v>
      </c>
      <c r="T87" s="5">
        <f t="shared" si="21"/>
        <v>0.49011884015877627</v>
      </c>
      <c r="U87" s="5">
        <f t="shared" si="32"/>
        <v>18.348387096774193</v>
      </c>
      <c r="V87" s="5">
        <f t="shared" si="22"/>
        <v>0.75967542840546032</v>
      </c>
      <c r="W87" s="5">
        <f t="shared" si="23"/>
        <v>3.9822057284232564</v>
      </c>
      <c r="X87" s="5">
        <f t="shared" si="24"/>
        <v>0.15487946558234097</v>
      </c>
      <c r="Y87" s="5">
        <f t="shared" si="25"/>
        <v>7.9551505470035824E-2</v>
      </c>
      <c r="Z87" s="5">
        <f t="shared" si="26"/>
        <v>8.9251137573821276E-2</v>
      </c>
      <c r="AA87" s="5">
        <f t="shared" si="27"/>
        <v>0.41359884790395973</v>
      </c>
      <c r="AB87" s="5">
        <f t="shared" si="28"/>
        <v>0.19076749927388906</v>
      </c>
      <c r="AC87" s="5">
        <f t="shared" si="29"/>
        <v>0.2038758393271046</v>
      </c>
      <c r="AD87" s="5">
        <f t="shared" si="30"/>
        <v>0.3253044676495655</v>
      </c>
      <c r="AE87" s="5">
        <f t="shared" si="33"/>
        <v>1.1111376615928696E-2</v>
      </c>
      <c r="AF87" s="5">
        <f t="shared" si="31"/>
        <v>0.3253044676495655</v>
      </c>
    </row>
    <row r="88" spans="1:32" x14ac:dyDescent="0.3">
      <c r="A88" t="s">
        <v>191</v>
      </c>
      <c r="B88" t="s">
        <v>192</v>
      </c>
      <c r="C88" s="2">
        <v>2207000000</v>
      </c>
      <c r="D88" s="2">
        <v>116000000</v>
      </c>
      <c r="E88" s="2">
        <v>583000000</v>
      </c>
      <c r="F88" s="2">
        <v>27000000</v>
      </c>
      <c r="G88" s="2">
        <v>587000000</v>
      </c>
      <c r="H88" s="2">
        <v>15496000000</v>
      </c>
      <c r="I88" s="2">
        <v>204000000</v>
      </c>
      <c r="J88" s="2">
        <v>28518000000</v>
      </c>
      <c r="K88" s="2">
        <v>3322000000</v>
      </c>
      <c r="L88" s="2">
        <v>20793000000</v>
      </c>
      <c r="M88" s="2">
        <v>7725000000</v>
      </c>
      <c r="N88" s="2">
        <v>28518000000</v>
      </c>
      <c r="O88" s="2">
        <v>10770000000</v>
      </c>
      <c r="P88" t="s">
        <v>514</v>
      </c>
      <c r="Q88" s="5">
        <f t="shared" si="18"/>
        <v>4.6646598434677902</v>
      </c>
      <c r="R88" s="5">
        <f t="shared" si="19"/>
        <v>3.2420228777844673</v>
      </c>
      <c r="S88" s="5">
        <f t="shared" si="20"/>
        <v>0.37151926128985718</v>
      </c>
      <c r="T88" s="5">
        <f t="shared" si="21"/>
        <v>0.27088154849568691</v>
      </c>
      <c r="U88" s="5">
        <f t="shared" si="32"/>
        <v>21.592592592592592</v>
      </c>
      <c r="V88" s="5">
        <f t="shared" si="22"/>
        <v>7.738971877410758E-2</v>
      </c>
      <c r="W88" s="5">
        <f t="shared" si="23"/>
        <v>0.66435881998795909</v>
      </c>
      <c r="X88" s="5">
        <f t="shared" si="24"/>
        <v>2.0443228837926923E-2</v>
      </c>
      <c r="Y88" s="5">
        <f t="shared" si="25"/>
        <v>7.1533768146433835E-3</v>
      </c>
      <c r="Z88" s="5">
        <f t="shared" si="26"/>
        <v>0.37765621712602565</v>
      </c>
      <c r="AA88" s="5">
        <f t="shared" si="27"/>
        <v>0.5433761133319307</v>
      </c>
      <c r="AB88" s="5">
        <f t="shared" si="28"/>
        <v>0.11648783224630058</v>
      </c>
      <c r="AC88" s="5">
        <f t="shared" si="29"/>
        <v>0.26415949252378795</v>
      </c>
      <c r="AD88" s="5">
        <f t="shared" si="30"/>
        <v>0.26597190756683281</v>
      </c>
      <c r="AE88" s="5">
        <f t="shared" si="33"/>
        <v>1.2233801540552787E-2</v>
      </c>
      <c r="AF88" s="5">
        <f t="shared" si="31"/>
        <v>0.94743996375169914</v>
      </c>
    </row>
    <row r="89" spans="1:32" x14ac:dyDescent="0.3">
      <c r="A89" t="s">
        <v>193</v>
      </c>
      <c r="B89" t="s">
        <v>194</v>
      </c>
      <c r="C89" s="2">
        <v>4706000000</v>
      </c>
      <c r="D89" s="2">
        <v>2679000000</v>
      </c>
      <c r="E89" s="2">
        <v>439000000</v>
      </c>
      <c r="F89" s="2">
        <v>111000000</v>
      </c>
      <c r="G89" s="2">
        <v>281000000</v>
      </c>
      <c r="H89" s="2">
        <v>8156000000</v>
      </c>
      <c r="I89" s="2">
        <v>6647000000</v>
      </c>
      <c r="J89" s="2">
        <v>52274000000</v>
      </c>
      <c r="K89" s="2">
        <v>7540000000</v>
      </c>
      <c r="L89" s="2">
        <v>25332000000</v>
      </c>
      <c r="M89" s="2">
        <f>N89-L89</f>
        <v>26942000000</v>
      </c>
      <c r="N89" s="2">
        <v>52274000000</v>
      </c>
      <c r="O89" s="2">
        <v>1180000000</v>
      </c>
      <c r="P89" t="s">
        <v>512</v>
      </c>
      <c r="Q89" s="5">
        <f t="shared" si="18"/>
        <v>1.0816976127320954</v>
      </c>
      <c r="R89" s="5">
        <f t="shared" si="19"/>
        <v>0.15649867374005305</v>
      </c>
      <c r="S89" s="5">
        <f t="shared" si="20"/>
        <v>1.0635559766303491</v>
      </c>
      <c r="T89" s="5">
        <f t="shared" si="21"/>
        <v>0.51539962505260739</v>
      </c>
      <c r="U89" s="5">
        <f t="shared" si="32"/>
        <v>3.954954954954955</v>
      </c>
      <c r="V89" s="5">
        <f t="shared" si="22"/>
        <v>9.0025634158472659E-2</v>
      </c>
      <c r="W89" s="5">
        <f t="shared" si="23"/>
        <v>0.62413793103448278</v>
      </c>
      <c r="X89" s="5">
        <f t="shared" si="24"/>
        <v>8.3980563951486405E-3</v>
      </c>
      <c r="Y89" s="5">
        <f t="shared" si="25"/>
        <v>0.1271569040058155</v>
      </c>
      <c r="Z89" s="5">
        <f t="shared" si="26"/>
        <v>2.2573363431151242E-2</v>
      </c>
      <c r="AA89" s="5">
        <f t="shared" si="27"/>
        <v>0.15602402724107586</v>
      </c>
      <c r="AB89" s="5">
        <f t="shared" si="28"/>
        <v>0.14423996633125455</v>
      </c>
      <c r="AC89" s="5">
        <f t="shared" si="29"/>
        <v>9.3285167870803223E-2</v>
      </c>
      <c r="AD89" s="5">
        <f t="shared" si="30"/>
        <v>5.9711007224819382E-2</v>
      </c>
      <c r="AE89" s="5">
        <f t="shared" si="33"/>
        <v>2.358691032724182E-2</v>
      </c>
      <c r="AF89" s="5">
        <f t="shared" si="31"/>
        <v>0.43072673183170423</v>
      </c>
    </row>
    <row r="90" spans="1:32" x14ac:dyDescent="0.3">
      <c r="A90" t="s">
        <v>195</v>
      </c>
      <c r="B90" t="s">
        <v>196</v>
      </c>
      <c r="C90" s="2">
        <v>45006000000</v>
      </c>
      <c r="D90" s="2">
        <v>10693000000</v>
      </c>
      <c r="E90" s="2">
        <v>8440000000</v>
      </c>
      <c r="F90" s="2">
        <v>120000000</v>
      </c>
      <c r="G90" s="2">
        <v>8040000000</v>
      </c>
      <c r="H90" s="2">
        <v>31770000000</v>
      </c>
      <c r="I90" s="2">
        <v>6646000000</v>
      </c>
      <c r="J90" s="2">
        <v>95159000000</v>
      </c>
      <c r="K90" s="2">
        <v>22262000000</v>
      </c>
      <c r="L90" s="2">
        <f>N90-M90</f>
        <v>29485000000</v>
      </c>
      <c r="M90" s="2">
        <v>65674000000</v>
      </c>
      <c r="N90" s="2">
        <v>95159000000</v>
      </c>
      <c r="O90" s="2">
        <v>11464000000</v>
      </c>
      <c r="P90" t="s">
        <v>511</v>
      </c>
      <c r="Q90" s="5">
        <f t="shared" si="18"/>
        <v>1.4270954990566884</v>
      </c>
      <c r="R90" s="5">
        <f t="shared" si="19"/>
        <v>0.51495822477764797</v>
      </c>
      <c r="S90" s="5">
        <f t="shared" si="20"/>
        <v>2.2273698490758012</v>
      </c>
      <c r="T90" s="5">
        <f t="shared" si="21"/>
        <v>0.69015016971594911</v>
      </c>
      <c r="U90" s="5">
        <f t="shared" si="32"/>
        <v>70.333333333333329</v>
      </c>
      <c r="V90" s="5">
        <f t="shared" si="22"/>
        <v>0.47295578978341513</v>
      </c>
      <c r="W90" s="5">
        <f t="shared" si="23"/>
        <v>2.0216512442727517</v>
      </c>
      <c r="X90" s="5">
        <f t="shared" si="24"/>
        <v>8.8693660084700338E-2</v>
      </c>
      <c r="Y90" s="5">
        <f t="shared" si="25"/>
        <v>6.9841002952952425E-2</v>
      </c>
      <c r="Z90" s="5">
        <f t="shared" si="26"/>
        <v>0.12047205203921857</v>
      </c>
      <c r="AA90" s="5">
        <f t="shared" si="27"/>
        <v>0.33386227261740875</v>
      </c>
      <c r="AB90" s="5">
        <f t="shared" si="28"/>
        <v>0.23394529156464444</v>
      </c>
      <c r="AC90" s="5">
        <f t="shared" si="29"/>
        <v>0.18753055148202463</v>
      </c>
      <c r="AD90" s="5">
        <f t="shared" si="30"/>
        <v>0.17864284762031729</v>
      </c>
      <c r="AE90" s="5">
        <f t="shared" si="33"/>
        <v>2.6663111585121984E-3</v>
      </c>
      <c r="AF90" s="5">
        <f t="shared" si="31"/>
        <v>0.76240945651690883</v>
      </c>
    </row>
    <row r="91" spans="1:32" x14ac:dyDescent="0.3">
      <c r="A91" t="s">
        <v>197</v>
      </c>
      <c r="B91" t="s">
        <v>198</v>
      </c>
      <c r="C91" s="2">
        <v>6981000000</v>
      </c>
      <c r="D91" s="2">
        <v>1980000000</v>
      </c>
      <c r="E91" s="2">
        <v>2369000000</v>
      </c>
      <c r="F91" s="2">
        <v>850000000</v>
      </c>
      <c r="G91" s="2">
        <v>1502000000</v>
      </c>
      <c r="H91" s="2">
        <v>1032000000</v>
      </c>
      <c r="I91" s="2">
        <v>15666000000</v>
      </c>
      <c r="J91" s="2">
        <v>38527000000</v>
      </c>
      <c r="K91" s="2">
        <v>2585000000</v>
      </c>
      <c r="L91" s="2">
        <v>6381000000</v>
      </c>
      <c r="M91" s="2">
        <v>32146000000</v>
      </c>
      <c r="N91" s="2">
        <v>38527000000</v>
      </c>
      <c r="O91" s="2">
        <v>105000000</v>
      </c>
      <c r="P91" t="s">
        <v>512</v>
      </c>
      <c r="Q91" s="5">
        <f t="shared" si="18"/>
        <v>0.39922630560928435</v>
      </c>
      <c r="R91" s="5">
        <f t="shared" si="19"/>
        <v>4.0618955512572531E-2</v>
      </c>
      <c r="S91" s="5">
        <f t="shared" si="20"/>
        <v>5.0377683748628739</v>
      </c>
      <c r="T91" s="5">
        <f t="shared" si="21"/>
        <v>0.83437589223142217</v>
      </c>
      <c r="U91" s="5">
        <f t="shared" si="32"/>
        <v>2.7870588235294118</v>
      </c>
      <c r="V91" s="5">
        <f t="shared" si="22"/>
        <v>0.18119760168193735</v>
      </c>
      <c r="W91" s="5">
        <f t="shared" si="23"/>
        <v>2.7005802707930369</v>
      </c>
      <c r="X91" s="5">
        <f t="shared" si="24"/>
        <v>6.1489345134580944E-2</v>
      </c>
      <c r="Y91" s="5">
        <f t="shared" si="25"/>
        <v>0.40662392607781556</v>
      </c>
      <c r="Z91" s="5">
        <f t="shared" si="26"/>
        <v>2.7253614348379061E-3</v>
      </c>
      <c r="AA91" s="5">
        <f t="shared" si="27"/>
        <v>2.6786409530978276E-2</v>
      </c>
      <c r="AB91" s="5">
        <f t="shared" si="28"/>
        <v>6.7095802943390348E-2</v>
      </c>
      <c r="AC91" s="5">
        <f t="shared" si="29"/>
        <v>0.33934966337200972</v>
      </c>
      <c r="AD91" s="5">
        <f t="shared" si="30"/>
        <v>0.21515542185933248</v>
      </c>
      <c r="AE91" s="5">
        <f t="shared" si="33"/>
        <v>0.12175906030654635</v>
      </c>
      <c r="AF91" s="5">
        <f t="shared" si="31"/>
        <v>0.71637301246239793</v>
      </c>
    </row>
    <row r="92" spans="1:32" x14ac:dyDescent="0.3">
      <c r="A92" t="s">
        <v>199</v>
      </c>
      <c r="B92" t="s">
        <v>200</v>
      </c>
      <c r="C92" s="2">
        <v>5867900000</v>
      </c>
      <c r="D92" s="2">
        <v>3279400000</v>
      </c>
      <c r="E92" s="2">
        <v>1057400000</v>
      </c>
      <c r="F92" s="2">
        <v>-110900000</v>
      </c>
      <c r="G92" s="2">
        <v>2588500000</v>
      </c>
      <c r="H92" s="2">
        <v>1529700000</v>
      </c>
      <c r="I92" s="2">
        <v>927700000</v>
      </c>
      <c r="J92" s="2">
        <v>8569200000.000001</v>
      </c>
      <c r="K92" s="2">
        <v>1422000000</v>
      </c>
      <c r="L92" s="2">
        <f>N92-M92</f>
        <v>3855400000.000001</v>
      </c>
      <c r="M92" s="2">
        <v>4713800000</v>
      </c>
      <c r="N92" s="2">
        <v>8569200000.000001</v>
      </c>
      <c r="O92" s="2">
        <v>1090000</v>
      </c>
      <c r="P92" t="s">
        <v>504</v>
      </c>
      <c r="Q92" s="5">
        <f t="shared" si="18"/>
        <v>1.0757383966244727</v>
      </c>
      <c r="R92" s="5">
        <f t="shared" si="19"/>
        <v>7.6652601969057666E-4</v>
      </c>
      <c r="S92" s="5">
        <f t="shared" si="20"/>
        <v>1.222648752399232</v>
      </c>
      <c r="T92" s="5">
        <f t="shared" si="21"/>
        <v>0.55008635578583764</v>
      </c>
      <c r="U92" s="5">
        <f t="shared" si="32"/>
        <v>9.5347159603246165</v>
      </c>
      <c r="V92" s="5">
        <f t="shared" si="22"/>
        <v>0.68476637259020667</v>
      </c>
      <c r="W92" s="5">
        <f t="shared" si="23"/>
        <v>4.1265119549929681</v>
      </c>
      <c r="X92" s="5">
        <f t="shared" si="24"/>
        <v>0.12339541614153011</v>
      </c>
      <c r="Y92" s="5">
        <f t="shared" si="25"/>
        <v>0.10825981421836343</v>
      </c>
      <c r="Z92" s="5">
        <f t="shared" si="26"/>
        <v>1.2719973859870231E-4</v>
      </c>
      <c r="AA92" s="5">
        <f t="shared" si="27"/>
        <v>0.1785114129673715</v>
      </c>
      <c r="AB92" s="5">
        <f t="shared" si="28"/>
        <v>0.1659431452177566</v>
      </c>
      <c r="AC92" s="5">
        <f t="shared" si="29"/>
        <v>0.18020075325073706</v>
      </c>
      <c r="AD92" s="5">
        <f t="shared" si="30"/>
        <v>0.44112885359327869</v>
      </c>
      <c r="AE92" s="5">
        <f t="shared" si="33"/>
        <v>1.8899435914040797E-2</v>
      </c>
      <c r="AF92" s="5">
        <f t="shared" si="31"/>
        <v>0.44112885359327869</v>
      </c>
    </row>
    <row r="93" spans="1:32" x14ac:dyDescent="0.3">
      <c r="A93" t="s">
        <v>201</v>
      </c>
      <c r="B93" t="s">
        <v>202</v>
      </c>
      <c r="C93" s="2">
        <v>1990000000</v>
      </c>
      <c r="D93" s="2">
        <v>1124000000</v>
      </c>
      <c r="E93" s="2">
        <v>136000000</v>
      </c>
      <c r="F93" s="2">
        <v>26000000</v>
      </c>
      <c r="G93" s="2">
        <v>866000000</v>
      </c>
      <c r="H93" s="2">
        <v>1804000000</v>
      </c>
      <c r="I93" s="2">
        <v>1314000000</v>
      </c>
      <c r="J93" s="2">
        <v>5908000000</v>
      </c>
      <c r="K93" s="2">
        <v>2022000000</v>
      </c>
      <c r="L93" s="2">
        <f>N93-M93</f>
        <v>218000000</v>
      </c>
      <c r="M93" s="2">
        <v>5690000000</v>
      </c>
      <c r="N93" s="2">
        <v>5908000000</v>
      </c>
      <c r="O93" s="2">
        <v>355000000</v>
      </c>
      <c r="P93" t="s">
        <v>504</v>
      </c>
      <c r="Q93" s="5">
        <f t="shared" si="18"/>
        <v>0.89218595450049454</v>
      </c>
      <c r="R93" s="5">
        <f t="shared" si="19"/>
        <v>0.17556874381800197</v>
      </c>
      <c r="S93" s="5">
        <f t="shared" si="20"/>
        <v>26.100917431192659</v>
      </c>
      <c r="T93" s="5">
        <f t="shared" si="21"/>
        <v>0.96310088016249151</v>
      </c>
      <c r="U93" s="5">
        <f t="shared" si="32"/>
        <v>5.2307692307692308</v>
      </c>
      <c r="V93" s="5">
        <f t="shared" si="22"/>
        <v>0.33683141503046715</v>
      </c>
      <c r="W93" s="5">
        <f t="shared" si="23"/>
        <v>0.98417408506429283</v>
      </c>
      <c r="X93" s="5">
        <f t="shared" si="24"/>
        <v>2.3019634394041977E-2</v>
      </c>
      <c r="Y93" s="5">
        <f t="shared" si="25"/>
        <v>0.22241029113067029</v>
      </c>
      <c r="Z93" s="5">
        <f t="shared" si="26"/>
        <v>6.0088016249153692E-2</v>
      </c>
      <c r="AA93" s="5">
        <f t="shared" si="27"/>
        <v>0.30534867975626268</v>
      </c>
      <c r="AB93" s="5">
        <f t="shared" si="28"/>
        <v>0.34224779959377116</v>
      </c>
      <c r="AC93" s="5">
        <f t="shared" si="29"/>
        <v>6.834170854271357E-2</v>
      </c>
      <c r="AD93" s="5">
        <f t="shared" si="30"/>
        <v>0.43517587939698493</v>
      </c>
      <c r="AE93" s="5">
        <f t="shared" si="33"/>
        <v>1.3065326633165829E-2</v>
      </c>
      <c r="AF93" s="5">
        <f t="shared" si="31"/>
        <v>0.43517587939698493</v>
      </c>
    </row>
    <row r="94" spans="1:32" x14ac:dyDescent="0.3">
      <c r="A94" t="s">
        <v>203</v>
      </c>
      <c r="B94" t="s">
        <v>204</v>
      </c>
      <c r="C94" s="2">
        <v>5578900000</v>
      </c>
      <c r="D94" s="2">
        <v>541500000</v>
      </c>
      <c r="E94" s="2">
        <v>3435700000</v>
      </c>
      <c r="F94" s="2">
        <v>159400000</v>
      </c>
      <c r="G94" s="2">
        <v>296900000</v>
      </c>
      <c r="H94" s="2">
        <v>94890200000</v>
      </c>
      <c r="I94" s="2">
        <v>409500000</v>
      </c>
      <c r="J94" s="2">
        <v>129706100000</v>
      </c>
      <c r="K94" s="2">
        <v>93416900000</v>
      </c>
      <c r="L94" s="2">
        <f>N94-M94</f>
        <v>26737900000</v>
      </c>
      <c r="M94" s="2">
        <v>102968200000</v>
      </c>
      <c r="N94" s="2">
        <v>129706100000</v>
      </c>
      <c r="O94" s="2">
        <v>2912000000</v>
      </c>
      <c r="P94" t="s">
        <v>508</v>
      </c>
      <c r="Q94" s="5">
        <f t="shared" si="18"/>
        <v>1.0157712362538256</v>
      </c>
      <c r="R94" s="5">
        <f t="shared" si="19"/>
        <v>3.1172089846697976E-2</v>
      </c>
      <c r="S94" s="5">
        <f t="shared" si="20"/>
        <v>3.8510204615919723</v>
      </c>
      <c r="T94" s="5">
        <f t="shared" si="21"/>
        <v>0.79385780622499635</v>
      </c>
      <c r="U94" s="5">
        <f t="shared" si="32"/>
        <v>21.553952321204516</v>
      </c>
      <c r="V94" s="5">
        <f t="shared" si="22"/>
        <v>4.3011855263553528E-2</v>
      </c>
      <c r="W94" s="5">
        <f t="shared" si="23"/>
        <v>5.9720457433290977E-2</v>
      </c>
      <c r="X94" s="5">
        <f t="shared" si="24"/>
        <v>2.6488345575111732E-2</v>
      </c>
      <c r="Y94" s="5">
        <f t="shared" si="25"/>
        <v>3.1571375594517141E-3</v>
      </c>
      <c r="Z94" s="5">
        <f t="shared" si="26"/>
        <v>2.24507559783233E-2</v>
      </c>
      <c r="AA94" s="5">
        <f t="shared" si="27"/>
        <v>0.73157854565051295</v>
      </c>
      <c r="AB94" s="5">
        <f t="shared" si="28"/>
        <v>0.72021978920035368</v>
      </c>
      <c r="AC94" s="5">
        <f t="shared" si="29"/>
        <v>0.61583824768323503</v>
      </c>
      <c r="AD94" s="5">
        <f t="shared" si="30"/>
        <v>5.3218376382440986E-2</v>
      </c>
      <c r="AE94" s="5">
        <f t="shared" si="33"/>
        <v>2.857194070515693E-2</v>
      </c>
      <c r="AF94" s="5">
        <f t="shared" si="31"/>
        <v>0.90293785513273228</v>
      </c>
    </row>
    <row r="95" spans="1:32" x14ac:dyDescent="0.3">
      <c r="A95" t="s">
        <v>205</v>
      </c>
      <c r="B95" t="s">
        <v>206</v>
      </c>
      <c r="C95" s="2">
        <v>2377177000</v>
      </c>
      <c r="D95" s="2">
        <v>974231000</v>
      </c>
      <c r="E95" s="2">
        <v>499683000</v>
      </c>
      <c r="F95" s="2">
        <v>26590000</v>
      </c>
      <c r="G95" s="2">
        <v>374613000</v>
      </c>
      <c r="H95" s="2">
        <v>3036739000</v>
      </c>
      <c r="I95" s="2">
        <v>1463826000</v>
      </c>
      <c r="J95" s="2">
        <v>8813869000</v>
      </c>
      <c r="K95" s="2">
        <v>1357602000</v>
      </c>
      <c r="L95" s="2">
        <v>3994481000</v>
      </c>
      <c r="M95" s="2">
        <f>N95-L95</f>
        <v>4819388000</v>
      </c>
      <c r="N95" s="2">
        <v>8813869000</v>
      </c>
      <c r="O95" s="2">
        <v>85556000000</v>
      </c>
      <c r="P95" t="s">
        <v>506</v>
      </c>
      <c r="Q95" s="5">
        <f t="shared" si="18"/>
        <v>2.236840399469064</v>
      </c>
      <c r="R95" s="5">
        <f t="shared" si="19"/>
        <v>63.019942516289753</v>
      </c>
      <c r="S95" s="5">
        <f t="shared" si="20"/>
        <v>1.2065116844966843</v>
      </c>
      <c r="T95" s="5">
        <f t="shared" si="21"/>
        <v>0.54679596440564293</v>
      </c>
      <c r="U95" s="5">
        <f t="shared" si="32"/>
        <v>18.792139902218878</v>
      </c>
      <c r="V95" s="5">
        <f t="shared" si="22"/>
        <v>0.26970868298587147</v>
      </c>
      <c r="W95" s="5">
        <f t="shared" si="23"/>
        <v>1.7510117103539917</v>
      </c>
      <c r="X95" s="5">
        <f t="shared" si="24"/>
        <v>5.6692809933980182E-2</v>
      </c>
      <c r="Y95" s="5">
        <f t="shared" si="25"/>
        <v>0.16608211444939788</v>
      </c>
      <c r="Z95" s="5">
        <f t="shared" si="26"/>
        <v>9.706974315139016</v>
      </c>
      <c r="AA95" s="5">
        <f t="shared" si="27"/>
        <v>0.34454097286900903</v>
      </c>
      <c r="AB95" s="5">
        <f t="shared" si="28"/>
        <v>0.15403019945043431</v>
      </c>
      <c r="AC95" s="5">
        <f t="shared" si="29"/>
        <v>0.21020016599521196</v>
      </c>
      <c r="AD95" s="5">
        <f t="shared" si="30"/>
        <v>0.15758733994145155</v>
      </c>
      <c r="AE95" s="5">
        <f t="shared" si="33"/>
        <v>1.118553645773958E-2</v>
      </c>
      <c r="AF95" s="5">
        <f t="shared" si="31"/>
        <v>0.59017313393154991</v>
      </c>
    </row>
    <row r="96" spans="1:32" x14ac:dyDescent="0.3">
      <c r="A96" t="s">
        <v>207</v>
      </c>
      <c r="B96" t="s">
        <v>208</v>
      </c>
      <c r="C96" s="2">
        <v>859522000</v>
      </c>
      <c r="D96" s="2">
        <v>155922000</v>
      </c>
      <c r="E96" s="2">
        <v>173289000</v>
      </c>
      <c r="F96" s="2">
        <v>23849000</v>
      </c>
      <c r="G96" s="2">
        <v>703600000</v>
      </c>
      <c r="H96" s="2">
        <v>1897835000</v>
      </c>
      <c r="I96" s="2">
        <v>207082000</v>
      </c>
      <c r="J96" s="2">
        <v>7011099000</v>
      </c>
      <c r="K96" s="2">
        <v>2307273000</v>
      </c>
      <c r="L96" s="2">
        <v>824356000</v>
      </c>
      <c r="M96" s="2">
        <f>N96-L96</f>
        <v>6186743000</v>
      </c>
      <c r="N96" s="2">
        <v>7011099000</v>
      </c>
      <c r="O96" s="2">
        <v>865597000</v>
      </c>
      <c r="P96" t="s">
        <v>515</v>
      </c>
      <c r="Q96" s="5">
        <f t="shared" si="18"/>
        <v>0.82254462302467024</v>
      </c>
      <c r="R96" s="5">
        <f t="shared" si="19"/>
        <v>0.37516019994166272</v>
      </c>
      <c r="S96" s="5">
        <f t="shared" si="20"/>
        <v>7.5049408265361084</v>
      </c>
      <c r="T96" s="5">
        <f t="shared" si="21"/>
        <v>0.88242128659144592</v>
      </c>
      <c r="U96" s="5">
        <f t="shared" si="32"/>
        <v>7.2660908214180884</v>
      </c>
      <c r="V96" s="5">
        <f t="shared" si="22"/>
        <v>0.12259447484624023</v>
      </c>
      <c r="W96" s="5">
        <f t="shared" si="23"/>
        <v>0.37252722152948525</v>
      </c>
      <c r="X96" s="5">
        <f t="shared" si="24"/>
        <v>2.4716381839708725E-2</v>
      </c>
      <c r="Y96" s="5">
        <f t="shared" si="25"/>
        <v>2.9536310926432503E-2</v>
      </c>
      <c r="Z96" s="5">
        <f t="shared" si="26"/>
        <v>0.12346095811797836</v>
      </c>
      <c r="AA96" s="5">
        <f t="shared" si="27"/>
        <v>0.27069008724595101</v>
      </c>
      <c r="AB96" s="5">
        <f t="shared" si="28"/>
        <v>0.32908863503425068</v>
      </c>
      <c r="AC96" s="5">
        <f t="shared" si="29"/>
        <v>0.20161089535811766</v>
      </c>
      <c r="AD96" s="5">
        <f t="shared" si="30"/>
        <v>0.8185945211408201</v>
      </c>
      <c r="AE96" s="5">
        <f t="shared" si="33"/>
        <v>2.7746817417122541E-2</v>
      </c>
      <c r="AF96" s="5">
        <f t="shared" si="31"/>
        <v>0.8185945211408201</v>
      </c>
    </row>
    <row r="97" spans="1:32" x14ac:dyDescent="0.3">
      <c r="A97" t="s">
        <v>209</v>
      </c>
      <c r="B97" t="s">
        <v>210</v>
      </c>
      <c r="C97" s="2">
        <v>7309100000</v>
      </c>
      <c r="D97" s="2">
        <v>5136100000</v>
      </c>
      <c r="E97" s="2">
        <v>301700000</v>
      </c>
      <c r="F97" s="2">
        <v>30400000</v>
      </c>
      <c r="G97" s="2">
        <v>212000000</v>
      </c>
      <c r="H97" s="2">
        <v>6302100000</v>
      </c>
      <c r="I97" s="2">
        <v>5714600000</v>
      </c>
      <c r="J97" s="2">
        <v>24031200000</v>
      </c>
      <c r="K97" s="2">
        <v>4647900000</v>
      </c>
      <c r="L97" s="2">
        <v>8998200000</v>
      </c>
      <c r="M97" s="2">
        <v>15033000000</v>
      </c>
      <c r="N97" s="2">
        <v>24031200000</v>
      </c>
      <c r="O97" s="2">
        <v>444600000</v>
      </c>
      <c r="P97" t="s">
        <v>512</v>
      </c>
      <c r="Q97" s="5">
        <f t="shared" si="18"/>
        <v>1.3559026657200026</v>
      </c>
      <c r="R97" s="5">
        <f t="shared" si="19"/>
        <v>9.5656102756083397E-2</v>
      </c>
      <c r="S97" s="5">
        <f t="shared" si="20"/>
        <v>1.6706674668266988</v>
      </c>
      <c r="T97" s="5">
        <f t="shared" si="21"/>
        <v>0.62556176969939081</v>
      </c>
      <c r="U97" s="5">
        <f t="shared" si="32"/>
        <v>9.9243421052631575</v>
      </c>
      <c r="V97" s="5">
        <f t="shared" si="22"/>
        <v>0.30415043776423983</v>
      </c>
      <c r="W97" s="5">
        <f t="shared" si="23"/>
        <v>1.5725596505948922</v>
      </c>
      <c r="X97" s="5">
        <f t="shared" si="24"/>
        <v>1.2554512467126069E-2</v>
      </c>
      <c r="Y97" s="5">
        <f t="shared" si="25"/>
        <v>0.23779919438063851</v>
      </c>
      <c r="Z97" s="5">
        <f t="shared" si="26"/>
        <v>1.8500948766603416E-2</v>
      </c>
      <c r="AA97" s="5">
        <f t="shared" si="27"/>
        <v>0.26224657944671925</v>
      </c>
      <c r="AB97" s="5">
        <f t="shared" si="28"/>
        <v>0.19341106561470089</v>
      </c>
      <c r="AC97" s="5">
        <f t="shared" si="29"/>
        <v>4.1277311844139498E-2</v>
      </c>
      <c r="AD97" s="5">
        <f t="shared" si="30"/>
        <v>2.9004939048583273E-2</v>
      </c>
      <c r="AE97" s="5">
        <f t="shared" si="33"/>
        <v>4.1591988069666578E-3</v>
      </c>
      <c r="AF97" s="5">
        <f t="shared" si="31"/>
        <v>0.29730062524797857</v>
      </c>
    </row>
    <row r="98" spans="1:32" x14ac:dyDescent="0.3">
      <c r="A98" t="s">
        <v>211</v>
      </c>
      <c r="B98" t="s">
        <v>212</v>
      </c>
      <c r="C98" s="2">
        <v>10112000000</v>
      </c>
      <c r="D98" s="2">
        <v>2833000000</v>
      </c>
      <c r="E98" s="2">
        <v>1941000000</v>
      </c>
      <c r="F98" s="2">
        <v>263000000</v>
      </c>
      <c r="G98" s="2">
        <v>7279000000</v>
      </c>
      <c r="H98" s="2">
        <v>11016000000</v>
      </c>
      <c r="I98" s="2">
        <v>1243000000</v>
      </c>
      <c r="J98" s="2">
        <v>21620000000</v>
      </c>
      <c r="K98" s="2">
        <v>4520000000</v>
      </c>
      <c r="L98" s="2">
        <f>N98-M98</f>
        <v>6396000000</v>
      </c>
      <c r="M98" s="2">
        <v>15224000000</v>
      </c>
      <c r="N98" s="2">
        <v>21620000000</v>
      </c>
      <c r="O98" s="2">
        <v>1985000000</v>
      </c>
      <c r="P98" t="s">
        <v>504</v>
      </c>
      <c r="Q98" s="5">
        <f t="shared" si="18"/>
        <v>2.4371681415929203</v>
      </c>
      <c r="R98" s="5">
        <f t="shared" si="19"/>
        <v>0.43915929203539822</v>
      </c>
      <c r="S98" s="5">
        <f t="shared" si="20"/>
        <v>2.3802376485303314</v>
      </c>
      <c r="T98" s="5">
        <f t="shared" si="21"/>
        <v>0.70416281221091581</v>
      </c>
      <c r="U98" s="5">
        <f t="shared" si="32"/>
        <v>7.3802281368821294</v>
      </c>
      <c r="V98" s="5">
        <f t="shared" si="22"/>
        <v>0.46771507863089734</v>
      </c>
      <c r="W98" s="5">
        <f t="shared" si="23"/>
        <v>2.2371681415929205</v>
      </c>
      <c r="X98" s="5">
        <f t="shared" si="24"/>
        <v>8.9777983348751159E-2</v>
      </c>
      <c r="Y98" s="5">
        <f t="shared" si="25"/>
        <v>5.7493061979648472E-2</v>
      </c>
      <c r="Z98" s="5">
        <f t="shared" si="26"/>
        <v>9.1813135985198885E-2</v>
      </c>
      <c r="AA98" s="5">
        <f t="shared" si="27"/>
        <v>0.50952821461609621</v>
      </c>
      <c r="AB98" s="5">
        <f t="shared" si="28"/>
        <v>0.20906567992599445</v>
      </c>
      <c r="AC98" s="5">
        <f t="shared" si="29"/>
        <v>0.19195015822784811</v>
      </c>
      <c r="AD98" s="5">
        <f t="shared" si="30"/>
        <v>0.71983781645569622</v>
      </c>
      <c r="AE98" s="5">
        <f t="shared" si="33"/>
        <v>2.6008702531645569E-2</v>
      </c>
      <c r="AF98" s="5">
        <f t="shared" si="31"/>
        <v>0.71983781645569622</v>
      </c>
    </row>
    <row r="99" spans="1:32" x14ac:dyDescent="0.3">
      <c r="A99" t="s">
        <v>213</v>
      </c>
      <c r="B99" t="s">
        <v>214</v>
      </c>
      <c r="C99" s="2">
        <v>5265200000</v>
      </c>
      <c r="D99" s="2">
        <v>2335100000</v>
      </c>
      <c r="E99" s="2">
        <v>933600000</v>
      </c>
      <c r="F99" s="2">
        <v>241400000</v>
      </c>
      <c r="G99" s="2">
        <v>551700000</v>
      </c>
      <c r="H99" s="2">
        <v>1356300000</v>
      </c>
      <c r="I99" s="2">
        <v>1834000000</v>
      </c>
      <c r="J99" s="2">
        <v>12280000000</v>
      </c>
      <c r="K99" s="2">
        <v>2019000000</v>
      </c>
      <c r="L99" s="2">
        <f>N99-M99</f>
        <v>4687500000</v>
      </c>
      <c r="M99" s="2">
        <v>7592500000</v>
      </c>
      <c r="N99" s="2">
        <f>J99</f>
        <v>12280000000</v>
      </c>
      <c r="O99" s="2">
        <v>216800000</v>
      </c>
      <c r="P99" t="s">
        <v>512</v>
      </c>
      <c r="Q99" s="5">
        <f t="shared" si="18"/>
        <v>0.67176820208023769</v>
      </c>
      <c r="R99" s="5">
        <f t="shared" si="19"/>
        <v>0.10737989103516592</v>
      </c>
      <c r="S99" s="5">
        <f t="shared" si="20"/>
        <v>1.6197333333333332</v>
      </c>
      <c r="T99" s="5">
        <f t="shared" si="21"/>
        <v>0.61828175895765469</v>
      </c>
      <c r="U99" s="5">
        <f t="shared" si="32"/>
        <v>3.8674399337199667</v>
      </c>
      <c r="V99" s="5">
        <f t="shared" si="22"/>
        <v>0.42876221498371336</v>
      </c>
      <c r="W99" s="5">
        <f t="shared" si="23"/>
        <v>2.607825656265478</v>
      </c>
      <c r="X99" s="5">
        <f t="shared" si="24"/>
        <v>7.6026058631921828E-2</v>
      </c>
      <c r="Y99" s="5">
        <f t="shared" si="25"/>
        <v>0.1493485342019544</v>
      </c>
      <c r="Z99" s="5">
        <f t="shared" si="26"/>
        <v>1.765472312703583E-2</v>
      </c>
      <c r="AA99" s="5">
        <f t="shared" si="27"/>
        <v>0.11044788273615636</v>
      </c>
      <c r="AB99" s="5">
        <f t="shared" si="28"/>
        <v>0.16441368078175897</v>
      </c>
      <c r="AC99" s="5">
        <f t="shared" si="29"/>
        <v>0.17731520170173973</v>
      </c>
      <c r="AD99" s="5">
        <f t="shared" si="30"/>
        <v>0.10478234445035327</v>
      </c>
      <c r="AE99" s="5">
        <f t="shared" si="33"/>
        <v>4.5848210894173062E-2</v>
      </c>
      <c r="AF99" s="5">
        <f t="shared" si="31"/>
        <v>0.55650307680619915</v>
      </c>
    </row>
    <row r="100" spans="1:32" x14ac:dyDescent="0.3">
      <c r="A100" t="s">
        <v>215</v>
      </c>
      <c r="B100" t="s">
        <v>216</v>
      </c>
      <c r="C100" s="2">
        <v>24186000000</v>
      </c>
      <c r="D100" s="2">
        <v>3256000000</v>
      </c>
      <c r="E100" s="2">
        <v>9603000000</v>
      </c>
      <c r="F100" s="2">
        <v>9837000000</v>
      </c>
      <c r="G100" s="2">
        <v>7594000000</v>
      </c>
      <c r="H100" s="2">
        <v>9935000000</v>
      </c>
      <c r="I100" s="2">
        <v>32297000000</v>
      </c>
      <c r="J100" s="2">
        <v>43857000000</v>
      </c>
      <c r="K100" s="2">
        <v>4074000000</v>
      </c>
      <c r="L100" s="2">
        <v>28090000000</v>
      </c>
      <c r="M100" s="2">
        <f>N100-L100</f>
        <v>15767000000</v>
      </c>
      <c r="N100" s="2">
        <v>43857000000</v>
      </c>
      <c r="O100" s="2">
        <v>5278000000</v>
      </c>
      <c r="P100" t="s">
        <v>506</v>
      </c>
      <c r="Q100" s="5">
        <f t="shared" si="18"/>
        <v>2.4386352479135986</v>
      </c>
      <c r="R100" s="5">
        <f t="shared" si="19"/>
        <v>1.29553264604811</v>
      </c>
      <c r="S100" s="5">
        <f t="shared" si="20"/>
        <v>0.56130295478818082</v>
      </c>
      <c r="T100" s="5">
        <f t="shared" si="21"/>
        <v>0.35950931436258748</v>
      </c>
      <c r="U100" s="5">
        <f t="shared" si="32"/>
        <v>0.97621225983531568</v>
      </c>
      <c r="V100" s="5">
        <f t="shared" si="22"/>
        <v>0.55147410903618577</v>
      </c>
      <c r="W100" s="5">
        <f t="shared" si="23"/>
        <v>5.9366715758468338</v>
      </c>
      <c r="X100" s="5">
        <f t="shared" si="24"/>
        <v>0.21896162528216703</v>
      </c>
      <c r="Y100" s="5">
        <f t="shared" si="25"/>
        <v>0.73641607953120369</v>
      </c>
      <c r="Z100" s="5">
        <f t="shared" si="26"/>
        <v>0.12034566887840026</v>
      </c>
      <c r="AA100" s="5">
        <f t="shared" si="27"/>
        <v>0.22653168251362382</v>
      </c>
      <c r="AB100" s="5">
        <f t="shared" si="28"/>
        <v>9.2892810725767841E-2</v>
      </c>
      <c r="AC100" s="5">
        <f t="shared" si="29"/>
        <v>0.39704787893822874</v>
      </c>
      <c r="AD100" s="5">
        <f t="shared" si="30"/>
        <v>0.31398329612172332</v>
      </c>
      <c r="AE100" s="5">
        <f t="shared" si="33"/>
        <v>0.40672289754403373</v>
      </c>
      <c r="AF100" s="5">
        <f t="shared" si="31"/>
        <v>0.86537666418589265</v>
      </c>
    </row>
    <row r="101" spans="1:32" x14ac:dyDescent="0.3">
      <c r="A101" t="s">
        <v>217</v>
      </c>
      <c r="B101" t="s">
        <v>218</v>
      </c>
      <c r="C101" s="2">
        <v>8188136000</v>
      </c>
      <c r="D101" s="2">
        <v>4227658000</v>
      </c>
      <c r="E101" s="2">
        <v>1443274000</v>
      </c>
      <c r="F101" s="2">
        <v>402022000</v>
      </c>
      <c r="G101" s="2">
        <v>968980000</v>
      </c>
      <c r="H101" s="2">
        <v>3567697000</v>
      </c>
      <c r="I101" s="2">
        <v>18600833000</v>
      </c>
      <c r="J101" s="2">
        <v>32650724000</v>
      </c>
      <c r="K101" s="2">
        <v>3162250000</v>
      </c>
      <c r="L101" s="2">
        <f>N101-M101</f>
        <v>12513499000</v>
      </c>
      <c r="M101" s="2">
        <v>20137225000</v>
      </c>
      <c r="N101" s="2">
        <v>32650724000</v>
      </c>
      <c r="O101" s="2">
        <v>2095712000</v>
      </c>
      <c r="P101" t="s">
        <v>512</v>
      </c>
      <c r="Q101" s="5">
        <f t="shared" si="18"/>
        <v>1.1282147205312674</v>
      </c>
      <c r="R101" s="5">
        <f t="shared" si="19"/>
        <v>0.66272812080006327</v>
      </c>
      <c r="S101" s="5">
        <f t="shared" si="20"/>
        <v>1.6092401493778838</v>
      </c>
      <c r="T101" s="5">
        <f t="shared" si="21"/>
        <v>0.61674666080911411</v>
      </c>
      <c r="U101" s="5">
        <f t="shared" si="32"/>
        <v>3.5900373611394403</v>
      </c>
      <c r="V101" s="5">
        <f t="shared" si="22"/>
        <v>0.25077961517790542</v>
      </c>
      <c r="W101" s="5">
        <f t="shared" si="23"/>
        <v>2.5893386038422008</v>
      </c>
      <c r="X101" s="5">
        <f t="shared" si="24"/>
        <v>4.4203430221026643E-2</v>
      </c>
      <c r="Y101" s="5">
        <f t="shared" si="25"/>
        <v>0.56969128770314559</v>
      </c>
      <c r="Z101" s="5">
        <f t="shared" si="26"/>
        <v>6.4185774257256897E-2</v>
      </c>
      <c r="AA101" s="5">
        <f t="shared" si="27"/>
        <v>0.10926854179405027</v>
      </c>
      <c r="AB101" s="5">
        <f t="shared" si="28"/>
        <v>9.6850838590899241E-2</v>
      </c>
      <c r="AC101" s="5">
        <f t="shared" si="29"/>
        <v>0.1762640483743797</v>
      </c>
      <c r="AD101" s="5">
        <f t="shared" si="30"/>
        <v>0.11833950974922743</v>
      </c>
      <c r="AE101" s="5">
        <f t="shared" si="33"/>
        <v>4.9098109752940107E-2</v>
      </c>
      <c r="AF101" s="5">
        <f t="shared" si="31"/>
        <v>0.48368493146669767</v>
      </c>
    </row>
    <row r="102" spans="1:32" x14ac:dyDescent="0.3">
      <c r="A102" t="s">
        <v>219</v>
      </c>
      <c r="B102" t="s">
        <v>220</v>
      </c>
      <c r="C102" s="2">
        <v>2873964000</v>
      </c>
      <c r="D102" s="2">
        <v>514575000</v>
      </c>
      <c r="E102" s="2">
        <v>1160585000</v>
      </c>
      <c r="F102" s="2">
        <v>269556000</v>
      </c>
      <c r="G102" s="2">
        <v>868488000</v>
      </c>
      <c r="H102" s="2">
        <v>392948000</v>
      </c>
      <c r="I102" s="2">
        <v>18709965000</v>
      </c>
      <c r="J102" s="2">
        <v>20034564000</v>
      </c>
      <c r="K102" s="2">
        <v>1803048000</v>
      </c>
      <c r="L102" s="2">
        <f>N102-M102</f>
        <v>11578376000</v>
      </c>
      <c r="M102" s="2">
        <v>8456188000</v>
      </c>
      <c r="N102" s="2">
        <v>20034564000</v>
      </c>
      <c r="O102" s="2">
        <v>50743000</v>
      </c>
      <c r="P102" t="s">
        <v>506</v>
      </c>
      <c r="Q102" s="5">
        <f t="shared" si="18"/>
        <v>0.21793540715499532</v>
      </c>
      <c r="R102" s="5">
        <f t="shared" si="19"/>
        <v>2.8142900244474911E-2</v>
      </c>
      <c r="S102" s="5">
        <f t="shared" si="20"/>
        <v>0.73034318457096226</v>
      </c>
      <c r="T102" s="5">
        <f t="shared" si="21"/>
        <v>0.42207996141069004</v>
      </c>
      <c r="U102" s="5">
        <f t="shared" si="32"/>
        <v>4.3055431895413196</v>
      </c>
      <c r="V102" s="5">
        <f t="shared" si="22"/>
        <v>0.14345028921018696</v>
      </c>
      <c r="W102" s="5">
        <f t="shared" si="23"/>
        <v>1.5939475820943203</v>
      </c>
      <c r="X102" s="5">
        <f t="shared" si="24"/>
        <v>5.7929136865668751E-2</v>
      </c>
      <c r="Y102" s="5">
        <f t="shared" si="25"/>
        <v>0.93388431113349912</v>
      </c>
      <c r="Z102" s="5">
        <f t="shared" si="26"/>
        <v>2.5327728619399955E-3</v>
      </c>
      <c r="AA102" s="5">
        <f t="shared" si="27"/>
        <v>1.9613503942486593E-2</v>
      </c>
      <c r="AB102" s="5">
        <f t="shared" si="28"/>
        <v>8.9996867413735582E-2</v>
      </c>
      <c r="AC102" s="5">
        <f t="shared" si="29"/>
        <v>0.40382725740475522</v>
      </c>
      <c r="AD102" s="5">
        <f t="shared" si="30"/>
        <v>0.30219167672246416</v>
      </c>
      <c r="AE102" s="5">
        <f t="shared" si="33"/>
        <v>9.379240658546871E-2</v>
      </c>
      <c r="AF102" s="5">
        <f t="shared" si="31"/>
        <v>0.82095287206102785</v>
      </c>
    </row>
    <row r="103" spans="1:32" x14ac:dyDescent="0.3">
      <c r="A103" t="s">
        <v>221</v>
      </c>
      <c r="B103" t="s">
        <v>222</v>
      </c>
      <c r="C103" s="2">
        <v>23196000000</v>
      </c>
      <c r="D103" s="2">
        <v>14762000000</v>
      </c>
      <c r="E103" s="2">
        <v>3827000000</v>
      </c>
      <c r="F103" s="2">
        <v>151000000</v>
      </c>
      <c r="G103" s="2">
        <v>3223000000</v>
      </c>
      <c r="H103" s="2">
        <v>11675000000</v>
      </c>
      <c r="I103" s="2">
        <v>3530000000</v>
      </c>
      <c r="J103" s="2">
        <v>38432000000</v>
      </c>
      <c r="K103" s="2">
        <v>7747000000</v>
      </c>
      <c r="L103" s="2">
        <v>19036000000</v>
      </c>
      <c r="M103" s="2">
        <f t="shared" ref="M103:M108" si="34">N103-L103</f>
        <v>19396000000</v>
      </c>
      <c r="N103" s="2">
        <v>38432000000</v>
      </c>
      <c r="O103" s="2">
        <v>3440000</v>
      </c>
      <c r="P103" t="s">
        <v>506</v>
      </c>
      <c r="Q103" s="5">
        <f t="shared" si="18"/>
        <v>1.5070349812830772</v>
      </c>
      <c r="R103" s="5">
        <f t="shared" si="19"/>
        <v>4.4404285529882538E-4</v>
      </c>
      <c r="S103" s="5">
        <f t="shared" si="20"/>
        <v>1.0189115360369825</v>
      </c>
      <c r="T103" s="5">
        <f t="shared" si="21"/>
        <v>0.50468359700249787</v>
      </c>
      <c r="U103" s="5">
        <f t="shared" si="32"/>
        <v>25.344370860927153</v>
      </c>
      <c r="V103" s="5">
        <f t="shared" si="22"/>
        <v>0.60355953372189841</v>
      </c>
      <c r="W103" s="5">
        <f t="shared" si="23"/>
        <v>2.9941912998580094</v>
      </c>
      <c r="X103" s="5">
        <f t="shared" si="24"/>
        <v>9.9578476269775187E-2</v>
      </c>
      <c r="Y103" s="5">
        <f t="shared" si="25"/>
        <v>9.1850541215653628E-2</v>
      </c>
      <c r="Z103" s="5">
        <f t="shared" si="26"/>
        <v>8.9508742714404665E-5</v>
      </c>
      <c r="AA103" s="5">
        <f t="shared" si="27"/>
        <v>0.30378330557868444</v>
      </c>
      <c r="AB103" s="5">
        <f t="shared" si="28"/>
        <v>0.20157681099084096</v>
      </c>
      <c r="AC103" s="5">
        <f t="shared" si="29"/>
        <v>0.16498534230039663</v>
      </c>
      <c r="AD103" s="5">
        <f t="shared" si="30"/>
        <v>0.13894637006380411</v>
      </c>
      <c r="AE103" s="5">
        <f t="shared" si="33"/>
        <v>6.5097430591481292E-3</v>
      </c>
      <c r="AF103" s="5">
        <f t="shared" si="31"/>
        <v>0.36359717192619417</v>
      </c>
    </row>
    <row r="104" spans="1:32" x14ac:dyDescent="0.3">
      <c r="A104" t="s">
        <v>223</v>
      </c>
      <c r="B104" t="s">
        <v>224</v>
      </c>
      <c r="C104" s="2">
        <v>2846026000</v>
      </c>
      <c r="D104" s="2">
        <v>1484932000</v>
      </c>
      <c r="E104" s="2">
        <v>755927000</v>
      </c>
      <c r="F104" s="2">
        <v>261349000</v>
      </c>
      <c r="G104" s="2">
        <v>392014000</v>
      </c>
      <c r="H104" s="2">
        <v>4692614000</v>
      </c>
      <c r="I104" s="2">
        <v>68760913000</v>
      </c>
      <c r="J104" s="2">
        <v>59717236000</v>
      </c>
      <c r="K104" s="2">
        <v>5881282000</v>
      </c>
      <c r="L104" s="2">
        <v>13237066000</v>
      </c>
      <c r="M104" s="2">
        <f t="shared" si="34"/>
        <v>46480170000</v>
      </c>
      <c r="N104" s="2">
        <v>59717236000</v>
      </c>
      <c r="O104" s="2">
        <v>67721000</v>
      </c>
      <c r="P104" t="s">
        <v>504</v>
      </c>
      <c r="Q104" s="5">
        <f t="shared" si="18"/>
        <v>0.7978896437885481</v>
      </c>
      <c r="R104" s="5">
        <f t="shared" si="19"/>
        <v>1.151466636015753E-2</v>
      </c>
      <c r="S104" s="5">
        <f t="shared" si="20"/>
        <v>3.5113649807291134</v>
      </c>
      <c r="T104" s="5">
        <f t="shared" si="21"/>
        <v>0.77833759754051579</v>
      </c>
      <c r="U104" s="5">
        <f t="shared" si="32"/>
        <v>2.8924044094295369</v>
      </c>
      <c r="V104" s="5">
        <f t="shared" si="22"/>
        <v>4.7658367845424057E-2</v>
      </c>
      <c r="W104" s="5">
        <f t="shared" si="23"/>
        <v>0.48391252111359395</v>
      </c>
      <c r="X104" s="5">
        <f t="shared" si="24"/>
        <v>1.2658439181612491E-2</v>
      </c>
      <c r="Y104" s="5">
        <f t="shared" si="25"/>
        <v>1.1514416541314805</v>
      </c>
      <c r="Z104" s="5">
        <f t="shared" si="26"/>
        <v>1.1340277034925059E-3</v>
      </c>
      <c r="AA104" s="5">
        <f t="shared" si="27"/>
        <v>7.8580562569908627E-2</v>
      </c>
      <c r="AB104" s="5">
        <f t="shared" si="28"/>
        <v>9.8485502577513803E-2</v>
      </c>
      <c r="AC104" s="5">
        <f t="shared" si="29"/>
        <v>0.26560790379286769</v>
      </c>
      <c r="AD104" s="5">
        <f t="shared" si="30"/>
        <v>0.13774083581808458</v>
      </c>
      <c r="AE104" s="5">
        <f t="shared" si="33"/>
        <v>9.1829449203907482E-2</v>
      </c>
      <c r="AF104" s="5">
        <f t="shared" si="31"/>
        <v>0.4782436984061284</v>
      </c>
    </row>
    <row r="105" spans="1:32" x14ac:dyDescent="0.3">
      <c r="A105" t="s">
        <v>225</v>
      </c>
      <c r="B105" t="s">
        <v>226</v>
      </c>
      <c r="C105" s="2">
        <v>12839000000</v>
      </c>
      <c r="D105" s="2">
        <v>1573000000</v>
      </c>
      <c r="E105" s="2">
        <v>1033000000</v>
      </c>
      <c r="F105" s="2">
        <v>245000000</v>
      </c>
      <c r="G105" s="2">
        <v>688000000</v>
      </c>
      <c r="H105" s="2">
        <v>9230000000</v>
      </c>
      <c r="I105" s="2">
        <v>2359000000</v>
      </c>
      <c r="J105" s="2">
        <v>21642000000</v>
      </c>
      <c r="K105" s="2">
        <v>11783000000</v>
      </c>
      <c r="L105" s="2">
        <v>2786000000</v>
      </c>
      <c r="M105" s="2">
        <f t="shared" si="34"/>
        <v>18856000000</v>
      </c>
      <c r="N105" s="2">
        <v>21642000000</v>
      </c>
      <c r="O105" s="2">
        <v>4225000000</v>
      </c>
      <c r="P105" t="s">
        <v>512</v>
      </c>
      <c r="Q105" s="5">
        <f t="shared" si="18"/>
        <v>0.78333191886616316</v>
      </c>
      <c r="R105" s="5">
        <f t="shared" si="19"/>
        <v>0.35856742765000427</v>
      </c>
      <c r="S105" s="5">
        <f t="shared" si="20"/>
        <v>6.7681263460157934</v>
      </c>
      <c r="T105" s="5">
        <f t="shared" si="21"/>
        <v>0.87126882912854631</v>
      </c>
      <c r="U105" s="5">
        <f t="shared" si="32"/>
        <v>4.2163265306122453</v>
      </c>
      <c r="V105" s="5">
        <f t="shared" si="22"/>
        <v>0.59324461694852604</v>
      </c>
      <c r="W105" s="5">
        <f t="shared" si="23"/>
        <v>1.0896206399049477</v>
      </c>
      <c r="X105" s="5">
        <f t="shared" si="24"/>
        <v>4.7731263284354494E-2</v>
      </c>
      <c r="Y105" s="5">
        <f t="shared" si="25"/>
        <v>0.10900101654190925</v>
      </c>
      <c r="Z105" s="5">
        <f t="shared" si="26"/>
        <v>0.19522225302652249</v>
      </c>
      <c r="AA105" s="5">
        <f t="shared" si="27"/>
        <v>0.42648553738101841</v>
      </c>
      <c r="AB105" s="5">
        <f t="shared" si="28"/>
        <v>0.54445060530450051</v>
      </c>
      <c r="AC105" s="5">
        <f t="shared" si="29"/>
        <v>8.0457979593426279E-2</v>
      </c>
      <c r="AD105" s="5">
        <f t="shared" si="30"/>
        <v>5.3586727938312956E-2</v>
      </c>
      <c r="AE105" s="5">
        <f t="shared" si="33"/>
        <v>1.9082483059428303E-2</v>
      </c>
      <c r="AF105" s="5">
        <f t="shared" si="31"/>
        <v>0.87748266998987456</v>
      </c>
    </row>
    <row r="106" spans="1:32" x14ac:dyDescent="0.3">
      <c r="A106" t="s">
        <v>227</v>
      </c>
      <c r="B106" t="s">
        <v>228</v>
      </c>
      <c r="C106" s="2">
        <v>970892000</v>
      </c>
      <c r="D106" s="2">
        <v>208217000</v>
      </c>
      <c r="E106" s="2">
        <v>444977000</v>
      </c>
      <c r="F106" s="2">
        <v>88285000</v>
      </c>
      <c r="G106" s="2">
        <v>271496000</v>
      </c>
      <c r="H106" s="2">
        <v>7084265000</v>
      </c>
      <c r="I106" s="2">
        <v>343154000</v>
      </c>
      <c r="J106" s="2">
        <v>15476252000</v>
      </c>
      <c r="K106" s="2">
        <v>6825753000</v>
      </c>
      <c r="L106" s="2">
        <v>3282359000</v>
      </c>
      <c r="M106" s="2">
        <f t="shared" si="34"/>
        <v>12193893000</v>
      </c>
      <c r="N106" s="2">
        <v>15476252000</v>
      </c>
      <c r="O106" s="2">
        <v>1389648000</v>
      </c>
      <c r="P106" t="s">
        <v>514</v>
      </c>
      <c r="Q106" s="5">
        <f t="shared" si="18"/>
        <v>1.0378730375974636</v>
      </c>
      <c r="R106" s="5">
        <f t="shared" si="19"/>
        <v>0.20358896666785334</v>
      </c>
      <c r="S106" s="5">
        <f t="shared" si="20"/>
        <v>3.7149784651831199</v>
      </c>
      <c r="T106" s="5">
        <f t="shared" si="21"/>
        <v>0.78790995390873708</v>
      </c>
      <c r="U106" s="5">
        <f t="shared" si="32"/>
        <v>5.040233335221159</v>
      </c>
      <c r="V106" s="5">
        <f t="shared" si="22"/>
        <v>6.2734310606986754E-2</v>
      </c>
      <c r="W106" s="5">
        <f t="shared" si="23"/>
        <v>0.1422395448531466</v>
      </c>
      <c r="X106" s="5">
        <f t="shared" si="24"/>
        <v>2.8752245698764792E-2</v>
      </c>
      <c r="Y106" s="5">
        <f t="shared" si="25"/>
        <v>2.2172939546344941E-2</v>
      </c>
      <c r="Z106" s="5">
        <f t="shared" si="26"/>
        <v>8.9792283041139412E-2</v>
      </c>
      <c r="AA106" s="5">
        <f t="shared" si="27"/>
        <v>0.45775068795726509</v>
      </c>
      <c r="AB106" s="5">
        <f t="shared" si="28"/>
        <v>0.4410469020535463</v>
      </c>
      <c r="AC106" s="5">
        <f t="shared" si="29"/>
        <v>0.45831771195972365</v>
      </c>
      <c r="AD106" s="5">
        <f t="shared" si="30"/>
        <v>0.27963563403550551</v>
      </c>
      <c r="AE106" s="5">
        <f t="shared" si="33"/>
        <v>9.0931844118604332E-2</v>
      </c>
      <c r="AF106" s="5">
        <f t="shared" si="31"/>
        <v>0.78554051325997121</v>
      </c>
    </row>
    <row r="107" spans="1:32" x14ac:dyDescent="0.3">
      <c r="A107" t="s">
        <v>229</v>
      </c>
      <c r="B107" t="s">
        <v>230</v>
      </c>
      <c r="C107" s="2">
        <v>4486800000</v>
      </c>
      <c r="D107" s="2">
        <v>2655800000</v>
      </c>
      <c r="E107" s="2">
        <v>555600000</v>
      </c>
      <c r="F107" s="2">
        <v>555600000</v>
      </c>
      <c r="G107" s="2">
        <v>1321000000</v>
      </c>
      <c r="H107" s="2">
        <v>5129100000</v>
      </c>
      <c r="I107" s="2">
        <v>892500000</v>
      </c>
      <c r="J107" s="2">
        <v>11926200000</v>
      </c>
      <c r="K107" s="2">
        <v>3384600000</v>
      </c>
      <c r="L107" s="2">
        <v>4410900000</v>
      </c>
      <c r="M107" s="2">
        <f t="shared" si="34"/>
        <v>7515300000</v>
      </c>
      <c r="N107" s="2">
        <v>11926200000</v>
      </c>
      <c r="O107" s="2">
        <v>302400000</v>
      </c>
      <c r="P107" t="s">
        <v>513</v>
      </c>
      <c r="Q107" s="5">
        <f t="shared" si="18"/>
        <v>1.5154227973763517</v>
      </c>
      <c r="R107" s="5">
        <f t="shared" si="19"/>
        <v>8.9345860663003013E-2</v>
      </c>
      <c r="S107" s="5">
        <f t="shared" si="20"/>
        <v>1.7038019451812556</v>
      </c>
      <c r="T107" s="5">
        <f t="shared" si="21"/>
        <v>0.63015042511445385</v>
      </c>
      <c r="U107" s="5">
        <f t="shared" si="32"/>
        <v>1</v>
      </c>
      <c r="V107" s="5">
        <f t="shared" si="22"/>
        <v>0.37621371434321077</v>
      </c>
      <c r="W107" s="5">
        <f t="shared" si="23"/>
        <v>1.3256514802340011</v>
      </c>
      <c r="X107" s="5">
        <f t="shared" si="24"/>
        <v>4.6586507018161694E-2</v>
      </c>
      <c r="Y107" s="5">
        <f t="shared" si="25"/>
        <v>7.4835236705740299E-2</v>
      </c>
      <c r="Z107" s="5">
        <f t="shared" si="26"/>
        <v>2.5355939025003774E-2</v>
      </c>
      <c r="AA107" s="5">
        <f t="shared" si="27"/>
        <v>0.43006993006993005</v>
      </c>
      <c r="AB107" s="5">
        <f t="shared" si="28"/>
        <v>0.28379534134929818</v>
      </c>
      <c r="AC107" s="5">
        <f t="shared" si="29"/>
        <v>0.12382990104305965</v>
      </c>
      <c r="AD107" s="5">
        <f t="shared" si="30"/>
        <v>0.29441918516537396</v>
      </c>
      <c r="AE107" s="5">
        <f t="shared" si="33"/>
        <v>0.12382990104305965</v>
      </c>
      <c r="AF107" s="5">
        <f t="shared" si="31"/>
        <v>0.40808594098243739</v>
      </c>
    </row>
    <row r="108" spans="1:32" x14ac:dyDescent="0.3">
      <c r="A108" t="s">
        <v>231</v>
      </c>
      <c r="B108" t="s">
        <v>232</v>
      </c>
      <c r="C108" s="2">
        <v>4234000000</v>
      </c>
      <c r="D108" s="2">
        <f>3393000000*0.8</f>
        <v>2714400000</v>
      </c>
      <c r="E108" s="2">
        <v>346000000</v>
      </c>
      <c r="F108" s="2">
        <v>72000000</v>
      </c>
      <c r="G108" s="2">
        <v>115000000</v>
      </c>
      <c r="H108" s="2">
        <v>8501000000</v>
      </c>
      <c r="I108" s="2">
        <v>1676000000</v>
      </c>
      <c r="J108" s="2">
        <v>22846000000</v>
      </c>
      <c r="K108" s="2">
        <v>3707000000</v>
      </c>
      <c r="L108" s="2">
        <v>10252000000</v>
      </c>
      <c r="M108" s="2">
        <f t="shared" si="34"/>
        <v>12594000000</v>
      </c>
      <c r="N108" s="2">
        <v>22846000000</v>
      </c>
      <c r="O108" s="2">
        <v>4122000000</v>
      </c>
      <c r="P108" t="s">
        <v>512</v>
      </c>
      <c r="Q108" s="5">
        <f t="shared" si="18"/>
        <v>2.2932290261667116</v>
      </c>
      <c r="R108" s="5">
        <f t="shared" si="19"/>
        <v>1.1119503641758834</v>
      </c>
      <c r="S108" s="5">
        <f t="shared" si="20"/>
        <v>1.2284432305891533</v>
      </c>
      <c r="T108" s="5">
        <f t="shared" si="21"/>
        <v>0.55125623741574015</v>
      </c>
      <c r="U108" s="5">
        <f t="shared" si="32"/>
        <v>4.8055555555555554</v>
      </c>
      <c r="V108" s="5">
        <f t="shared" si="22"/>
        <v>0.18532784732557123</v>
      </c>
      <c r="W108" s="5">
        <f t="shared" si="23"/>
        <v>1.1421634745076881</v>
      </c>
      <c r="X108" s="5">
        <f t="shared" si="24"/>
        <v>1.5144883130526131E-2</v>
      </c>
      <c r="Y108" s="5">
        <f t="shared" si="25"/>
        <v>7.3360763372143922E-2</v>
      </c>
      <c r="Z108" s="5">
        <f t="shared" si="26"/>
        <v>0.1804254574104876</v>
      </c>
      <c r="AA108" s="5">
        <f t="shared" si="27"/>
        <v>0.37210014882255099</v>
      </c>
      <c r="AB108" s="5">
        <f t="shared" si="28"/>
        <v>0.16226035192156177</v>
      </c>
      <c r="AC108" s="5">
        <f t="shared" si="29"/>
        <v>8.1719414265470011E-2</v>
      </c>
      <c r="AD108" s="5">
        <f t="shared" si="30"/>
        <v>2.7161076995748702E-2</v>
      </c>
      <c r="AE108" s="5">
        <f t="shared" si="33"/>
        <v>1.7005196032120924E-2</v>
      </c>
      <c r="AF108" s="5">
        <f t="shared" si="31"/>
        <v>0.35890410958904112</v>
      </c>
    </row>
    <row r="109" spans="1:32" x14ac:dyDescent="0.3">
      <c r="A109" t="s">
        <v>233</v>
      </c>
      <c r="B109" t="s">
        <v>234</v>
      </c>
      <c r="C109" s="2">
        <v>3767000000</v>
      </c>
      <c r="D109" s="2">
        <v>2211000000</v>
      </c>
      <c r="E109" s="2">
        <v>250000000</v>
      </c>
      <c r="F109" s="2">
        <v>28000000</v>
      </c>
      <c r="G109" s="2">
        <v>1556000000</v>
      </c>
      <c r="H109" s="2">
        <v>4374000000</v>
      </c>
      <c r="I109" s="2">
        <v>2552000000</v>
      </c>
      <c r="J109" s="2">
        <v>11052000000</v>
      </c>
      <c r="K109" s="2">
        <v>3139000000</v>
      </c>
      <c r="L109" s="2">
        <v>2460000000</v>
      </c>
      <c r="M109" s="2">
        <f>N109-L109</f>
        <v>8592000000</v>
      </c>
      <c r="N109" s="2">
        <f>J109</f>
        <v>11052000000</v>
      </c>
      <c r="O109" s="2">
        <v>1351000000</v>
      </c>
      <c r="P109" t="s">
        <v>516</v>
      </c>
      <c r="Q109" s="5">
        <f t="shared" si="18"/>
        <v>1.393437400446002</v>
      </c>
      <c r="R109" s="5">
        <f t="shared" si="19"/>
        <v>0.43039184453647661</v>
      </c>
      <c r="S109" s="5">
        <f t="shared" si="20"/>
        <v>3.4926829268292683</v>
      </c>
      <c r="T109" s="5">
        <f t="shared" si="21"/>
        <v>0.77741585233441912</v>
      </c>
      <c r="U109" s="5">
        <f t="shared" si="32"/>
        <v>8.9285714285714288</v>
      </c>
      <c r="V109" s="5">
        <f t="shared" si="22"/>
        <v>0.34084328628302568</v>
      </c>
      <c r="W109" s="5">
        <f t="shared" si="23"/>
        <v>1.2000637145587767</v>
      </c>
      <c r="X109" s="5">
        <f t="shared" si="24"/>
        <v>2.2620340209916757E-2</v>
      </c>
      <c r="Y109" s="5">
        <f t="shared" si="25"/>
        <v>0.23090843286283025</v>
      </c>
      <c r="Z109" s="5">
        <f t="shared" si="26"/>
        <v>0.12224031849439015</v>
      </c>
      <c r="AA109" s="5">
        <f t="shared" si="27"/>
        <v>0.39576547231270359</v>
      </c>
      <c r="AB109" s="5">
        <f t="shared" si="28"/>
        <v>0.28402099167571482</v>
      </c>
      <c r="AC109" s="5">
        <f t="shared" si="29"/>
        <v>6.636580833554552E-2</v>
      </c>
      <c r="AD109" s="5">
        <f t="shared" si="30"/>
        <v>0.41306079108043536</v>
      </c>
      <c r="AE109" s="5">
        <f t="shared" si="33"/>
        <v>7.4329705335810991E-3</v>
      </c>
      <c r="AF109" s="5">
        <f t="shared" si="31"/>
        <v>0.41306079108043536</v>
      </c>
    </row>
    <row r="110" spans="1:32" x14ac:dyDescent="0.3">
      <c r="A110" t="s">
        <v>235</v>
      </c>
      <c r="B110" t="s">
        <v>236</v>
      </c>
      <c r="C110" s="2">
        <v>10645000000</v>
      </c>
      <c r="D110" s="2">
        <v>5041000000</v>
      </c>
      <c r="E110" s="2">
        <v>2471000000</v>
      </c>
      <c r="F110" s="2">
        <v>478000000</v>
      </c>
      <c r="G110" s="2">
        <v>1738000000</v>
      </c>
      <c r="H110" s="2">
        <v>3430000000</v>
      </c>
      <c r="I110" s="2">
        <v>17432000000</v>
      </c>
      <c r="J110" s="2">
        <v>24007000000</v>
      </c>
      <c r="K110" s="2">
        <v>3270000000</v>
      </c>
      <c r="L110" s="2">
        <f>N110-M110</f>
        <v>9602000000</v>
      </c>
      <c r="M110" s="2">
        <v>14405000000</v>
      </c>
      <c r="N110" s="2">
        <v>24007000000</v>
      </c>
      <c r="O110" s="2">
        <v>1688000000</v>
      </c>
      <c r="P110" t="s">
        <v>513</v>
      </c>
      <c r="Q110" s="5">
        <f t="shared" si="18"/>
        <v>1.0489296636085628</v>
      </c>
      <c r="R110" s="5">
        <f t="shared" si="19"/>
        <v>0.51620795107033635</v>
      </c>
      <c r="S110" s="5">
        <f t="shared" si="20"/>
        <v>1.5002082899395959</v>
      </c>
      <c r="T110" s="5">
        <f t="shared" si="21"/>
        <v>0.6000333236139459</v>
      </c>
      <c r="U110" s="5">
        <f t="shared" si="32"/>
        <v>5.1694560669456067</v>
      </c>
      <c r="V110" s="5">
        <f t="shared" si="22"/>
        <v>0.44341233806806346</v>
      </c>
      <c r="W110" s="5">
        <f t="shared" si="23"/>
        <v>3.2553516819571864</v>
      </c>
      <c r="X110" s="5">
        <f t="shared" si="24"/>
        <v>0.10292831257549881</v>
      </c>
      <c r="Y110" s="5">
        <f t="shared" si="25"/>
        <v>0.72612154788186778</v>
      </c>
      <c r="Z110" s="5">
        <f t="shared" si="26"/>
        <v>7.0312825425917436E-2</v>
      </c>
      <c r="AA110" s="5">
        <f t="shared" si="27"/>
        <v>0.14287499479318533</v>
      </c>
      <c r="AB110" s="5">
        <f t="shared" si="28"/>
        <v>0.13621027200399882</v>
      </c>
      <c r="AC110" s="5">
        <f t="shared" si="29"/>
        <v>0.23212775951150774</v>
      </c>
      <c r="AD110" s="5">
        <f t="shared" si="30"/>
        <v>0.16326914044152185</v>
      </c>
      <c r="AE110" s="5">
        <f t="shared" si="33"/>
        <v>4.4903710662282763E-2</v>
      </c>
      <c r="AF110" s="5">
        <f t="shared" si="31"/>
        <v>0.52644434006575858</v>
      </c>
    </row>
    <row r="111" spans="1:32" x14ac:dyDescent="0.3">
      <c r="A111" t="s">
        <v>237</v>
      </c>
      <c r="B111" t="s">
        <v>238</v>
      </c>
      <c r="C111" s="2">
        <v>106374000000</v>
      </c>
      <c r="D111" s="2">
        <v>88394000000</v>
      </c>
      <c r="E111" s="2">
        <v>4013000000</v>
      </c>
      <c r="F111" s="2">
        <v>493000000</v>
      </c>
      <c r="G111" s="2">
        <v>3383000000</v>
      </c>
      <c r="H111" s="2">
        <v>29986000000</v>
      </c>
      <c r="I111" s="2">
        <v>3030000000</v>
      </c>
      <c r="J111" s="2">
        <v>47065000000</v>
      </c>
      <c r="K111" s="2">
        <v>18872000000</v>
      </c>
      <c r="L111" s="2">
        <f>N111-M111</f>
        <v>16318000000</v>
      </c>
      <c r="M111" s="2">
        <v>30747000000</v>
      </c>
      <c r="N111" s="2">
        <v>47065000000</v>
      </c>
      <c r="O111" s="2">
        <v>4694000000</v>
      </c>
      <c r="P111" t="s">
        <v>504</v>
      </c>
      <c r="Q111" s="5">
        <f t="shared" si="18"/>
        <v>1.5889147944044086</v>
      </c>
      <c r="R111" s="5">
        <f t="shared" si="19"/>
        <v>0.2487282746926664</v>
      </c>
      <c r="S111" s="5">
        <f t="shared" si="20"/>
        <v>1.8842382644931976</v>
      </c>
      <c r="T111" s="5">
        <f t="shared" si="21"/>
        <v>0.65328800594921921</v>
      </c>
      <c r="U111" s="5">
        <f t="shared" si="32"/>
        <v>8.1399594320486823</v>
      </c>
      <c r="V111" s="5">
        <f t="shared" si="22"/>
        <v>2.2601508552002549</v>
      </c>
      <c r="W111" s="5">
        <f t="shared" si="23"/>
        <v>5.6366044934294193</v>
      </c>
      <c r="X111" s="5">
        <f t="shared" si="24"/>
        <v>8.5265058961011372E-2</v>
      </c>
      <c r="Y111" s="5">
        <f t="shared" si="25"/>
        <v>6.4379050249654735E-2</v>
      </c>
      <c r="Z111" s="5">
        <f t="shared" si="26"/>
        <v>9.9734409858706047E-2</v>
      </c>
      <c r="AA111" s="5">
        <f t="shared" si="27"/>
        <v>0.63711887814724322</v>
      </c>
      <c r="AB111" s="5">
        <f t="shared" si="28"/>
        <v>0.40097737171996173</v>
      </c>
      <c r="AC111" s="5">
        <f t="shared" si="29"/>
        <v>3.772538402241149E-2</v>
      </c>
      <c r="AD111" s="5">
        <f t="shared" si="30"/>
        <v>3.1802884163423396E-2</v>
      </c>
      <c r="AE111" s="5">
        <f t="shared" si="33"/>
        <v>4.6345911594938612E-3</v>
      </c>
      <c r="AF111" s="5">
        <f t="shared" si="31"/>
        <v>0.16902626581683494</v>
      </c>
    </row>
    <row r="112" spans="1:32" x14ac:dyDescent="0.3">
      <c r="A112" t="s">
        <v>239</v>
      </c>
      <c r="B112" t="s">
        <v>240</v>
      </c>
      <c r="C112" s="2">
        <v>11479000000</v>
      </c>
      <c r="D112" s="2">
        <v>7798000000</v>
      </c>
      <c r="E112" s="2">
        <v>-2110000000</v>
      </c>
      <c r="F112" s="2">
        <v>380000000</v>
      </c>
      <c r="G112" s="2">
        <v>-2563000000</v>
      </c>
      <c r="H112" s="2">
        <v>6293000000</v>
      </c>
      <c r="I112" s="2">
        <v>4240000000</v>
      </c>
      <c r="J112" s="2">
        <v>30978000000</v>
      </c>
      <c r="K112" s="2">
        <v>3758000000</v>
      </c>
      <c r="L112" s="2">
        <v>14611000000</v>
      </c>
      <c r="M112" s="2">
        <f>N112-L112</f>
        <v>16367000000</v>
      </c>
      <c r="N112" s="2">
        <v>30978000000</v>
      </c>
      <c r="O112" s="2">
        <v>703000000</v>
      </c>
      <c r="P112" t="s">
        <v>513</v>
      </c>
      <c r="Q112" s="5">
        <f t="shared" si="18"/>
        <v>1.6745609366684406</v>
      </c>
      <c r="R112" s="5">
        <f t="shared" si="19"/>
        <v>0.18706758914316127</v>
      </c>
      <c r="S112" s="5">
        <f t="shared" si="20"/>
        <v>1.120183423448087</v>
      </c>
      <c r="T112" s="5">
        <f t="shared" si="21"/>
        <v>0.52834269481567564</v>
      </c>
      <c r="U112" s="5">
        <f t="shared" si="32"/>
        <v>5.5526315789473681</v>
      </c>
      <c r="V112" s="5">
        <f t="shared" si="22"/>
        <v>0.37055329588740399</v>
      </c>
      <c r="W112" s="5">
        <f t="shared" si="23"/>
        <v>3.0545502927088877</v>
      </c>
      <c r="X112" s="5">
        <f t="shared" si="24"/>
        <v>-6.8112854283685201E-2</v>
      </c>
      <c r="Y112" s="5">
        <f t="shared" si="25"/>
        <v>0.13687132803925367</v>
      </c>
      <c r="Z112" s="5">
        <f t="shared" si="26"/>
        <v>2.2693524436697012E-2</v>
      </c>
      <c r="AA112" s="5">
        <f t="shared" si="27"/>
        <v>0.20314416682807154</v>
      </c>
      <c r="AB112" s="5">
        <f t="shared" si="28"/>
        <v>0.12131189876686681</v>
      </c>
      <c r="AC112" s="5">
        <f t="shared" si="29"/>
        <v>-0.18381392107326422</v>
      </c>
      <c r="AD112" s="5">
        <f t="shared" si="30"/>
        <v>-0.22327728896245316</v>
      </c>
      <c r="AE112" s="5">
        <f t="shared" si="33"/>
        <v>3.3103928913668437E-2</v>
      </c>
      <c r="AF112" s="5">
        <f t="shared" si="31"/>
        <v>0.32067253245056188</v>
      </c>
    </row>
    <row r="113" spans="1:32" x14ac:dyDescent="0.3">
      <c r="A113" t="s">
        <v>241</v>
      </c>
      <c r="B113" t="s">
        <v>242</v>
      </c>
      <c r="C113" s="2">
        <v>18916000000</v>
      </c>
      <c r="D113" s="2">
        <v>13629000000</v>
      </c>
      <c r="E113" s="2">
        <v>920000000</v>
      </c>
      <c r="F113" s="2">
        <v>231000000</v>
      </c>
      <c r="G113" s="2">
        <v>288000000</v>
      </c>
      <c r="H113" s="2">
        <v>6608000000</v>
      </c>
      <c r="I113" s="2">
        <v>10150000000</v>
      </c>
      <c r="J113" s="2">
        <v>23261000000</v>
      </c>
      <c r="K113" s="2">
        <v>3959000000</v>
      </c>
      <c r="L113" s="2">
        <v>8355000000</v>
      </c>
      <c r="M113" s="2">
        <f>N113-L113</f>
        <v>14906000000</v>
      </c>
      <c r="N113" s="2">
        <v>23261000000</v>
      </c>
      <c r="O113" s="2">
        <v>1113000000</v>
      </c>
      <c r="P113" t="s">
        <v>512</v>
      </c>
      <c r="Q113" s="5">
        <f t="shared" si="18"/>
        <v>1.6691083606971457</v>
      </c>
      <c r="R113" s="5">
        <f t="shared" si="19"/>
        <v>0.28113159888860823</v>
      </c>
      <c r="S113" s="5">
        <f t="shared" si="20"/>
        <v>1.7840813883901856</v>
      </c>
      <c r="T113" s="5">
        <f t="shared" si="21"/>
        <v>0.64081509823309402</v>
      </c>
      <c r="U113" s="5">
        <f t="shared" si="32"/>
        <v>3.9826839826839828</v>
      </c>
      <c r="V113" s="5">
        <f t="shared" si="22"/>
        <v>0.81320665491595379</v>
      </c>
      <c r="W113" s="5">
        <f t="shared" si="23"/>
        <v>4.777974235918161</v>
      </c>
      <c r="X113" s="5">
        <f t="shared" si="24"/>
        <v>3.9551180086840637E-2</v>
      </c>
      <c r="Y113" s="5">
        <f t="shared" si="25"/>
        <v>0.43635269334938309</v>
      </c>
      <c r="Z113" s="5">
        <f t="shared" si="26"/>
        <v>4.7848329822449596E-2</v>
      </c>
      <c r="AA113" s="5">
        <f t="shared" si="27"/>
        <v>0.28408065001504662</v>
      </c>
      <c r="AB113" s="5">
        <f t="shared" si="28"/>
        <v>0.17019904561282834</v>
      </c>
      <c r="AC113" s="5">
        <f t="shared" si="29"/>
        <v>4.8636075280186084E-2</v>
      </c>
      <c r="AD113" s="5">
        <f t="shared" si="30"/>
        <v>1.5225206174666949E-2</v>
      </c>
      <c r="AE113" s="5">
        <f t="shared" si="33"/>
        <v>1.2211884119264115E-2</v>
      </c>
      <c r="AF113" s="5">
        <f t="shared" si="31"/>
        <v>0.27949883696341721</v>
      </c>
    </row>
    <row r="114" spans="1:32" x14ac:dyDescent="0.3">
      <c r="A114" t="s">
        <v>243</v>
      </c>
      <c r="B114" t="s">
        <v>244</v>
      </c>
      <c r="C114" s="2">
        <v>10889300000</v>
      </c>
      <c r="D114" s="2">
        <v>9075100000</v>
      </c>
      <c r="E114" s="2">
        <v>1482600000</v>
      </c>
      <c r="F114" s="2">
        <v>225600000</v>
      </c>
      <c r="G114" s="2">
        <v>1300000</v>
      </c>
      <c r="H114" s="2">
        <v>10950400000</v>
      </c>
      <c r="I114" s="2">
        <v>636700000</v>
      </c>
      <c r="J114" s="2">
        <v>19267300000</v>
      </c>
      <c r="K114" s="2">
        <v>10330900000</v>
      </c>
      <c r="L114" s="2">
        <f>N114-M114</f>
        <v>4046100000</v>
      </c>
      <c r="M114" s="2">
        <v>15221200000</v>
      </c>
      <c r="N114" s="2">
        <v>19267300000</v>
      </c>
      <c r="O114" s="2">
        <v>2386100000</v>
      </c>
      <c r="P114" t="s">
        <v>512</v>
      </c>
      <c r="Q114" s="5">
        <f t="shared" si="18"/>
        <v>1.0599657338663622</v>
      </c>
      <c r="R114" s="5">
        <f t="shared" si="19"/>
        <v>0.2309672922978637</v>
      </c>
      <c r="S114" s="5">
        <f t="shared" si="20"/>
        <v>3.7619436000098863</v>
      </c>
      <c r="T114" s="5">
        <f t="shared" si="21"/>
        <v>0.7900017127464668</v>
      </c>
      <c r="U114" s="5">
        <f t="shared" si="32"/>
        <v>6.5718085106382977</v>
      </c>
      <c r="V114" s="5">
        <f t="shared" si="22"/>
        <v>0.56517000306218312</v>
      </c>
      <c r="W114" s="5">
        <f t="shared" si="23"/>
        <v>1.054051437919252</v>
      </c>
      <c r="X114" s="5">
        <f t="shared" si="24"/>
        <v>7.6949027627119526E-2</v>
      </c>
      <c r="Y114" s="5">
        <f t="shared" si="25"/>
        <v>3.3045626527847698E-2</v>
      </c>
      <c r="Z114" s="5">
        <f t="shared" si="26"/>
        <v>0.12384194983209894</v>
      </c>
      <c r="AA114" s="5">
        <f t="shared" si="27"/>
        <v>0.56834117909618886</v>
      </c>
      <c r="AB114" s="5">
        <f t="shared" si="28"/>
        <v>0.53618825678740667</v>
      </c>
      <c r="AC114" s="5">
        <f t="shared" si="29"/>
        <v>0.13615200242439826</v>
      </c>
      <c r="AD114" s="5">
        <f t="shared" si="30"/>
        <v>1.193832477753391E-4</v>
      </c>
      <c r="AE114" s="5">
        <f t="shared" si="33"/>
        <v>2.0717585152397307E-2</v>
      </c>
      <c r="AF114" s="5">
        <f t="shared" si="31"/>
        <v>0.16660391393386167</v>
      </c>
    </row>
    <row r="115" spans="1:32" x14ac:dyDescent="0.3">
      <c r="A115" t="s">
        <v>245</v>
      </c>
      <c r="B115" t="s">
        <v>246</v>
      </c>
      <c r="C115" s="2">
        <v>14984000000</v>
      </c>
      <c r="D115" s="2">
        <v>9745000000</v>
      </c>
      <c r="E115" s="2">
        <v>1977000000</v>
      </c>
      <c r="F115" s="2">
        <v>672000000</v>
      </c>
      <c r="G115" s="2">
        <v>1358000000</v>
      </c>
      <c r="H115" s="2">
        <v>5596000000</v>
      </c>
      <c r="I115" s="2">
        <v>523000000</v>
      </c>
      <c r="J115" s="2">
        <v>26681000000</v>
      </c>
      <c r="K115" s="2">
        <v>6491000000</v>
      </c>
      <c r="L115" s="2">
        <f>N115-M115</f>
        <v>6112000000</v>
      </c>
      <c r="M115" s="2">
        <v>20569000000</v>
      </c>
      <c r="N115" s="2">
        <v>26681000000</v>
      </c>
      <c r="O115" s="2">
        <v>1376000000</v>
      </c>
      <c r="P115" t="s">
        <v>514</v>
      </c>
      <c r="Q115" s="5">
        <f t="shared" si="18"/>
        <v>0.86211677707595136</v>
      </c>
      <c r="R115" s="5">
        <f t="shared" si="19"/>
        <v>0.21198582652904022</v>
      </c>
      <c r="S115" s="5">
        <f t="shared" si="20"/>
        <v>3.3653468586387434</v>
      </c>
      <c r="T115" s="5">
        <f t="shared" si="21"/>
        <v>0.77092312881826019</v>
      </c>
      <c r="U115" s="5">
        <f t="shared" si="32"/>
        <v>2.9419642857142856</v>
      </c>
      <c r="V115" s="5">
        <f t="shared" si="22"/>
        <v>0.5615981409992129</v>
      </c>
      <c r="W115" s="5">
        <f t="shared" si="23"/>
        <v>2.3084270528423971</v>
      </c>
      <c r="X115" s="5">
        <f t="shared" si="24"/>
        <v>7.4097672501030692E-2</v>
      </c>
      <c r="Y115" s="5">
        <f t="shared" si="25"/>
        <v>1.9601963944379897E-2</v>
      </c>
      <c r="Z115" s="5">
        <f t="shared" si="26"/>
        <v>5.1572279899553992E-2</v>
      </c>
      <c r="AA115" s="5">
        <f t="shared" si="27"/>
        <v>0.20973726621940708</v>
      </c>
      <c r="AB115" s="5">
        <f t="shared" si="28"/>
        <v>0.24328173606686407</v>
      </c>
      <c r="AC115" s="5">
        <f t="shared" si="29"/>
        <v>0.13194073678590496</v>
      </c>
      <c r="AD115" s="5">
        <f t="shared" si="30"/>
        <v>9.0630005339028291E-2</v>
      </c>
      <c r="AE115" s="5">
        <f t="shared" si="33"/>
        <v>4.4847837693539776E-2</v>
      </c>
      <c r="AF115" s="5">
        <f t="shared" si="31"/>
        <v>0.34963961558996265</v>
      </c>
    </row>
    <row r="116" spans="1:32" x14ac:dyDescent="0.3">
      <c r="A116" t="s">
        <v>247</v>
      </c>
      <c r="B116" t="s">
        <v>248</v>
      </c>
      <c r="C116" s="2">
        <v>5480289000</v>
      </c>
      <c r="D116" s="2">
        <v>2357800000</v>
      </c>
      <c r="E116" s="2">
        <v>921778000</v>
      </c>
      <c r="F116" s="2">
        <v>585932000</v>
      </c>
      <c r="G116" s="2">
        <v>227206000</v>
      </c>
      <c r="H116" s="2">
        <v>1735545000</v>
      </c>
      <c r="I116" s="2">
        <v>10373989000</v>
      </c>
      <c r="J116" s="2">
        <v>17473802000</v>
      </c>
      <c r="K116" s="2">
        <v>2236188000</v>
      </c>
      <c r="L116" s="2">
        <v>211773000</v>
      </c>
      <c r="M116" s="2">
        <f>N116-L116</f>
        <v>17262029000</v>
      </c>
      <c r="N116" s="2">
        <v>17473802000</v>
      </c>
      <c r="O116" s="2">
        <v>222789000</v>
      </c>
      <c r="P116" t="s">
        <v>518</v>
      </c>
      <c r="Q116" s="5">
        <f t="shared" si="18"/>
        <v>0.77611766094800616</v>
      </c>
      <c r="R116" s="5">
        <f t="shared" si="19"/>
        <v>9.9628922076319168E-2</v>
      </c>
      <c r="S116" s="5">
        <f t="shared" si="20"/>
        <v>81.511944393289042</v>
      </c>
      <c r="T116" s="5">
        <f t="shared" si="21"/>
        <v>0.98788054254019819</v>
      </c>
      <c r="U116" s="5">
        <f t="shared" si="32"/>
        <v>1.5731825536069033</v>
      </c>
      <c r="V116" s="5">
        <f t="shared" si="22"/>
        <v>0.31362888282698864</v>
      </c>
      <c r="W116" s="5">
        <f t="shared" si="23"/>
        <v>2.4507282035320821</v>
      </c>
      <c r="X116" s="5">
        <f t="shared" si="24"/>
        <v>5.2751999822362644E-2</v>
      </c>
      <c r="Y116" s="5">
        <f t="shared" si="25"/>
        <v>0.5936881395359751</v>
      </c>
      <c r="Z116" s="5">
        <f t="shared" si="26"/>
        <v>1.2749886945039209E-2</v>
      </c>
      <c r="AA116" s="5">
        <f t="shared" si="27"/>
        <v>9.9322688903079021E-2</v>
      </c>
      <c r="AB116" s="5">
        <f t="shared" si="28"/>
        <v>0.12797375179139606</v>
      </c>
      <c r="AC116" s="5">
        <f t="shared" si="29"/>
        <v>0.16819879389572337</v>
      </c>
      <c r="AD116" s="5">
        <f t="shared" si="30"/>
        <v>4.1458762484971136E-2</v>
      </c>
      <c r="AE116" s="5">
        <f t="shared" si="33"/>
        <v>0.10691625934325727</v>
      </c>
      <c r="AF116" s="5">
        <f t="shared" si="31"/>
        <v>0.56976721483118864</v>
      </c>
    </row>
    <row r="117" spans="1:32" x14ac:dyDescent="0.3">
      <c r="A117" t="s">
        <v>249</v>
      </c>
      <c r="B117" t="s">
        <v>250</v>
      </c>
      <c r="C117" s="2">
        <v>12829665000</v>
      </c>
      <c r="D117" s="2">
        <v>5872591000</v>
      </c>
      <c r="E117" s="2">
        <v>993196000</v>
      </c>
      <c r="F117" s="2">
        <v>65933000</v>
      </c>
      <c r="G117" s="2">
        <v>728287000</v>
      </c>
      <c r="H117" s="2">
        <v>2084912000</v>
      </c>
      <c r="I117" s="2">
        <v>8767872000</v>
      </c>
      <c r="J117" s="2">
        <v>8538260000</v>
      </c>
      <c r="K117" s="2">
        <v>1779421000</v>
      </c>
      <c r="L117" s="2">
        <v>4103758000</v>
      </c>
      <c r="M117" s="2">
        <v>4434502000</v>
      </c>
      <c r="N117" s="2">
        <v>8538260000</v>
      </c>
      <c r="O117" s="2">
        <v>53344000</v>
      </c>
      <c r="P117" t="s">
        <v>504</v>
      </c>
      <c r="Q117" s="5">
        <f t="shared" si="18"/>
        <v>1.1716800015285871</v>
      </c>
      <c r="R117" s="5">
        <f t="shared" si="19"/>
        <v>2.9978290691185502E-2</v>
      </c>
      <c r="S117" s="5">
        <f t="shared" si="20"/>
        <v>1.0805953957323995</v>
      </c>
      <c r="T117" s="5">
        <f t="shared" si="21"/>
        <v>0.5193683490547254</v>
      </c>
      <c r="U117" s="5">
        <f t="shared" si="32"/>
        <v>15.063716196745181</v>
      </c>
      <c r="V117" s="5">
        <f t="shared" si="22"/>
        <v>1.5026088453619355</v>
      </c>
      <c r="W117" s="5">
        <f t="shared" si="23"/>
        <v>7.2100222488101471</v>
      </c>
      <c r="X117" s="5">
        <f t="shared" si="24"/>
        <v>0.11632299789418453</v>
      </c>
      <c r="Y117" s="5">
        <f t="shared" si="25"/>
        <v>1.0268921302466778</v>
      </c>
      <c r="Z117" s="5">
        <f t="shared" si="26"/>
        <v>6.2476429623834363E-3</v>
      </c>
      <c r="AA117" s="5">
        <f t="shared" si="27"/>
        <v>0.24418464652048544</v>
      </c>
      <c r="AB117" s="5">
        <f t="shared" si="28"/>
        <v>0.20840557678028077</v>
      </c>
      <c r="AC117" s="5">
        <f t="shared" si="29"/>
        <v>7.7414024450365618E-2</v>
      </c>
      <c r="AD117" s="5">
        <f t="shared" si="30"/>
        <v>5.6765862553698788E-2</v>
      </c>
      <c r="AE117" s="5">
        <f t="shared" si="33"/>
        <v>5.139105346866033E-3</v>
      </c>
      <c r="AF117" s="5">
        <f t="shared" si="31"/>
        <v>0.54226466552322294</v>
      </c>
    </row>
    <row r="118" spans="1:32" x14ac:dyDescent="0.3">
      <c r="A118" t="s">
        <v>251</v>
      </c>
      <c r="B118" t="s">
        <v>252</v>
      </c>
      <c r="C118" s="2">
        <v>6094000000</v>
      </c>
      <c r="D118" s="2">
        <v>4102000000</v>
      </c>
      <c r="E118" s="2">
        <v>403000000</v>
      </c>
      <c r="F118" s="2">
        <v>99000000</v>
      </c>
      <c r="G118" s="2">
        <v>1992000000</v>
      </c>
      <c r="H118" s="2">
        <v>12054000000</v>
      </c>
      <c r="I118" s="2">
        <v>3131000000</v>
      </c>
      <c r="J118" s="2">
        <v>43981000000</v>
      </c>
      <c r="K118" s="2">
        <v>12409000000</v>
      </c>
      <c r="L118" s="2">
        <v>17874000000</v>
      </c>
      <c r="M118" s="2">
        <f>N118-L118</f>
        <v>26107000000</v>
      </c>
      <c r="N118" s="2">
        <v>43981000000</v>
      </c>
      <c r="O118" s="2">
        <v>1801000000</v>
      </c>
      <c r="P118" t="s">
        <v>504</v>
      </c>
      <c r="Q118" s="5">
        <f t="shared" si="18"/>
        <v>0.971391731807559</v>
      </c>
      <c r="R118" s="5">
        <f t="shared" si="19"/>
        <v>0.14513659440728505</v>
      </c>
      <c r="S118" s="5">
        <f t="shared" si="20"/>
        <v>1.4606131811569878</v>
      </c>
      <c r="T118" s="5">
        <f t="shared" si="21"/>
        <v>0.5935972351697324</v>
      </c>
      <c r="U118" s="5">
        <f t="shared" si="32"/>
        <v>4.0707070707070709</v>
      </c>
      <c r="V118" s="5">
        <f t="shared" si="22"/>
        <v>0.13855983265501012</v>
      </c>
      <c r="W118" s="5">
        <f t="shared" si="23"/>
        <v>0.4910951728584092</v>
      </c>
      <c r="X118" s="5">
        <f t="shared" si="24"/>
        <v>9.1630476796798616E-3</v>
      </c>
      <c r="Y118" s="5">
        <f t="shared" si="25"/>
        <v>7.1189831972897383E-2</v>
      </c>
      <c r="Z118" s="5">
        <f t="shared" si="26"/>
        <v>4.0949500920852186E-2</v>
      </c>
      <c r="AA118" s="5">
        <f t="shared" si="27"/>
        <v>0.27407289511379912</v>
      </c>
      <c r="AB118" s="5">
        <f t="shared" si="28"/>
        <v>0.28214456242468339</v>
      </c>
      <c r="AC118" s="5">
        <f t="shared" si="29"/>
        <v>6.6130620282244826E-2</v>
      </c>
      <c r="AD118" s="5">
        <f t="shared" si="30"/>
        <v>0.32687889727600922</v>
      </c>
      <c r="AE118" s="5">
        <f t="shared" si="33"/>
        <v>1.6245487364620937E-2</v>
      </c>
      <c r="AF118" s="5">
        <f t="shared" si="31"/>
        <v>0.32687889727600922</v>
      </c>
    </row>
    <row r="119" spans="1:32" x14ac:dyDescent="0.3">
      <c r="A119" t="s">
        <v>253</v>
      </c>
      <c r="B119" t="s">
        <v>254</v>
      </c>
      <c r="C119" s="2">
        <v>5564500000</v>
      </c>
      <c r="D119" s="2">
        <v>2362600000</v>
      </c>
      <c r="E119" s="2">
        <v>470100000</v>
      </c>
      <c r="F119" s="2">
        <v>98000000</v>
      </c>
      <c r="G119" s="2">
        <v>310200000</v>
      </c>
      <c r="H119" s="2">
        <v>3795500000</v>
      </c>
      <c r="I119" s="2">
        <v>689900000</v>
      </c>
      <c r="J119" s="2">
        <v>9518500000</v>
      </c>
      <c r="K119" s="2">
        <v>2104000000</v>
      </c>
      <c r="L119" s="2">
        <f>N119-M119</f>
        <v>4492700000</v>
      </c>
      <c r="M119" s="2">
        <v>5025800000</v>
      </c>
      <c r="N119" s="2">
        <v>9518500000</v>
      </c>
      <c r="O119" s="2">
        <v>1068100000</v>
      </c>
      <c r="P119" t="s">
        <v>512</v>
      </c>
      <c r="Q119" s="5">
        <f t="shared" si="18"/>
        <v>1.8039448669201521</v>
      </c>
      <c r="R119" s="5">
        <f t="shared" si="19"/>
        <v>0.50765209125475286</v>
      </c>
      <c r="S119" s="5">
        <f t="shared" si="20"/>
        <v>1.1186591581899525</v>
      </c>
      <c r="T119" s="5">
        <f t="shared" si="21"/>
        <v>0.5280033618742449</v>
      </c>
      <c r="U119" s="5">
        <f t="shared" si="32"/>
        <v>4.7969387755102044</v>
      </c>
      <c r="V119" s="5">
        <f t="shared" si="22"/>
        <v>0.58459841361559073</v>
      </c>
      <c r="W119" s="5">
        <f t="shared" si="23"/>
        <v>2.6447243346007605</v>
      </c>
      <c r="X119" s="5">
        <f t="shared" si="24"/>
        <v>4.938803382885959E-2</v>
      </c>
      <c r="Y119" s="5">
        <f t="shared" si="25"/>
        <v>7.2479907548458261E-2</v>
      </c>
      <c r="Z119" s="5">
        <f t="shared" si="26"/>
        <v>0.11221305878027001</v>
      </c>
      <c r="AA119" s="5">
        <f t="shared" si="27"/>
        <v>0.39874980301518098</v>
      </c>
      <c r="AB119" s="5">
        <f t="shared" si="28"/>
        <v>0.2210432316016179</v>
      </c>
      <c r="AC119" s="5">
        <f t="shared" si="29"/>
        <v>8.4481984005750743E-2</v>
      </c>
      <c r="AD119" s="5">
        <f t="shared" si="30"/>
        <v>5.5746248539850843E-2</v>
      </c>
      <c r="AE119" s="5">
        <f t="shared" si="33"/>
        <v>1.7611645251145655E-2</v>
      </c>
      <c r="AF119" s="5">
        <f t="shared" si="31"/>
        <v>0.57541558091472733</v>
      </c>
    </row>
    <row r="120" spans="1:32" x14ac:dyDescent="0.3">
      <c r="A120" t="s">
        <v>255</v>
      </c>
      <c r="B120" t="s">
        <v>256</v>
      </c>
      <c r="C120" s="2">
        <v>13122000000</v>
      </c>
      <c r="D120" s="2">
        <v>8839000000</v>
      </c>
      <c r="E120" s="2">
        <v>1505000000</v>
      </c>
      <c r="F120" s="2">
        <v>303000000</v>
      </c>
      <c r="G120" s="2">
        <v>1505000000</v>
      </c>
      <c r="H120" s="2">
        <v>3330000000</v>
      </c>
      <c r="I120" s="2">
        <v>3212000000</v>
      </c>
      <c r="J120" s="2">
        <v>15621000000</v>
      </c>
      <c r="K120" s="2">
        <v>5060000000</v>
      </c>
      <c r="L120" s="2">
        <v>3369000000</v>
      </c>
      <c r="M120" s="2">
        <f>N120-L120</f>
        <v>12252000000</v>
      </c>
      <c r="N120" s="2">
        <v>15621000000</v>
      </c>
      <c r="O120" s="2">
        <v>274000000</v>
      </c>
      <c r="P120" t="s">
        <v>512</v>
      </c>
      <c r="Q120" s="5">
        <f t="shared" si="18"/>
        <v>0.65810276679841895</v>
      </c>
      <c r="R120" s="5">
        <f t="shared" si="19"/>
        <v>5.4150197628458498E-2</v>
      </c>
      <c r="S120" s="5">
        <f t="shared" si="20"/>
        <v>3.6366874443455033</v>
      </c>
      <c r="T120" s="5">
        <f t="shared" si="21"/>
        <v>0.78432878816977147</v>
      </c>
      <c r="U120" s="5">
        <f t="shared" si="32"/>
        <v>4.9669966996699673</v>
      </c>
      <c r="V120" s="5">
        <f t="shared" si="22"/>
        <v>0.8400230458997503</v>
      </c>
      <c r="W120" s="5">
        <f t="shared" si="23"/>
        <v>2.5932806324110671</v>
      </c>
      <c r="X120" s="5">
        <f t="shared" si="24"/>
        <v>9.634466423404392E-2</v>
      </c>
      <c r="Y120" s="5">
        <f t="shared" si="25"/>
        <v>0.2056206388835542</v>
      </c>
      <c r="Z120" s="5">
        <f t="shared" si="26"/>
        <v>1.7540490365533578E-2</v>
      </c>
      <c r="AA120" s="5">
        <f t="shared" si="27"/>
        <v>0.2131745726906088</v>
      </c>
      <c r="AB120" s="5">
        <f t="shared" si="28"/>
        <v>0.32392292426861274</v>
      </c>
      <c r="AC120" s="5">
        <f t="shared" si="29"/>
        <v>0.11469288218259412</v>
      </c>
      <c r="AD120" s="5">
        <f t="shared" si="30"/>
        <v>0.11469288218259412</v>
      </c>
      <c r="AE120" s="5">
        <f t="shared" si="33"/>
        <v>2.3090992226794695E-2</v>
      </c>
      <c r="AF120" s="5">
        <f t="shared" si="31"/>
        <v>0.32639841487578114</v>
      </c>
    </row>
    <row r="121" spans="1:32" x14ac:dyDescent="0.3">
      <c r="A121" t="s">
        <v>257</v>
      </c>
      <c r="B121" t="s">
        <v>258</v>
      </c>
      <c r="C121" s="2">
        <v>8859000000</v>
      </c>
      <c r="D121" s="2">
        <f>4014000000-F121</f>
        <v>2709000000</v>
      </c>
      <c r="E121" s="2">
        <f>1160000000+F121</f>
        <v>2465000000</v>
      </c>
      <c r="F121" s="2">
        <v>1305000000</v>
      </c>
      <c r="G121" s="2">
        <v>967000000</v>
      </c>
      <c r="H121" s="2">
        <v>58660000000</v>
      </c>
      <c r="I121" s="2">
        <v>661000000</v>
      </c>
      <c r="J121" s="2">
        <v>188281000000</v>
      </c>
      <c r="K121" s="2">
        <v>8503000000</v>
      </c>
      <c r="L121" s="2">
        <v>14637000000</v>
      </c>
      <c r="M121" s="2">
        <v>173644000000</v>
      </c>
      <c r="N121" s="2">
        <v>188281000000</v>
      </c>
      <c r="O121" s="2">
        <v>941000000</v>
      </c>
      <c r="P121" t="s">
        <v>512</v>
      </c>
      <c r="Q121" s="5">
        <f t="shared" si="18"/>
        <v>6.8987416206044925</v>
      </c>
      <c r="R121" s="5">
        <f t="shared" si="19"/>
        <v>0.11066682347406798</v>
      </c>
      <c r="S121" s="5">
        <f t="shared" si="20"/>
        <v>11.863359978137597</v>
      </c>
      <c r="T121" s="5">
        <f t="shared" si="21"/>
        <v>0.92225981378896438</v>
      </c>
      <c r="U121" s="5">
        <f t="shared" si="32"/>
        <v>1.8888888888888888</v>
      </c>
      <c r="V121" s="5">
        <f t="shared" si="22"/>
        <v>4.7052012683170365E-2</v>
      </c>
      <c r="W121" s="5">
        <f t="shared" si="23"/>
        <v>1.0418675761495944</v>
      </c>
      <c r="X121" s="5">
        <f t="shared" si="24"/>
        <v>1.3092133566318429E-2</v>
      </c>
      <c r="Y121" s="5">
        <f t="shared" si="25"/>
        <v>3.5107100557145968E-3</v>
      </c>
      <c r="Z121" s="5">
        <f t="shared" si="26"/>
        <v>4.9978489597994483E-3</v>
      </c>
      <c r="AA121" s="5">
        <f t="shared" si="27"/>
        <v>0.31155560040577646</v>
      </c>
      <c r="AB121" s="5">
        <f t="shared" si="28"/>
        <v>4.5161221790833914E-2</v>
      </c>
      <c r="AC121" s="5">
        <f t="shared" si="29"/>
        <v>0.27824810926741167</v>
      </c>
      <c r="AD121" s="5">
        <f t="shared" si="30"/>
        <v>0.10915453211423411</v>
      </c>
      <c r="AE121" s="5">
        <f t="shared" si="33"/>
        <v>0.1473078225533356</v>
      </c>
      <c r="AF121" s="5">
        <f t="shared" si="31"/>
        <v>0.69420927869962745</v>
      </c>
    </row>
    <row r="122" spans="1:32" x14ac:dyDescent="0.3">
      <c r="A122" t="s">
        <v>259</v>
      </c>
      <c r="B122" t="s">
        <v>260</v>
      </c>
      <c r="C122" s="2">
        <v>1783400000</v>
      </c>
      <c r="D122" s="2">
        <v>556718000</v>
      </c>
      <c r="E122" s="2">
        <v>638777000</v>
      </c>
      <c r="F122" s="2">
        <v>250201000</v>
      </c>
      <c r="G122" s="2">
        <v>665949000</v>
      </c>
      <c r="H122" s="2">
        <v>1576998000</v>
      </c>
      <c r="I122" s="2">
        <v>15094925000</v>
      </c>
      <c r="J122" s="2">
        <v>18274022000</v>
      </c>
      <c r="K122" s="2">
        <v>685475000</v>
      </c>
      <c r="L122" s="2">
        <v>9653458000</v>
      </c>
      <c r="M122" s="2">
        <f>N122-L122</f>
        <v>8620564000</v>
      </c>
      <c r="N122" s="2">
        <v>18274022000</v>
      </c>
      <c r="O122" s="2">
        <v>783757000</v>
      </c>
      <c r="P122" t="s">
        <v>504</v>
      </c>
      <c r="Q122" s="5">
        <f t="shared" si="18"/>
        <v>2.3005915605966667</v>
      </c>
      <c r="R122" s="5">
        <f t="shared" si="19"/>
        <v>1.1433779495969947</v>
      </c>
      <c r="S122" s="5">
        <f t="shared" si="20"/>
        <v>0.893002693956922</v>
      </c>
      <c r="T122" s="5">
        <f t="shared" si="21"/>
        <v>0.47173873381568654</v>
      </c>
      <c r="U122" s="5">
        <f t="shared" si="32"/>
        <v>2.5530553435038228</v>
      </c>
      <c r="V122" s="5">
        <f t="shared" si="22"/>
        <v>9.7592090017183955E-2</v>
      </c>
      <c r="W122" s="5">
        <f t="shared" si="23"/>
        <v>2.6016995514059595</v>
      </c>
      <c r="X122" s="5">
        <f t="shared" si="24"/>
        <v>3.4955468478696149E-2</v>
      </c>
      <c r="Y122" s="5">
        <f t="shared" si="25"/>
        <v>0.82603189379984332</v>
      </c>
      <c r="Z122" s="5">
        <f t="shared" si="26"/>
        <v>4.2889135188739512E-2</v>
      </c>
      <c r="AA122" s="5">
        <f t="shared" si="27"/>
        <v>8.6297258479824529E-2</v>
      </c>
      <c r="AB122" s="5">
        <f t="shared" si="28"/>
        <v>3.7510899352096651E-2</v>
      </c>
      <c r="AC122" s="5">
        <f t="shared" si="29"/>
        <v>0.35817932039923739</v>
      </c>
      <c r="AD122" s="5">
        <f t="shared" si="30"/>
        <v>0.37341538634069754</v>
      </c>
      <c r="AE122" s="5">
        <f t="shared" si="33"/>
        <v>0.14029438151844792</v>
      </c>
      <c r="AF122" s="5">
        <f t="shared" si="31"/>
        <v>0.68783335202422335</v>
      </c>
    </row>
    <row r="123" spans="1:32" x14ac:dyDescent="0.3">
      <c r="A123" t="s">
        <v>261</v>
      </c>
      <c r="B123" t="s">
        <v>262</v>
      </c>
      <c r="C123" s="2">
        <v>20431000000</v>
      </c>
      <c r="D123" s="2">
        <v>13399000000</v>
      </c>
      <c r="E123" s="2">
        <v>2344000000</v>
      </c>
      <c r="F123" s="2">
        <v>293000000</v>
      </c>
      <c r="G123" s="2">
        <v>7032000000</v>
      </c>
      <c r="H123" s="2">
        <v>5703000000</v>
      </c>
      <c r="I123" s="2">
        <v>7913000000</v>
      </c>
      <c r="J123" s="2">
        <v>17344000000</v>
      </c>
      <c r="K123" s="2">
        <v>6930000000</v>
      </c>
      <c r="L123" s="2">
        <v>1068000000</v>
      </c>
      <c r="M123" s="2">
        <f>N123-L123</f>
        <v>16276000000</v>
      </c>
      <c r="N123" s="2">
        <v>17344000000</v>
      </c>
      <c r="O123" s="2">
        <v>1093000000</v>
      </c>
      <c r="P123" t="s">
        <v>511</v>
      </c>
      <c r="Q123" s="5">
        <f t="shared" si="18"/>
        <v>0.82294372294372298</v>
      </c>
      <c r="R123" s="5">
        <f t="shared" si="19"/>
        <v>0.15772005772005773</v>
      </c>
      <c r="S123" s="5">
        <f t="shared" si="20"/>
        <v>15.239700374531836</v>
      </c>
      <c r="T123" s="5">
        <f t="shared" si="21"/>
        <v>0.93842250922509229</v>
      </c>
      <c r="U123" s="5">
        <f t="shared" si="32"/>
        <v>8</v>
      </c>
      <c r="V123" s="5">
        <f t="shared" si="22"/>
        <v>1.1779866236162362</v>
      </c>
      <c r="W123" s="5">
        <f t="shared" si="23"/>
        <v>2.9481962481962483</v>
      </c>
      <c r="X123" s="5">
        <f t="shared" si="24"/>
        <v>0.13514760147601476</v>
      </c>
      <c r="Y123" s="5">
        <f t="shared" si="25"/>
        <v>0.45623846863468637</v>
      </c>
      <c r="Z123" s="5">
        <f t="shared" si="26"/>
        <v>6.3018911439114395E-2</v>
      </c>
      <c r="AA123" s="5">
        <f t="shared" si="27"/>
        <v>0.32881688191881919</v>
      </c>
      <c r="AB123" s="5">
        <f t="shared" si="28"/>
        <v>0.39956180811808117</v>
      </c>
      <c r="AC123" s="5">
        <f t="shared" si="29"/>
        <v>0.11472761979345113</v>
      </c>
      <c r="AD123" s="5">
        <f t="shared" si="30"/>
        <v>0.34418285938035337</v>
      </c>
      <c r="AE123" s="5">
        <f t="shared" si="33"/>
        <v>1.4340952474181391E-2</v>
      </c>
      <c r="AF123" s="5">
        <f t="shared" si="31"/>
        <v>0.34418285938035337</v>
      </c>
    </row>
    <row r="124" spans="1:32" x14ac:dyDescent="0.3">
      <c r="A124" t="s">
        <v>263</v>
      </c>
      <c r="B124" t="s">
        <v>264</v>
      </c>
      <c r="C124" s="2">
        <v>15334000000</v>
      </c>
      <c r="D124" s="2">
        <v>4938000000</v>
      </c>
      <c r="E124" s="2">
        <v>4263000000</v>
      </c>
      <c r="F124" s="2">
        <v>1797000000</v>
      </c>
      <c r="G124" s="2">
        <v>2486000000</v>
      </c>
      <c r="H124" s="2">
        <v>2542000000</v>
      </c>
      <c r="I124" s="2">
        <v>37297000000</v>
      </c>
      <c r="J124" s="2">
        <v>71020000000</v>
      </c>
      <c r="K124" s="2">
        <v>7221000000</v>
      </c>
      <c r="L124" s="2">
        <f>N124-M124</f>
        <v>31729000000</v>
      </c>
      <c r="M124" s="2">
        <v>39291000000</v>
      </c>
      <c r="N124" s="2">
        <v>71020000000</v>
      </c>
      <c r="O124" s="2">
        <v>83000000</v>
      </c>
      <c r="P124" t="s">
        <v>512</v>
      </c>
      <c r="Q124" s="5">
        <f t="shared" si="18"/>
        <v>0.35202880487467109</v>
      </c>
      <c r="R124" s="5">
        <f t="shared" si="19"/>
        <v>1.1494252873563218E-2</v>
      </c>
      <c r="S124" s="5">
        <f t="shared" si="20"/>
        <v>1.2383308645088089</v>
      </c>
      <c r="T124" s="5">
        <f t="shared" si="21"/>
        <v>0.5532385243593354</v>
      </c>
      <c r="U124" s="5">
        <f t="shared" si="32"/>
        <v>2.37228714524207</v>
      </c>
      <c r="V124" s="5">
        <f t="shared" si="22"/>
        <v>0.21591101098282173</v>
      </c>
      <c r="W124" s="5">
        <f t="shared" si="23"/>
        <v>2.1235285971472093</v>
      </c>
      <c r="X124" s="5">
        <f t="shared" si="24"/>
        <v>6.002534497324697E-2</v>
      </c>
      <c r="Y124" s="5">
        <f t="shared" si="25"/>
        <v>0.52516192621796676</v>
      </c>
      <c r="Z124" s="5">
        <f t="shared" si="26"/>
        <v>1.168684877499296E-3</v>
      </c>
      <c r="AA124" s="5">
        <f t="shared" si="27"/>
        <v>3.5792734441002533E-2</v>
      </c>
      <c r="AB124" s="5">
        <f t="shared" si="28"/>
        <v>0.10167558434243874</v>
      </c>
      <c r="AC124" s="5">
        <f t="shared" si="29"/>
        <v>0.27800965175427156</v>
      </c>
      <c r="AD124" s="5">
        <f t="shared" si="30"/>
        <v>0.16212338593974174</v>
      </c>
      <c r="AE124" s="5">
        <f t="shared" si="33"/>
        <v>0.11719055693230729</v>
      </c>
      <c r="AF124" s="5">
        <f t="shared" si="31"/>
        <v>0.67797052302073824</v>
      </c>
    </row>
    <row r="125" spans="1:32" x14ac:dyDescent="0.3">
      <c r="A125" t="s">
        <v>265</v>
      </c>
      <c r="B125" t="s">
        <v>266</v>
      </c>
      <c r="C125" s="2">
        <v>33957000000</v>
      </c>
      <c r="D125" s="2">
        <v>26477000000</v>
      </c>
      <c r="E125" s="2">
        <v>912000000</v>
      </c>
      <c r="F125" s="2">
        <v>94000000</v>
      </c>
      <c r="G125" s="2">
        <v>912000000</v>
      </c>
      <c r="H125" s="2">
        <v>13439000000</v>
      </c>
      <c r="I125" s="2">
        <v>24882000000</v>
      </c>
      <c r="J125" s="2">
        <v>51021000000</v>
      </c>
      <c r="K125" s="2">
        <v>16785000000</v>
      </c>
      <c r="L125" s="2">
        <f>N125-M125</f>
        <v>11191000000</v>
      </c>
      <c r="M125" s="2">
        <v>39830000000</v>
      </c>
      <c r="N125" s="2">
        <v>51021000000</v>
      </c>
      <c r="O125" s="2">
        <v>1725000000</v>
      </c>
      <c r="P125" t="s">
        <v>512</v>
      </c>
      <c r="Q125" s="5">
        <f t="shared" si="18"/>
        <v>0.80065534703604413</v>
      </c>
      <c r="R125" s="5">
        <f t="shared" si="19"/>
        <v>0.10277033065236818</v>
      </c>
      <c r="S125" s="5">
        <f t="shared" si="20"/>
        <v>3.559109999106425</v>
      </c>
      <c r="T125" s="5">
        <f t="shared" si="21"/>
        <v>0.7806589443562455</v>
      </c>
      <c r="U125" s="5">
        <f t="shared" si="32"/>
        <v>9.7021276595744688</v>
      </c>
      <c r="V125" s="5">
        <f t="shared" si="22"/>
        <v>0.66554947962603639</v>
      </c>
      <c r="W125" s="5">
        <f t="shared" si="23"/>
        <v>2.0230563002680966</v>
      </c>
      <c r="X125" s="5">
        <f t="shared" si="24"/>
        <v>1.7874992650085259E-2</v>
      </c>
      <c r="Y125" s="5">
        <f t="shared" si="25"/>
        <v>0.48768154289410243</v>
      </c>
      <c r="Z125" s="5">
        <f t="shared" si="26"/>
        <v>3.380960780854942E-2</v>
      </c>
      <c r="AA125" s="5">
        <f t="shared" si="27"/>
        <v>0.26340134454440328</v>
      </c>
      <c r="AB125" s="5">
        <f t="shared" si="28"/>
        <v>0.32898218380666783</v>
      </c>
      <c r="AC125" s="5">
        <f t="shared" si="29"/>
        <v>2.6857496245251349E-2</v>
      </c>
      <c r="AD125" s="5">
        <f t="shared" si="30"/>
        <v>2.6857496245251349E-2</v>
      </c>
      <c r="AE125" s="5">
        <f t="shared" si="33"/>
        <v>2.7682068498395031E-3</v>
      </c>
      <c r="AF125" s="5">
        <f t="shared" si="31"/>
        <v>0.22027858762552641</v>
      </c>
    </row>
    <row r="126" spans="1:32" x14ac:dyDescent="0.3">
      <c r="A126" t="s">
        <v>267</v>
      </c>
      <c r="B126" t="s">
        <v>268</v>
      </c>
      <c r="C126" s="2">
        <v>15901000000</v>
      </c>
      <c r="D126" s="2">
        <v>7068000000</v>
      </c>
      <c r="E126" s="2">
        <v>5645000000</v>
      </c>
      <c r="F126" s="2">
        <v>376000000</v>
      </c>
      <c r="G126" s="2">
        <v>1545000000</v>
      </c>
      <c r="H126" s="2">
        <v>10059000000</v>
      </c>
      <c r="I126" s="2">
        <v>10718000000</v>
      </c>
      <c r="J126" s="2">
        <v>79197000000</v>
      </c>
      <c r="K126" s="2">
        <v>1561000000</v>
      </c>
      <c r="L126" s="2">
        <f>N126-M126</f>
        <v>16525000000</v>
      </c>
      <c r="M126" s="2">
        <v>62672000000</v>
      </c>
      <c r="N126" s="2">
        <v>79197000000</v>
      </c>
      <c r="O126" s="2">
        <v>399000000</v>
      </c>
      <c r="P126" t="s">
        <v>511</v>
      </c>
      <c r="Q126" s="5">
        <f t="shared" si="18"/>
        <v>6.4439461883408073</v>
      </c>
      <c r="R126" s="5">
        <f t="shared" si="19"/>
        <v>0.2556053811659193</v>
      </c>
      <c r="S126" s="5">
        <f t="shared" si="20"/>
        <v>3.7925567322239031</v>
      </c>
      <c r="T126" s="5">
        <f t="shared" si="21"/>
        <v>0.79134310643079919</v>
      </c>
      <c r="U126" s="5">
        <f t="shared" si="32"/>
        <v>15.013297872340425</v>
      </c>
      <c r="V126" s="5">
        <f t="shared" si="22"/>
        <v>0.20077780724017324</v>
      </c>
      <c r="W126" s="5">
        <f t="shared" si="23"/>
        <v>10.186418962203716</v>
      </c>
      <c r="X126" s="5">
        <f t="shared" si="24"/>
        <v>7.1277952447693721E-2</v>
      </c>
      <c r="Y126" s="5">
        <f t="shared" si="25"/>
        <v>0.13533340909377881</v>
      </c>
      <c r="Z126" s="5">
        <f t="shared" si="26"/>
        <v>5.038069623849388E-3</v>
      </c>
      <c r="AA126" s="5">
        <f t="shared" si="27"/>
        <v>0.12701238683283458</v>
      </c>
      <c r="AB126" s="5">
        <f t="shared" si="28"/>
        <v>1.9710342563480941E-2</v>
      </c>
      <c r="AC126" s="5">
        <f t="shared" si="29"/>
        <v>0.35500911892333814</v>
      </c>
      <c r="AD126" s="5">
        <f t="shared" si="30"/>
        <v>9.7163700396201494E-2</v>
      </c>
      <c r="AE126" s="5">
        <f t="shared" si="33"/>
        <v>2.3646311552732533E-2</v>
      </c>
      <c r="AF126" s="5">
        <f t="shared" si="31"/>
        <v>0.5554996541098044</v>
      </c>
    </row>
    <row r="127" spans="1:32" x14ac:dyDescent="0.3">
      <c r="A127" t="s">
        <v>269</v>
      </c>
      <c r="B127" t="s">
        <v>270</v>
      </c>
      <c r="C127" s="2">
        <v>4725300000</v>
      </c>
      <c r="D127" s="2">
        <v>3871500000</v>
      </c>
      <c r="E127" s="2">
        <v>-90400000</v>
      </c>
      <c r="F127" s="2">
        <v>88400000</v>
      </c>
      <c r="G127" s="2">
        <v>-136800000</v>
      </c>
      <c r="H127" s="2">
        <v>1881400000</v>
      </c>
      <c r="I127" s="2">
        <v>2351400000</v>
      </c>
      <c r="J127" s="2">
        <f>N127</f>
        <v>4634500000</v>
      </c>
      <c r="K127" s="2">
        <v>1262600000</v>
      </c>
      <c r="L127" s="2">
        <f>N127-M127</f>
        <v>2596600000</v>
      </c>
      <c r="M127" s="2">
        <v>2037900000</v>
      </c>
      <c r="N127" s="2">
        <v>4634500000</v>
      </c>
      <c r="O127" s="2">
        <v>365500000</v>
      </c>
      <c r="P127" t="s">
        <v>513</v>
      </c>
      <c r="Q127" s="5">
        <f t="shared" si="18"/>
        <v>1.4900997940757168</v>
      </c>
      <c r="R127" s="5">
        <f t="shared" si="19"/>
        <v>0.2894820212260415</v>
      </c>
      <c r="S127" s="5">
        <f t="shared" si="20"/>
        <v>0.78483401371023642</v>
      </c>
      <c r="T127" s="5">
        <f t="shared" si="21"/>
        <v>0.43972381055130005</v>
      </c>
      <c r="U127" s="5">
        <f t="shared" si="32"/>
        <v>1.0226244343891402</v>
      </c>
      <c r="V127" s="5">
        <f t="shared" si="22"/>
        <v>1.019592189017154</v>
      </c>
      <c r="W127" s="5">
        <f t="shared" si="23"/>
        <v>3.7425154443212421</v>
      </c>
      <c r="X127" s="5">
        <f t="shared" si="24"/>
        <v>-1.9505879814435214E-2</v>
      </c>
      <c r="Y127" s="5">
        <f t="shared" si="25"/>
        <v>0.50736864818211247</v>
      </c>
      <c r="Z127" s="5">
        <f t="shared" si="26"/>
        <v>7.8865033984248573E-2</v>
      </c>
      <c r="AA127" s="5">
        <f t="shared" si="27"/>
        <v>0.40595533498759306</v>
      </c>
      <c r="AB127" s="5">
        <f t="shared" si="28"/>
        <v>0.27243499838170243</v>
      </c>
      <c r="AC127" s="5">
        <f t="shared" si="29"/>
        <v>-1.9131060461769624E-2</v>
      </c>
      <c r="AD127" s="5">
        <f t="shared" si="30"/>
        <v>-2.8950542822677925E-2</v>
      </c>
      <c r="AE127" s="5">
        <f t="shared" si="33"/>
        <v>1.8707806911730473E-2</v>
      </c>
      <c r="AF127" s="5">
        <f t="shared" si="31"/>
        <v>0.18068694051171355</v>
      </c>
    </row>
    <row r="128" spans="1:32" x14ac:dyDescent="0.3">
      <c r="A128" t="s">
        <v>271</v>
      </c>
      <c r="B128" t="s">
        <v>272</v>
      </c>
      <c r="C128" s="2">
        <v>12161600000</v>
      </c>
      <c r="D128" s="2">
        <v>8796700000</v>
      </c>
      <c r="E128" s="2">
        <v>725600000</v>
      </c>
      <c r="F128" s="2">
        <v>199600000</v>
      </c>
      <c r="G128" s="2">
        <v>3364900000</v>
      </c>
      <c r="H128" s="2">
        <v>3765400000</v>
      </c>
      <c r="I128" s="2">
        <v>2911800000</v>
      </c>
      <c r="J128" s="2">
        <v>16725100000</v>
      </c>
      <c r="K128" s="2">
        <v>3225200000</v>
      </c>
      <c r="L128" s="2">
        <f>N128-M128</f>
        <v>7890500000</v>
      </c>
      <c r="M128" s="2">
        <v>8834600000</v>
      </c>
      <c r="N128" s="2">
        <v>16725100000</v>
      </c>
      <c r="O128" s="2">
        <v>536800000</v>
      </c>
      <c r="P128" t="s">
        <v>512</v>
      </c>
      <c r="Q128" s="5">
        <f t="shared" si="18"/>
        <v>1.1674934887758899</v>
      </c>
      <c r="R128" s="5">
        <f t="shared" si="19"/>
        <v>0.16643929058663029</v>
      </c>
      <c r="S128" s="5">
        <f t="shared" si="20"/>
        <v>1.1196502122805905</v>
      </c>
      <c r="T128" s="5">
        <f t="shared" si="21"/>
        <v>0.52822404649299559</v>
      </c>
      <c r="U128" s="5">
        <f t="shared" si="32"/>
        <v>3.6352705410821642</v>
      </c>
      <c r="V128" s="5">
        <f t="shared" si="22"/>
        <v>0.72714662393647866</v>
      </c>
      <c r="W128" s="5">
        <f t="shared" si="23"/>
        <v>3.7708049113233288</v>
      </c>
      <c r="X128" s="5">
        <f t="shared" si="24"/>
        <v>4.3383896060412194E-2</v>
      </c>
      <c r="Y128" s="5">
        <f t="shared" si="25"/>
        <v>0.17409761376613592</v>
      </c>
      <c r="Z128" s="5">
        <f t="shared" si="26"/>
        <v>3.2095473270712882E-2</v>
      </c>
      <c r="AA128" s="5">
        <f t="shared" si="27"/>
        <v>0.22513467781956462</v>
      </c>
      <c r="AB128" s="5">
        <f t="shared" si="28"/>
        <v>0.19283591727403723</v>
      </c>
      <c r="AC128" s="5">
        <f t="shared" si="29"/>
        <v>5.9663202210235494E-2</v>
      </c>
      <c r="AD128" s="5">
        <f t="shared" si="30"/>
        <v>0.2766823444283647</v>
      </c>
      <c r="AE128" s="5">
        <f t="shared" si="33"/>
        <v>1.6412314169188265E-2</v>
      </c>
      <c r="AF128" s="5">
        <f t="shared" si="31"/>
        <v>0.2766823444283647</v>
      </c>
    </row>
    <row r="129" spans="1:32" x14ac:dyDescent="0.3">
      <c r="A129" t="s">
        <v>273</v>
      </c>
      <c r="B129" t="s">
        <v>274</v>
      </c>
      <c r="C129" s="2">
        <v>11645000000</v>
      </c>
      <c r="D129" s="2">
        <v>6138000000</v>
      </c>
      <c r="E129" s="2">
        <v>-664000000</v>
      </c>
      <c r="F129" s="2">
        <v>331000000</v>
      </c>
      <c r="G129" s="2">
        <v>-752000000</v>
      </c>
      <c r="H129" s="2">
        <v>45605000000</v>
      </c>
      <c r="I129" s="2">
        <f>158257000000*0.5</f>
        <v>79128500000</v>
      </c>
      <c r="J129" s="2">
        <v>372413000000</v>
      </c>
      <c r="K129" s="2">
        <v>126888000000</v>
      </c>
      <c r="L129" s="2">
        <v>6893000000</v>
      </c>
      <c r="M129" s="2">
        <v>365520000000</v>
      </c>
      <c r="N129" s="2">
        <v>372413000000</v>
      </c>
      <c r="O129" s="2">
        <v>4098440000</v>
      </c>
      <c r="P129" t="s">
        <v>504</v>
      </c>
      <c r="Q129" s="5">
        <f t="shared" si="18"/>
        <v>0.35941144946724668</v>
      </c>
      <c r="R129" s="5">
        <f t="shared" si="19"/>
        <v>3.2299665847046216E-2</v>
      </c>
      <c r="S129" s="5">
        <f t="shared" si="20"/>
        <v>53.027709270274194</v>
      </c>
      <c r="T129" s="5">
        <f t="shared" si="21"/>
        <v>0.98149097910115923</v>
      </c>
      <c r="U129" s="5">
        <f t="shared" si="32"/>
        <v>2.0060422960725077</v>
      </c>
      <c r="V129" s="5">
        <f t="shared" si="22"/>
        <v>3.1269048072972747E-2</v>
      </c>
      <c r="W129" s="5">
        <f t="shared" si="23"/>
        <v>9.1773847802786704E-2</v>
      </c>
      <c r="X129" s="5">
        <f t="shared" si="24"/>
        <v>-1.7829667600218037E-3</v>
      </c>
      <c r="Y129" s="5">
        <f t="shared" si="25"/>
        <v>0.21247512841925498</v>
      </c>
      <c r="Z129" s="5">
        <f t="shared" si="26"/>
        <v>1.1005093807144218E-2</v>
      </c>
      <c r="AA129" s="5">
        <f t="shared" si="27"/>
        <v>0.12245813116083488</v>
      </c>
      <c r="AB129" s="5">
        <f t="shared" si="28"/>
        <v>0.34071850338199794</v>
      </c>
      <c r="AC129" s="5">
        <f t="shared" si="29"/>
        <v>-5.7020180334907689E-2</v>
      </c>
      <c r="AD129" s="5">
        <f t="shared" si="30"/>
        <v>-6.4577071704594244E-2</v>
      </c>
      <c r="AE129" s="5">
        <f t="shared" si="33"/>
        <v>2.8424216401889222E-2</v>
      </c>
      <c r="AF129" s="5">
        <f t="shared" si="31"/>
        <v>0.47290682696436237</v>
      </c>
    </row>
    <row r="130" spans="1:32" x14ac:dyDescent="0.3">
      <c r="A130" t="s">
        <v>275</v>
      </c>
      <c r="B130" t="s">
        <v>276</v>
      </c>
      <c r="C130" s="2">
        <v>26091000000</v>
      </c>
      <c r="D130" s="2">
        <v>4499000000</v>
      </c>
      <c r="E130" s="2">
        <v>224000000</v>
      </c>
      <c r="F130" s="2">
        <v>259000000</v>
      </c>
      <c r="G130" s="2">
        <v>465000000</v>
      </c>
      <c r="H130" s="2">
        <v>13955000000</v>
      </c>
      <c r="I130" s="2">
        <v>19375000000</v>
      </c>
      <c r="J130" s="2">
        <v>36487000000</v>
      </c>
      <c r="K130" s="2">
        <v>12256000000</v>
      </c>
      <c r="L130" s="2">
        <v>10515000000</v>
      </c>
      <c r="M130" s="2">
        <f>N130-L130</f>
        <v>25972000000</v>
      </c>
      <c r="N130" s="2">
        <v>36487000000</v>
      </c>
      <c r="O130" s="2">
        <v>9288000000</v>
      </c>
      <c r="P130" t="s">
        <v>512</v>
      </c>
      <c r="Q130" s="5">
        <f t="shared" si="18"/>
        <v>1.1386259791122715</v>
      </c>
      <c r="R130" s="5">
        <f t="shared" si="19"/>
        <v>0.7578328981723238</v>
      </c>
      <c r="S130" s="5">
        <f t="shared" si="20"/>
        <v>2.4699952448882549</v>
      </c>
      <c r="T130" s="5">
        <f t="shared" si="21"/>
        <v>0.71181516704579717</v>
      </c>
      <c r="U130" s="5">
        <f t="shared" si="32"/>
        <v>0.86486486486486491</v>
      </c>
      <c r="V130" s="5">
        <f t="shared" si="22"/>
        <v>0.71507660262559269</v>
      </c>
      <c r="W130" s="5">
        <f t="shared" si="23"/>
        <v>2.1288348563968666</v>
      </c>
      <c r="X130" s="5">
        <f t="shared" si="24"/>
        <v>6.1391728560857292E-3</v>
      </c>
      <c r="Y130" s="5">
        <f t="shared" si="25"/>
        <v>0.53101104502973662</v>
      </c>
      <c r="Z130" s="5">
        <f t="shared" si="26"/>
        <v>0.25455641735412615</v>
      </c>
      <c r="AA130" s="5">
        <f t="shared" si="27"/>
        <v>0.38246498752980512</v>
      </c>
      <c r="AB130" s="5">
        <f t="shared" si="28"/>
        <v>0.33590045769726201</v>
      </c>
      <c r="AC130" s="5">
        <f t="shared" si="29"/>
        <v>8.5853359395960289E-3</v>
      </c>
      <c r="AD130" s="5">
        <f t="shared" si="30"/>
        <v>1.7822237553179257E-2</v>
      </c>
      <c r="AE130" s="5">
        <f t="shared" si="33"/>
        <v>9.9267946801579084E-3</v>
      </c>
      <c r="AF130" s="5">
        <f t="shared" si="31"/>
        <v>0.82756506074891723</v>
      </c>
    </row>
    <row r="131" spans="1:32" x14ac:dyDescent="0.3">
      <c r="A131" t="s">
        <v>277</v>
      </c>
      <c r="B131" t="s">
        <v>278</v>
      </c>
      <c r="C131" s="2">
        <v>35849000000</v>
      </c>
      <c r="D131" s="2">
        <v>35849000000</v>
      </c>
      <c r="E131" s="2">
        <v>3053000000</v>
      </c>
      <c r="F131" s="2">
        <v>477000000</v>
      </c>
      <c r="G131" s="2">
        <v>2121000000</v>
      </c>
      <c r="H131" s="2">
        <v>13152000000</v>
      </c>
      <c r="I131" s="2">
        <v>15547000000</v>
      </c>
      <c r="J131" s="2">
        <v>37000000000</v>
      </c>
      <c r="K131" s="2">
        <v>7150000000</v>
      </c>
      <c r="L131" s="2">
        <v>12944000000</v>
      </c>
      <c r="M131" s="2">
        <f>N131-L131</f>
        <v>24056000000</v>
      </c>
      <c r="N131" s="2">
        <f>J131</f>
        <v>37000000000</v>
      </c>
      <c r="O131" s="2">
        <v>3390000000</v>
      </c>
      <c r="P131" t="s">
        <v>512</v>
      </c>
      <c r="Q131" s="5">
        <f t="shared" ref="Q131:Q194" si="35">H131/K131</f>
        <v>1.8394405594405594</v>
      </c>
      <c r="R131" s="5">
        <f t="shared" ref="R131:R194" si="36">O131/K131</f>
        <v>0.47412587412587415</v>
      </c>
      <c r="S131" s="5">
        <f t="shared" ref="S131:S194" si="37">M131/L131</f>
        <v>1.8584672435105067</v>
      </c>
      <c r="T131" s="5">
        <f t="shared" ref="T131:T194" si="38">M131/J131</f>
        <v>0.65016216216216216</v>
      </c>
      <c r="U131" s="5">
        <f t="shared" si="32"/>
        <v>6.40041928721174</v>
      </c>
      <c r="V131" s="5">
        <f t="shared" ref="V131:V194" si="39">C131/J131</f>
        <v>0.96889189189189184</v>
      </c>
      <c r="W131" s="5">
        <f t="shared" ref="W131:W194" si="40">C131/K131</f>
        <v>5.0138461538461536</v>
      </c>
      <c r="X131" s="5">
        <f t="shared" ref="X131:X194" si="41">E131/J131</f>
        <v>8.251351351351352E-2</v>
      </c>
      <c r="Y131" s="5">
        <f t="shared" ref="Y131:Y194" si="42">I131/J131</f>
        <v>0.42018918918918918</v>
      </c>
      <c r="Z131" s="5">
        <f t="shared" ref="Z131:Z194" si="43">O131/J131</f>
        <v>9.1621621621621616E-2</v>
      </c>
      <c r="AA131" s="5">
        <f t="shared" ref="AA131:AA194" si="44">H131/J131</f>
        <v>0.35545945945945945</v>
      </c>
      <c r="AB131" s="5">
        <f t="shared" ref="AB131:AB194" si="45">K131/J131</f>
        <v>0.19324324324324324</v>
      </c>
      <c r="AC131" s="5">
        <f t="shared" ref="AC131:AC194" si="46">E131/C131</f>
        <v>8.5162766046472702E-2</v>
      </c>
      <c r="AD131" s="5">
        <f t="shared" ref="AD131:AD194" si="47">G131/C131</f>
        <v>5.9164830260258303E-2</v>
      </c>
      <c r="AE131" s="5">
        <f t="shared" si="33"/>
        <v>1.3305810482858657E-2</v>
      </c>
      <c r="AF131" s="5">
        <f t="shared" ref="AF131:AF194" si="48">(C131-D131)/C131</f>
        <v>0</v>
      </c>
    </row>
    <row r="132" spans="1:32" x14ac:dyDescent="0.3">
      <c r="A132" t="s">
        <v>279</v>
      </c>
      <c r="B132" t="s">
        <v>280</v>
      </c>
      <c r="C132" s="2">
        <v>8375000000</v>
      </c>
      <c r="D132" s="2">
        <v>5076000000</v>
      </c>
      <c r="E132" s="2">
        <v>-72000000</v>
      </c>
      <c r="F132" s="2">
        <v>27000000</v>
      </c>
      <c r="G132" s="2">
        <v>-71000000</v>
      </c>
      <c r="H132" s="2">
        <v>6089000000</v>
      </c>
      <c r="I132" s="2">
        <v>5308000000</v>
      </c>
      <c r="J132" s="2">
        <v>16246000000</v>
      </c>
      <c r="K132" s="2">
        <v>4430000000</v>
      </c>
      <c r="L132" s="2">
        <v>4137000000</v>
      </c>
      <c r="M132" s="2">
        <f>N132-L132</f>
        <v>12109000000</v>
      </c>
      <c r="N132" s="2">
        <v>16246000000</v>
      </c>
      <c r="O132" s="2">
        <v>1034000000</v>
      </c>
      <c r="P132" t="s">
        <v>514</v>
      </c>
      <c r="Q132" s="5">
        <f t="shared" si="35"/>
        <v>1.3744920993227991</v>
      </c>
      <c r="R132" s="5">
        <f t="shared" si="36"/>
        <v>0.23340857787810385</v>
      </c>
      <c r="S132" s="5">
        <f t="shared" si="37"/>
        <v>2.9270002417210539</v>
      </c>
      <c r="T132" s="5">
        <f t="shared" si="38"/>
        <v>0.74535270220361938</v>
      </c>
      <c r="U132" s="5">
        <f t="shared" si="32"/>
        <v>2.6666666666666665</v>
      </c>
      <c r="V132" s="5">
        <f t="shared" si="39"/>
        <v>0.5155115105256679</v>
      </c>
      <c r="W132" s="5">
        <f t="shared" si="40"/>
        <v>1.8905191873589164</v>
      </c>
      <c r="X132" s="5">
        <f t="shared" si="41"/>
        <v>-4.4318601501908165E-3</v>
      </c>
      <c r="Y132" s="5">
        <f t="shared" si="42"/>
        <v>0.32672657885017853</v>
      </c>
      <c r="Z132" s="5">
        <f t="shared" si="43"/>
        <v>6.3646436045795882E-2</v>
      </c>
      <c r="AA132" s="5">
        <f t="shared" si="44"/>
        <v>0.37479995075710942</v>
      </c>
      <c r="AB132" s="5">
        <f t="shared" si="45"/>
        <v>0.27268250646312936</v>
      </c>
      <c r="AC132" s="5">
        <f t="shared" si="46"/>
        <v>-8.5970149253731341E-3</v>
      </c>
      <c r="AD132" s="5">
        <f t="shared" si="47"/>
        <v>-8.4776119402985069E-3</v>
      </c>
      <c r="AE132" s="5">
        <f t="shared" si="33"/>
        <v>3.2238805970149255E-3</v>
      </c>
      <c r="AF132" s="5">
        <f t="shared" si="48"/>
        <v>0.39391044776119405</v>
      </c>
    </row>
    <row r="133" spans="1:32" x14ac:dyDescent="0.3">
      <c r="A133" t="s">
        <v>281</v>
      </c>
      <c r="B133" t="s">
        <v>282</v>
      </c>
      <c r="C133" s="2">
        <v>23713000000</v>
      </c>
      <c r="D133" s="2">
        <v>1165000000</v>
      </c>
      <c r="E133" s="2">
        <v>3864000000</v>
      </c>
      <c r="F133" s="2">
        <v>565000000</v>
      </c>
      <c r="G133" s="2">
        <v>3083000000</v>
      </c>
      <c r="H133" s="2">
        <v>3311000000</v>
      </c>
      <c r="I133" s="2">
        <v>1581000000</v>
      </c>
      <c r="J133" s="2">
        <v>25674000000</v>
      </c>
      <c r="K133" s="2">
        <v>7762000000</v>
      </c>
      <c r="L133" s="2">
        <v>-682000000</v>
      </c>
      <c r="M133" s="2">
        <f>N133-L133</f>
        <v>26356000000</v>
      </c>
      <c r="N133" s="2">
        <f>J133</f>
        <v>25674000000</v>
      </c>
      <c r="O133" s="2">
        <v>338000000</v>
      </c>
      <c r="P133" t="s">
        <v>512</v>
      </c>
      <c r="Q133" s="5">
        <f t="shared" si="35"/>
        <v>0.42656531821695437</v>
      </c>
      <c r="R133" s="5">
        <f t="shared" si="36"/>
        <v>4.3545477969595466E-2</v>
      </c>
      <c r="S133" s="5">
        <f t="shared" si="37"/>
        <v>-38.645161290322584</v>
      </c>
      <c r="T133" s="5">
        <f t="shared" si="38"/>
        <v>1.0265638389031706</v>
      </c>
      <c r="U133" s="5">
        <f t="shared" si="32"/>
        <v>6.8389380530973449</v>
      </c>
      <c r="V133" s="5">
        <f t="shared" si="39"/>
        <v>0.92361922567578092</v>
      </c>
      <c r="W133" s="5">
        <f t="shared" si="40"/>
        <v>3.0550115949497552</v>
      </c>
      <c r="X133" s="5">
        <f t="shared" si="41"/>
        <v>0.15050245384435615</v>
      </c>
      <c r="Y133" s="5">
        <f t="shared" si="42"/>
        <v>6.1579808366440759E-2</v>
      </c>
      <c r="Z133" s="5">
        <f t="shared" si="43"/>
        <v>1.3165069720339644E-2</v>
      </c>
      <c r="AA133" s="5">
        <f t="shared" si="44"/>
        <v>0.1289631533847472</v>
      </c>
      <c r="AB133" s="5">
        <f t="shared" si="45"/>
        <v>0.30232920464282931</v>
      </c>
      <c r="AC133" s="5">
        <f t="shared" si="46"/>
        <v>0.1629485935984481</v>
      </c>
      <c r="AD133" s="5">
        <f t="shared" si="47"/>
        <v>0.13001307299793363</v>
      </c>
      <c r="AE133" s="5">
        <f t="shared" si="33"/>
        <v>2.3826593008054654E-2</v>
      </c>
      <c r="AF133" s="5">
        <f t="shared" si="48"/>
        <v>0.95087083034622355</v>
      </c>
    </row>
    <row r="134" spans="1:32" x14ac:dyDescent="0.3">
      <c r="A134" t="s">
        <v>283</v>
      </c>
      <c r="B134" t="s">
        <v>284</v>
      </c>
      <c r="C134" s="2">
        <v>7967000000</v>
      </c>
      <c r="D134" s="2">
        <v>5131000000</v>
      </c>
      <c r="E134" s="2">
        <v>1348000000</v>
      </c>
      <c r="F134" s="2">
        <v>106000000</v>
      </c>
      <c r="G134" s="2">
        <v>2836000000</v>
      </c>
      <c r="H134" s="2">
        <v>2856000000</v>
      </c>
      <c r="I134" s="2">
        <v>1121000000</v>
      </c>
      <c r="J134" s="2">
        <v>5363000000</v>
      </c>
      <c r="K134" s="2">
        <v>1695000000</v>
      </c>
      <c r="L134" s="2">
        <f>N134-M134</f>
        <v>116000000</v>
      </c>
      <c r="M134" s="2">
        <v>5247000000</v>
      </c>
      <c r="N134" s="2">
        <v>5363000000</v>
      </c>
      <c r="O134" s="2">
        <v>634000000</v>
      </c>
      <c r="P134" t="s">
        <v>512</v>
      </c>
      <c r="Q134" s="5">
        <f t="shared" si="35"/>
        <v>1.6849557522123895</v>
      </c>
      <c r="R134" s="5">
        <f t="shared" si="36"/>
        <v>0.37404129793510327</v>
      </c>
      <c r="S134" s="5">
        <f t="shared" si="37"/>
        <v>45.232758620689658</v>
      </c>
      <c r="T134" s="5">
        <f t="shared" si="38"/>
        <v>0.97837031512213313</v>
      </c>
      <c r="U134" s="5">
        <f t="shared" si="32"/>
        <v>12.716981132075471</v>
      </c>
      <c r="V134" s="5">
        <f t="shared" si="39"/>
        <v>1.4855491329479769</v>
      </c>
      <c r="W134" s="5">
        <f t="shared" si="40"/>
        <v>4.7002949852507374</v>
      </c>
      <c r="X134" s="5">
        <f t="shared" si="41"/>
        <v>0.2513518553048667</v>
      </c>
      <c r="Y134" s="5">
        <f t="shared" si="42"/>
        <v>0.20902479955248929</v>
      </c>
      <c r="Z134" s="5">
        <f t="shared" si="43"/>
        <v>0.1182174156255827</v>
      </c>
      <c r="AA134" s="5">
        <f t="shared" si="44"/>
        <v>0.53253775871713593</v>
      </c>
      <c r="AB134" s="5">
        <f t="shared" si="45"/>
        <v>0.31605444713779601</v>
      </c>
      <c r="AC134" s="5">
        <f t="shared" si="46"/>
        <v>0.16919794150872347</v>
      </c>
      <c r="AD134" s="5">
        <f t="shared" si="47"/>
        <v>0.35596836952428768</v>
      </c>
      <c r="AE134" s="5">
        <f t="shared" si="33"/>
        <v>1.3304882640893686E-2</v>
      </c>
      <c r="AF134" s="5">
        <f t="shared" si="48"/>
        <v>0.35596836952428768</v>
      </c>
    </row>
    <row r="135" spans="1:32" x14ac:dyDescent="0.3">
      <c r="A135" t="s">
        <v>285</v>
      </c>
      <c r="B135" t="s">
        <v>286</v>
      </c>
      <c r="C135" s="2">
        <v>25493700000</v>
      </c>
      <c r="D135" s="2">
        <v>3039000000</v>
      </c>
      <c r="E135" s="2">
        <v>11646700000</v>
      </c>
      <c r="F135" s="2">
        <v>1360800000</v>
      </c>
      <c r="G135" s="2">
        <v>8468799999.999999</v>
      </c>
      <c r="H135" s="2">
        <v>7986400000</v>
      </c>
      <c r="I135" s="2">
        <v>24907600000</v>
      </c>
      <c r="J135" s="2">
        <v>56146800000</v>
      </c>
      <c r="K135" s="2">
        <v>6859000000</v>
      </c>
      <c r="L135" s="2">
        <v>-4706700000</v>
      </c>
      <c r="M135" s="2">
        <f>N135-L135</f>
        <v>60853500000</v>
      </c>
      <c r="N135" s="2">
        <v>56146800000</v>
      </c>
      <c r="O135" s="2">
        <v>4579300000</v>
      </c>
      <c r="P135" t="s">
        <v>504</v>
      </c>
      <c r="Q135" s="5">
        <f t="shared" si="35"/>
        <v>1.1643679836710892</v>
      </c>
      <c r="R135" s="5">
        <f t="shared" si="36"/>
        <v>0.66763376585508094</v>
      </c>
      <c r="S135" s="5">
        <f t="shared" si="37"/>
        <v>-12.92912231499777</v>
      </c>
      <c r="T135" s="5">
        <f t="shared" si="38"/>
        <v>1.0838284639552032</v>
      </c>
      <c r="U135" s="5">
        <f t="shared" si="32"/>
        <v>8.5587154614932395</v>
      </c>
      <c r="V135" s="5">
        <f t="shared" si="39"/>
        <v>0.45405437175404473</v>
      </c>
      <c r="W135" s="5">
        <f t="shared" si="40"/>
        <v>3.7168246100014581</v>
      </c>
      <c r="X135" s="5">
        <f t="shared" si="41"/>
        <v>0.20743301488241539</v>
      </c>
      <c r="Y135" s="5">
        <f t="shared" si="42"/>
        <v>0.44361566465052327</v>
      </c>
      <c r="Z135" s="5">
        <f t="shared" si="43"/>
        <v>8.1559412112533577E-2</v>
      </c>
      <c r="AA135" s="5">
        <f t="shared" si="44"/>
        <v>0.14224141001802418</v>
      </c>
      <c r="AB135" s="5">
        <f t="shared" si="45"/>
        <v>0.12216190415126063</v>
      </c>
      <c r="AC135" s="5">
        <f t="shared" si="46"/>
        <v>0.45684620121834024</v>
      </c>
      <c r="AD135" s="5">
        <f t="shared" si="47"/>
        <v>0.33219187485535639</v>
      </c>
      <c r="AE135" s="5">
        <f t="shared" si="33"/>
        <v>5.337789336188941E-2</v>
      </c>
      <c r="AF135" s="5">
        <f t="shared" si="48"/>
        <v>0.88079407853705038</v>
      </c>
    </row>
    <row r="136" spans="1:32" x14ac:dyDescent="0.3">
      <c r="A136" t="s">
        <v>287</v>
      </c>
      <c r="B136" t="s">
        <v>288</v>
      </c>
      <c r="C136" s="2">
        <v>1765700000</v>
      </c>
      <c r="D136" s="2">
        <v>645700000</v>
      </c>
      <c r="E136" s="2">
        <v>529400000</v>
      </c>
      <c r="F136" s="2">
        <v>49200000</v>
      </c>
      <c r="G136" s="2">
        <v>1120000000</v>
      </c>
      <c r="H136" s="2">
        <v>3219600000</v>
      </c>
      <c r="I136" s="2">
        <v>1208300000</v>
      </c>
      <c r="J136" s="2">
        <v>16143000000</v>
      </c>
      <c r="K136" s="2">
        <v>3293200000</v>
      </c>
      <c r="L136" s="2">
        <v>7080200000</v>
      </c>
      <c r="M136" s="2">
        <f>N136-L136</f>
        <v>9062800000</v>
      </c>
      <c r="N136" s="2">
        <v>16143000000</v>
      </c>
      <c r="O136" s="2">
        <v>281000000</v>
      </c>
      <c r="P136" t="s">
        <v>504</v>
      </c>
      <c r="Q136" s="5">
        <f t="shared" si="35"/>
        <v>0.97765091704117579</v>
      </c>
      <c r="R136" s="5">
        <f t="shared" si="36"/>
        <v>8.5327341187902347E-2</v>
      </c>
      <c r="S136" s="5">
        <f t="shared" si="37"/>
        <v>1.2800203384085196</v>
      </c>
      <c r="T136" s="5">
        <f t="shared" si="38"/>
        <v>0.56140742117326392</v>
      </c>
      <c r="U136" s="5">
        <f t="shared" si="32"/>
        <v>10.760162601626016</v>
      </c>
      <c r="V136" s="5">
        <f t="shared" si="39"/>
        <v>0.10937867806479588</v>
      </c>
      <c r="W136" s="5">
        <f t="shared" si="40"/>
        <v>0.53616543179885823</v>
      </c>
      <c r="X136" s="5">
        <f t="shared" si="41"/>
        <v>3.2794400049557082E-2</v>
      </c>
      <c r="Y136" s="5">
        <f t="shared" si="42"/>
        <v>7.4849780090441673E-2</v>
      </c>
      <c r="Z136" s="5">
        <f t="shared" si="43"/>
        <v>1.7406925602428298E-2</v>
      </c>
      <c r="AA136" s="5">
        <f t="shared" si="44"/>
        <v>0.19944248280988663</v>
      </c>
      <c r="AB136" s="5">
        <f t="shared" si="45"/>
        <v>0.2040017344979248</v>
      </c>
      <c r="AC136" s="5">
        <f t="shared" si="46"/>
        <v>0.29982443223650679</v>
      </c>
      <c r="AD136" s="5">
        <f t="shared" si="47"/>
        <v>0.63430933907232256</v>
      </c>
      <c r="AE136" s="5">
        <f t="shared" si="33"/>
        <v>2.7864303109248457E-2</v>
      </c>
      <c r="AF136" s="5">
        <f t="shared" si="48"/>
        <v>0.63430933907232256</v>
      </c>
    </row>
    <row r="137" spans="1:32" x14ac:dyDescent="0.3">
      <c r="A137" t="s">
        <v>289</v>
      </c>
      <c r="B137" t="s">
        <v>290</v>
      </c>
      <c r="C137" s="2">
        <v>80898000000</v>
      </c>
      <c r="D137" s="2">
        <v>77746000000</v>
      </c>
      <c r="E137" s="2">
        <v>642000000</v>
      </c>
      <c r="F137" s="2">
        <v>64000000</v>
      </c>
      <c r="G137" s="2">
        <v>630000000</v>
      </c>
      <c r="H137" s="2">
        <v>47640000000</v>
      </c>
      <c r="I137" s="2">
        <v>2201000000</v>
      </c>
      <c r="J137" s="2">
        <v>66512000000</v>
      </c>
      <c r="K137" s="2">
        <v>51661000000</v>
      </c>
      <c r="L137" s="2">
        <v>-1682000000</v>
      </c>
      <c r="M137" s="2">
        <f>N137-L137</f>
        <v>68194000000</v>
      </c>
      <c r="N137" s="2">
        <f>J137</f>
        <v>66512000000</v>
      </c>
      <c r="O137" s="2">
        <v>1982000000</v>
      </c>
      <c r="P137" t="s">
        <v>504</v>
      </c>
      <c r="Q137" s="5">
        <f t="shared" si="35"/>
        <v>0.92216565687849639</v>
      </c>
      <c r="R137" s="5">
        <f t="shared" si="36"/>
        <v>3.8365498151410153E-2</v>
      </c>
      <c r="S137" s="5">
        <f t="shared" si="37"/>
        <v>-40.543400713436384</v>
      </c>
      <c r="T137" s="5">
        <f t="shared" si="38"/>
        <v>1.0252886697137358</v>
      </c>
      <c r="U137" s="5">
        <f t="shared" si="32"/>
        <v>10.03125</v>
      </c>
      <c r="V137" s="5">
        <f t="shared" si="39"/>
        <v>1.2162917969689679</v>
      </c>
      <c r="W137" s="5">
        <f t="shared" si="40"/>
        <v>1.565939490137628</v>
      </c>
      <c r="X137" s="5">
        <f t="shared" si="41"/>
        <v>9.6523935530430597E-3</v>
      </c>
      <c r="Y137" s="5">
        <f t="shared" si="42"/>
        <v>3.3091772913158526E-2</v>
      </c>
      <c r="Z137" s="5">
        <f t="shared" si="43"/>
        <v>2.9799133990858793E-2</v>
      </c>
      <c r="AA137" s="5">
        <f t="shared" si="44"/>
        <v>0.71626172720712056</v>
      </c>
      <c r="AB137" s="5">
        <f t="shared" si="45"/>
        <v>0.77671698340149142</v>
      </c>
      <c r="AC137" s="5">
        <f t="shared" si="46"/>
        <v>7.9359193057924795E-3</v>
      </c>
      <c r="AD137" s="5">
        <f t="shared" si="47"/>
        <v>7.7875843654972932E-3</v>
      </c>
      <c r="AE137" s="5">
        <f t="shared" si="33"/>
        <v>7.9111968157432818E-4</v>
      </c>
      <c r="AF137" s="5">
        <f t="shared" si="48"/>
        <v>3.8962644317535662E-2</v>
      </c>
    </row>
    <row r="138" spans="1:32" x14ac:dyDescent="0.3">
      <c r="A138" t="s">
        <v>291</v>
      </c>
      <c r="B138" t="s">
        <v>292</v>
      </c>
      <c r="C138" s="2">
        <v>5916000000</v>
      </c>
      <c r="D138" s="2">
        <v>1687000000</v>
      </c>
      <c r="E138" s="2">
        <v>2137000000</v>
      </c>
      <c r="F138" s="2">
        <v>251000000</v>
      </c>
      <c r="G138" s="2">
        <v>1608000000</v>
      </c>
      <c r="H138" s="2">
        <v>4341000000</v>
      </c>
      <c r="I138" s="2">
        <v>603000000</v>
      </c>
      <c r="J138" s="2">
        <v>14622000000</v>
      </c>
      <c r="K138" s="2">
        <v>2500000000</v>
      </c>
      <c r="L138" s="2">
        <f>N138-M138</f>
        <v>3476000000</v>
      </c>
      <c r="M138" s="2">
        <v>11146000000</v>
      </c>
      <c r="N138" s="2">
        <v>14622000000</v>
      </c>
      <c r="O138" s="2">
        <v>2130000000</v>
      </c>
      <c r="P138" t="s">
        <v>504</v>
      </c>
      <c r="Q138" s="5">
        <f t="shared" si="35"/>
        <v>1.7363999999999999</v>
      </c>
      <c r="R138" s="5">
        <f t="shared" si="36"/>
        <v>0.85199999999999998</v>
      </c>
      <c r="S138" s="5">
        <f t="shared" si="37"/>
        <v>3.2065592635212887</v>
      </c>
      <c r="T138" s="5">
        <f t="shared" si="38"/>
        <v>0.76227602243195181</v>
      </c>
      <c r="U138" s="5">
        <f t="shared" si="32"/>
        <v>8.5139442231075702</v>
      </c>
      <c r="V138" s="5">
        <f t="shared" si="39"/>
        <v>0.40459581452605664</v>
      </c>
      <c r="W138" s="5">
        <f t="shared" si="40"/>
        <v>2.3664000000000001</v>
      </c>
      <c r="X138" s="5">
        <f t="shared" si="41"/>
        <v>0.1461496375324853</v>
      </c>
      <c r="Y138" s="5">
        <f t="shared" si="42"/>
        <v>4.1239228559704556E-2</v>
      </c>
      <c r="Z138" s="5">
        <f t="shared" si="43"/>
        <v>0.14567090685268774</v>
      </c>
      <c r="AA138" s="5">
        <f t="shared" si="44"/>
        <v>0.29688141157160441</v>
      </c>
      <c r="AB138" s="5">
        <f t="shared" si="45"/>
        <v>0.17097524278484474</v>
      </c>
      <c r="AC138" s="5">
        <f t="shared" si="46"/>
        <v>0.36122379986477349</v>
      </c>
      <c r="AD138" s="5">
        <f t="shared" si="47"/>
        <v>0.27180527383367142</v>
      </c>
      <c r="AE138" s="5">
        <f t="shared" si="33"/>
        <v>4.2427315753887765E-2</v>
      </c>
      <c r="AF138" s="5">
        <f t="shared" si="48"/>
        <v>0.71484110885733598</v>
      </c>
    </row>
    <row r="139" spans="1:32" x14ac:dyDescent="0.3">
      <c r="A139" t="s">
        <v>293</v>
      </c>
      <c r="B139" t="s">
        <v>294</v>
      </c>
      <c r="C139" s="2">
        <v>36016000000</v>
      </c>
      <c r="D139" s="2">
        <v>22252000000</v>
      </c>
      <c r="E139" s="2">
        <v>5502000000</v>
      </c>
      <c r="F139" s="2">
        <v>310000000</v>
      </c>
      <c r="G139" s="2">
        <v>13764000000</v>
      </c>
      <c r="H139" s="2">
        <v>11703000000</v>
      </c>
      <c r="I139" s="2">
        <v>9694000000</v>
      </c>
      <c r="J139" s="2">
        <v>71391000000</v>
      </c>
      <c r="K139" s="2">
        <v>19013000000</v>
      </c>
      <c r="L139" s="2">
        <f>N139-M139</f>
        <v>28366000000</v>
      </c>
      <c r="M139" s="2">
        <v>43025000000</v>
      </c>
      <c r="N139" s="2">
        <v>71391000000</v>
      </c>
      <c r="O139" s="2">
        <v>1810000000</v>
      </c>
      <c r="P139" t="s">
        <v>512</v>
      </c>
      <c r="Q139" s="5">
        <f t="shared" si="35"/>
        <v>0.61552621890285597</v>
      </c>
      <c r="R139" s="5">
        <f t="shared" si="36"/>
        <v>9.5198022405722407E-2</v>
      </c>
      <c r="S139" s="5">
        <f t="shared" si="37"/>
        <v>1.5167806528943102</v>
      </c>
      <c r="T139" s="5">
        <f t="shared" si="38"/>
        <v>0.60266700284349572</v>
      </c>
      <c r="U139" s="5">
        <f t="shared" si="32"/>
        <v>17.748387096774195</v>
      </c>
      <c r="V139" s="5">
        <f t="shared" si="39"/>
        <v>0.5044893614040985</v>
      </c>
      <c r="W139" s="5">
        <f t="shared" si="40"/>
        <v>1.8942828590964078</v>
      </c>
      <c r="X139" s="5">
        <f t="shared" si="41"/>
        <v>7.7068538051014837E-2</v>
      </c>
      <c r="Y139" s="5">
        <f t="shared" si="42"/>
        <v>0.13578742418512138</v>
      </c>
      <c r="Z139" s="5">
        <f t="shared" si="43"/>
        <v>2.5353335854659553E-2</v>
      </c>
      <c r="AA139" s="5">
        <f t="shared" si="44"/>
        <v>0.16392822624700593</v>
      </c>
      <c r="AB139" s="5">
        <f t="shared" si="45"/>
        <v>0.26632208541692931</v>
      </c>
      <c r="AC139" s="5">
        <f t="shared" si="46"/>
        <v>0.1527654375832963</v>
      </c>
      <c r="AD139" s="5">
        <f t="shared" si="47"/>
        <v>0.38216348289649044</v>
      </c>
      <c r="AE139" s="5">
        <f t="shared" si="33"/>
        <v>8.6072856508218575E-3</v>
      </c>
      <c r="AF139" s="5">
        <f t="shared" si="48"/>
        <v>0.38216348289649044</v>
      </c>
    </row>
    <row r="140" spans="1:32" x14ac:dyDescent="0.3">
      <c r="A140" t="s">
        <v>295</v>
      </c>
      <c r="B140" t="s">
        <v>296</v>
      </c>
      <c r="C140" s="2">
        <v>66905000000</v>
      </c>
      <c r="D140" s="2">
        <v>44590000000</v>
      </c>
      <c r="E140" s="2">
        <v>9922000000</v>
      </c>
      <c r="F140" s="2">
        <v>7680000000</v>
      </c>
      <c r="G140" s="2">
        <v>1380000000</v>
      </c>
      <c r="H140" s="2">
        <v>30273000000</v>
      </c>
      <c r="I140" s="2">
        <v>11139000000</v>
      </c>
      <c r="J140" s="2">
        <v>687584000000</v>
      </c>
      <c r="K140" s="2">
        <v>18666000000</v>
      </c>
      <c r="L140" s="2">
        <f>N140-M140</f>
        <v>30253000000</v>
      </c>
      <c r="M140" s="2">
        <v>657331000000</v>
      </c>
      <c r="N140" s="2">
        <v>687584000000</v>
      </c>
      <c r="O140" s="2">
        <v>20639000000</v>
      </c>
      <c r="P140" t="s">
        <v>506</v>
      </c>
      <c r="Q140" s="5">
        <f t="shared" si="35"/>
        <v>1.6218257794921247</v>
      </c>
      <c r="R140" s="5">
        <f t="shared" si="36"/>
        <v>1.1057002035786991</v>
      </c>
      <c r="S140" s="5">
        <f t="shared" si="37"/>
        <v>21.72779559051995</v>
      </c>
      <c r="T140" s="5">
        <f t="shared" si="38"/>
        <v>0.95600101223995904</v>
      </c>
      <c r="U140" s="5">
        <f t="shared" si="32"/>
        <v>1.2919270833333334</v>
      </c>
      <c r="V140" s="5">
        <f t="shared" si="39"/>
        <v>9.7304474798715498E-2</v>
      </c>
      <c r="W140" s="5">
        <f t="shared" si="40"/>
        <v>3.5843244401585772</v>
      </c>
      <c r="X140" s="5">
        <f t="shared" si="41"/>
        <v>1.4430236887420301E-2</v>
      </c>
      <c r="Y140" s="5">
        <f t="shared" si="42"/>
        <v>1.6200202447991811E-2</v>
      </c>
      <c r="Z140" s="5">
        <f t="shared" si="43"/>
        <v>3.0016696141853212E-2</v>
      </c>
      <c r="AA140" s="5">
        <f t="shared" si="44"/>
        <v>4.4028075115185923E-2</v>
      </c>
      <c r="AB140" s="5">
        <f t="shared" si="45"/>
        <v>2.7147228556801788E-2</v>
      </c>
      <c r="AC140" s="5">
        <f t="shared" si="46"/>
        <v>0.14829982811449069</v>
      </c>
      <c r="AD140" s="5">
        <f t="shared" si="47"/>
        <v>2.0626261116508483E-2</v>
      </c>
      <c r="AE140" s="5">
        <f t="shared" si="33"/>
        <v>0.11478962708317764</v>
      </c>
      <c r="AF140" s="5">
        <f t="shared" si="48"/>
        <v>0.33353262088035274</v>
      </c>
    </row>
    <row r="141" spans="1:32" x14ac:dyDescent="0.3">
      <c r="A141" t="s">
        <v>297</v>
      </c>
      <c r="B141" t="s">
        <v>298</v>
      </c>
      <c r="C141" s="2">
        <v>16164249000</v>
      </c>
      <c r="D141" s="2">
        <v>882912000</v>
      </c>
      <c r="E141" s="2">
        <v>1891497000</v>
      </c>
      <c r="F141" s="2">
        <v>460293000</v>
      </c>
      <c r="G141" s="2">
        <v>1314924000</v>
      </c>
      <c r="H141" s="2">
        <v>4910593000</v>
      </c>
      <c r="I141" s="2">
        <v>5449544000</v>
      </c>
      <c r="J141" s="2">
        <v>42368548000</v>
      </c>
      <c r="K141" s="2">
        <v>3126068000</v>
      </c>
      <c r="L141" s="2">
        <v>3811170000</v>
      </c>
      <c r="M141" s="2">
        <f>N141-L141</f>
        <v>38557378000</v>
      </c>
      <c r="N141" s="2">
        <v>42368548000</v>
      </c>
      <c r="O141" s="2">
        <v>2927833000</v>
      </c>
      <c r="P141" t="s">
        <v>517</v>
      </c>
      <c r="Q141" s="5">
        <f t="shared" si="35"/>
        <v>1.5708529053110809</v>
      </c>
      <c r="R141" s="5">
        <f t="shared" si="36"/>
        <v>0.93658647220725844</v>
      </c>
      <c r="S141" s="5">
        <f t="shared" si="37"/>
        <v>10.116939942327422</v>
      </c>
      <c r="T141" s="5">
        <f t="shared" si="38"/>
        <v>0.91004718877786417</v>
      </c>
      <c r="U141" s="5">
        <f t="shared" si="32"/>
        <v>4.1093325338425739</v>
      </c>
      <c r="V141" s="5">
        <f t="shared" si="39"/>
        <v>0.38151529290076214</v>
      </c>
      <c r="W141" s="5">
        <f t="shared" si="40"/>
        <v>5.1707925099517986</v>
      </c>
      <c r="X141" s="5">
        <f t="shared" si="41"/>
        <v>4.4643894806118918E-2</v>
      </c>
      <c r="Y141" s="5">
        <f t="shared" si="42"/>
        <v>0.12862239225191291</v>
      </c>
      <c r="Z141" s="5">
        <f t="shared" si="43"/>
        <v>6.9103925865007215E-2</v>
      </c>
      <c r="AA141" s="5">
        <f t="shared" si="44"/>
        <v>0.11590184775744498</v>
      </c>
      <c r="AB141" s="5">
        <f t="shared" si="45"/>
        <v>7.3782750355287141E-2</v>
      </c>
      <c r="AC141" s="5">
        <f t="shared" si="46"/>
        <v>0.1170173139500635</v>
      </c>
      <c r="AD141" s="5">
        <f t="shared" si="47"/>
        <v>8.1347670405225753E-2</v>
      </c>
      <c r="AE141" s="5">
        <f t="shared" si="33"/>
        <v>2.8475990440384825E-2</v>
      </c>
      <c r="AF141" s="5">
        <f t="shared" si="48"/>
        <v>0.94537871818232944</v>
      </c>
    </row>
    <row r="142" spans="1:32" x14ac:dyDescent="0.3">
      <c r="A142" t="s">
        <v>299</v>
      </c>
      <c r="B142" t="s">
        <v>300</v>
      </c>
      <c r="C142" s="2">
        <v>11135115000</v>
      </c>
      <c r="D142" s="2">
        <v>8425463000</v>
      </c>
      <c r="E142" s="2">
        <v>-287808000</v>
      </c>
      <c r="F142" s="2">
        <v>77514000</v>
      </c>
      <c r="G142" s="2">
        <v>-439516000</v>
      </c>
      <c r="H142" s="2">
        <v>5604217000</v>
      </c>
      <c r="I142" s="2">
        <v>4993166000</v>
      </c>
      <c r="J142" s="2">
        <v>13559869000</v>
      </c>
      <c r="K142" s="2">
        <v>3145914000</v>
      </c>
      <c r="L142" s="2">
        <f>N142-M142</f>
        <v>7629136000</v>
      </c>
      <c r="M142" s="2">
        <v>5930733000</v>
      </c>
      <c r="N142" s="2">
        <v>13559869000</v>
      </c>
      <c r="O142" s="2">
        <v>642550000</v>
      </c>
      <c r="P142" t="s">
        <v>504</v>
      </c>
      <c r="Q142" s="5">
        <f t="shared" si="35"/>
        <v>1.7814272735999777</v>
      </c>
      <c r="R142" s="5">
        <f t="shared" si="36"/>
        <v>0.20424906720272709</v>
      </c>
      <c r="S142" s="5">
        <f t="shared" si="37"/>
        <v>0.77737937821530512</v>
      </c>
      <c r="T142" s="5">
        <f t="shared" si="38"/>
        <v>0.43737391563296074</v>
      </c>
      <c r="U142" s="5">
        <f t="shared" si="32"/>
        <v>3.7129808808731326</v>
      </c>
      <c r="V142" s="5">
        <f t="shared" si="39"/>
        <v>0.82118160581049859</v>
      </c>
      <c r="W142" s="5">
        <f t="shared" si="40"/>
        <v>3.5395484428372805</v>
      </c>
      <c r="X142" s="5">
        <f t="shared" si="41"/>
        <v>-2.1224983810684307E-2</v>
      </c>
      <c r="Y142" s="5">
        <f t="shared" si="42"/>
        <v>0.36823113851616118</v>
      </c>
      <c r="Z142" s="5">
        <f t="shared" si="43"/>
        <v>4.7386151001901272E-2</v>
      </c>
      <c r="AA142" s="5">
        <f t="shared" si="44"/>
        <v>0.41329433197326609</v>
      </c>
      <c r="AB142" s="5">
        <f t="shared" si="45"/>
        <v>0.23200179883743716</v>
      </c>
      <c r="AC142" s="5">
        <f t="shared" si="46"/>
        <v>-2.5846881689142859E-2</v>
      </c>
      <c r="AD142" s="5">
        <f t="shared" si="47"/>
        <v>-3.9471168461214817E-2</v>
      </c>
      <c r="AE142" s="5">
        <f t="shared" si="33"/>
        <v>6.9612213255094355E-3</v>
      </c>
      <c r="AF142" s="5">
        <f t="shared" si="48"/>
        <v>0.24334297400610591</v>
      </c>
    </row>
    <row r="143" spans="1:32" x14ac:dyDescent="0.3">
      <c r="A143" t="s">
        <v>301</v>
      </c>
      <c r="B143" t="s">
        <v>302</v>
      </c>
      <c r="C143" s="2">
        <v>6662200000</v>
      </c>
      <c r="D143" s="2">
        <v>4159700000</v>
      </c>
      <c r="E143" s="2">
        <v>963000000</v>
      </c>
      <c r="F143" s="2">
        <v>208200000</v>
      </c>
      <c r="G143" s="2">
        <v>2502500000</v>
      </c>
      <c r="H143" s="2">
        <v>2001600000</v>
      </c>
      <c r="I143" s="2">
        <v>1324700000</v>
      </c>
      <c r="J143" s="2">
        <v>12862300000</v>
      </c>
      <c r="K143" s="2">
        <v>3098900000</v>
      </c>
      <c r="L143" s="2">
        <f>N143-M143</f>
        <v>5083500000</v>
      </c>
      <c r="M143" s="2">
        <v>7778800000</v>
      </c>
      <c r="N143" s="2">
        <v>12862300000</v>
      </c>
      <c r="O143" s="2">
        <v>166600000</v>
      </c>
      <c r="P143" t="s">
        <v>512</v>
      </c>
      <c r="Q143" s="5">
        <f t="shared" si="35"/>
        <v>0.64590661202362132</v>
      </c>
      <c r="R143" s="5">
        <f t="shared" si="36"/>
        <v>5.3761011971990062E-2</v>
      </c>
      <c r="S143" s="5">
        <f t="shared" si="37"/>
        <v>1.5302055670305892</v>
      </c>
      <c r="T143" s="5">
        <f t="shared" si="38"/>
        <v>0.6047751957270473</v>
      </c>
      <c r="U143" s="5">
        <f t="shared" ref="U143:U206" si="49">ABS(E143/F143)</f>
        <v>4.6253602305475505</v>
      </c>
      <c r="V143" s="5">
        <f t="shared" si="39"/>
        <v>0.51796335025617501</v>
      </c>
      <c r="W143" s="5">
        <f t="shared" si="40"/>
        <v>2.1498596276097972</v>
      </c>
      <c r="X143" s="5">
        <f t="shared" si="41"/>
        <v>7.4869968823616309E-2</v>
      </c>
      <c r="Y143" s="5">
        <f t="shared" si="42"/>
        <v>0.10299091142330688</v>
      </c>
      <c r="Z143" s="5">
        <f t="shared" si="43"/>
        <v>1.2952582353078376E-2</v>
      </c>
      <c r="AA143" s="5">
        <f t="shared" si="44"/>
        <v>0.15561758005955389</v>
      </c>
      <c r="AB143" s="5">
        <f t="shared" si="45"/>
        <v>0.24092891629024357</v>
      </c>
      <c r="AC143" s="5">
        <f t="shared" si="46"/>
        <v>0.14454684638707935</v>
      </c>
      <c r="AD143" s="5">
        <f t="shared" si="47"/>
        <v>0.3756266698688121</v>
      </c>
      <c r="AE143" s="5">
        <f t="shared" ref="AE143:AE206" si="50">ABS(F143/C143)</f>
        <v>3.1250938128546124E-2</v>
      </c>
      <c r="AF143" s="5">
        <f t="shared" si="48"/>
        <v>0.3756266698688121</v>
      </c>
    </row>
    <row r="144" spans="1:32" x14ac:dyDescent="0.3">
      <c r="A144" t="s">
        <v>303</v>
      </c>
      <c r="B144" t="s">
        <v>304</v>
      </c>
      <c r="C144" s="2">
        <v>6777200000</v>
      </c>
      <c r="D144" s="2">
        <v>4754600000</v>
      </c>
      <c r="E144" s="2">
        <v>1596000000</v>
      </c>
      <c r="F144" s="2">
        <v>165300000</v>
      </c>
      <c r="G144" s="2">
        <v>2022600000</v>
      </c>
      <c r="H144" s="2">
        <v>3918900000</v>
      </c>
      <c r="I144" s="2">
        <v>6185900000</v>
      </c>
      <c r="J144" s="2">
        <v>15124900000</v>
      </c>
      <c r="K144" s="2">
        <v>1170200000</v>
      </c>
      <c r="L144" s="2">
        <v>8033200000</v>
      </c>
      <c r="M144" s="2">
        <f>N144-L144</f>
        <v>7091700000</v>
      </c>
      <c r="N144" s="2">
        <v>15124900000</v>
      </c>
      <c r="O144" s="2">
        <v>1271800000</v>
      </c>
      <c r="P144" t="s">
        <v>504</v>
      </c>
      <c r="Q144" s="5">
        <f t="shared" si="35"/>
        <v>3.3489147154332595</v>
      </c>
      <c r="R144" s="5">
        <f t="shared" si="36"/>
        <v>1.0868227653392581</v>
      </c>
      <c r="S144" s="5">
        <f t="shared" si="37"/>
        <v>0.88279888462879053</v>
      </c>
      <c r="T144" s="5">
        <f t="shared" si="38"/>
        <v>0.46887582727819688</v>
      </c>
      <c r="U144" s="5">
        <f t="shared" si="49"/>
        <v>9.6551724137931032</v>
      </c>
      <c r="V144" s="5">
        <f t="shared" si="39"/>
        <v>0.44808230137058758</v>
      </c>
      <c r="W144" s="5">
        <f t="shared" si="40"/>
        <v>5.7914886344214667</v>
      </c>
      <c r="X144" s="5">
        <f t="shared" si="41"/>
        <v>0.10552135881890128</v>
      </c>
      <c r="Y144" s="5">
        <f t="shared" si="42"/>
        <v>0.40898782801869765</v>
      </c>
      <c r="Z144" s="5">
        <f t="shared" si="43"/>
        <v>8.4086506357066826E-2</v>
      </c>
      <c r="AA144" s="5">
        <f t="shared" si="44"/>
        <v>0.25910253952092244</v>
      </c>
      <c r="AB144" s="5">
        <f t="shared" si="45"/>
        <v>7.7369106572605442E-2</v>
      </c>
      <c r="AC144" s="5">
        <f t="shared" si="46"/>
        <v>0.23549548486100455</v>
      </c>
      <c r="AD144" s="5">
        <f t="shared" si="47"/>
        <v>0.29844183438588207</v>
      </c>
      <c r="AE144" s="5">
        <f t="shared" si="50"/>
        <v>2.4390603789175472E-2</v>
      </c>
      <c r="AF144" s="5">
        <f t="shared" si="48"/>
        <v>0.29844183438588207</v>
      </c>
    </row>
    <row r="145" spans="1:32" x14ac:dyDescent="0.3">
      <c r="A145" t="s">
        <v>305</v>
      </c>
      <c r="B145" t="s">
        <v>306</v>
      </c>
      <c r="C145" s="2">
        <v>13696100000</v>
      </c>
      <c r="D145" s="2">
        <v>11485500000</v>
      </c>
      <c r="E145" s="2">
        <v>1338100000</v>
      </c>
      <c r="F145" s="2">
        <v>129400000</v>
      </c>
      <c r="G145" s="2">
        <v>60300000</v>
      </c>
      <c r="H145" s="2">
        <v>4745000000</v>
      </c>
      <c r="I145" s="2">
        <v>13585400000</v>
      </c>
      <c r="J145" s="2">
        <v>23032800000</v>
      </c>
      <c r="K145" s="2">
        <v>3873700000</v>
      </c>
      <c r="L145" s="2">
        <v>12432800000</v>
      </c>
      <c r="M145" s="2">
        <f>N145-L145</f>
        <v>10600000000</v>
      </c>
      <c r="N145" s="2">
        <v>23032800000</v>
      </c>
      <c r="O145" s="2">
        <v>348800000</v>
      </c>
      <c r="P145" t="s">
        <v>512</v>
      </c>
      <c r="Q145" s="5">
        <f t="shared" si="35"/>
        <v>1.2249270723081291</v>
      </c>
      <c r="R145" s="5">
        <f t="shared" si="36"/>
        <v>9.0043111237318327E-2</v>
      </c>
      <c r="S145" s="5">
        <f t="shared" si="37"/>
        <v>0.85258348883598223</v>
      </c>
      <c r="T145" s="5">
        <f t="shared" si="38"/>
        <v>0.46021326108853461</v>
      </c>
      <c r="U145" s="5">
        <f t="shared" si="49"/>
        <v>10.34080370942813</v>
      </c>
      <c r="V145" s="5">
        <f t="shared" si="39"/>
        <v>0.59463460803723389</v>
      </c>
      <c r="W145" s="5">
        <f t="shared" si="40"/>
        <v>3.5356635774582439</v>
      </c>
      <c r="X145" s="5">
        <f t="shared" si="41"/>
        <v>5.8095411760619636E-2</v>
      </c>
      <c r="Y145" s="5">
        <f t="shared" si="42"/>
        <v>0.5898284186030357</v>
      </c>
      <c r="Z145" s="5">
        <f t="shared" si="43"/>
        <v>1.5143621270535932E-2</v>
      </c>
      <c r="AA145" s="5">
        <f t="shared" si="44"/>
        <v>0.20601055885519781</v>
      </c>
      <c r="AB145" s="5">
        <f t="shared" si="45"/>
        <v>0.16818189712062798</v>
      </c>
      <c r="AC145" s="5">
        <f t="shared" si="46"/>
        <v>9.7699345069034257E-2</v>
      </c>
      <c r="AD145" s="5">
        <f t="shared" si="47"/>
        <v>4.4027131811245537E-3</v>
      </c>
      <c r="AE145" s="5">
        <f t="shared" si="50"/>
        <v>9.4479450354480465E-3</v>
      </c>
      <c r="AF145" s="5">
        <f t="shared" si="48"/>
        <v>0.16140361124699731</v>
      </c>
    </row>
    <row r="146" spans="1:32" x14ac:dyDescent="0.3">
      <c r="A146" t="s">
        <v>307</v>
      </c>
      <c r="B146" t="s">
        <v>308</v>
      </c>
      <c r="C146" s="2">
        <v>150307000000</v>
      </c>
      <c r="D146" s="2">
        <v>128566000000</v>
      </c>
      <c r="E146" s="2">
        <v>14514000000</v>
      </c>
      <c r="F146" s="2">
        <v>525000000</v>
      </c>
      <c r="G146" s="2">
        <v>11172000000</v>
      </c>
      <c r="H146" s="2">
        <v>32131000000</v>
      </c>
      <c r="I146" s="2">
        <v>35112000000</v>
      </c>
      <c r="J146" s="2">
        <v>85987000000</v>
      </c>
      <c r="K146" s="2">
        <v>20150000000</v>
      </c>
      <c r="L146" s="2">
        <f>N146-M146</f>
        <v>31399000000</v>
      </c>
      <c r="M146" s="2">
        <v>54588000000</v>
      </c>
      <c r="N146" s="2">
        <f>J146</f>
        <v>85987000000</v>
      </c>
      <c r="O146" s="2">
        <v>5443000000</v>
      </c>
      <c r="P146" t="s">
        <v>512</v>
      </c>
      <c r="Q146" s="5">
        <f t="shared" si="35"/>
        <v>1.5945905707196031</v>
      </c>
      <c r="R146" s="5">
        <f t="shared" si="36"/>
        <v>0.27012406947890821</v>
      </c>
      <c r="S146" s="5">
        <f t="shared" si="37"/>
        <v>1.7385267046721233</v>
      </c>
      <c r="T146" s="5">
        <f t="shared" si="38"/>
        <v>0.63484015025527119</v>
      </c>
      <c r="U146" s="5">
        <f t="shared" si="49"/>
        <v>27.645714285714284</v>
      </c>
      <c r="V146" s="5">
        <f t="shared" si="39"/>
        <v>1.7480200495423728</v>
      </c>
      <c r="W146" s="5">
        <f t="shared" si="40"/>
        <v>7.4594044665012404</v>
      </c>
      <c r="X146" s="5">
        <f t="shared" si="41"/>
        <v>0.16879295707490669</v>
      </c>
      <c r="Y146" s="5">
        <f t="shared" si="42"/>
        <v>0.40834079570167581</v>
      </c>
      <c r="Z146" s="5">
        <f t="shared" si="43"/>
        <v>6.3300266319327336E-2</v>
      </c>
      <c r="AA146" s="5">
        <f t="shared" si="44"/>
        <v>0.37367276448765513</v>
      </c>
      <c r="AB146" s="5">
        <f t="shared" si="45"/>
        <v>0.23433774872945912</v>
      </c>
      <c r="AC146" s="5">
        <f t="shared" si="46"/>
        <v>9.6562369018076341E-2</v>
      </c>
      <c r="AD146" s="5">
        <f t="shared" si="47"/>
        <v>7.4327875614575503E-2</v>
      </c>
      <c r="AE146" s="5">
        <f t="shared" si="50"/>
        <v>3.4928512976774204E-3</v>
      </c>
      <c r="AF146" s="5">
        <f t="shared" si="48"/>
        <v>0.14464396202439009</v>
      </c>
    </row>
    <row r="147" spans="1:32" x14ac:dyDescent="0.3">
      <c r="A147" t="s">
        <v>309</v>
      </c>
      <c r="B147" t="s">
        <v>310</v>
      </c>
      <c r="C147" s="2">
        <v>6697000000</v>
      </c>
      <c r="D147" s="2">
        <v>1576000000</v>
      </c>
      <c r="E147" s="2">
        <v>2248000000</v>
      </c>
      <c r="F147" s="2">
        <v>352000000</v>
      </c>
      <c r="G147" s="2">
        <v>1554000000</v>
      </c>
      <c r="H147" s="2">
        <v>1569000000</v>
      </c>
      <c r="I147" s="2">
        <v>17213000000</v>
      </c>
      <c r="J147" s="2">
        <v>19575000000</v>
      </c>
      <c r="K147" s="2">
        <v>3922000000</v>
      </c>
      <c r="L147" s="2">
        <f>N147-M147</f>
        <v>11205000000</v>
      </c>
      <c r="M147" s="2">
        <v>8370000000</v>
      </c>
      <c r="N147" s="2">
        <v>19575000000</v>
      </c>
      <c r="O147" s="2">
        <v>155000000</v>
      </c>
      <c r="P147" t="s">
        <v>513</v>
      </c>
      <c r="Q147" s="5">
        <f t="shared" si="35"/>
        <v>0.40005099439061703</v>
      </c>
      <c r="R147" s="5">
        <f t="shared" si="36"/>
        <v>3.95206527281999E-2</v>
      </c>
      <c r="S147" s="5">
        <f t="shared" si="37"/>
        <v>0.74698795180722888</v>
      </c>
      <c r="T147" s="5">
        <f t="shared" si="38"/>
        <v>0.42758620689655175</v>
      </c>
      <c r="U147" s="5">
        <f t="shared" si="49"/>
        <v>6.3863636363636367</v>
      </c>
      <c r="V147" s="5">
        <f t="shared" si="39"/>
        <v>0.34212005108556831</v>
      </c>
      <c r="W147" s="5">
        <f t="shared" si="40"/>
        <v>1.7075471698113207</v>
      </c>
      <c r="X147" s="5">
        <f t="shared" si="41"/>
        <v>0.11484035759897829</v>
      </c>
      <c r="Y147" s="5">
        <f t="shared" si="42"/>
        <v>0.87933588761174963</v>
      </c>
      <c r="Z147" s="5">
        <f t="shared" si="43"/>
        <v>7.9182630906768844E-3</v>
      </c>
      <c r="AA147" s="5">
        <f t="shared" si="44"/>
        <v>8.0153256704980844E-2</v>
      </c>
      <c r="AB147" s="5">
        <f t="shared" si="45"/>
        <v>0.20035759897828864</v>
      </c>
      <c r="AC147" s="5">
        <f t="shared" si="46"/>
        <v>0.33567268926384947</v>
      </c>
      <c r="AD147" s="5">
        <f t="shared" si="47"/>
        <v>0.23204419889502761</v>
      </c>
      <c r="AE147" s="5">
        <f t="shared" si="50"/>
        <v>5.2560848140958641E-2</v>
      </c>
      <c r="AF147" s="5">
        <f t="shared" si="48"/>
        <v>0.76467074809616242</v>
      </c>
    </row>
    <row r="148" spans="1:32" x14ac:dyDescent="0.3">
      <c r="A148" t="s">
        <v>311</v>
      </c>
      <c r="B148" t="s">
        <v>312</v>
      </c>
      <c r="C148" s="2">
        <v>9978000000</v>
      </c>
      <c r="D148" s="2">
        <v>5008000000</v>
      </c>
      <c r="E148" s="2">
        <v>2146000000</v>
      </c>
      <c r="F148" s="2">
        <v>216000000</v>
      </c>
      <c r="G148" s="2">
        <v>2146000000</v>
      </c>
      <c r="H148" s="2">
        <v>5725000000</v>
      </c>
      <c r="I148" s="2">
        <v>964000000</v>
      </c>
      <c r="J148" s="2">
        <v>13336000000</v>
      </c>
      <c r="K148" s="2">
        <v>5736000000</v>
      </c>
      <c r="L148" s="2">
        <v>739000000</v>
      </c>
      <c r="M148" s="2">
        <f>N148-L148</f>
        <v>12597000000</v>
      </c>
      <c r="N148" s="2">
        <v>13336000000</v>
      </c>
      <c r="O148" s="2">
        <v>1705000000</v>
      </c>
      <c r="P148" t="s">
        <v>513</v>
      </c>
      <c r="Q148" s="5">
        <f t="shared" si="35"/>
        <v>0.99808228730822868</v>
      </c>
      <c r="R148" s="5">
        <f t="shared" si="36"/>
        <v>0.2972454672245467</v>
      </c>
      <c r="S148" s="5">
        <f t="shared" si="37"/>
        <v>17.046008119079836</v>
      </c>
      <c r="T148" s="5">
        <f t="shared" si="38"/>
        <v>0.94458608278344336</v>
      </c>
      <c r="U148" s="5">
        <f t="shared" si="49"/>
        <v>9.9351851851851851</v>
      </c>
      <c r="V148" s="5">
        <f t="shared" si="39"/>
        <v>0.74820035992801437</v>
      </c>
      <c r="W148" s="5">
        <f t="shared" si="40"/>
        <v>1.7395397489539748</v>
      </c>
      <c r="X148" s="5">
        <f t="shared" si="41"/>
        <v>0.16091781643671266</v>
      </c>
      <c r="Y148" s="5">
        <f t="shared" si="42"/>
        <v>7.2285542891421722E-2</v>
      </c>
      <c r="Z148" s="5">
        <f t="shared" si="43"/>
        <v>0.1278494301139772</v>
      </c>
      <c r="AA148" s="5">
        <f t="shared" si="44"/>
        <v>0.42928914217156566</v>
      </c>
      <c r="AB148" s="5">
        <f t="shared" si="45"/>
        <v>0.43011397720455907</v>
      </c>
      <c r="AC148" s="5">
        <f t="shared" si="46"/>
        <v>0.21507316095409901</v>
      </c>
      <c r="AD148" s="5">
        <f t="shared" si="47"/>
        <v>0.21507316095409901</v>
      </c>
      <c r="AE148" s="5">
        <f t="shared" si="50"/>
        <v>2.164762477450391E-2</v>
      </c>
      <c r="AF148" s="5">
        <f t="shared" si="48"/>
        <v>0.49809581078372417</v>
      </c>
    </row>
    <row r="149" spans="1:32" x14ac:dyDescent="0.3">
      <c r="A149" t="s">
        <v>313</v>
      </c>
      <c r="B149" t="s">
        <v>314</v>
      </c>
      <c r="C149" s="2">
        <v>12752000000</v>
      </c>
      <c r="D149" s="2">
        <v>394000000</v>
      </c>
      <c r="E149" s="2">
        <v>3619000000</v>
      </c>
      <c r="F149" s="2">
        <v>3109000000</v>
      </c>
      <c r="G149" s="2">
        <v>2741000000</v>
      </c>
      <c r="H149" s="2">
        <v>30069000000</v>
      </c>
      <c r="I149" s="2">
        <v>1739000000</v>
      </c>
      <c r="J149" s="2">
        <v>208264000000</v>
      </c>
      <c r="K149" s="2">
        <v>9832000000</v>
      </c>
      <c r="L149" s="2">
        <v>26957000000</v>
      </c>
      <c r="M149" s="2">
        <v>181307000000</v>
      </c>
      <c r="N149" s="2">
        <v>208264000000</v>
      </c>
      <c r="O149" s="2">
        <v>1731000000</v>
      </c>
      <c r="P149" t="s">
        <v>504</v>
      </c>
      <c r="Q149" s="5">
        <f t="shared" si="35"/>
        <v>3.058279088689992</v>
      </c>
      <c r="R149" s="5">
        <f t="shared" si="36"/>
        <v>0.17605777054515867</v>
      </c>
      <c r="S149" s="5">
        <f t="shared" si="37"/>
        <v>6.7257855102570758</v>
      </c>
      <c r="T149" s="5">
        <f t="shared" si="38"/>
        <v>0.87056332347405219</v>
      </c>
      <c r="U149" s="5">
        <f t="shared" si="49"/>
        <v>1.1640398842071407</v>
      </c>
      <c r="V149" s="5">
        <f t="shared" si="39"/>
        <v>6.1229977336457575E-2</v>
      </c>
      <c r="W149" s="5">
        <f t="shared" si="40"/>
        <v>1.2969894222945484</v>
      </c>
      <c r="X149" s="5">
        <f t="shared" si="41"/>
        <v>1.7376983059962357E-2</v>
      </c>
      <c r="Y149" s="5">
        <f t="shared" si="42"/>
        <v>8.3499788729689238E-3</v>
      </c>
      <c r="Z149" s="5">
        <f t="shared" si="43"/>
        <v>8.3115660891944845E-3</v>
      </c>
      <c r="AA149" s="5">
        <f t="shared" si="44"/>
        <v>0.14437924941420505</v>
      </c>
      <c r="AB149" s="5">
        <f t="shared" si="45"/>
        <v>4.7209311258786926E-2</v>
      </c>
      <c r="AC149" s="5">
        <f t="shared" si="46"/>
        <v>0.28379861982434129</v>
      </c>
      <c r="AD149" s="5">
        <f t="shared" si="47"/>
        <v>0.21494667503136763</v>
      </c>
      <c r="AE149" s="5">
        <f t="shared" si="50"/>
        <v>0.24380489335006272</v>
      </c>
      <c r="AF149" s="5">
        <f t="shared" si="48"/>
        <v>0.96910288582183191</v>
      </c>
    </row>
    <row r="150" spans="1:32" x14ac:dyDescent="0.3">
      <c r="A150" t="s">
        <v>19</v>
      </c>
      <c r="B150" t="s">
        <v>20</v>
      </c>
      <c r="C150" s="2">
        <v>60922000000</v>
      </c>
      <c r="D150" s="2">
        <v>16621000000</v>
      </c>
      <c r="E150" s="2">
        <v>32972000000</v>
      </c>
      <c r="F150" s="2">
        <v>257000000</v>
      </c>
      <c r="G150" s="2">
        <v>44301000000</v>
      </c>
      <c r="H150" s="2">
        <v>44345000000</v>
      </c>
      <c r="I150" s="2">
        <v>3914000000</v>
      </c>
      <c r="J150" s="2">
        <v>65728000000</v>
      </c>
      <c r="K150" s="2">
        <v>10631000000</v>
      </c>
      <c r="L150" s="2">
        <v>42978000000</v>
      </c>
      <c r="M150" s="2">
        <v>22750000000</v>
      </c>
      <c r="N150" s="2">
        <v>65728000000</v>
      </c>
      <c r="O150" s="2">
        <v>7280000000</v>
      </c>
      <c r="P150" t="s">
        <v>510</v>
      </c>
      <c r="Q150" s="5">
        <f t="shared" si="35"/>
        <v>4.1712915059730973</v>
      </c>
      <c r="R150" s="5">
        <f t="shared" si="36"/>
        <v>0.6847897657793246</v>
      </c>
      <c r="S150" s="5">
        <f t="shared" si="37"/>
        <v>0.52934059286146395</v>
      </c>
      <c r="T150" s="5">
        <f t="shared" si="38"/>
        <v>0.346123417721519</v>
      </c>
      <c r="U150" s="5">
        <f t="shared" si="49"/>
        <v>128.29571984435799</v>
      </c>
      <c r="V150" s="5">
        <f t="shared" si="39"/>
        <v>0.92688047711781885</v>
      </c>
      <c r="W150" s="5">
        <f t="shared" si="40"/>
        <v>5.7305991910450569</v>
      </c>
      <c r="X150" s="5">
        <f t="shared" si="41"/>
        <v>0.50164313534566696</v>
      </c>
      <c r="Y150" s="5">
        <f t="shared" si="42"/>
        <v>5.954844206426485E-2</v>
      </c>
      <c r="Z150" s="5">
        <f t="shared" si="43"/>
        <v>0.11075949367088607</v>
      </c>
      <c r="AA150" s="5">
        <f t="shared" si="44"/>
        <v>0.67467441577409937</v>
      </c>
      <c r="AB150" s="5">
        <f t="shared" si="45"/>
        <v>0.16174233203505356</v>
      </c>
      <c r="AC150" s="5">
        <f t="shared" si="46"/>
        <v>0.54121663766783756</v>
      </c>
      <c r="AD150" s="5">
        <f t="shared" si="47"/>
        <v>0.72717573290436954</v>
      </c>
      <c r="AE150" s="5">
        <f t="shared" si="50"/>
        <v>4.2185089130363411E-3</v>
      </c>
      <c r="AF150" s="5">
        <f t="shared" si="48"/>
        <v>0.72717573290436954</v>
      </c>
    </row>
    <row r="151" spans="1:32" x14ac:dyDescent="0.3">
      <c r="A151" t="s">
        <v>315</v>
      </c>
      <c r="B151" t="s">
        <v>316</v>
      </c>
      <c r="C151" s="2">
        <v>6064000000</v>
      </c>
      <c r="D151" s="2">
        <v>2169000000</v>
      </c>
      <c r="E151" s="2">
        <v>1578000000</v>
      </c>
      <c r="F151" s="2">
        <v>284000000</v>
      </c>
      <c r="G151" s="2">
        <v>1057000000</v>
      </c>
      <c r="H151" s="2">
        <v>9096000000</v>
      </c>
      <c r="I151" s="2">
        <v>576000000</v>
      </c>
      <c r="J151" s="2">
        <v>32294000000</v>
      </c>
      <c r="K151" s="2">
        <v>9025000000</v>
      </c>
      <c r="L151" s="2">
        <f>N151-M151</f>
        <v>10827000000</v>
      </c>
      <c r="M151" s="2">
        <v>21467000000</v>
      </c>
      <c r="N151" s="2">
        <v>32294000000</v>
      </c>
      <c r="O151" s="2">
        <v>4530000000</v>
      </c>
      <c r="P151" t="s">
        <v>512</v>
      </c>
      <c r="Q151" s="5">
        <f t="shared" si="35"/>
        <v>1.0078670360110804</v>
      </c>
      <c r="R151" s="5">
        <f t="shared" si="36"/>
        <v>0.50193905817174511</v>
      </c>
      <c r="S151" s="5">
        <f t="shared" si="37"/>
        <v>1.9827283642744988</v>
      </c>
      <c r="T151" s="5">
        <f t="shared" si="38"/>
        <v>0.66473648355731718</v>
      </c>
      <c r="U151" s="5">
        <f t="shared" si="49"/>
        <v>5.556338028169014</v>
      </c>
      <c r="V151" s="5">
        <f t="shared" si="39"/>
        <v>0.18777481885179909</v>
      </c>
      <c r="W151" s="5">
        <f t="shared" si="40"/>
        <v>0.67191135734072027</v>
      </c>
      <c r="X151" s="5">
        <f t="shared" si="41"/>
        <v>4.8863565987489935E-2</v>
      </c>
      <c r="Y151" s="5">
        <f t="shared" si="42"/>
        <v>1.7836130550566667E-2</v>
      </c>
      <c r="Z151" s="5">
        <f t="shared" si="43"/>
        <v>0.14027373505914412</v>
      </c>
      <c r="AA151" s="5">
        <f t="shared" si="44"/>
        <v>0.28166222827769866</v>
      </c>
      <c r="AB151" s="5">
        <f t="shared" si="45"/>
        <v>0.27946367746330586</v>
      </c>
      <c r="AC151" s="5">
        <f t="shared" si="46"/>
        <v>0.26022427440633245</v>
      </c>
      <c r="AD151" s="5">
        <f t="shared" si="47"/>
        <v>0.17430738786279684</v>
      </c>
      <c r="AE151" s="5">
        <f t="shared" si="50"/>
        <v>4.6833773087071241E-2</v>
      </c>
      <c r="AF151" s="5">
        <f t="shared" si="48"/>
        <v>0.64231530343007914</v>
      </c>
    </row>
    <row r="152" spans="1:32" x14ac:dyDescent="0.3">
      <c r="A152" t="s">
        <v>317</v>
      </c>
      <c r="B152" t="s">
        <v>318</v>
      </c>
      <c r="C152" s="2">
        <v>5505400000</v>
      </c>
      <c r="D152" s="2">
        <v>3028200000</v>
      </c>
      <c r="E152" s="2">
        <v>1295500000</v>
      </c>
      <c r="F152" s="2">
        <v>489600000</v>
      </c>
      <c r="G152" s="2">
        <v>674400000</v>
      </c>
      <c r="H152" s="2">
        <v>4499400000</v>
      </c>
      <c r="I152" s="2">
        <v>22274900000</v>
      </c>
      <c r="J152" s="2">
        <v>31077200000</v>
      </c>
      <c r="K152" s="2">
        <v>5265100000</v>
      </c>
      <c r="L152" s="2">
        <v>10136300000</v>
      </c>
      <c r="M152" s="2">
        <f>N152-L152</f>
        <v>20940900000</v>
      </c>
      <c r="N152" s="2">
        <f>J152</f>
        <v>31077200000</v>
      </c>
      <c r="O152" s="2">
        <v>2245400000</v>
      </c>
      <c r="P152" t="s">
        <v>504</v>
      </c>
      <c r="Q152" s="5">
        <f t="shared" si="35"/>
        <v>0.85457066342519605</v>
      </c>
      <c r="R152" s="5">
        <f t="shared" si="36"/>
        <v>0.42646863307439553</v>
      </c>
      <c r="S152" s="5">
        <f t="shared" si="37"/>
        <v>2.0659313556228605</v>
      </c>
      <c r="T152" s="5">
        <f t="shared" si="38"/>
        <v>0.67383483711531278</v>
      </c>
      <c r="U152" s="5">
        <f t="shared" si="49"/>
        <v>2.6460375816993462</v>
      </c>
      <c r="V152" s="5">
        <f t="shared" si="39"/>
        <v>0.17715238181045911</v>
      </c>
      <c r="W152" s="5">
        <f t="shared" si="40"/>
        <v>1.0456401587814097</v>
      </c>
      <c r="X152" s="5">
        <f t="shared" si="41"/>
        <v>4.1686509724170775E-2</v>
      </c>
      <c r="Y152" s="5">
        <f t="shared" si="42"/>
        <v>0.71676019718636175</v>
      </c>
      <c r="Z152" s="5">
        <f t="shared" si="43"/>
        <v>7.2252326464417649E-2</v>
      </c>
      <c r="AA152" s="5">
        <f t="shared" si="44"/>
        <v>0.14478138313618988</v>
      </c>
      <c r="AB152" s="5">
        <f t="shared" si="45"/>
        <v>0.16942002497007452</v>
      </c>
      <c r="AC152" s="5">
        <f t="shared" si="46"/>
        <v>0.23531441857085769</v>
      </c>
      <c r="AD152" s="5">
        <f t="shared" si="47"/>
        <v>0.12249791114178807</v>
      </c>
      <c r="AE152" s="5">
        <f t="shared" si="50"/>
        <v>8.8930867875177094E-2</v>
      </c>
      <c r="AF152" s="5">
        <f t="shared" si="48"/>
        <v>0.44995822283576126</v>
      </c>
    </row>
    <row r="153" spans="1:32" x14ac:dyDescent="0.3">
      <c r="A153" t="s">
        <v>319</v>
      </c>
      <c r="B153" t="s">
        <v>320</v>
      </c>
      <c r="C153" s="2">
        <v>13388000000</v>
      </c>
      <c r="D153" s="2">
        <v>7417000000</v>
      </c>
      <c r="E153" s="2">
        <v>1922000000</v>
      </c>
      <c r="F153" s="2">
        <v>22000000</v>
      </c>
      <c r="G153" s="2">
        <v>5971000000</v>
      </c>
      <c r="H153" s="2">
        <v>24631000000</v>
      </c>
      <c r="I153" s="2">
        <v>5153000000</v>
      </c>
      <c r="J153" s="2">
        <v>37203000000</v>
      </c>
      <c r="K153" s="2">
        <v>8999000000</v>
      </c>
      <c r="L153" s="2">
        <v>14146000000</v>
      </c>
      <c r="M153" s="2">
        <f>N153-L153</f>
        <v>23057000000</v>
      </c>
      <c r="N153" s="2">
        <v>37203000000</v>
      </c>
      <c r="O153" s="2">
        <v>7919000000</v>
      </c>
      <c r="P153" t="s">
        <v>508</v>
      </c>
      <c r="Q153" s="5">
        <f t="shared" si="35"/>
        <v>2.7370818979886655</v>
      </c>
      <c r="R153" s="5">
        <f t="shared" si="36"/>
        <v>0.87998666518502056</v>
      </c>
      <c r="S153" s="5">
        <f t="shared" si="37"/>
        <v>1.6299307224657147</v>
      </c>
      <c r="T153" s="5">
        <f t="shared" si="38"/>
        <v>0.6197618471628632</v>
      </c>
      <c r="U153" s="5">
        <f t="shared" si="49"/>
        <v>87.36363636363636</v>
      </c>
      <c r="V153" s="5">
        <f t="shared" si="39"/>
        <v>0.35986345187216084</v>
      </c>
      <c r="W153" s="5">
        <f t="shared" si="40"/>
        <v>1.4877208578730969</v>
      </c>
      <c r="X153" s="5">
        <f t="shared" si="41"/>
        <v>5.1662500335994406E-2</v>
      </c>
      <c r="Y153" s="5">
        <f t="shared" si="42"/>
        <v>0.13851033518802247</v>
      </c>
      <c r="Z153" s="5">
        <f t="shared" si="43"/>
        <v>0.2128591780232777</v>
      </c>
      <c r="AA153" s="5">
        <f t="shared" si="44"/>
        <v>0.66207026315082118</v>
      </c>
      <c r="AB153" s="5">
        <f t="shared" si="45"/>
        <v>0.24188909496545977</v>
      </c>
      <c r="AC153" s="5">
        <f t="shared" si="46"/>
        <v>0.14356139826710487</v>
      </c>
      <c r="AD153" s="5">
        <f t="shared" si="47"/>
        <v>0.44599641469973111</v>
      </c>
      <c r="AE153" s="5">
        <f t="shared" si="50"/>
        <v>1.6432626232446967E-3</v>
      </c>
      <c r="AF153" s="5">
        <f t="shared" si="48"/>
        <v>0.44599641469973111</v>
      </c>
    </row>
    <row r="154" spans="1:32" x14ac:dyDescent="0.3">
      <c r="A154" t="s">
        <v>321</v>
      </c>
      <c r="B154" t="s">
        <v>322</v>
      </c>
      <c r="C154" s="2">
        <v>28823000000</v>
      </c>
      <c r="D154" s="2">
        <v>26526000000</v>
      </c>
      <c r="E154" s="2">
        <v>384000000</v>
      </c>
      <c r="F154" s="2">
        <v>667000000</v>
      </c>
      <c r="G154" s="2">
        <v>-256000000</v>
      </c>
      <c r="H154" s="2">
        <v>9727000000</v>
      </c>
      <c r="I154" s="2">
        <v>1763000000</v>
      </c>
      <c r="J154" s="2">
        <v>26038000000</v>
      </c>
      <c r="K154" s="2">
        <v>9500000000</v>
      </c>
      <c r="L154" s="2">
        <f>N154-M154</f>
        <v>2906000000</v>
      </c>
      <c r="M154" s="2">
        <v>23132000000</v>
      </c>
      <c r="N154" s="2">
        <v>26038000000</v>
      </c>
      <c r="O154" s="2">
        <v>541000000</v>
      </c>
      <c r="P154" t="s">
        <v>516</v>
      </c>
      <c r="Q154" s="5">
        <f t="shared" si="35"/>
        <v>1.0238947368421052</v>
      </c>
      <c r="R154" s="5">
        <f t="shared" si="36"/>
        <v>5.6947368421052628E-2</v>
      </c>
      <c r="S154" s="5">
        <f t="shared" si="37"/>
        <v>7.9600825877494836</v>
      </c>
      <c r="T154" s="5">
        <f t="shared" si="38"/>
        <v>0.88839388585912893</v>
      </c>
      <c r="U154" s="5">
        <f t="shared" si="49"/>
        <v>0.57571214392803594</v>
      </c>
      <c r="V154" s="5">
        <f t="shared" si="39"/>
        <v>1.1069590598356249</v>
      </c>
      <c r="W154" s="5">
        <f t="shared" si="40"/>
        <v>3.0339999999999998</v>
      </c>
      <c r="X154" s="5">
        <f t="shared" si="41"/>
        <v>1.4747676472847377E-2</v>
      </c>
      <c r="Y154" s="5">
        <f t="shared" si="42"/>
        <v>6.7708733389661269E-2</v>
      </c>
      <c r="Z154" s="5">
        <f t="shared" si="43"/>
        <v>2.0777325447422997E-2</v>
      </c>
      <c r="AA154" s="5">
        <f t="shared" si="44"/>
        <v>0.37356939857131882</v>
      </c>
      <c r="AB154" s="5">
        <f t="shared" si="45"/>
        <v>0.3648513710730471</v>
      </c>
      <c r="AC154" s="5">
        <f t="shared" si="46"/>
        <v>1.3322693682128855E-2</v>
      </c>
      <c r="AD154" s="5">
        <f t="shared" si="47"/>
        <v>-8.8817957880859034E-3</v>
      </c>
      <c r="AE154" s="5">
        <f t="shared" si="50"/>
        <v>2.3141241369739444E-2</v>
      </c>
      <c r="AF154" s="5">
        <f t="shared" si="48"/>
        <v>7.9693300489192653E-2</v>
      </c>
    </row>
    <row r="155" spans="1:32" x14ac:dyDescent="0.3">
      <c r="A155" t="s">
        <v>323</v>
      </c>
      <c r="B155" t="s">
        <v>324</v>
      </c>
      <c r="C155" s="2">
        <v>12156000000</v>
      </c>
      <c r="D155" s="2">
        <v>2002000000</v>
      </c>
      <c r="E155" s="2">
        <v>2320000000</v>
      </c>
      <c r="F155" s="2">
        <v>722000000</v>
      </c>
      <c r="G155" s="2">
        <v>1827000000</v>
      </c>
      <c r="H155" s="2">
        <v>3271000000</v>
      </c>
      <c r="I155" s="2">
        <v>33326000000</v>
      </c>
      <c r="J155" s="2">
        <v>41652000000</v>
      </c>
      <c r="K155" s="2">
        <v>2632000000</v>
      </c>
      <c r="L155" s="2">
        <v>12781000000</v>
      </c>
      <c r="M155" s="2">
        <v>28871000000</v>
      </c>
      <c r="N155" s="2">
        <v>41652000000</v>
      </c>
      <c r="O155" s="2">
        <v>1568000000</v>
      </c>
      <c r="P155" t="s">
        <v>504</v>
      </c>
      <c r="Q155" s="5">
        <f t="shared" si="35"/>
        <v>1.2427811550151975</v>
      </c>
      <c r="R155" s="5">
        <f t="shared" si="36"/>
        <v>0.5957446808510638</v>
      </c>
      <c r="S155" s="5">
        <f t="shared" si="37"/>
        <v>2.2588999295829746</v>
      </c>
      <c r="T155" s="5">
        <f t="shared" si="38"/>
        <v>0.69314798809180833</v>
      </c>
      <c r="U155" s="5">
        <f t="shared" si="49"/>
        <v>3.2132963988919667</v>
      </c>
      <c r="V155" s="5">
        <f t="shared" si="39"/>
        <v>0.29184673004897727</v>
      </c>
      <c r="W155" s="5">
        <f t="shared" si="40"/>
        <v>4.6185410334346502</v>
      </c>
      <c r="X155" s="5">
        <f t="shared" si="41"/>
        <v>5.5699606261404015E-2</v>
      </c>
      <c r="Y155" s="5">
        <f t="shared" si="42"/>
        <v>0.80010563718428884</v>
      </c>
      <c r="Z155" s="5">
        <f t="shared" si="43"/>
        <v>3.7645251128397193E-2</v>
      </c>
      <c r="AA155" s="5">
        <f t="shared" si="44"/>
        <v>7.8531643138384705E-2</v>
      </c>
      <c r="AB155" s="5">
        <f t="shared" si="45"/>
        <v>6.3190242965523863E-2</v>
      </c>
      <c r="AC155" s="5">
        <f t="shared" si="46"/>
        <v>0.19085225403093123</v>
      </c>
      <c r="AD155" s="5">
        <f t="shared" si="47"/>
        <v>0.15029615004935834</v>
      </c>
      <c r="AE155" s="5">
        <f t="shared" si="50"/>
        <v>5.9394537676867393E-2</v>
      </c>
      <c r="AF155" s="5">
        <f t="shared" si="48"/>
        <v>0.83530766699572223</v>
      </c>
    </row>
    <row r="156" spans="1:32" x14ac:dyDescent="0.3">
      <c r="A156" t="s">
        <v>325</v>
      </c>
      <c r="B156" t="s">
        <v>326</v>
      </c>
      <c r="C156" s="2">
        <v>1606000000</v>
      </c>
      <c r="D156" s="2">
        <v>455000000</v>
      </c>
      <c r="E156" s="2">
        <v>366000000</v>
      </c>
      <c r="F156" s="2">
        <v>13000000</v>
      </c>
      <c r="G156" s="2">
        <v>1151000000</v>
      </c>
      <c r="H156" s="2">
        <v>4327000000</v>
      </c>
      <c r="I156" s="2">
        <v>607000000</v>
      </c>
      <c r="J156" s="2">
        <v>9369000000</v>
      </c>
      <c r="K156" s="2">
        <v>3765000000</v>
      </c>
      <c r="L156" s="2">
        <f>N156-M156</f>
        <v>994000000</v>
      </c>
      <c r="M156" s="2">
        <v>8375000000</v>
      </c>
      <c r="N156" s="2">
        <v>9369000000</v>
      </c>
      <c r="O156" s="2">
        <v>1820000000</v>
      </c>
      <c r="P156" t="s">
        <v>504</v>
      </c>
      <c r="Q156" s="5">
        <f t="shared" si="35"/>
        <v>1.149269588313413</v>
      </c>
      <c r="R156" s="5">
        <f t="shared" si="36"/>
        <v>0.48339973439575035</v>
      </c>
      <c r="S156" s="5">
        <f t="shared" si="37"/>
        <v>8.4255533199195174</v>
      </c>
      <c r="T156" s="5">
        <f t="shared" si="38"/>
        <v>0.89390543281033197</v>
      </c>
      <c r="U156" s="5">
        <f t="shared" si="49"/>
        <v>28.153846153846153</v>
      </c>
      <c r="V156" s="5">
        <f t="shared" si="39"/>
        <v>0.17141637314547978</v>
      </c>
      <c r="W156" s="5">
        <f t="shared" si="40"/>
        <v>0.42656042496679947</v>
      </c>
      <c r="X156" s="5">
        <f t="shared" si="41"/>
        <v>3.9065001601024656E-2</v>
      </c>
      <c r="Y156" s="5">
        <f t="shared" si="42"/>
        <v>6.4788131070551813E-2</v>
      </c>
      <c r="Z156" s="5">
        <f t="shared" si="43"/>
        <v>0.19425765823460348</v>
      </c>
      <c r="AA156" s="5">
        <f t="shared" si="44"/>
        <v>0.46184224570391719</v>
      </c>
      <c r="AB156" s="5">
        <f t="shared" si="45"/>
        <v>0.40185718860070446</v>
      </c>
      <c r="AC156" s="5">
        <f t="shared" si="46"/>
        <v>0.22789539227895392</v>
      </c>
      <c r="AD156" s="5">
        <f t="shared" si="47"/>
        <v>0.7166874221668742</v>
      </c>
      <c r="AE156" s="5">
        <f t="shared" si="50"/>
        <v>8.0946450809464502E-3</v>
      </c>
      <c r="AF156" s="5">
        <f t="shared" si="48"/>
        <v>0.7166874221668742</v>
      </c>
    </row>
    <row r="157" spans="1:32" x14ac:dyDescent="0.3">
      <c r="A157" t="s">
        <v>327</v>
      </c>
      <c r="B157" t="s">
        <v>328</v>
      </c>
      <c r="C157" s="2">
        <v>34713501000</v>
      </c>
      <c r="D157" s="2">
        <v>26899107000</v>
      </c>
      <c r="E157" s="2">
        <v>6272757000</v>
      </c>
      <c r="F157" s="2">
        <v>29632000</v>
      </c>
      <c r="G157" s="2">
        <v>4912791000</v>
      </c>
      <c r="H157" s="2">
        <v>16385858000</v>
      </c>
      <c r="I157" s="2">
        <v>11049767000</v>
      </c>
      <c r="J157" s="2">
        <v>35340499000</v>
      </c>
      <c r="K157" s="2">
        <v>4594509000</v>
      </c>
      <c r="L157" s="2">
        <f>N157-M157</f>
        <v>22123754000</v>
      </c>
      <c r="M157" s="2">
        <v>13216745000</v>
      </c>
      <c r="N157" s="2">
        <v>35340499000</v>
      </c>
      <c r="O157" s="2">
        <v>6383298000</v>
      </c>
      <c r="P157" t="s">
        <v>506</v>
      </c>
      <c r="Q157" s="5">
        <f t="shared" si="35"/>
        <v>3.5664002399385875</v>
      </c>
      <c r="R157" s="5">
        <f t="shared" si="36"/>
        <v>1.3893319177304908</v>
      </c>
      <c r="S157" s="5">
        <f t="shared" si="37"/>
        <v>0.59740064909418178</v>
      </c>
      <c r="T157" s="5">
        <f t="shared" si="38"/>
        <v>0.3739829763014948</v>
      </c>
      <c r="U157" s="5">
        <f t="shared" si="49"/>
        <v>211.68861366090712</v>
      </c>
      <c r="V157" s="5">
        <f t="shared" si="39"/>
        <v>0.9822583716206158</v>
      </c>
      <c r="W157" s="5">
        <f t="shared" si="40"/>
        <v>7.555432147374181</v>
      </c>
      <c r="X157" s="5">
        <f t="shared" si="41"/>
        <v>0.1774948621976164</v>
      </c>
      <c r="Y157" s="5">
        <f t="shared" si="42"/>
        <v>0.31266584549357945</v>
      </c>
      <c r="Z157" s="5">
        <f t="shared" si="43"/>
        <v>0.18062274672465717</v>
      </c>
      <c r="AA157" s="5">
        <f t="shared" si="44"/>
        <v>0.46365666766618097</v>
      </c>
      <c r="AB157" s="5">
        <f t="shared" si="45"/>
        <v>0.13000690793867964</v>
      </c>
      <c r="AC157" s="5">
        <f t="shared" si="46"/>
        <v>0.18070078843387188</v>
      </c>
      <c r="AD157" s="5">
        <f t="shared" si="47"/>
        <v>0.14152392753470761</v>
      </c>
      <c r="AE157" s="5">
        <f t="shared" si="50"/>
        <v>8.5361600375600264E-4</v>
      </c>
      <c r="AF157" s="5">
        <f t="shared" si="48"/>
        <v>0.22511108862226256</v>
      </c>
    </row>
    <row r="158" spans="1:32" x14ac:dyDescent="0.3">
      <c r="A158" t="s">
        <v>329</v>
      </c>
      <c r="B158" t="s">
        <v>330</v>
      </c>
      <c r="C158" s="2">
        <v>2586000000</v>
      </c>
      <c r="D158" s="2">
        <v>1281000000</v>
      </c>
      <c r="E158" s="2">
        <v>294000000</v>
      </c>
      <c r="F158" s="2">
        <v>25000000</v>
      </c>
      <c r="G158" s="2">
        <v>183000000</v>
      </c>
      <c r="H158" s="2">
        <v>4003000000</v>
      </c>
      <c r="I158" s="2">
        <v>1985000000</v>
      </c>
      <c r="J158" s="2">
        <v>16681000000</v>
      </c>
      <c r="K158" s="2">
        <v>2784000000</v>
      </c>
      <c r="L158" s="2">
        <v>9102000000</v>
      </c>
      <c r="M158" s="2">
        <f>N158-L158</f>
        <v>7579000000</v>
      </c>
      <c r="N158" s="2">
        <v>16681000000</v>
      </c>
      <c r="O158" s="2">
        <v>1724000000</v>
      </c>
      <c r="P158" t="s">
        <v>514</v>
      </c>
      <c r="Q158" s="5">
        <f t="shared" si="35"/>
        <v>1.4378591954022988</v>
      </c>
      <c r="R158" s="5">
        <f t="shared" si="36"/>
        <v>0.61925287356321834</v>
      </c>
      <c r="S158" s="5">
        <f t="shared" si="37"/>
        <v>0.83267413755218633</v>
      </c>
      <c r="T158" s="5">
        <f t="shared" si="38"/>
        <v>0.45434925963671241</v>
      </c>
      <c r="U158" s="5">
        <f t="shared" si="49"/>
        <v>11.76</v>
      </c>
      <c r="V158" s="5">
        <f t="shared" si="39"/>
        <v>0.15502667705773035</v>
      </c>
      <c r="W158" s="5">
        <f t="shared" si="40"/>
        <v>0.92887931034482762</v>
      </c>
      <c r="X158" s="5">
        <f t="shared" si="41"/>
        <v>1.7624842635333614E-2</v>
      </c>
      <c r="Y158" s="5">
        <f t="shared" si="42"/>
        <v>0.11899766201067083</v>
      </c>
      <c r="Z158" s="5">
        <f t="shared" si="43"/>
        <v>0.1033511180384869</v>
      </c>
      <c r="AA158" s="5">
        <f t="shared" si="44"/>
        <v>0.23997362268449135</v>
      </c>
      <c r="AB158" s="5">
        <f t="shared" si="45"/>
        <v>0.1668964690366285</v>
      </c>
      <c r="AC158" s="5">
        <f t="shared" si="46"/>
        <v>0.1136890951276102</v>
      </c>
      <c r="AD158" s="5">
        <f t="shared" si="47"/>
        <v>7.0765661252900236E-2</v>
      </c>
      <c r="AE158" s="5">
        <f t="shared" si="50"/>
        <v>9.6674400618716166E-3</v>
      </c>
      <c r="AF158" s="5">
        <f t="shared" si="48"/>
        <v>0.5046403712296984</v>
      </c>
    </row>
    <row r="159" spans="1:32" x14ac:dyDescent="0.3">
      <c r="A159" t="s">
        <v>331</v>
      </c>
      <c r="B159" t="s">
        <v>332</v>
      </c>
      <c r="C159" s="2">
        <v>17677000000</v>
      </c>
      <c r="D159" s="2">
        <v>11929000000</v>
      </c>
      <c r="E159" s="2">
        <v>4072000000</v>
      </c>
      <c r="F159" s="2">
        <v>866000000</v>
      </c>
      <c r="G159" s="2">
        <v>202000000</v>
      </c>
      <c r="H159" s="2">
        <v>3108000000</v>
      </c>
      <c r="I159" s="2">
        <v>32697000000</v>
      </c>
      <c r="J159" s="2">
        <v>44266000000</v>
      </c>
      <c r="K159" s="2">
        <v>3452000000</v>
      </c>
      <c r="L159" s="2">
        <v>16484000000</v>
      </c>
      <c r="M159" s="2">
        <f>N159-L159</f>
        <v>27782000000</v>
      </c>
      <c r="N159" s="2">
        <v>44266000000</v>
      </c>
      <c r="O159" s="2">
        <v>338000000</v>
      </c>
      <c r="P159" t="s">
        <v>512</v>
      </c>
      <c r="Q159" s="5">
        <f t="shared" si="35"/>
        <v>0.90034762456546924</v>
      </c>
      <c r="R159" s="5">
        <f t="shared" si="36"/>
        <v>9.7914252607184241E-2</v>
      </c>
      <c r="S159" s="5">
        <f t="shared" si="37"/>
        <v>1.6853918951710749</v>
      </c>
      <c r="T159" s="5">
        <f t="shared" si="38"/>
        <v>0.62761487371797764</v>
      </c>
      <c r="U159" s="5">
        <f t="shared" si="49"/>
        <v>4.7020785219399537</v>
      </c>
      <c r="V159" s="5">
        <f t="shared" si="39"/>
        <v>0.39933583337098449</v>
      </c>
      <c r="W159" s="5">
        <f t="shared" si="40"/>
        <v>5.120799536500579</v>
      </c>
      <c r="X159" s="5">
        <f t="shared" si="41"/>
        <v>9.1989337188813081E-2</v>
      </c>
      <c r="Y159" s="5">
        <f t="shared" si="42"/>
        <v>0.73864817241223513</v>
      </c>
      <c r="Z159" s="5">
        <f t="shared" si="43"/>
        <v>7.6356571635114983E-3</v>
      </c>
      <c r="AA159" s="5">
        <f t="shared" si="44"/>
        <v>7.0211900781638276E-2</v>
      </c>
      <c r="AB159" s="5">
        <f t="shared" si="45"/>
        <v>7.7983102155152945E-2</v>
      </c>
      <c r="AC159" s="5">
        <f t="shared" si="46"/>
        <v>0.23035582960909656</v>
      </c>
      <c r="AD159" s="5">
        <f t="shared" si="47"/>
        <v>1.1427278384341235E-2</v>
      </c>
      <c r="AE159" s="5">
        <f t="shared" si="50"/>
        <v>4.8990213271482716E-2</v>
      </c>
      <c r="AF159" s="5">
        <f t="shared" si="48"/>
        <v>0.3251682977880862</v>
      </c>
    </row>
    <row r="160" spans="1:32" x14ac:dyDescent="0.3">
      <c r="A160" t="s">
        <v>333</v>
      </c>
      <c r="B160" t="s">
        <v>334</v>
      </c>
      <c r="C160" s="2">
        <v>14692200000</v>
      </c>
      <c r="D160" s="2">
        <v>11982700000</v>
      </c>
      <c r="E160" s="2">
        <v>2104700000</v>
      </c>
      <c r="F160" s="2">
        <v>218500000</v>
      </c>
      <c r="G160" s="2">
        <v>1473200000</v>
      </c>
      <c r="H160" s="2">
        <v>15384200000</v>
      </c>
      <c r="I160" s="2">
        <v>874900000</v>
      </c>
      <c r="J160" s="2">
        <v>28044600000</v>
      </c>
      <c r="K160" s="2">
        <v>16246000000</v>
      </c>
      <c r="L160" s="2">
        <v>4225100000</v>
      </c>
      <c r="M160" s="2">
        <f>N160-L160</f>
        <v>23819500000</v>
      </c>
      <c r="N160" s="2">
        <v>28044600000</v>
      </c>
      <c r="O160" s="2">
        <v>4432000000</v>
      </c>
      <c r="P160" t="s">
        <v>504</v>
      </c>
      <c r="Q160" s="5">
        <f t="shared" si="35"/>
        <v>0.94695309614674383</v>
      </c>
      <c r="R160" s="5">
        <f t="shared" si="36"/>
        <v>0.27280561368952355</v>
      </c>
      <c r="S160" s="5">
        <f t="shared" si="37"/>
        <v>5.6376180445433244</v>
      </c>
      <c r="T160" s="5">
        <f t="shared" si="38"/>
        <v>0.84934354563801939</v>
      </c>
      <c r="U160" s="5">
        <f t="shared" si="49"/>
        <v>9.6324942791762016</v>
      </c>
      <c r="V160" s="5">
        <f t="shared" si="39"/>
        <v>0.52388695149868425</v>
      </c>
      <c r="W160" s="5">
        <f t="shared" si="40"/>
        <v>0.90435799581435428</v>
      </c>
      <c r="X160" s="5">
        <f t="shared" si="41"/>
        <v>7.5048315896821496E-2</v>
      </c>
      <c r="Y160" s="5">
        <f t="shared" si="42"/>
        <v>3.1196736626658964E-2</v>
      </c>
      <c r="Z160" s="5">
        <f t="shared" si="43"/>
        <v>0.15803398871797067</v>
      </c>
      <c r="AA160" s="5">
        <f t="shared" si="44"/>
        <v>0.54856193349165261</v>
      </c>
      <c r="AB160" s="5">
        <f t="shared" si="45"/>
        <v>0.57929155701988977</v>
      </c>
      <c r="AC160" s="5">
        <f t="shared" si="46"/>
        <v>0.14325288248186113</v>
      </c>
      <c r="AD160" s="5">
        <f t="shared" si="47"/>
        <v>0.10027089203795211</v>
      </c>
      <c r="AE160" s="5">
        <f t="shared" si="50"/>
        <v>1.4871836756918637E-2</v>
      </c>
      <c r="AF160" s="5">
        <f t="shared" si="48"/>
        <v>0.18441758211840295</v>
      </c>
    </row>
    <row r="161" spans="1:32" x14ac:dyDescent="0.3">
      <c r="A161" t="s">
        <v>335</v>
      </c>
      <c r="B161" t="s">
        <v>336</v>
      </c>
      <c r="C161" s="2">
        <v>12941000000</v>
      </c>
      <c r="D161" s="2">
        <v>3740000000</v>
      </c>
      <c r="E161" s="2">
        <v>3622000000</v>
      </c>
      <c r="F161" s="2">
        <v>888000000</v>
      </c>
      <c r="G161" s="2">
        <v>2503000000</v>
      </c>
      <c r="H161" s="2">
        <v>19289000000</v>
      </c>
      <c r="I161" s="2">
        <v>18009000000</v>
      </c>
      <c r="J161" s="2">
        <v>134324000000</v>
      </c>
      <c r="K161" s="2">
        <v>24407000000</v>
      </c>
      <c r="L161" s="2">
        <v>4378000000</v>
      </c>
      <c r="M161" s="2">
        <f>N161-L161</f>
        <v>129946000000</v>
      </c>
      <c r="N161" s="2">
        <f>J161</f>
        <v>134324000000</v>
      </c>
      <c r="O161" s="2">
        <v>8244000000</v>
      </c>
      <c r="P161" t="s">
        <v>512</v>
      </c>
      <c r="Q161" s="5">
        <f t="shared" si="35"/>
        <v>0.79030605973696066</v>
      </c>
      <c r="R161" s="5">
        <f t="shared" si="36"/>
        <v>0.3377719506698898</v>
      </c>
      <c r="S161" s="5">
        <f t="shared" si="37"/>
        <v>29.681589767016902</v>
      </c>
      <c r="T161" s="5">
        <f t="shared" si="38"/>
        <v>0.96740716476579014</v>
      </c>
      <c r="U161" s="5">
        <f t="shared" si="49"/>
        <v>4.0788288288288292</v>
      </c>
      <c r="V161" s="5">
        <f t="shared" si="39"/>
        <v>9.634168130788244E-2</v>
      </c>
      <c r="W161" s="5">
        <f t="shared" si="40"/>
        <v>0.53021674109886507</v>
      </c>
      <c r="X161" s="5">
        <f t="shared" si="41"/>
        <v>2.6964652630952025E-2</v>
      </c>
      <c r="Y161" s="5">
        <f t="shared" si="42"/>
        <v>0.13407134987046246</v>
      </c>
      <c r="Z161" s="5">
        <f t="shared" si="43"/>
        <v>6.1373991245049282E-2</v>
      </c>
      <c r="AA161" s="5">
        <f t="shared" si="44"/>
        <v>0.14360054792888835</v>
      </c>
      <c r="AB161" s="5">
        <f t="shared" si="45"/>
        <v>0.18170245079062566</v>
      </c>
      <c r="AC161" s="5">
        <f t="shared" si="46"/>
        <v>0.27988563480411094</v>
      </c>
      <c r="AD161" s="5">
        <f t="shared" si="47"/>
        <v>0.19341627385827989</v>
      </c>
      <c r="AE161" s="5">
        <f t="shared" si="50"/>
        <v>6.8619117533420912E-2</v>
      </c>
      <c r="AF161" s="5">
        <f t="shared" si="48"/>
        <v>0.71099605903716867</v>
      </c>
    </row>
    <row r="162" spans="1:32" x14ac:dyDescent="0.3">
      <c r="A162" t="s">
        <v>337</v>
      </c>
      <c r="B162" t="s">
        <v>338</v>
      </c>
      <c r="C162" s="2">
        <v>15812250000</v>
      </c>
      <c r="D162" s="2">
        <v>7707447000</v>
      </c>
      <c r="E162" s="2">
        <v>3186376000</v>
      </c>
      <c r="F162" s="2">
        <v>201668000</v>
      </c>
      <c r="G162" s="2">
        <v>8104803000</v>
      </c>
      <c r="H162" s="2">
        <v>5558302000</v>
      </c>
      <c r="I162" s="2">
        <v>5036980000</v>
      </c>
      <c r="J162" s="2">
        <v>13872995000</v>
      </c>
      <c r="K162" s="2">
        <v>7661353000</v>
      </c>
      <c r="L162" s="2">
        <v>-1739278000</v>
      </c>
      <c r="M162" s="2">
        <f>N162-L162</f>
        <v>15612273000</v>
      </c>
      <c r="N162" s="2">
        <f>J162</f>
        <v>13872995000</v>
      </c>
      <c r="O162" s="2">
        <v>279132000</v>
      </c>
      <c r="P162" t="s">
        <v>512</v>
      </c>
      <c r="Q162" s="5">
        <f t="shared" si="35"/>
        <v>0.72549874676183179</v>
      </c>
      <c r="R162" s="5">
        <f t="shared" si="36"/>
        <v>3.6433773512328696E-2</v>
      </c>
      <c r="S162" s="5">
        <f t="shared" si="37"/>
        <v>-8.9762953363407121</v>
      </c>
      <c r="T162" s="5">
        <f t="shared" si="38"/>
        <v>1.1253714861138493</v>
      </c>
      <c r="U162" s="5">
        <f t="shared" si="49"/>
        <v>15.800107106729874</v>
      </c>
      <c r="V162" s="5">
        <f t="shared" si="39"/>
        <v>1.1397863258798839</v>
      </c>
      <c r="W162" s="5">
        <f t="shared" si="40"/>
        <v>2.0638978519851521</v>
      </c>
      <c r="X162" s="5">
        <f t="shared" si="41"/>
        <v>0.2296819107914333</v>
      </c>
      <c r="Y162" s="5">
        <f t="shared" si="42"/>
        <v>0.36307805199958626</v>
      </c>
      <c r="Z162" s="5">
        <f t="shared" si="43"/>
        <v>2.0120529128713736E-2</v>
      </c>
      <c r="AA162" s="5">
        <f t="shared" si="44"/>
        <v>0.40065623897363184</v>
      </c>
      <c r="AB162" s="5">
        <f t="shared" si="45"/>
        <v>0.55224938810977731</v>
      </c>
      <c r="AC162" s="5">
        <f t="shared" si="46"/>
        <v>0.20151313064238169</v>
      </c>
      <c r="AD162" s="5">
        <f t="shared" si="47"/>
        <v>0.51256481525399611</v>
      </c>
      <c r="AE162" s="5">
        <f t="shared" si="50"/>
        <v>1.2753909152713877E-2</v>
      </c>
      <c r="AF162" s="5">
        <f t="shared" si="48"/>
        <v>0.51256481525399611</v>
      </c>
    </row>
    <row r="163" spans="1:32" x14ac:dyDescent="0.3">
      <c r="A163" t="s">
        <v>339</v>
      </c>
      <c r="B163" t="s">
        <v>340</v>
      </c>
      <c r="C163" s="2">
        <v>14209000000</v>
      </c>
      <c r="D163" s="2">
        <v>12044000000</v>
      </c>
      <c r="E163" s="2">
        <v>2186000000</v>
      </c>
      <c r="F163" s="2">
        <v>150000000</v>
      </c>
      <c r="G163" s="2">
        <v>2186000000</v>
      </c>
      <c r="H163" s="2">
        <v>6400000000</v>
      </c>
      <c r="I163" s="2">
        <v>727000000</v>
      </c>
      <c r="J163" s="2">
        <v>10117000000</v>
      </c>
      <c r="K163" s="2">
        <v>6479000000</v>
      </c>
      <c r="L163" s="2">
        <f>N163-M163</f>
        <v>-4720000000</v>
      </c>
      <c r="M163" s="2">
        <v>14837000000</v>
      </c>
      <c r="N163" s="2">
        <v>10117000000</v>
      </c>
      <c r="O163" s="2">
        <v>1274000000</v>
      </c>
      <c r="P163" t="s">
        <v>512</v>
      </c>
      <c r="Q163" s="5">
        <f t="shared" si="35"/>
        <v>0.9878067603025158</v>
      </c>
      <c r="R163" s="5">
        <f t="shared" si="36"/>
        <v>0.19663528322271956</v>
      </c>
      <c r="S163" s="5">
        <f t="shared" si="37"/>
        <v>-3.1434322033898305</v>
      </c>
      <c r="T163" s="5">
        <f t="shared" si="38"/>
        <v>1.4665414648611248</v>
      </c>
      <c r="U163" s="5">
        <f t="shared" si="49"/>
        <v>14.573333333333334</v>
      </c>
      <c r="V163" s="5">
        <f t="shared" si="39"/>
        <v>1.4044677275872295</v>
      </c>
      <c r="W163" s="5">
        <f t="shared" si="40"/>
        <v>2.1930853526778824</v>
      </c>
      <c r="X163" s="5">
        <f t="shared" si="41"/>
        <v>0.21607195809034299</v>
      </c>
      <c r="Y163" s="5">
        <f t="shared" si="42"/>
        <v>7.1859246812296135E-2</v>
      </c>
      <c r="Z163" s="5">
        <f t="shared" si="43"/>
        <v>0.12592665810022735</v>
      </c>
      <c r="AA163" s="5">
        <f t="shared" si="44"/>
        <v>0.63259859642186422</v>
      </c>
      <c r="AB163" s="5">
        <f t="shared" si="45"/>
        <v>0.64040723534644661</v>
      </c>
      <c r="AC163" s="5">
        <f t="shared" si="46"/>
        <v>0.15384615384615385</v>
      </c>
      <c r="AD163" s="5">
        <f t="shared" si="47"/>
        <v>0.15384615384615385</v>
      </c>
      <c r="AE163" s="5">
        <f t="shared" si="50"/>
        <v>1.0556689422197198E-2</v>
      </c>
      <c r="AF163" s="5">
        <f t="shared" si="48"/>
        <v>0.15236821732704625</v>
      </c>
    </row>
    <row r="164" spans="1:32" x14ac:dyDescent="0.3">
      <c r="A164" t="s">
        <v>341</v>
      </c>
      <c r="B164" t="s">
        <v>342</v>
      </c>
      <c r="C164" s="2">
        <v>28257000000</v>
      </c>
      <c r="D164" s="2">
        <v>3116000000</v>
      </c>
      <c r="E164" s="2">
        <v>6840000000</v>
      </c>
      <c r="F164" s="2">
        <v>945000000</v>
      </c>
      <c r="G164" s="2">
        <v>4696000000</v>
      </c>
      <c r="H164" s="2">
        <v>8375000000</v>
      </c>
      <c r="I164" s="2">
        <v>58529000000</v>
      </c>
      <c r="J164" s="2">
        <v>74008000000</v>
      </c>
      <c r="K164" s="2">
        <v>9148000000</v>
      </c>
      <c r="L164" s="2">
        <v>30250000000</v>
      </c>
      <c r="M164" s="2">
        <f>N164-L164</f>
        <v>43758000000</v>
      </c>
      <c r="N164" s="2">
        <v>74008000000</v>
      </c>
      <c r="O164" s="2">
        <v>1426000000</v>
      </c>
      <c r="P164" t="s">
        <v>514</v>
      </c>
      <c r="Q164" s="5">
        <f t="shared" si="35"/>
        <v>0.91550065588106688</v>
      </c>
      <c r="R164" s="5">
        <f t="shared" si="36"/>
        <v>0.15588106689986883</v>
      </c>
      <c r="S164" s="5">
        <f t="shared" si="37"/>
        <v>1.4465454545454546</v>
      </c>
      <c r="T164" s="5">
        <f t="shared" si="38"/>
        <v>0.59126040428061832</v>
      </c>
      <c r="U164" s="5">
        <f t="shared" si="49"/>
        <v>7.2380952380952381</v>
      </c>
      <c r="V164" s="5">
        <f t="shared" si="39"/>
        <v>0.38181007458653121</v>
      </c>
      <c r="W164" s="5">
        <f t="shared" si="40"/>
        <v>3.0888718845649321</v>
      </c>
      <c r="X164" s="5">
        <f t="shared" si="41"/>
        <v>9.2422440817208948E-2</v>
      </c>
      <c r="Y164" s="5">
        <f t="shared" si="42"/>
        <v>0.79084693546643603</v>
      </c>
      <c r="Z164" s="5">
        <f t="shared" si="43"/>
        <v>1.9268187223002917E-2</v>
      </c>
      <c r="AA164" s="5">
        <f t="shared" si="44"/>
        <v>0.11316344179007674</v>
      </c>
      <c r="AB164" s="5">
        <f t="shared" si="45"/>
        <v>0.12360825856664144</v>
      </c>
      <c r="AC164" s="5">
        <f t="shared" si="46"/>
        <v>0.24206391336659944</v>
      </c>
      <c r="AD164" s="5">
        <f t="shared" si="47"/>
        <v>0.1661889089429168</v>
      </c>
      <c r="AE164" s="5">
        <f t="shared" si="50"/>
        <v>3.3443040662490708E-2</v>
      </c>
      <c r="AF164" s="5">
        <f t="shared" si="48"/>
        <v>0.8897264394663269</v>
      </c>
    </row>
    <row r="165" spans="1:32" x14ac:dyDescent="0.3">
      <c r="A165" t="s">
        <v>343</v>
      </c>
      <c r="B165" t="s">
        <v>344</v>
      </c>
      <c r="C165" s="2">
        <v>35127400000</v>
      </c>
      <c r="D165" s="2">
        <v>26894200000</v>
      </c>
      <c r="E165" s="2">
        <v>5718200000</v>
      </c>
      <c r="F165" s="2">
        <v>520400000</v>
      </c>
      <c r="G165" s="2">
        <v>4600800000</v>
      </c>
      <c r="H165" s="2">
        <v>1500000000</v>
      </c>
      <c r="I165" s="2">
        <v>3780100000</v>
      </c>
      <c r="J165" s="2">
        <v>40823400000</v>
      </c>
      <c r="K165" s="2">
        <f>M165*0.15</f>
        <v>2389320000</v>
      </c>
      <c r="L165" s="2">
        <f>N165-M165</f>
        <v>24894600000</v>
      </c>
      <c r="M165" s="2">
        <f>15928800000</f>
        <v>15928800000</v>
      </c>
      <c r="N165" s="2">
        <f>J165</f>
        <v>40823400000</v>
      </c>
      <c r="O165" s="2">
        <v>6836700000</v>
      </c>
      <c r="P165" t="s">
        <v>510</v>
      </c>
      <c r="Q165" s="5">
        <f t="shared" si="35"/>
        <v>0.62779368188438556</v>
      </c>
      <c r="R165" s="5">
        <f t="shared" si="36"/>
        <v>2.8613580432926522</v>
      </c>
      <c r="S165" s="5">
        <f t="shared" si="37"/>
        <v>0.63984960593863727</v>
      </c>
      <c r="T165" s="5">
        <f t="shared" si="38"/>
        <v>0.39018798042299269</v>
      </c>
      <c r="U165" s="5">
        <f t="shared" si="49"/>
        <v>10.988086087624904</v>
      </c>
      <c r="V165" s="5">
        <f t="shared" si="39"/>
        <v>0.86047218017117633</v>
      </c>
      <c r="W165" s="5">
        <f t="shared" si="40"/>
        <v>14.701839854017042</v>
      </c>
      <c r="X165" s="5">
        <f t="shared" si="41"/>
        <v>0.14007162558728573</v>
      </c>
      <c r="Y165" s="5">
        <f t="shared" si="42"/>
        <v>9.2596403043352593E-2</v>
      </c>
      <c r="Z165" s="5">
        <f t="shared" si="43"/>
        <v>0.16747012742691691</v>
      </c>
      <c r="AA165" s="5">
        <f t="shared" si="44"/>
        <v>3.6743632328517468E-2</v>
      </c>
      <c r="AB165" s="5">
        <f t="shared" si="45"/>
        <v>5.8528197063448903E-2</v>
      </c>
      <c r="AC165" s="5">
        <f t="shared" si="46"/>
        <v>0.16278460688807028</v>
      </c>
      <c r="AD165" s="5">
        <f t="shared" si="47"/>
        <v>0.13097468073355842</v>
      </c>
      <c r="AE165" s="5">
        <f t="shared" si="50"/>
        <v>1.4814646116706617E-2</v>
      </c>
      <c r="AF165" s="5">
        <f t="shared" si="48"/>
        <v>0.23438113837061667</v>
      </c>
    </row>
    <row r="166" spans="1:32" x14ac:dyDescent="0.3">
      <c r="A166" t="s">
        <v>345</v>
      </c>
      <c r="B166" t="s">
        <v>346</v>
      </c>
      <c r="C166" s="2">
        <v>11237000000</v>
      </c>
      <c r="D166" s="2">
        <v>3260000000</v>
      </c>
      <c r="E166" s="2">
        <v>3685000000</v>
      </c>
      <c r="F166" s="2">
        <v>748000000</v>
      </c>
      <c r="G166" s="2">
        <v>2563000000</v>
      </c>
      <c r="H166" s="2">
        <v>3373000000</v>
      </c>
      <c r="I166" s="2">
        <v>38031000000</v>
      </c>
      <c r="J166" s="2">
        <v>50741000000</v>
      </c>
      <c r="K166" s="2">
        <v>5057000000</v>
      </c>
      <c r="L166" s="2">
        <v>15477000000</v>
      </c>
      <c r="M166" s="2">
        <f>N166-L166</f>
        <v>35264000000</v>
      </c>
      <c r="N166" s="2">
        <v>50741000000</v>
      </c>
      <c r="O166" s="2">
        <v>54000000</v>
      </c>
      <c r="P166" t="s">
        <v>504</v>
      </c>
      <c r="Q166" s="5">
        <f t="shared" si="35"/>
        <v>0.66699624283171843</v>
      </c>
      <c r="R166" s="5">
        <f t="shared" si="36"/>
        <v>1.0678267747676488E-2</v>
      </c>
      <c r="S166" s="5">
        <f t="shared" si="37"/>
        <v>2.2784777411643082</v>
      </c>
      <c r="T166" s="5">
        <f t="shared" si="38"/>
        <v>0.69498039061114292</v>
      </c>
      <c r="U166" s="5">
        <f t="shared" si="49"/>
        <v>4.9264705882352944</v>
      </c>
      <c r="V166" s="5">
        <f t="shared" si="39"/>
        <v>0.22145799255040302</v>
      </c>
      <c r="W166" s="5">
        <f t="shared" si="40"/>
        <v>2.2220684200118646</v>
      </c>
      <c r="X166" s="5">
        <f t="shared" si="41"/>
        <v>7.2623716521156456E-2</v>
      </c>
      <c r="Y166" s="5">
        <f t="shared" si="42"/>
        <v>0.74951222876963397</v>
      </c>
      <c r="Z166" s="5">
        <f t="shared" si="43"/>
        <v>1.0642281389803118E-3</v>
      </c>
      <c r="AA166" s="5">
        <f t="shared" si="44"/>
        <v>6.6474842829270214E-2</v>
      </c>
      <c r="AB166" s="5">
        <f t="shared" si="45"/>
        <v>9.9662994422656234E-2</v>
      </c>
      <c r="AC166" s="5">
        <f t="shared" si="46"/>
        <v>0.32793450209130554</v>
      </c>
      <c r="AD166" s="5">
        <f t="shared" si="47"/>
        <v>0.22808578802171398</v>
      </c>
      <c r="AE166" s="5">
        <f t="shared" si="50"/>
        <v>6.6565809379727683E-2</v>
      </c>
      <c r="AF166" s="5">
        <f t="shared" si="48"/>
        <v>0.70988698051081245</v>
      </c>
    </row>
    <row r="167" spans="1:32" x14ac:dyDescent="0.3">
      <c r="A167" t="s">
        <v>347</v>
      </c>
      <c r="B167" t="s">
        <v>348</v>
      </c>
      <c r="C167" s="2">
        <v>91471000000</v>
      </c>
      <c r="D167" s="2">
        <v>41881000000</v>
      </c>
      <c r="E167" s="2">
        <v>11986000000</v>
      </c>
      <c r="F167" s="2">
        <v>819000000</v>
      </c>
      <c r="G167" s="2">
        <v>9155000000</v>
      </c>
      <c r="H167" s="2">
        <v>26950000000</v>
      </c>
      <c r="I167" s="2">
        <v>27039000000</v>
      </c>
      <c r="J167" s="2">
        <v>100495000000</v>
      </c>
      <c r="K167" s="2">
        <v>31647000000</v>
      </c>
      <c r="L167" s="2">
        <v>18637000000</v>
      </c>
      <c r="M167" s="2">
        <f>N167-L167</f>
        <v>81858000000</v>
      </c>
      <c r="N167" s="2">
        <f>J167</f>
        <v>100495000000</v>
      </c>
      <c r="O167" s="2">
        <v>9711000000</v>
      </c>
      <c r="P167" t="s">
        <v>510</v>
      </c>
      <c r="Q167" s="5">
        <f t="shared" si="35"/>
        <v>0.85158150851581504</v>
      </c>
      <c r="R167" s="5">
        <f t="shared" si="36"/>
        <v>0.30685373021139445</v>
      </c>
      <c r="S167" s="5">
        <f t="shared" si="37"/>
        <v>4.3922305092021245</v>
      </c>
      <c r="T167" s="5">
        <f t="shared" si="38"/>
        <v>0.81454798746206281</v>
      </c>
      <c r="U167" s="5">
        <f t="shared" si="49"/>
        <v>14.634920634920634</v>
      </c>
      <c r="V167" s="5">
        <f t="shared" si="39"/>
        <v>0.91020448778546192</v>
      </c>
      <c r="W167" s="5">
        <f t="shared" si="40"/>
        <v>2.8903529560463865</v>
      </c>
      <c r="X167" s="5">
        <f t="shared" si="41"/>
        <v>0.11926961540375143</v>
      </c>
      <c r="Y167" s="5">
        <f t="shared" si="42"/>
        <v>0.26905816209761679</v>
      </c>
      <c r="Z167" s="5">
        <f t="shared" si="43"/>
        <v>9.6631673217573016E-2</v>
      </c>
      <c r="AA167" s="5">
        <f t="shared" si="44"/>
        <v>0.26817254589780587</v>
      </c>
      <c r="AB167" s="5">
        <f t="shared" si="45"/>
        <v>0.31491118961142345</v>
      </c>
      <c r="AC167" s="5">
        <f t="shared" si="46"/>
        <v>0.13103606607558679</v>
      </c>
      <c r="AD167" s="5">
        <f t="shared" si="47"/>
        <v>0.10008636617069891</v>
      </c>
      <c r="AE167" s="5">
        <f t="shared" si="50"/>
        <v>8.9536574433426996E-3</v>
      </c>
      <c r="AF167" s="5">
        <f t="shared" si="48"/>
        <v>0.54213903860239854</v>
      </c>
    </row>
    <row r="168" spans="1:32" x14ac:dyDescent="0.3">
      <c r="A168" t="s">
        <v>349</v>
      </c>
      <c r="B168" t="s">
        <v>350</v>
      </c>
      <c r="C168" s="2">
        <v>58496000000</v>
      </c>
      <c r="D168" s="2">
        <v>24954000000</v>
      </c>
      <c r="E168" s="2">
        <v>4836000000</v>
      </c>
      <c r="F168" s="2">
        <v>2943000000</v>
      </c>
      <c r="G168" s="2">
        <v>2158000000</v>
      </c>
      <c r="H168" s="2">
        <v>43333000000</v>
      </c>
      <c r="I168" s="2">
        <v>18940000000</v>
      </c>
      <c r="J168" s="2">
        <v>226501000000</v>
      </c>
      <c r="K168" s="2">
        <v>47794000000</v>
      </c>
      <c r="L168" s="2">
        <f>N168-M168</f>
        <v>89288000000</v>
      </c>
      <c r="M168" s="2">
        <v>137213000000</v>
      </c>
      <c r="N168" s="2">
        <v>226501000000</v>
      </c>
      <c r="O168" s="2">
        <v>2853000000</v>
      </c>
      <c r="P168" t="s">
        <v>511</v>
      </c>
      <c r="Q168" s="5">
        <f t="shared" si="35"/>
        <v>0.90666192409089008</v>
      </c>
      <c r="R168" s="5">
        <f t="shared" si="36"/>
        <v>5.9693685399840983E-2</v>
      </c>
      <c r="S168" s="5">
        <f t="shared" si="37"/>
        <v>1.5367462592957619</v>
      </c>
      <c r="T168" s="5">
        <f t="shared" si="38"/>
        <v>0.60579423490404016</v>
      </c>
      <c r="U168" s="5">
        <f t="shared" si="49"/>
        <v>1.6432212028542303</v>
      </c>
      <c r="V168" s="5">
        <f t="shared" si="39"/>
        <v>0.25825934543335349</v>
      </c>
      <c r="W168" s="5">
        <f t="shared" si="40"/>
        <v>1.2239193204167886</v>
      </c>
      <c r="X168" s="5">
        <f t="shared" si="41"/>
        <v>2.1350899113028197E-2</v>
      </c>
      <c r="Y168" s="5">
        <f t="shared" si="42"/>
        <v>8.3619939867815157E-2</v>
      </c>
      <c r="Z168" s="5">
        <f t="shared" si="43"/>
        <v>1.2595970878715767E-2</v>
      </c>
      <c r="AA168" s="5">
        <f t="shared" si="44"/>
        <v>0.19131482863210317</v>
      </c>
      <c r="AB168" s="5">
        <f t="shared" si="45"/>
        <v>0.21101010591564717</v>
      </c>
      <c r="AC168" s="5">
        <f t="shared" si="46"/>
        <v>8.2672319474835887E-2</v>
      </c>
      <c r="AD168" s="5">
        <f t="shared" si="47"/>
        <v>3.6891411378555797E-2</v>
      </c>
      <c r="AE168" s="5">
        <f t="shared" si="50"/>
        <v>5.0311132385120347E-2</v>
      </c>
      <c r="AF168" s="5">
        <f t="shared" si="48"/>
        <v>0.57340672866520792</v>
      </c>
    </row>
    <row r="169" spans="1:32" x14ac:dyDescent="0.3">
      <c r="A169" t="s">
        <v>351</v>
      </c>
      <c r="B169" t="s">
        <v>352</v>
      </c>
      <c r="C169" s="2">
        <v>4820947000</v>
      </c>
      <c r="D169" s="2">
        <v>3101962000</v>
      </c>
      <c r="E169" s="2">
        <v>868165000</v>
      </c>
      <c r="F169" s="2">
        <v>129029000</v>
      </c>
      <c r="G169" s="2">
        <v>682057000</v>
      </c>
      <c r="H169" s="2">
        <v>6729860000</v>
      </c>
      <c r="I169" s="2">
        <v>2905744000</v>
      </c>
      <c r="J169" s="2">
        <v>29694935000</v>
      </c>
      <c r="K169" s="2">
        <v>7497073000</v>
      </c>
      <c r="L169" s="2">
        <f>N169-M169</f>
        <v>11312379000</v>
      </c>
      <c r="M169" s="2">
        <v>18382556000</v>
      </c>
      <c r="N169" s="2">
        <v>29694935000</v>
      </c>
      <c r="O169" s="2">
        <v>382815000</v>
      </c>
      <c r="P169" t="s">
        <v>504</v>
      </c>
      <c r="Q169" s="5">
        <f t="shared" si="35"/>
        <v>0.89766499539220168</v>
      </c>
      <c r="R169" s="5">
        <f t="shared" si="36"/>
        <v>5.1061927768343729E-2</v>
      </c>
      <c r="S169" s="5">
        <f t="shared" si="37"/>
        <v>1.6249947071257071</v>
      </c>
      <c r="T169" s="5">
        <f t="shared" si="38"/>
        <v>0.61904685091918876</v>
      </c>
      <c r="U169" s="5">
        <f t="shared" si="49"/>
        <v>6.7284486433282442</v>
      </c>
      <c r="V169" s="5">
        <f t="shared" si="39"/>
        <v>0.16234913462514736</v>
      </c>
      <c r="W169" s="5">
        <f t="shared" si="40"/>
        <v>0.64304389192955702</v>
      </c>
      <c r="X169" s="5">
        <f t="shared" si="41"/>
        <v>2.9236130673463336E-2</v>
      </c>
      <c r="Y169" s="5">
        <f t="shared" si="42"/>
        <v>9.7853186073651954E-2</v>
      </c>
      <c r="Z169" s="5">
        <f t="shared" si="43"/>
        <v>1.2891592455076935E-2</v>
      </c>
      <c r="AA169" s="5">
        <f t="shared" si="44"/>
        <v>0.22663326254123808</v>
      </c>
      <c r="AB169" s="5">
        <f t="shared" si="45"/>
        <v>0.2524697562058984</v>
      </c>
      <c r="AC169" s="5">
        <f t="shared" si="46"/>
        <v>0.18008183869268837</v>
      </c>
      <c r="AD169" s="5">
        <f t="shared" si="47"/>
        <v>0.14147780508684291</v>
      </c>
      <c r="AE169" s="5">
        <f t="shared" si="50"/>
        <v>2.6764243622674135E-2</v>
      </c>
      <c r="AF169" s="5">
        <f t="shared" si="48"/>
        <v>0.35656583654622215</v>
      </c>
    </row>
    <row r="170" spans="1:32" x14ac:dyDescent="0.3">
      <c r="A170" t="s">
        <v>353</v>
      </c>
      <c r="B170" t="s">
        <v>354</v>
      </c>
      <c r="C170" s="2">
        <v>16061578000</v>
      </c>
      <c r="D170" s="2">
        <v>11154813000</v>
      </c>
      <c r="E170" s="2">
        <v>3449267000</v>
      </c>
      <c r="F170" s="2">
        <v>187280000</v>
      </c>
      <c r="G170" s="2">
        <v>2602372000</v>
      </c>
      <c r="H170" s="2">
        <v>1873008000</v>
      </c>
      <c r="I170" s="2">
        <v>11795370000</v>
      </c>
      <c r="J170" s="2">
        <v>16087050000</v>
      </c>
      <c r="K170" s="2">
        <v>1596258000</v>
      </c>
      <c r="L170" s="2">
        <f>N170-M170</f>
        <v>10383257000</v>
      </c>
      <c r="M170" s="2">
        <v>5703793000</v>
      </c>
      <c r="N170" s="2">
        <v>16087050000</v>
      </c>
      <c r="O170" s="2">
        <v>680000000</v>
      </c>
      <c r="P170" t="s">
        <v>512</v>
      </c>
      <c r="Q170" s="5">
        <f t="shared" si="35"/>
        <v>1.1733742289780225</v>
      </c>
      <c r="R170" s="5">
        <f t="shared" si="36"/>
        <v>0.42599629884392121</v>
      </c>
      <c r="S170" s="5">
        <f t="shared" si="37"/>
        <v>0.549325996650184</v>
      </c>
      <c r="T170" s="5">
        <f t="shared" si="38"/>
        <v>0.35455804513568367</v>
      </c>
      <c r="U170" s="5">
        <f t="shared" si="49"/>
        <v>18.417700768902179</v>
      </c>
      <c r="V170" s="5">
        <f t="shared" si="39"/>
        <v>0.99841661460615838</v>
      </c>
      <c r="W170" s="5">
        <f t="shared" si="40"/>
        <v>10.062018796460221</v>
      </c>
      <c r="X170" s="5">
        <f t="shared" si="41"/>
        <v>0.21441264868325766</v>
      </c>
      <c r="Y170" s="5">
        <f t="shared" si="42"/>
        <v>0.73322144209162032</v>
      </c>
      <c r="Z170" s="5">
        <f t="shared" si="43"/>
        <v>4.2270024647154077E-2</v>
      </c>
      <c r="AA170" s="5">
        <f t="shared" si="44"/>
        <v>0.11642955047693641</v>
      </c>
      <c r="AB170" s="5">
        <f t="shared" si="45"/>
        <v>9.9226272063554222E-2</v>
      </c>
      <c r="AC170" s="5">
        <f t="shared" si="46"/>
        <v>0.21475268494789243</v>
      </c>
      <c r="AD170" s="5">
        <f t="shared" si="47"/>
        <v>0.16202467777450011</v>
      </c>
      <c r="AE170" s="5">
        <f t="shared" si="50"/>
        <v>1.1660124553141665E-2</v>
      </c>
      <c r="AF170" s="5">
        <f t="shared" si="48"/>
        <v>0.30549706884342248</v>
      </c>
    </row>
    <row r="171" spans="1:32" x14ac:dyDescent="0.3">
      <c r="A171" t="s">
        <v>355</v>
      </c>
      <c r="B171" t="s">
        <v>356</v>
      </c>
      <c r="C171" s="2">
        <v>7802400000</v>
      </c>
      <c r="D171" s="2">
        <v>6103500000</v>
      </c>
      <c r="E171" s="2">
        <v>1075100000</v>
      </c>
      <c r="F171" s="2">
        <v>53300000</v>
      </c>
      <c r="G171" s="2">
        <v>1698900000</v>
      </c>
      <c r="H171" s="2">
        <v>3254400000</v>
      </c>
      <c r="I171" s="2">
        <v>3863800000</v>
      </c>
      <c r="J171" s="2">
        <v>8681100000</v>
      </c>
      <c r="K171" s="2">
        <v>1265700000</v>
      </c>
      <c r="L171" s="2">
        <v>3997300000</v>
      </c>
      <c r="M171" s="2">
        <f>N171-L171</f>
        <v>4683800000</v>
      </c>
      <c r="N171" s="2">
        <v>8681100000</v>
      </c>
      <c r="O171" s="2">
        <v>648000000</v>
      </c>
      <c r="P171" t="s">
        <v>512</v>
      </c>
      <c r="Q171" s="5">
        <f t="shared" si="35"/>
        <v>2.57122540886466</v>
      </c>
      <c r="R171" s="5">
        <f t="shared" si="36"/>
        <v>0.51196966105712249</v>
      </c>
      <c r="S171" s="5">
        <f t="shared" si="37"/>
        <v>1.171740925124459</v>
      </c>
      <c r="T171" s="5">
        <f t="shared" si="38"/>
        <v>0.5395399200562141</v>
      </c>
      <c r="U171" s="5">
        <f t="shared" si="49"/>
        <v>20.170731707317074</v>
      </c>
      <c r="V171" s="5">
        <f t="shared" si="39"/>
        <v>0.89878010851159418</v>
      </c>
      <c r="W171" s="5">
        <f t="shared" si="40"/>
        <v>6.1644939559137235</v>
      </c>
      <c r="X171" s="5">
        <f t="shared" si="41"/>
        <v>0.12384375251984195</v>
      </c>
      <c r="Y171" s="5">
        <f t="shared" si="42"/>
        <v>0.44508184446671506</v>
      </c>
      <c r="Z171" s="5">
        <f t="shared" si="43"/>
        <v>7.4644918270726057E-2</v>
      </c>
      <c r="AA171" s="5">
        <f t="shared" si="44"/>
        <v>0.374883367315202</v>
      </c>
      <c r="AB171" s="5">
        <f t="shared" si="45"/>
        <v>0.14579949545564502</v>
      </c>
      <c r="AC171" s="5">
        <f t="shared" si="46"/>
        <v>0.13779093612221879</v>
      </c>
      <c r="AD171" s="5">
        <f t="shared" si="47"/>
        <v>0.2177406951707167</v>
      </c>
      <c r="AE171" s="5">
        <f t="shared" si="50"/>
        <v>6.8312314159745717E-3</v>
      </c>
      <c r="AF171" s="5">
        <f t="shared" si="48"/>
        <v>0.2177406951707167</v>
      </c>
    </row>
    <row r="172" spans="1:32" x14ac:dyDescent="0.3">
      <c r="A172" t="s">
        <v>357</v>
      </c>
      <c r="B172" t="s">
        <v>358</v>
      </c>
      <c r="C172" s="2">
        <v>8023469000</v>
      </c>
      <c r="D172" s="2">
        <v>2010335000</v>
      </c>
      <c r="E172" s="2">
        <v>3084483000</v>
      </c>
      <c r="F172" s="2">
        <v>641332000</v>
      </c>
      <c r="G172" s="2">
        <v>3253145000</v>
      </c>
      <c r="H172" s="2">
        <v>530388000</v>
      </c>
      <c r="I172" s="2">
        <v>87740717000</v>
      </c>
      <c r="J172" s="2">
        <v>93020840000</v>
      </c>
      <c r="K172" s="2">
        <f>M172*0.1</f>
        <v>3519712000</v>
      </c>
      <c r="L172" s="2">
        <f>N172-M172</f>
        <v>57823720000</v>
      </c>
      <c r="M172" s="2">
        <v>35197120000</v>
      </c>
      <c r="N172" s="2">
        <v>93020840000</v>
      </c>
      <c r="O172" s="2">
        <v>530388000</v>
      </c>
      <c r="P172" t="s">
        <v>511</v>
      </c>
      <c r="Q172" s="5">
        <f t="shared" si="35"/>
        <v>0.15069073833313634</v>
      </c>
      <c r="R172" s="5">
        <f t="shared" si="36"/>
        <v>0.15069073833313634</v>
      </c>
      <c r="S172" s="5">
        <f t="shared" si="37"/>
        <v>0.60869691538351389</v>
      </c>
      <c r="T172" s="5">
        <f t="shared" si="38"/>
        <v>0.37837886649916297</v>
      </c>
      <c r="U172" s="5">
        <f t="shared" si="49"/>
        <v>4.8094949261848781</v>
      </c>
      <c r="V172" s="5">
        <f t="shared" si="39"/>
        <v>8.6254531780190338E-2</v>
      </c>
      <c r="W172" s="5">
        <f t="shared" si="40"/>
        <v>2.279581113454737</v>
      </c>
      <c r="X172" s="5">
        <f t="shared" si="41"/>
        <v>3.3159053390616554E-2</v>
      </c>
      <c r="Y172" s="5">
        <f t="shared" si="42"/>
        <v>0.94323720362017804</v>
      </c>
      <c r="Z172" s="5">
        <f t="shared" si="43"/>
        <v>5.7018190762414102E-3</v>
      </c>
      <c r="AA172" s="5">
        <f t="shared" si="44"/>
        <v>5.7018190762414102E-3</v>
      </c>
      <c r="AB172" s="5">
        <f t="shared" si="45"/>
        <v>3.7837886649916296E-2</v>
      </c>
      <c r="AC172" s="5">
        <f t="shared" si="46"/>
        <v>0.38443259393162732</v>
      </c>
      <c r="AD172" s="5">
        <f t="shared" si="47"/>
        <v>0.40545367595986226</v>
      </c>
      <c r="AE172" s="5">
        <f t="shared" si="50"/>
        <v>7.9932009458751577E-2</v>
      </c>
      <c r="AF172" s="5">
        <f t="shared" si="48"/>
        <v>0.7494431647956763</v>
      </c>
    </row>
    <row r="173" spans="1:32" x14ac:dyDescent="0.3">
      <c r="A173" t="s">
        <v>359</v>
      </c>
      <c r="B173" t="s">
        <v>360</v>
      </c>
      <c r="C173" s="2">
        <v>9047000000</v>
      </c>
      <c r="D173" s="2">
        <v>3462000000</v>
      </c>
      <c r="E173" s="2">
        <v>2889000000</v>
      </c>
      <c r="F173" s="2">
        <v>273000000</v>
      </c>
      <c r="G173" s="2">
        <v>5585000000</v>
      </c>
      <c r="H173" s="2">
        <v>19755000000</v>
      </c>
      <c r="I173" s="2">
        <v>7516000000</v>
      </c>
      <c r="J173" s="2">
        <v>65304000000</v>
      </c>
      <c r="K173" s="2">
        <v>26383000000</v>
      </c>
      <c r="L173" s="2">
        <f>N173-M173</f>
        <v>-9446000000</v>
      </c>
      <c r="M173" s="2">
        <v>74750000000</v>
      </c>
      <c r="N173" s="2">
        <v>65304000000</v>
      </c>
      <c r="O173" s="2">
        <v>3060000000</v>
      </c>
      <c r="P173" t="s">
        <v>506</v>
      </c>
      <c r="Q173" s="5">
        <f t="shared" si="35"/>
        <v>0.7487776219535307</v>
      </c>
      <c r="R173" s="5">
        <f t="shared" si="36"/>
        <v>0.11598377743243755</v>
      </c>
      <c r="S173" s="5">
        <f t="shared" si="37"/>
        <v>-7.9134024984120259</v>
      </c>
      <c r="T173" s="5">
        <f t="shared" si="38"/>
        <v>1.1446465760137206</v>
      </c>
      <c r="U173" s="5">
        <f t="shared" si="49"/>
        <v>10.582417582417582</v>
      </c>
      <c r="V173" s="5">
        <f t="shared" si="39"/>
        <v>0.13853668994242313</v>
      </c>
      <c r="W173" s="5">
        <f t="shared" si="40"/>
        <v>0.34291020733047795</v>
      </c>
      <c r="X173" s="5">
        <f t="shared" si="41"/>
        <v>4.4239250275633961E-2</v>
      </c>
      <c r="Y173" s="5">
        <f t="shared" si="42"/>
        <v>0.11509249050594145</v>
      </c>
      <c r="Z173" s="5">
        <f t="shared" si="43"/>
        <v>4.6857772877618525E-2</v>
      </c>
      <c r="AA173" s="5">
        <f t="shared" si="44"/>
        <v>0.30250826901874311</v>
      </c>
      <c r="AB173" s="5">
        <f t="shared" si="45"/>
        <v>0.40400281759157175</v>
      </c>
      <c r="AC173" s="5">
        <f t="shared" si="46"/>
        <v>0.31933237537305181</v>
      </c>
      <c r="AD173" s="5">
        <f t="shared" si="47"/>
        <v>0.61733171216978</v>
      </c>
      <c r="AE173" s="5">
        <f t="shared" si="50"/>
        <v>3.0175748867027744E-2</v>
      </c>
      <c r="AF173" s="5">
        <f t="shared" si="48"/>
        <v>0.61733171216978</v>
      </c>
    </row>
    <row r="174" spans="1:32" x14ac:dyDescent="0.3">
      <c r="A174" t="s">
        <v>361</v>
      </c>
      <c r="B174" t="s">
        <v>362</v>
      </c>
      <c r="C174" s="2">
        <v>18246000000</v>
      </c>
      <c r="D174" s="2">
        <v>10745000000</v>
      </c>
      <c r="E174" s="2">
        <v>1748000000</v>
      </c>
      <c r="F174" s="2">
        <v>247000000</v>
      </c>
      <c r="G174" s="2">
        <v>1309000000</v>
      </c>
      <c r="H174" s="2">
        <v>7431000000</v>
      </c>
      <c r="I174" s="2">
        <v>3644000000</v>
      </c>
      <c r="J174" s="2">
        <v>21647000000</v>
      </c>
      <c r="K174" s="2">
        <v>5054000000</v>
      </c>
      <c r="L174" s="2">
        <f>N174-M174</f>
        <v>8023000000</v>
      </c>
      <c r="M174" s="2">
        <v>13624000000</v>
      </c>
      <c r="N174" s="2">
        <f>J174</f>
        <v>21647000000</v>
      </c>
      <c r="O174" s="2">
        <v>1514000000</v>
      </c>
      <c r="P174" t="s">
        <v>504</v>
      </c>
      <c r="Q174" s="5">
        <f t="shared" si="35"/>
        <v>1.4703205381875741</v>
      </c>
      <c r="R174" s="5">
        <f t="shared" si="36"/>
        <v>0.29956470122675111</v>
      </c>
      <c r="S174" s="5">
        <f t="shared" si="37"/>
        <v>1.6981179110058582</v>
      </c>
      <c r="T174" s="5">
        <f t="shared" si="38"/>
        <v>0.62937127546542249</v>
      </c>
      <c r="U174" s="5">
        <f t="shared" si="49"/>
        <v>7.0769230769230766</v>
      </c>
      <c r="V174" s="5">
        <f t="shared" si="39"/>
        <v>0.84288816002217393</v>
      </c>
      <c r="W174" s="5">
        <f t="shared" si="40"/>
        <v>3.6102097348634743</v>
      </c>
      <c r="X174" s="5">
        <f t="shared" si="41"/>
        <v>8.0750219429944106E-2</v>
      </c>
      <c r="Y174" s="5">
        <f t="shared" si="42"/>
        <v>0.16833741396036403</v>
      </c>
      <c r="Z174" s="5">
        <f t="shared" si="43"/>
        <v>6.9940407446759362E-2</v>
      </c>
      <c r="AA174" s="5">
        <f t="shared" si="44"/>
        <v>0.3432808241326743</v>
      </c>
      <c r="AB174" s="5">
        <f t="shared" si="45"/>
        <v>0.23347346052570794</v>
      </c>
      <c r="AC174" s="5">
        <f t="shared" si="46"/>
        <v>9.5801819576893571E-2</v>
      </c>
      <c r="AD174" s="5">
        <f t="shared" si="47"/>
        <v>7.1741751616792721E-2</v>
      </c>
      <c r="AE174" s="5">
        <f t="shared" si="50"/>
        <v>1.3537213635865394E-2</v>
      </c>
      <c r="AF174" s="5">
        <f t="shared" si="48"/>
        <v>0.41110380357338594</v>
      </c>
    </row>
    <row r="175" spans="1:32" x14ac:dyDescent="0.3">
      <c r="A175" t="s">
        <v>363</v>
      </c>
      <c r="B175" t="s">
        <v>364</v>
      </c>
      <c r="C175" s="2">
        <v>8312000000</v>
      </c>
      <c r="D175" s="2">
        <v>2574000000</v>
      </c>
      <c r="E175" s="2">
        <v>1630000000</v>
      </c>
      <c r="F175" s="2">
        <v>666000000</v>
      </c>
      <c r="G175" s="2">
        <v>740000000</v>
      </c>
      <c r="H175" s="2">
        <v>2932000000</v>
      </c>
      <c r="I175" s="2">
        <v>31418000000</v>
      </c>
      <c r="J175" s="2">
        <v>39236000000</v>
      </c>
      <c r="K175" s="2">
        <v>3340000000</v>
      </c>
      <c r="L175" s="2">
        <v>13933000000</v>
      </c>
      <c r="M175" s="2">
        <f>N175-L175</f>
        <v>25303000000</v>
      </c>
      <c r="N175" s="2">
        <v>39236000000</v>
      </c>
      <c r="O175" s="2">
        <v>331000000</v>
      </c>
      <c r="P175" t="s">
        <v>512</v>
      </c>
      <c r="Q175" s="5">
        <f t="shared" si="35"/>
        <v>0.8778443113772455</v>
      </c>
      <c r="R175" s="5">
        <f t="shared" si="36"/>
        <v>9.9101796407185624E-2</v>
      </c>
      <c r="S175" s="5">
        <f t="shared" si="37"/>
        <v>1.8160482308189192</v>
      </c>
      <c r="T175" s="5">
        <f t="shared" si="38"/>
        <v>0.64489244571312065</v>
      </c>
      <c r="U175" s="5">
        <f t="shared" si="49"/>
        <v>2.4474474474474475</v>
      </c>
      <c r="V175" s="5">
        <f t="shared" si="39"/>
        <v>0.21184626363543685</v>
      </c>
      <c r="W175" s="5">
        <f t="shared" si="40"/>
        <v>2.488622754491018</v>
      </c>
      <c r="X175" s="5">
        <f t="shared" si="41"/>
        <v>4.1543480477112857E-2</v>
      </c>
      <c r="Y175" s="5">
        <f t="shared" si="42"/>
        <v>0.80074421449689059</v>
      </c>
      <c r="Z175" s="5">
        <f t="shared" si="43"/>
        <v>8.4361300846161683E-3</v>
      </c>
      <c r="AA175" s="5">
        <f t="shared" si="44"/>
        <v>7.4727291263125703E-2</v>
      </c>
      <c r="AB175" s="5">
        <f t="shared" si="45"/>
        <v>8.5125904781323272E-2</v>
      </c>
      <c r="AC175" s="5">
        <f t="shared" si="46"/>
        <v>0.19610202117420597</v>
      </c>
      <c r="AD175" s="5">
        <f t="shared" si="47"/>
        <v>8.9027911453320507E-2</v>
      </c>
      <c r="AE175" s="5">
        <f t="shared" si="50"/>
        <v>8.0125120307988448E-2</v>
      </c>
      <c r="AF175" s="5">
        <f t="shared" si="48"/>
        <v>0.69032723772858517</v>
      </c>
    </row>
    <row r="176" spans="1:32" x14ac:dyDescent="0.3">
      <c r="A176" t="s">
        <v>365</v>
      </c>
      <c r="B176" t="s">
        <v>366</v>
      </c>
      <c r="C176" s="2">
        <v>53979000000</v>
      </c>
      <c r="D176" s="2">
        <v>30931000000</v>
      </c>
      <c r="E176" s="2">
        <v>3072000000</v>
      </c>
      <c r="F176" s="2">
        <v>3983000000</v>
      </c>
      <c r="G176" s="2">
        <v>2508000000</v>
      </c>
      <c r="H176" s="2">
        <v>43562000000</v>
      </c>
      <c r="I176" s="2">
        <f>0.02*J176</f>
        <v>14422460000</v>
      </c>
      <c r="J176" s="2">
        <v>721123000000</v>
      </c>
      <c r="K176" s="2">
        <f>0.05*M176</f>
        <v>34566800000</v>
      </c>
      <c r="L176" s="2">
        <f>N176-M176</f>
        <v>29787000000</v>
      </c>
      <c r="M176" s="2">
        <v>691336000000</v>
      </c>
      <c r="N176" s="2">
        <f>J176</f>
        <v>721123000000</v>
      </c>
      <c r="O176" s="2">
        <v>19419000000</v>
      </c>
      <c r="P176" t="s">
        <v>511</v>
      </c>
      <c r="Q176" s="5">
        <f t="shared" si="35"/>
        <v>1.2602265757894859</v>
      </c>
      <c r="R176" s="5">
        <f t="shared" si="36"/>
        <v>0.56178182533529286</v>
      </c>
      <c r="S176" s="5">
        <f t="shared" si="37"/>
        <v>23.209319501796084</v>
      </c>
      <c r="T176" s="5">
        <f t="shared" si="38"/>
        <v>0.95869359318729264</v>
      </c>
      <c r="U176" s="5">
        <f t="shared" si="49"/>
        <v>0.77127793120763244</v>
      </c>
      <c r="V176" s="5">
        <f t="shared" si="39"/>
        <v>7.4854081758590416E-2</v>
      </c>
      <c r="W176" s="5">
        <f t="shared" si="40"/>
        <v>1.5615851047826237</v>
      </c>
      <c r="X176" s="5">
        <f t="shared" si="41"/>
        <v>4.2600222153502242E-3</v>
      </c>
      <c r="Y176" s="5">
        <f t="shared" si="42"/>
        <v>0.02</v>
      </c>
      <c r="Z176" s="5">
        <f t="shared" si="43"/>
        <v>2.6928831835900394E-2</v>
      </c>
      <c r="AA176" s="5">
        <f t="shared" si="44"/>
        <v>6.0408557208687007E-2</v>
      </c>
      <c r="AB176" s="5">
        <f t="shared" si="45"/>
        <v>4.7934679659364633E-2</v>
      </c>
      <c r="AC176" s="5">
        <f t="shared" si="46"/>
        <v>5.6911020952592678E-2</v>
      </c>
      <c r="AD176" s="5">
        <f t="shared" si="47"/>
        <v>4.6462513199577615E-2</v>
      </c>
      <c r="AE176" s="5">
        <f t="shared" si="50"/>
        <v>7.3787954574927289E-2</v>
      </c>
      <c r="AF176" s="5">
        <f t="shared" si="48"/>
        <v>0.42698086292817578</v>
      </c>
    </row>
    <row r="177" spans="1:32" x14ac:dyDescent="0.3">
      <c r="A177" t="s">
        <v>367</v>
      </c>
      <c r="B177" t="s">
        <v>368</v>
      </c>
      <c r="C177" s="2">
        <v>4517690000</v>
      </c>
      <c r="D177" s="2">
        <v>2426217000</v>
      </c>
      <c r="E177" s="2">
        <v>1969809000</v>
      </c>
      <c r="F177" s="2">
        <v>201132000</v>
      </c>
      <c r="G177" s="2">
        <v>2160120000</v>
      </c>
      <c r="H177" s="2">
        <f>O177</f>
        <v>370002000</v>
      </c>
      <c r="I177" s="2">
        <v>18386717000</v>
      </c>
      <c r="J177" s="2">
        <v>19809216000</v>
      </c>
      <c r="K177" s="2">
        <f>0.1*M177</f>
        <v>970227000</v>
      </c>
      <c r="L177" s="2">
        <f>N177-M177</f>
        <v>10106946000</v>
      </c>
      <c r="M177" s="2">
        <v>9702270000</v>
      </c>
      <c r="N177" s="2">
        <v>19809216000</v>
      </c>
      <c r="O177" s="2">
        <v>370002000</v>
      </c>
      <c r="P177" t="s">
        <v>511</v>
      </c>
      <c r="Q177" s="5">
        <f t="shared" si="35"/>
        <v>0.38135611563067201</v>
      </c>
      <c r="R177" s="5">
        <f t="shared" si="36"/>
        <v>0.38135611563067201</v>
      </c>
      <c r="S177" s="5">
        <f t="shared" si="37"/>
        <v>0.95996060531044691</v>
      </c>
      <c r="T177" s="5">
        <f t="shared" si="38"/>
        <v>0.48978566340030821</v>
      </c>
      <c r="U177" s="5">
        <f t="shared" si="49"/>
        <v>9.7936131495734138</v>
      </c>
      <c r="V177" s="5">
        <f t="shared" si="39"/>
        <v>0.22806001004784843</v>
      </c>
      <c r="W177" s="5">
        <f t="shared" si="40"/>
        <v>4.6563226956165931</v>
      </c>
      <c r="X177" s="5">
        <f t="shared" si="41"/>
        <v>9.9439018687059594E-2</v>
      </c>
      <c r="Y177" s="5">
        <f t="shared" si="42"/>
        <v>0.92819004043370523</v>
      </c>
      <c r="Z177" s="5">
        <f t="shared" si="43"/>
        <v>1.8678275808593332E-2</v>
      </c>
      <c r="AA177" s="5">
        <f t="shared" si="44"/>
        <v>1.8678275808593332E-2</v>
      </c>
      <c r="AB177" s="5">
        <f t="shared" si="45"/>
        <v>4.8978566340030824E-2</v>
      </c>
      <c r="AC177" s="5">
        <f t="shared" si="46"/>
        <v>0.43602128521434624</v>
      </c>
      <c r="AD177" s="5">
        <f t="shared" si="47"/>
        <v>0.47814701761298362</v>
      </c>
      <c r="AE177" s="5">
        <f t="shared" si="50"/>
        <v>4.4520983068780724E-2</v>
      </c>
      <c r="AF177" s="5">
        <f t="shared" si="48"/>
        <v>0.46295186256693133</v>
      </c>
    </row>
    <row r="178" spans="1:32" x14ac:dyDescent="0.3">
      <c r="A178" t="s">
        <v>369</v>
      </c>
      <c r="B178" t="s">
        <v>370</v>
      </c>
      <c r="C178" s="2">
        <v>149890000000</v>
      </c>
      <c r="D178" s="2">
        <v>134240000000</v>
      </c>
      <c r="E178" s="2">
        <v>9469000000</v>
      </c>
      <c r="F178" s="2">
        <v>897000000</v>
      </c>
      <c r="G178" s="2">
        <v>7239000000</v>
      </c>
      <c r="H178" s="2">
        <v>19941000000</v>
      </c>
      <c r="I178" s="2">
        <v>35712000000</v>
      </c>
      <c r="J178" s="2">
        <v>75501000000</v>
      </c>
      <c r="K178" s="2">
        <v>15856000000</v>
      </c>
      <c r="L178" s="2">
        <f>N178-M178</f>
        <v>31650000000</v>
      </c>
      <c r="M178" s="2">
        <v>43851000000</v>
      </c>
      <c r="N178" s="2">
        <v>75501000000</v>
      </c>
      <c r="O178" s="2">
        <v>3323000000</v>
      </c>
      <c r="P178" t="s">
        <v>504</v>
      </c>
      <c r="Q178" s="5">
        <f t="shared" si="35"/>
        <v>1.2576311806256306</v>
      </c>
      <c r="R178" s="5">
        <f t="shared" si="36"/>
        <v>0.2095736629667003</v>
      </c>
      <c r="S178" s="5">
        <f t="shared" si="37"/>
        <v>1.3854976303317537</v>
      </c>
      <c r="T178" s="5">
        <f t="shared" si="38"/>
        <v>0.58080025430126758</v>
      </c>
      <c r="U178" s="5">
        <f t="shared" si="49"/>
        <v>10.556298773690077</v>
      </c>
      <c r="V178" s="5">
        <f t="shared" si="39"/>
        <v>1.9852717182553874</v>
      </c>
      <c r="W178" s="5">
        <f t="shared" si="40"/>
        <v>9.453203834510596</v>
      </c>
      <c r="X178" s="5">
        <f t="shared" si="41"/>
        <v>0.12541555740983562</v>
      </c>
      <c r="Y178" s="5">
        <f t="shared" si="42"/>
        <v>0.47300035761115744</v>
      </c>
      <c r="Z178" s="5">
        <f t="shared" si="43"/>
        <v>4.4012662083945907E-2</v>
      </c>
      <c r="AA178" s="5">
        <f t="shared" si="44"/>
        <v>0.26411570707672744</v>
      </c>
      <c r="AB178" s="5">
        <f t="shared" si="45"/>
        <v>0.21001046343757038</v>
      </c>
      <c r="AC178" s="5">
        <f t="shared" si="46"/>
        <v>6.3172993528587629E-2</v>
      </c>
      <c r="AD178" s="5">
        <f t="shared" si="47"/>
        <v>4.8295416638868501E-2</v>
      </c>
      <c r="AE178" s="5">
        <f t="shared" si="50"/>
        <v>5.9843885516045097E-3</v>
      </c>
      <c r="AF178" s="5">
        <f t="shared" si="48"/>
        <v>0.10440990059376877</v>
      </c>
    </row>
    <row r="179" spans="1:32" x14ac:dyDescent="0.3">
      <c r="A179" t="s">
        <v>371</v>
      </c>
      <c r="B179" t="s">
        <v>372</v>
      </c>
      <c r="C179" s="2">
        <v>2362900000</v>
      </c>
      <c r="D179" s="2">
        <v>1023500000</v>
      </c>
      <c r="E179" s="2">
        <v>229800000</v>
      </c>
      <c r="F179" s="2">
        <v>24300000</v>
      </c>
      <c r="G179" s="2">
        <v>1339400000</v>
      </c>
      <c r="H179" s="2">
        <v>3347100000</v>
      </c>
      <c r="I179" s="2">
        <v>848000000</v>
      </c>
      <c r="J179" s="2">
        <v>11167100000</v>
      </c>
      <c r="K179" s="2">
        <v>2845500000</v>
      </c>
      <c r="L179" s="2">
        <f>5054300000</f>
        <v>5054300000</v>
      </c>
      <c r="M179" s="2">
        <f>N179-L179</f>
        <v>6112800000</v>
      </c>
      <c r="N179" s="2">
        <v>11167100000</v>
      </c>
      <c r="O179" s="2">
        <v>357600000</v>
      </c>
      <c r="P179" t="s">
        <v>513</v>
      </c>
      <c r="Q179" s="5">
        <f t="shared" si="35"/>
        <v>1.1762783342119136</v>
      </c>
      <c r="R179" s="5">
        <f t="shared" si="36"/>
        <v>0.12567211386399579</v>
      </c>
      <c r="S179" s="5">
        <f t="shared" si="37"/>
        <v>1.2094256375759254</v>
      </c>
      <c r="T179" s="5">
        <f t="shared" si="38"/>
        <v>0.54739368323020299</v>
      </c>
      <c r="U179" s="5">
        <f t="shared" si="49"/>
        <v>9.4567901234567895</v>
      </c>
      <c r="V179" s="5">
        <f t="shared" si="39"/>
        <v>0.21159477393414583</v>
      </c>
      <c r="W179" s="5">
        <f t="shared" si="40"/>
        <v>0.8303988754173256</v>
      </c>
      <c r="X179" s="5">
        <f t="shared" si="41"/>
        <v>2.0578305916486822E-2</v>
      </c>
      <c r="Y179" s="5">
        <f t="shared" si="42"/>
        <v>7.5937351684859988E-2</v>
      </c>
      <c r="Z179" s="5">
        <f t="shared" si="43"/>
        <v>3.2022637927483409E-2</v>
      </c>
      <c r="AA179" s="5">
        <f t="shared" si="44"/>
        <v>0.29972866724574865</v>
      </c>
      <c r="AB179" s="5">
        <f t="shared" si="45"/>
        <v>0.25481100733404377</v>
      </c>
      <c r="AC179" s="5">
        <f t="shared" si="46"/>
        <v>9.7253375089931857E-2</v>
      </c>
      <c r="AD179" s="5">
        <f t="shared" si="47"/>
        <v>0.56684582504549497</v>
      </c>
      <c r="AE179" s="5">
        <f t="shared" si="50"/>
        <v>1.0283973083922298E-2</v>
      </c>
      <c r="AF179" s="5">
        <f t="shared" si="48"/>
        <v>0.56684582504549497</v>
      </c>
    </row>
    <row r="180" spans="1:32" x14ac:dyDescent="0.3">
      <c r="A180" t="s">
        <v>373</v>
      </c>
      <c r="B180" t="s">
        <v>374</v>
      </c>
      <c r="C180" s="2">
        <v>20882206000</v>
      </c>
      <c r="D180" s="2">
        <v>17945120000</v>
      </c>
      <c r="E180" s="2">
        <v>1127976000</v>
      </c>
      <c r="F180" s="2">
        <v>186913000</v>
      </c>
      <c r="G180" s="2">
        <v>2937086000</v>
      </c>
      <c r="H180" s="2">
        <v>7676897000</v>
      </c>
      <c r="I180" s="2">
        <v>2336943000</v>
      </c>
      <c r="J180" s="2">
        <v>16237225000</v>
      </c>
      <c r="K180" s="2">
        <v>5213116000</v>
      </c>
      <c r="L180" s="2">
        <f>N180-M180</f>
        <v>6283355000</v>
      </c>
      <c r="M180" s="2">
        <v>9953870000</v>
      </c>
      <c r="N180" s="2">
        <v>16237225000</v>
      </c>
      <c r="O180" s="2">
        <v>1290248000</v>
      </c>
      <c r="P180" t="s">
        <v>513</v>
      </c>
      <c r="Q180" s="5">
        <f t="shared" si="35"/>
        <v>1.4726119656650649</v>
      </c>
      <c r="R180" s="5">
        <f t="shared" si="36"/>
        <v>0.24750034336469781</v>
      </c>
      <c r="S180" s="5">
        <f t="shared" si="37"/>
        <v>1.5841648291398465</v>
      </c>
      <c r="T180" s="5">
        <f t="shared" si="38"/>
        <v>0.61302778030112903</v>
      </c>
      <c r="U180" s="5">
        <f t="shared" si="49"/>
        <v>6.0347648371167333</v>
      </c>
      <c r="V180" s="5">
        <f t="shared" si="39"/>
        <v>1.2860698795514627</v>
      </c>
      <c r="W180" s="5">
        <f t="shared" si="40"/>
        <v>4.0057052250515817</v>
      </c>
      <c r="X180" s="5">
        <f t="shared" si="41"/>
        <v>6.9468520636993089E-2</v>
      </c>
      <c r="Y180" s="5">
        <f t="shared" si="42"/>
        <v>0.14392502413435793</v>
      </c>
      <c r="Z180" s="5">
        <f t="shared" si="43"/>
        <v>7.9462346552443539E-2</v>
      </c>
      <c r="AA180" s="5">
        <f t="shared" si="44"/>
        <v>0.4727961212584047</v>
      </c>
      <c r="AB180" s="5">
        <f t="shared" si="45"/>
        <v>0.32105954065426823</v>
      </c>
      <c r="AC180" s="5">
        <f t="shared" si="46"/>
        <v>5.401613220365703E-2</v>
      </c>
      <c r="AD180" s="5">
        <f t="shared" si="47"/>
        <v>0.14065017843421332</v>
      </c>
      <c r="AE180" s="5">
        <f t="shared" si="50"/>
        <v>8.9508263638429768E-3</v>
      </c>
      <c r="AF180" s="5">
        <f t="shared" si="48"/>
        <v>0.14065017843421332</v>
      </c>
    </row>
    <row r="181" spans="1:32" x14ac:dyDescent="0.3">
      <c r="A181" t="s">
        <v>375</v>
      </c>
      <c r="B181" t="s">
        <v>376</v>
      </c>
      <c r="C181" s="2">
        <v>19374000000</v>
      </c>
      <c r="D181" s="2">
        <v>8707000000</v>
      </c>
      <c r="E181" s="2">
        <v>6247000000</v>
      </c>
      <c r="F181" s="2">
        <v>153000000</v>
      </c>
      <c r="G181" s="2">
        <v>4894000000</v>
      </c>
      <c r="H181" s="2">
        <v>2605000000</v>
      </c>
      <c r="I181" s="2">
        <v>33189000000</v>
      </c>
      <c r="J181" s="2">
        <v>36613000000</v>
      </c>
      <c r="K181" s="2">
        <v>2974000000</v>
      </c>
      <c r="L181" s="2">
        <v>23171000000</v>
      </c>
      <c r="M181" s="2">
        <f>N181-L181</f>
        <v>13442000000</v>
      </c>
      <c r="N181" s="2">
        <v>36613000000</v>
      </c>
      <c r="O181" s="2">
        <v>240000000</v>
      </c>
      <c r="P181" t="s">
        <v>512</v>
      </c>
      <c r="Q181" s="5">
        <f t="shared" si="35"/>
        <v>0.87592468056489581</v>
      </c>
      <c r="R181" s="5">
        <f t="shared" si="36"/>
        <v>8.0699394754539341E-2</v>
      </c>
      <c r="S181" s="5">
        <f t="shared" si="37"/>
        <v>0.58012170385395534</v>
      </c>
      <c r="T181" s="5">
        <f t="shared" si="38"/>
        <v>0.36713735558408217</v>
      </c>
      <c r="U181" s="5">
        <f t="shared" si="49"/>
        <v>40.830065359477125</v>
      </c>
      <c r="V181" s="5">
        <f t="shared" si="39"/>
        <v>0.52915631060006008</v>
      </c>
      <c r="W181" s="5">
        <f t="shared" si="40"/>
        <v>6.5144586415601884</v>
      </c>
      <c r="X181" s="5">
        <f t="shared" si="41"/>
        <v>0.17062245650452026</v>
      </c>
      <c r="Y181" s="5">
        <f t="shared" si="42"/>
        <v>0.90648130445470187</v>
      </c>
      <c r="Z181" s="5">
        <f t="shared" si="43"/>
        <v>6.5550487531751021E-3</v>
      </c>
      <c r="AA181" s="5">
        <f t="shared" si="44"/>
        <v>7.1149591675088081E-2</v>
      </c>
      <c r="AB181" s="5">
        <f t="shared" si="45"/>
        <v>8.1227979133094805E-2</v>
      </c>
      <c r="AC181" s="5">
        <f t="shared" si="46"/>
        <v>0.32244244864251059</v>
      </c>
      <c r="AD181" s="5">
        <f t="shared" si="47"/>
        <v>0.25260658614638176</v>
      </c>
      <c r="AE181" s="5">
        <f t="shared" si="50"/>
        <v>7.8971817900278726E-3</v>
      </c>
      <c r="AF181" s="5">
        <f t="shared" si="48"/>
        <v>0.55058325590998247</v>
      </c>
    </row>
    <row r="182" spans="1:32" x14ac:dyDescent="0.3">
      <c r="A182" t="s">
        <v>377</v>
      </c>
      <c r="B182" t="s">
        <v>378</v>
      </c>
      <c r="C182" s="2">
        <v>1073861000</v>
      </c>
      <c r="D182" s="2">
        <v>685983000</v>
      </c>
      <c r="E182" s="2">
        <v>41569000</v>
      </c>
      <c r="F182" s="2">
        <v>17581000</v>
      </c>
      <c r="G182" s="2">
        <v>-126938000</v>
      </c>
      <c r="H182" s="2">
        <v>2428368000</v>
      </c>
      <c r="I182" s="2">
        <v>1039439000</v>
      </c>
      <c r="J182" s="2">
        <v>6699388000</v>
      </c>
      <c r="K182" s="2">
        <v>1280333000</v>
      </c>
      <c r="L182" s="2">
        <v>3638347000</v>
      </c>
      <c r="M182" s="2">
        <v>3061041000</v>
      </c>
      <c r="N182" s="2">
        <v>6699388000</v>
      </c>
      <c r="O182" s="2">
        <v>1071987000</v>
      </c>
      <c r="P182" t="s">
        <v>513</v>
      </c>
      <c r="Q182" s="5">
        <f t="shared" si="35"/>
        <v>1.8966690696873392</v>
      </c>
      <c r="R182" s="5">
        <f t="shared" si="36"/>
        <v>0.83727202220047436</v>
      </c>
      <c r="S182" s="5">
        <f t="shared" si="37"/>
        <v>0.84132739400612422</v>
      </c>
      <c r="T182" s="5">
        <f t="shared" si="38"/>
        <v>0.45691352702664778</v>
      </c>
      <c r="U182" s="5">
        <f t="shared" si="49"/>
        <v>2.3644275069677492</v>
      </c>
      <c r="V182" s="5">
        <f t="shared" si="39"/>
        <v>0.16029240282843746</v>
      </c>
      <c r="W182" s="5">
        <f t="shared" si="40"/>
        <v>0.83873570391452845</v>
      </c>
      <c r="X182" s="5">
        <f t="shared" si="41"/>
        <v>6.2048951337047506E-3</v>
      </c>
      <c r="Y182" s="5">
        <f t="shared" si="42"/>
        <v>0.15515432155892447</v>
      </c>
      <c r="Z182" s="5">
        <f t="shared" si="43"/>
        <v>0.16001267578471348</v>
      </c>
      <c r="AA182" s="5">
        <f t="shared" si="44"/>
        <v>0.36247609483134879</v>
      </c>
      <c r="AB182" s="5">
        <f t="shared" si="45"/>
        <v>0.19111193440356045</v>
      </c>
      <c r="AC182" s="5">
        <f t="shared" si="46"/>
        <v>3.870985164746648E-2</v>
      </c>
      <c r="AD182" s="5">
        <f t="shared" si="47"/>
        <v>-0.1182071050163848</v>
      </c>
      <c r="AE182" s="5">
        <f t="shared" si="50"/>
        <v>1.6371765060841207E-2</v>
      </c>
      <c r="AF182" s="5">
        <f t="shared" si="48"/>
        <v>0.36119944760076023</v>
      </c>
    </row>
    <row r="183" spans="1:32" x14ac:dyDescent="0.3">
      <c r="A183" t="s">
        <v>379</v>
      </c>
      <c r="B183" t="s">
        <v>380</v>
      </c>
      <c r="C183" s="2">
        <v>13900000000</v>
      </c>
      <c r="D183" s="2">
        <v>7775000000</v>
      </c>
      <c r="E183" s="2">
        <v>2878000000</v>
      </c>
      <c r="F183" s="2">
        <v>1402000000</v>
      </c>
      <c r="G183" s="2">
        <v>1704000000</v>
      </c>
      <c r="H183" s="2">
        <v>1792000000</v>
      </c>
      <c r="I183" s="2">
        <v>30114000000</v>
      </c>
      <c r="J183" s="2">
        <v>35131000000</v>
      </c>
      <c r="K183" s="2">
        <v>9401000000</v>
      </c>
      <c r="L183" s="2">
        <f>N183-M183</f>
        <v>4899000000</v>
      </c>
      <c r="M183" s="2">
        <v>30232000000</v>
      </c>
      <c r="N183" s="2">
        <v>35131000000</v>
      </c>
      <c r="O183" s="2">
        <v>497000000</v>
      </c>
      <c r="P183" t="s">
        <v>514</v>
      </c>
      <c r="Q183" s="5">
        <f t="shared" si="35"/>
        <v>0.19061801935964259</v>
      </c>
      <c r="R183" s="5">
        <f t="shared" si="36"/>
        <v>5.2866716306775877E-2</v>
      </c>
      <c r="S183" s="5">
        <f t="shared" si="37"/>
        <v>6.1710553174117164</v>
      </c>
      <c r="T183" s="5">
        <f t="shared" si="38"/>
        <v>0.86055051094474966</v>
      </c>
      <c r="U183" s="5">
        <f t="shared" si="49"/>
        <v>2.0527817403708988</v>
      </c>
      <c r="V183" s="5">
        <f t="shared" si="39"/>
        <v>0.39566195098346191</v>
      </c>
      <c r="W183" s="5">
        <f t="shared" si="40"/>
        <v>1.4785661099882992</v>
      </c>
      <c r="X183" s="5">
        <f t="shared" si="41"/>
        <v>8.192194927556859E-2</v>
      </c>
      <c r="Y183" s="5">
        <f t="shared" si="42"/>
        <v>0.85719165409467424</v>
      </c>
      <c r="Z183" s="5">
        <f t="shared" si="43"/>
        <v>1.414704961430076E-2</v>
      </c>
      <c r="AA183" s="5">
        <f t="shared" si="44"/>
        <v>5.1009080299450629E-2</v>
      </c>
      <c r="AB183" s="5">
        <f t="shared" si="45"/>
        <v>0.26759841735219608</v>
      </c>
      <c r="AC183" s="5">
        <f t="shared" si="46"/>
        <v>0.20705035971223021</v>
      </c>
      <c r="AD183" s="5">
        <f t="shared" si="47"/>
        <v>0.12258992805755396</v>
      </c>
      <c r="AE183" s="5">
        <f t="shared" si="50"/>
        <v>0.10086330935251799</v>
      </c>
      <c r="AF183" s="5">
        <f t="shared" si="48"/>
        <v>0.44064748201438847</v>
      </c>
    </row>
    <row r="184" spans="1:32" x14ac:dyDescent="0.3">
      <c r="A184" t="s">
        <v>381</v>
      </c>
      <c r="B184" t="s">
        <v>382</v>
      </c>
      <c r="C184" s="2">
        <v>9058000000</v>
      </c>
      <c r="D184" s="2">
        <v>5341000000</v>
      </c>
      <c r="E184" s="2">
        <v>1630100000</v>
      </c>
      <c r="F184" s="2">
        <v>134500000</v>
      </c>
      <c r="G184" s="2">
        <v>378700000</v>
      </c>
      <c r="H184" s="2">
        <v>3859500000</v>
      </c>
      <c r="I184" s="2">
        <v>623400000</v>
      </c>
      <c r="J184" s="2">
        <v>11149800000</v>
      </c>
      <c r="K184" s="2">
        <v>3746700000</v>
      </c>
      <c r="L184" s="2">
        <v>2914800000</v>
      </c>
      <c r="M184" s="2">
        <f>N184-L184</f>
        <v>8235000000</v>
      </c>
      <c r="N184" s="2">
        <f>J184</f>
        <v>11149800000</v>
      </c>
      <c r="O184" s="2">
        <v>460000000</v>
      </c>
      <c r="P184" t="s">
        <v>511</v>
      </c>
      <c r="Q184" s="5">
        <f t="shared" si="35"/>
        <v>1.0301064937144688</v>
      </c>
      <c r="R184" s="5">
        <f t="shared" si="36"/>
        <v>0.12277470841006753</v>
      </c>
      <c r="S184" s="5">
        <f t="shared" si="37"/>
        <v>2.8252367229312476</v>
      </c>
      <c r="T184" s="5">
        <f t="shared" si="38"/>
        <v>0.73857827046225044</v>
      </c>
      <c r="U184" s="5">
        <f t="shared" si="49"/>
        <v>12.119702602230483</v>
      </c>
      <c r="V184" s="5">
        <f t="shared" si="39"/>
        <v>0.81239125365477405</v>
      </c>
      <c r="W184" s="5">
        <f t="shared" si="40"/>
        <v>2.4175941495182429</v>
      </c>
      <c r="X184" s="5">
        <f t="shared" si="41"/>
        <v>0.14619993183734237</v>
      </c>
      <c r="Y184" s="5">
        <f t="shared" si="42"/>
        <v>5.5911316794920091E-2</v>
      </c>
      <c r="Z184" s="5">
        <f t="shared" si="43"/>
        <v>4.1256345405298753E-2</v>
      </c>
      <c r="AA184" s="5">
        <f t="shared" si="44"/>
        <v>0.34614970672119677</v>
      </c>
      <c r="AB184" s="5">
        <f t="shared" si="45"/>
        <v>0.3360329333261583</v>
      </c>
      <c r="AC184" s="5">
        <f t="shared" si="46"/>
        <v>0.17996246412011482</v>
      </c>
      <c r="AD184" s="5">
        <f t="shared" si="47"/>
        <v>4.1808346213292116E-2</v>
      </c>
      <c r="AE184" s="5">
        <f t="shared" si="50"/>
        <v>1.4848752483992051E-2</v>
      </c>
      <c r="AF184" s="5">
        <f t="shared" si="48"/>
        <v>0.41035548686244205</v>
      </c>
    </row>
    <row r="185" spans="1:32" x14ac:dyDescent="0.3">
      <c r="A185" t="s">
        <v>383</v>
      </c>
      <c r="B185" t="s">
        <v>384</v>
      </c>
      <c r="C185" s="2">
        <v>1430900000</v>
      </c>
      <c r="D185" s="2">
        <v>428600000</v>
      </c>
      <c r="E185" s="2">
        <v>412500000</v>
      </c>
      <c r="F185" s="2">
        <v>53800000</v>
      </c>
      <c r="G185" s="2">
        <v>1002300000</v>
      </c>
      <c r="H185" s="2">
        <v>1481400000</v>
      </c>
      <c r="I185" s="2">
        <v>119600000</v>
      </c>
      <c r="J185" s="2">
        <f>N185</f>
        <v>28167500000</v>
      </c>
      <c r="K185" s="2">
        <v>2963200000</v>
      </c>
      <c r="L185" s="2">
        <f>N185-M185</f>
        <v>17444800000</v>
      </c>
      <c r="M185" s="2">
        <v>10722700000</v>
      </c>
      <c r="N185" s="2">
        <v>28167500000</v>
      </c>
      <c r="O185" s="2">
        <v>118500000</v>
      </c>
      <c r="P185" t="s">
        <v>504</v>
      </c>
      <c r="Q185" s="5">
        <f t="shared" si="35"/>
        <v>0.49993250539956802</v>
      </c>
      <c r="R185" s="5">
        <f t="shared" si="36"/>
        <v>3.9990550755939526E-2</v>
      </c>
      <c r="S185" s="5">
        <f t="shared" si="37"/>
        <v>0.61466454186921027</v>
      </c>
      <c r="T185" s="5">
        <f t="shared" si="38"/>
        <v>0.38067631135173513</v>
      </c>
      <c r="U185" s="5">
        <f t="shared" si="49"/>
        <v>7.6672862453531598</v>
      </c>
      <c r="V185" s="5">
        <f t="shared" si="39"/>
        <v>5.0799680482825953E-2</v>
      </c>
      <c r="W185" s="5">
        <f t="shared" si="40"/>
        <v>0.48289011879049676</v>
      </c>
      <c r="X185" s="5">
        <f t="shared" si="41"/>
        <v>1.4644537143871483E-2</v>
      </c>
      <c r="Y185" s="5">
        <f t="shared" si="42"/>
        <v>4.2460282240170408E-3</v>
      </c>
      <c r="Z185" s="5">
        <f t="shared" si="43"/>
        <v>4.206976124966717E-3</v>
      </c>
      <c r="AA185" s="5">
        <f t="shared" si="44"/>
        <v>5.2592526848318097E-2</v>
      </c>
      <c r="AB185" s="5">
        <f t="shared" si="45"/>
        <v>0.10519925445992723</v>
      </c>
      <c r="AC185" s="5">
        <f t="shared" si="46"/>
        <v>0.28828010343140681</v>
      </c>
      <c r="AD185" s="5">
        <f t="shared" si="47"/>
        <v>0.70046823677405834</v>
      </c>
      <c r="AE185" s="5">
        <f t="shared" si="50"/>
        <v>3.7598714096023479E-2</v>
      </c>
      <c r="AF185" s="5">
        <f t="shared" si="48"/>
        <v>0.70046823677405834</v>
      </c>
    </row>
    <row r="186" spans="1:32" x14ac:dyDescent="0.3">
      <c r="A186" t="s">
        <v>385</v>
      </c>
      <c r="B186" t="s">
        <v>386</v>
      </c>
      <c r="C186" s="2">
        <v>4565489000</v>
      </c>
      <c r="D186" s="2">
        <v>3424046000</v>
      </c>
      <c r="E186" s="2">
        <v>453680000</v>
      </c>
      <c r="F186" s="2">
        <v>2802000</v>
      </c>
      <c r="G186" s="2">
        <v>342036000</v>
      </c>
      <c r="H186" s="2">
        <v>6761189000</v>
      </c>
      <c r="I186" s="2">
        <v>3008738000</v>
      </c>
      <c r="J186" s="2">
        <v>13100095000</v>
      </c>
      <c r="K186" s="2">
        <v>3464230000</v>
      </c>
      <c r="L186" s="2">
        <v>4147000000</v>
      </c>
      <c r="M186" s="2">
        <f>N186-L186</f>
        <v>8953095000</v>
      </c>
      <c r="N186" s="2">
        <v>13100095000</v>
      </c>
      <c r="O186" s="2">
        <v>3906490000</v>
      </c>
      <c r="P186" t="s">
        <v>504</v>
      </c>
      <c r="Q186" s="5">
        <f t="shared" si="35"/>
        <v>1.9517148110835596</v>
      </c>
      <c r="R186" s="5">
        <f t="shared" si="36"/>
        <v>1.1276647335771586</v>
      </c>
      <c r="S186" s="5">
        <f t="shared" si="37"/>
        <v>2.158932963588136</v>
      </c>
      <c r="T186" s="5">
        <f t="shared" si="38"/>
        <v>0.68343741018672</v>
      </c>
      <c r="U186" s="5">
        <f t="shared" si="49"/>
        <v>161.91291934332619</v>
      </c>
      <c r="V186" s="5">
        <f t="shared" si="39"/>
        <v>0.34850808333832695</v>
      </c>
      <c r="W186" s="5">
        <f t="shared" si="40"/>
        <v>1.3178943084033103</v>
      </c>
      <c r="X186" s="5">
        <f t="shared" si="41"/>
        <v>3.4631809921989117E-2</v>
      </c>
      <c r="Y186" s="5">
        <f t="shared" si="42"/>
        <v>0.2296729909210582</v>
      </c>
      <c r="Z186" s="5">
        <f t="shared" si="43"/>
        <v>0.29820318096929832</v>
      </c>
      <c r="AA186" s="5">
        <f t="shared" si="44"/>
        <v>0.51611755487269362</v>
      </c>
      <c r="AB186" s="5">
        <f t="shared" si="45"/>
        <v>0.26444312045065321</v>
      </c>
      <c r="AC186" s="5">
        <f t="shared" si="46"/>
        <v>9.9371611671827481E-2</v>
      </c>
      <c r="AD186" s="5">
        <f t="shared" si="47"/>
        <v>7.4917714181328657E-2</v>
      </c>
      <c r="AE186" s="5">
        <f t="shared" si="50"/>
        <v>6.1373491426657694E-4</v>
      </c>
      <c r="AF186" s="5">
        <f t="shared" si="48"/>
        <v>0.25001549669706796</v>
      </c>
    </row>
    <row r="187" spans="1:32" x14ac:dyDescent="0.3">
      <c r="A187" t="s">
        <v>387</v>
      </c>
      <c r="B187" t="s">
        <v>388</v>
      </c>
      <c r="C187" s="2">
        <v>2711584000</v>
      </c>
      <c r="D187" s="2">
        <v>612622000</v>
      </c>
      <c r="E187" s="2">
        <v>1114717000</v>
      </c>
      <c r="F187" s="2">
        <v>436241000</v>
      </c>
      <c r="G187" s="2">
        <v>501812000</v>
      </c>
      <c r="H187" s="2">
        <v>482733000</v>
      </c>
      <c r="I187" s="2">
        <v>2713727000</v>
      </c>
      <c r="J187" s="2">
        <v>10585041000</v>
      </c>
      <c r="K187" s="2">
        <v>696764000</v>
      </c>
      <c r="L187" s="2">
        <v>-5276315000</v>
      </c>
      <c r="M187" s="2">
        <f>N187-L187</f>
        <v>15861356000</v>
      </c>
      <c r="N187" s="2">
        <f>J187</f>
        <v>10585041000</v>
      </c>
      <c r="O187" s="2">
        <v>143708000</v>
      </c>
      <c r="P187" t="s">
        <v>514</v>
      </c>
      <c r="Q187" s="5">
        <f t="shared" si="35"/>
        <v>0.69282138572027252</v>
      </c>
      <c r="R187" s="5">
        <f t="shared" si="36"/>
        <v>0.20625060996262723</v>
      </c>
      <c r="S187" s="5">
        <f t="shared" si="37"/>
        <v>-3.0061427340861946</v>
      </c>
      <c r="T187" s="5">
        <f t="shared" si="38"/>
        <v>1.4984690186840088</v>
      </c>
      <c r="U187" s="5">
        <f t="shared" si="49"/>
        <v>2.5552779312352576</v>
      </c>
      <c r="V187" s="5">
        <f t="shared" si="39"/>
        <v>0.25617132706429763</v>
      </c>
      <c r="W187" s="5">
        <f t="shared" si="40"/>
        <v>3.8916821190532231</v>
      </c>
      <c r="X187" s="5">
        <f t="shared" si="41"/>
        <v>0.10531059823008716</v>
      </c>
      <c r="Y187" s="5">
        <f t="shared" si="42"/>
        <v>0.25637378258619875</v>
      </c>
      <c r="Z187" s="5">
        <f t="shared" si="43"/>
        <v>1.3576518031437007E-2</v>
      </c>
      <c r="AA187" s="5">
        <f t="shared" si="44"/>
        <v>4.5605208331266738E-2</v>
      </c>
      <c r="AB187" s="5">
        <f t="shared" si="45"/>
        <v>6.5825347299079906E-2</v>
      </c>
      <c r="AC187" s="5">
        <f t="shared" si="46"/>
        <v>0.4110944009110542</v>
      </c>
      <c r="AD187" s="5">
        <f t="shared" si="47"/>
        <v>0.18506231044289981</v>
      </c>
      <c r="AE187" s="5">
        <f t="shared" si="50"/>
        <v>0.1608805037940923</v>
      </c>
      <c r="AF187" s="5">
        <f t="shared" si="48"/>
        <v>0.77407227657339772</v>
      </c>
    </row>
    <row r="188" spans="1:32" x14ac:dyDescent="0.3">
      <c r="A188" t="s">
        <v>389</v>
      </c>
      <c r="B188" t="s">
        <v>390</v>
      </c>
      <c r="C188" s="2">
        <v>28091000000</v>
      </c>
      <c r="D188" s="2">
        <v>7697000000</v>
      </c>
      <c r="E188" s="2">
        <v>4761000000</v>
      </c>
      <c r="F188" s="2">
        <v>490000000</v>
      </c>
      <c r="G188" s="2">
        <v>3492000000</v>
      </c>
      <c r="H188" s="2">
        <v>17718000000</v>
      </c>
      <c r="I188" s="2">
        <v>8109000000</v>
      </c>
      <c r="J188" s="2">
        <v>47957000000</v>
      </c>
      <c r="K188" s="2">
        <v>13395000000</v>
      </c>
      <c r="L188" s="2">
        <f>N188-M188</f>
        <v>21359000000</v>
      </c>
      <c r="M188" s="2">
        <v>26598000000</v>
      </c>
      <c r="N188" s="2">
        <f>J188</f>
        <v>47957000000</v>
      </c>
      <c r="O188" s="2">
        <v>3989000000</v>
      </c>
      <c r="P188" t="s">
        <v>511</v>
      </c>
      <c r="Q188" s="5">
        <f t="shared" si="35"/>
        <v>1.3227323628219485</v>
      </c>
      <c r="R188" s="5">
        <f t="shared" si="36"/>
        <v>0.29779768570362075</v>
      </c>
      <c r="S188" s="5">
        <f t="shared" si="37"/>
        <v>1.2452830188679245</v>
      </c>
      <c r="T188" s="5">
        <f t="shared" si="38"/>
        <v>0.55462184873949583</v>
      </c>
      <c r="U188" s="5">
        <f t="shared" si="49"/>
        <v>9.7163265306122444</v>
      </c>
      <c r="V188" s="5">
        <f t="shared" si="39"/>
        <v>0.58575390453948328</v>
      </c>
      <c r="W188" s="5">
        <f t="shared" si="40"/>
        <v>2.0971257932064202</v>
      </c>
      <c r="X188" s="5">
        <f t="shared" si="41"/>
        <v>9.9276435139812755E-2</v>
      </c>
      <c r="Y188" s="5">
        <f t="shared" si="42"/>
        <v>0.16908897554058844</v>
      </c>
      <c r="Z188" s="5">
        <f t="shared" si="43"/>
        <v>8.3178680901641058E-2</v>
      </c>
      <c r="AA188" s="5">
        <f t="shared" si="44"/>
        <v>0.36945597097399752</v>
      </c>
      <c r="AB188" s="5">
        <f t="shared" si="45"/>
        <v>0.2793127176428884</v>
      </c>
      <c r="AC188" s="5">
        <f t="shared" si="46"/>
        <v>0.16948488839841941</v>
      </c>
      <c r="AD188" s="5">
        <f t="shared" si="47"/>
        <v>0.1243102773130184</v>
      </c>
      <c r="AE188" s="5">
        <f t="shared" si="50"/>
        <v>1.7443309244953902E-2</v>
      </c>
      <c r="AF188" s="5">
        <f t="shared" si="48"/>
        <v>0.72599765049304044</v>
      </c>
    </row>
    <row r="189" spans="1:32" x14ac:dyDescent="0.3">
      <c r="A189" t="s">
        <v>391</v>
      </c>
      <c r="B189" t="s">
        <v>392</v>
      </c>
      <c r="C189" s="2">
        <v>1155900000</v>
      </c>
      <c r="D189" s="2">
        <v>-595200000</v>
      </c>
      <c r="E189" s="2">
        <v>311700000</v>
      </c>
      <c r="F189" s="2">
        <v>12000000</v>
      </c>
      <c r="G189" s="2">
        <v>560700000</v>
      </c>
      <c r="H189" s="2">
        <v>3368900000</v>
      </c>
      <c r="I189" s="2">
        <v>512600000</v>
      </c>
      <c r="J189" s="2">
        <v>6972800000</v>
      </c>
      <c r="K189" s="2">
        <v>971600000</v>
      </c>
      <c r="L189" s="2">
        <v>4503500000</v>
      </c>
      <c r="M189" s="2">
        <v>2469300000</v>
      </c>
      <c r="N189" s="2">
        <v>6972800000</v>
      </c>
      <c r="O189" s="2">
        <v>757200000</v>
      </c>
      <c r="P189" t="s">
        <v>506</v>
      </c>
      <c r="Q189" s="5">
        <f t="shared" si="35"/>
        <v>3.4673734046932894</v>
      </c>
      <c r="R189" s="5">
        <f t="shared" si="36"/>
        <v>0.7793330588719638</v>
      </c>
      <c r="S189" s="5">
        <f t="shared" si="37"/>
        <v>0.54830687243255249</v>
      </c>
      <c r="T189" s="5">
        <f t="shared" si="38"/>
        <v>0.35413320330426801</v>
      </c>
      <c r="U189" s="5">
        <f t="shared" si="49"/>
        <v>25.975000000000001</v>
      </c>
      <c r="V189" s="5">
        <f t="shared" si="39"/>
        <v>0.16577271684258835</v>
      </c>
      <c r="W189" s="5">
        <f t="shared" si="40"/>
        <v>1.1896871140386991</v>
      </c>
      <c r="X189" s="5">
        <f t="shared" si="41"/>
        <v>4.4702271684258832E-2</v>
      </c>
      <c r="Y189" s="5">
        <f t="shared" si="42"/>
        <v>7.3514226709499766E-2</v>
      </c>
      <c r="Z189" s="5">
        <f t="shared" si="43"/>
        <v>0.1085933914639743</v>
      </c>
      <c r="AA189" s="5">
        <f t="shared" si="44"/>
        <v>0.48314880679210648</v>
      </c>
      <c r="AB189" s="5">
        <f t="shared" si="45"/>
        <v>0.13934144102799451</v>
      </c>
      <c r="AC189" s="5">
        <f t="shared" si="46"/>
        <v>0.26966000519076044</v>
      </c>
      <c r="AD189" s="5">
        <f t="shared" si="47"/>
        <v>0.48507656371658447</v>
      </c>
      <c r="AE189" s="5">
        <f t="shared" si="50"/>
        <v>1.0381520892810797E-2</v>
      </c>
      <c r="AF189" s="5">
        <f t="shared" si="48"/>
        <v>1.5149234362834154</v>
      </c>
    </row>
    <row r="190" spans="1:32" x14ac:dyDescent="0.3">
      <c r="A190" t="s">
        <v>393</v>
      </c>
      <c r="B190" t="s">
        <v>394</v>
      </c>
      <c r="C190" s="2">
        <v>1399898000</v>
      </c>
      <c r="D190" s="2">
        <v>1568080</v>
      </c>
      <c r="E190" s="2">
        <v>684205000</v>
      </c>
      <c r="F190" s="2">
        <v>200901000</v>
      </c>
      <c r="G190" s="2">
        <v>772748000</v>
      </c>
      <c r="H190" s="2">
        <v>3588374000</v>
      </c>
      <c r="I190" s="2">
        <v>484073000</v>
      </c>
      <c r="J190" s="2">
        <v>34283495000</v>
      </c>
      <c r="K190" s="2">
        <v>3456012000</v>
      </c>
      <c r="L190" s="2">
        <f>N190-M190</f>
        <v>3687598000</v>
      </c>
      <c r="M190" s="2">
        <v>30595897000</v>
      </c>
      <c r="N190" s="2">
        <f>J190</f>
        <v>34283495000</v>
      </c>
      <c r="O190" s="2">
        <v>2168991</v>
      </c>
      <c r="P190" t="s">
        <v>506</v>
      </c>
      <c r="Q190" s="5">
        <f t="shared" si="35"/>
        <v>1.0382990568319785</v>
      </c>
      <c r="R190" s="5">
        <f t="shared" si="36"/>
        <v>6.2759938333547453E-4</v>
      </c>
      <c r="S190" s="5">
        <f t="shared" si="37"/>
        <v>8.2969719042043089</v>
      </c>
      <c r="T190" s="5">
        <f t="shared" si="38"/>
        <v>0.8924380959409185</v>
      </c>
      <c r="U190" s="5">
        <f t="shared" si="49"/>
        <v>3.4056824007844662</v>
      </c>
      <c r="V190" s="5">
        <f t="shared" si="39"/>
        <v>4.0833001419487716E-2</v>
      </c>
      <c r="W190" s="5">
        <f t="shared" si="40"/>
        <v>0.40506167223956396</v>
      </c>
      <c r="X190" s="5">
        <f t="shared" si="41"/>
        <v>1.9957270984186416E-2</v>
      </c>
      <c r="Y190" s="5">
        <f t="shared" si="42"/>
        <v>1.411970979038164E-2</v>
      </c>
      <c r="Z190" s="5">
        <f t="shared" si="43"/>
        <v>6.3266332676992237E-5</v>
      </c>
      <c r="AA190" s="5">
        <f t="shared" si="44"/>
        <v>0.1046676833852558</v>
      </c>
      <c r="AB190" s="5">
        <f t="shared" si="45"/>
        <v>0.10080687514502241</v>
      </c>
      <c r="AC190" s="5">
        <f t="shared" si="46"/>
        <v>0.48875346632397504</v>
      </c>
      <c r="AD190" s="5">
        <f t="shared" si="47"/>
        <v>0.55200307450971431</v>
      </c>
      <c r="AE190" s="5">
        <f t="shared" si="50"/>
        <v>0.14351117009953582</v>
      </c>
      <c r="AF190" s="5">
        <f t="shared" si="48"/>
        <v>0.99887986124703376</v>
      </c>
    </row>
    <row r="191" spans="1:32" x14ac:dyDescent="0.3">
      <c r="A191" t="s">
        <v>395</v>
      </c>
      <c r="B191" t="s">
        <v>396</v>
      </c>
      <c r="C191" s="2">
        <v>2704700000</v>
      </c>
      <c r="D191" s="2">
        <v>1679100000</v>
      </c>
      <c r="E191" s="2">
        <v>153700000</v>
      </c>
      <c r="F191" s="2">
        <v>75500000</v>
      </c>
      <c r="G191" s="2">
        <v>1025600000</v>
      </c>
      <c r="H191" s="2">
        <v>558700000</v>
      </c>
      <c r="I191" s="2">
        <v>715700000</v>
      </c>
      <c r="J191" s="2">
        <v>5334100000</v>
      </c>
      <c r="K191" s="2">
        <v>621900000</v>
      </c>
      <c r="L191" s="2">
        <f>N191-M191</f>
        <v>2424500000</v>
      </c>
      <c r="M191" s="2">
        <v>2909600000</v>
      </c>
      <c r="N191" s="2">
        <v>5334100000</v>
      </c>
      <c r="O191" s="2">
        <v>56000000</v>
      </c>
      <c r="P191" t="s">
        <v>516</v>
      </c>
      <c r="Q191" s="5">
        <f t="shared" si="35"/>
        <v>0.89837594468564075</v>
      </c>
      <c r="R191" s="5">
        <f t="shared" si="36"/>
        <v>9.0046631291204368E-2</v>
      </c>
      <c r="S191" s="5">
        <f t="shared" si="37"/>
        <v>1.2000824912353063</v>
      </c>
      <c r="T191" s="5">
        <f t="shared" si="38"/>
        <v>0.545471588459159</v>
      </c>
      <c r="U191" s="5">
        <f t="shared" si="49"/>
        <v>2.0357615894039736</v>
      </c>
      <c r="V191" s="5">
        <f t="shared" si="39"/>
        <v>0.50705836036069818</v>
      </c>
      <c r="W191" s="5">
        <f t="shared" si="40"/>
        <v>4.3490914938092944</v>
      </c>
      <c r="X191" s="5">
        <f t="shared" si="41"/>
        <v>2.8814607900114357E-2</v>
      </c>
      <c r="Y191" s="5">
        <f t="shared" si="42"/>
        <v>0.13417446242102699</v>
      </c>
      <c r="Z191" s="5">
        <f t="shared" si="43"/>
        <v>1.0498490841941471E-2</v>
      </c>
      <c r="AA191" s="5">
        <f t="shared" si="44"/>
        <v>0.10474119345344107</v>
      </c>
      <c r="AB191" s="5">
        <f t="shared" si="45"/>
        <v>0.11658949026077502</v>
      </c>
      <c r="AC191" s="5">
        <f t="shared" si="46"/>
        <v>5.6827004843420709E-2</v>
      </c>
      <c r="AD191" s="5">
        <f t="shared" si="47"/>
        <v>0.37919177727659259</v>
      </c>
      <c r="AE191" s="5">
        <f t="shared" si="50"/>
        <v>2.7914371279624359E-2</v>
      </c>
      <c r="AF191" s="5">
        <f t="shared" si="48"/>
        <v>0.37919177727659259</v>
      </c>
    </row>
    <row r="192" spans="1:32" x14ac:dyDescent="0.3">
      <c r="A192" t="s">
        <v>397</v>
      </c>
      <c r="B192" t="s">
        <v>398</v>
      </c>
      <c r="C192" s="2">
        <v>1215994000</v>
      </c>
      <c r="D192" s="2">
        <v>694497000</v>
      </c>
      <c r="E192" s="2">
        <v>190803000</v>
      </c>
      <c r="F192" s="2">
        <v>28559000</v>
      </c>
      <c r="G192" s="2">
        <v>521497000</v>
      </c>
      <c r="H192" s="2">
        <v>2011442000</v>
      </c>
      <c r="I192" s="2">
        <v>1897253000</v>
      </c>
      <c r="J192" s="2">
        <v>10821839000</v>
      </c>
      <c r="K192" s="2">
        <v>861844000</v>
      </c>
      <c r="L192" s="2">
        <f>N192-M192</f>
        <v>6087172000</v>
      </c>
      <c r="M192" s="2">
        <v>4734667000</v>
      </c>
      <c r="N192" s="2">
        <f>J192</f>
        <v>10821839000</v>
      </c>
      <c r="O192" s="2">
        <v>208357000</v>
      </c>
      <c r="P192" t="s">
        <v>512</v>
      </c>
      <c r="Q192" s="5">
        <f t="shared" si="35"/>
        <v>2.3338817697866436</v>
      </c>
      <c r="R192" s="5">
        <f t="shared" si="36"/>
        <v>0.24175720896125052</v>
      </c>
      <c r="S192" s="5">
        <f t="shared" si="37"/>
        <v>0.77781061550421116</v>
      </c>
      <c r="T192" s="5">
        <f t="shared" si="38"/>
        <v>0.43751038986996571</v>
      </c>
      <c r="U192" s="5">
        <f t="shared" si="49"/>
        <v>6.6810112398893517</v>
      </c>
      <c r="V192" s="5">
        <f t="shared" si="39"/>
        <v>0.11236482080356212</v>
      </c>
      <c r="W192" s="5">
        <f t="shared" si="40"/>
        <v>1.410921234005226</v>
      </c>
      <c r="X192" s="5">
        <f t="shared" si="41"/>
        <v>1.7631291687115285E-2</v>
      </c>
      <c r="Y192" s="5">
        <f t="shared" si="42"/>
        <v>0.17531706025195903</v>
      </c>
      <c r="Z192" s="5">
        <f t="shared" si="43"/>
        <v>1.9253381980641183E-2</v>
      </c>
      <c r="AA192" s="5">
        <f t="shared" si="44"/>
        <v>0.18586877886466432</v>
      </c>
      <c r="AB192" s="5">
        <f t="shared" si="45"/>
        <v>7.9639329322862773E-2</v>
      </c>
      <c r="AC192" s="5">
        <f t="shared" si="46"/>
        <v>0.15691113607468457</v>
      </c>
      <c r="AD192" s="5">
        <f t="shared" si="47"/>
        <v>0.42886478058279892</v>
      </c>
      <c r="AE192" s="5">
        <f t="shared" si="50"/>
        <v>2.3486135622379715E-2</v>
      </c>
      <c r="AF192" s="5">
        <f t="shared" si="48"/>
        <v>0.42886478058279892</v>
      </c>
    </row>
    <row r="193" spans="1:32" x14ac:dyDescent="0.3">
      <c r="A193" t="s">
        <v>399</v>
      </c>
      <c r="B193" t="s">
        <v>400</v>
      </c>
      <c r="C193" s="2">
        <v>2624600000</v>
      </c>
      <c r="D193" s="2">
        <v>1209600000</v>
      </c>
      <c r="E193" s="2">
        <v>746700000</v>
      </c>
      <c r="F193" s="2">
        <v>98700000</v>
      </c>
      <c r="G193" s="2">
        <v>1226900000</v>
      </c>
      <c r="H193" s="2">
        <v>3496100000</v>
      </c>
      <c r="I193" s="2">
        <v>7064200000</v>
      </c>
      <c r="J193" s="2">
        <v>24662300000</v>
      </c>
      <c r="K193" s="2">
        <v>2968300000</v>
      </c>
      <c r="L193" s="2">
        <f>N193-M193</f>
        <v>8733900000</v>
      </c>
      <c r="M193" s="2">
        <v>15928400000</v>
      </c>
      <c r="N193" s="2">
        <f>J193</f>
        <v>24662300000</v>
      </c>
      <c r="O193" s="2">
        <v>133500000</v>
      </c>
      <c r="P193" t="s">
        <v>512</v>
      </c>
      <c r="Q193" s="5">
        <f t="shared" si="35"/>
        <v>1.1778122157463868</v>
      </c>
      <c r="R193" s="5">
        <f t="shared" si="36"/>
        <v>4.4975238351918606E-2</v>
      </c>
      <c r="S193" s="5">
        <f t="shared" si="37"/>
        <v>1.8237442608685697</v>
      </c>
      <c r="T193" s="5">
        <f t="shared" si="38"/>
        <v>0.64586028067130807</v>
      </c>
      <c r="U193" s="5">
        <f t="shared" si="49"/>
        <v>7.5653495440729479</v>
      </c>
      <c r="V193" s="5">
        <f t="shared" si="39"/>
        <v>0.10642154219192856</v>
      </c>
      <c r="W193" s="5">
        <f t="shared" si="40"/>
        <v>0.88420981706700807</v>
      </c>
      <c r="X193" s="5">
        <f t="shared" si="41"/>
        <v>3.0276981465637835E-2</v>
      </c>
      <c r="Y193" s="5">
        <f t="shared" si="42"/>
        <v>0.28643719361130143</v>
      </c>
      <c r="Z193" s="5">
        <f t="shared" si="43"/>
        <v>5.4131204307789624E-3</v>
      </c>
      <c r="AA193" s="5">
        <f t="shared" si="44"/>
        <v>0.14175887893667663</v>
      </c>
      <c r="AB193" s="5">
        <f t="shared" si="45"/>
        <v>0.12035779306877299</v>
      </c>
      <c r="AC193" s="5">
        <f t="shared" si="46"/>
        <v>0.28450049531357158</v>
      </c>
      <c r="AD193" s="5">
        <f t="shared" si="47"/>
        <v>0.46746170845081153</v>
      </c>
      <c r="AE193" s="5">
        <f t="shared" si="50"/>
        <v>3.7605730397012878E-2</v>
      </c>
      <c r="AF193" s="5">
        <f t="shared" si="48"/>
        <v>0.53912977215575708</v>
      </c>
    </row>
    <row r="194" spans="1:32" x14ac:dyDescent="0.3">
      <c r="A194" t="s">
        <v>401</v>
      </c>
      <c r="B194" t="s">
        <v>402</v>
      </c>
      <c r="C194" s="2">
        <v>3986800000</v>
      </c>
      <c r="D194" s="2">
        <v>3233300000</v>
      </c>
      <c r="E194" s="2">
        <v>3700000</v>
      </c>
      <c r="F194" s="2">
        <v>839000000</v>
      </c>
      <c r="G194" s="2">
        <v>-50600000</v>
      </c>
      <c r="H194" s="2">
        <v>7974700000</v>
      </c>
      <c r="I194" s="2">
        <v>2353100000</v>
      </c>
      <c r="J194" s="2">
        <v>24963300000</v>
      </c>
      <c r="K194" s="2">
        <v>6560100000</v>
      </c>
      <c r="L194" s="2">
        <v>9712100000</v>
      </c>
      <c r="M194" s="2">
        <f>N194-L194</f>
        <v>15251200000</v>
      </c>
      <c r="N194" s="2">
        <f>J194</f>
        <v>24963300000</v>
      </c>
      <c r="O194" s="2">
        <v>395600000</v>
      </c>
      <c r="P194" t="s">
        <v>506</v>
      </c>
      <c r="Q194" s="5">
        <f t="shared" si="35"/>
        <v>1.215636956753708</v>
      </c>
      <c r="R194" s="5">
        <f t="shared" si="36"/>
        <v>6.0303958781116142E-2</v>
      </c>
      <c r="S194" s="5">
        <f t="shared" si="37"/>
        <v>1.5703297947920636</v>
      </c>
      <c r="T194" s="5">
        <f t="shared" si="38"/>
        <v>0.61094486706485118</v>
      </c>
      <c r="U194" s="5">
        <f t="shared" si="49"/>
        <v>4.4100119189511323E-3</v>
      </c>
      <c r="V194" s="5">
        <f t="shared" si="39"/>
        <v>0.15970644906723069</v>
      </c>
      <c r="W194" s="5">
        <f t="shared" si="40"/>
        <v>0.60773463819149098</v>
      </c>
      <c r="X194" s="5">
        <f t="shared" si="41"/>
        <v>1.4821758341244948E-4</v>
      </c>
      <c r="Y194" s="5">
        <f t="shared" si="42"/>
        <v>9.4262377169685094E-2</v>
      </c>
      <c r="Z194" s="5">
        <f t="shared" si="43"/>
        <v>1.5847263783233787E-2</v>
      </c>
      <c r="AA194" s="5">
        <f t="shared" si="44"/>
        <v>0.31945696282142183</v>
      </c>
      <c r="AB194" s="5">
        <f t="shared" si="45"/>
        <v>0.26278977539027293</v>
      </c>
      <c r="AC194" s="5">
        <f t="shared" si="46"/>
        <v>9.2806260660178584E-4</v>
      </c>
      <c r="AD194" s="5">
        <f t="shared" si="47"/>
        <v>-1.2691883214608207E-2</v>
      </c>
      <c r="AE194" s="5">
        <f t="shared" si="50"/>
        <v>0.21044446674024281</v>
      </c>
      <c r="AF194" s="5">
        <f t="shared" si="48"/>
        <v>0.18899869569579614</v>
      </c>
    </row>
    <row r="195" spans="1:32" x14ac:dyDescent="0.3">
      <c r="A195" t="s">
        <v>403</v>
      </c>
      <c r="B195" t="s">
        <v>404</v>
      </c>
      <c r="C195" s="2">
        <v>1329300000</v>
      </c>
      <c r="D195" s="2">
        <v>691600000</v>
      </c>
      <c r="E195" s="2">
        <v>367000000</v>
      </c>
      <c r="F195" s="2">
        <v>16900000</v>
      </c>
      <c r="G195" s="2">
        <v>637700000</v>
      </c>
      <c r="H195" s="2">
        <v>3179500000</v>
      </c>
      <c r="I195" s="2">
        <v>1595500000</v>
      </c>
      <c r="J195" s="2">
        <v>8426700000</v>
      </c>
      <c r="K195" s="2">
        <v>955700000</v>
      </c>
      <c r="L195" s="2">
        <f>N195-M195</f>
        <v>6082700000</v>
      </c>
      <c r="M195" s="2">
        <v>2344000000</v>
      </c>
      <c r="N195" s="2">
        <f>J195</f>
        <v>8426700000</v>
      </c>
      <c r="O195" s="2">
        <v>734400000</v>
      </c>
      <c r="P195" t="s">
        <v>513</v>
      </c>
      <c r="Q195" s="5">
        <f t="shared" ref="Q195:Q245" si="51">H195/K195</f>
        <v>3.3268808203411111</v>
      </c>
      <c r="R195" s="5">
        <f t="shared" ref="R195:R245" si="52">O195/K195</f>
        <v>0.76844197970074291</v>
      </c>
      <c r="S195" s="5">
        <f t="shared" ref="S195:S245" si="53">M195/L195</f>
        <v>0.38535518766337318</v>
      </c>
      <c r="T195" s="5">
        <f t="shared" ref="T195:T245" si="54">M195/J195</f>
        <v>0.27816345663189623</v>
      </c>
      <c r="U195" s="5">
        <f t="shared" si="49"/>
        <v>21.715976331360945</v>
      </c>
      <c r="V195" s="5">
        <f t="shared" ref="V195:V245" si="55">C195/J195</f>
        <v>0.15774858485528143</v>
      </c>
      <c r="W195" s="5">
        <f t="shared" ref="W195:W245" si="56">C195/K195</f>
        <v>1.3909176519828399</v>
      </c>
      <c r="X195" s="5">
        <f t="shared" ref="X195:X245" si="57">E195/J195</f>
        <v>4.3552042911222659E-2</v>
      </c>
      <c r="Y195" s="5">
        <f t="shared" ref="Y195:Y245" si="58">I195/J195</f>
        <v>0.18933864976799933</v>
      </c>
      <c r="Z195" s="5">
        <f t="shared" ref="Z195:Z245" si="59">O195/J195</f>
        <v>8.7151553989106054E-2</v>
      </c>
      <c r="AA195" s="5">
        <f t="shared" ref="AA195:AA245" si="60">H195/J195</f>
        <v>0.3773125897445026</v>
      </c>
      <c r="AB195" s="5">
        <f t="shared" ref="AB195:AB245" si="61">K195/J195</f>
        <v>0.11341331719415666</v>
      </c>
      <c r="AC195" s="5">
        <f t="shared" ref="AC195:AC245" si="62">E195/C195</f>
        <v>0.27608515760174529</v>
      </c>
      <c r="AD195" s="5">
        <f t="shared" ref="AD195:AD245" si="63">G195/C195</f>
        <v>0.47972617166929965</v>
      </c>
      <c r="AE195" s="5">
        <f t="shared" si="50"/>
        <v>1.2713458211088543E-2</v>
      </c>
      <c r="AF195" s="5">
        <f t="shared" ref="AF195:AF245" si="64">(C195-D195)/C195</f>
        <v>0.47972617166929965</v>
      </c>
    </row>
    <row r="196" spans="1:32" x14ac:dyDescent="0.3">
      <c r="A196" t="s">
        <v>405</v>
      </c>
      <c r="B196" t="s">
        <v>406</v>
      </c>
      <c r="C196" s="2">
        <v>18593953000</v>
      </c>
      <c r="D196" s="2">
        <v>15244337000</v>
      </c>
      <c r="E196" s="2">
        <v>640642000</v>
      </c>
      <c r="F196" s="2">
        <v>132042000</v>
      </c>
      <c r="G196" s="2">
        <v>3349616000</v>
      </c>
      <c r="H196" s="2">
        <v>10396006000</v>
      </c>
      <c r="I196" s="2">
        <v>4562435000</v>
      </c>
      <c r="J196" s="2">
        <v>22087231000</v>
      </c>
      <c r="K196" s="2">
        <v>8388521000</v>
      </c>
      <c r="L196" s="2">
        <v>1436589000</v>
      </c>
      <c r="M196" s="2">
        <f>N196-L196</f>
        <v>20650642000</v>
      </c>
      <c r="N196" s="2">
        <v>22087231000</v>
      </c>
      <c r="O196" s="2">
        <v>500340000</v>
      </c>
      <c r="P196" t="s">
        <v>512</v>
      </c>
      <c r="Q196" s="5">
        <f t="shared" si="51"/>
        <v>1.239313342602349</v>
      </c>
      <c r="R196" s="5">
        <f t="shared" si="52"/>
        <v>5.9645794532790702E-2</v>
      </c>
      <c r="S196" s="5">
        <f t="shared" si="53"/>
        <v>14.374773856684131</v>
      </c>
      <c r="T196" s="5">
        <f t="shared" si="54"/>
        <v>0.93495839292847527</v>
      </c>
      <c r="U196" s="5">
        <f t="shared" si="49"/>
        <v>4.8518047287984123</v>
      </c>
      <c r="V196" s="5">
        <f t="shared" si="55"/>
        <v>0.84184174104938736</v>
      </c>
      <c r="W196" s="5">
        <f t="shared" si="56"/>
        <v>2.2165949158379648</v>
      </c>
      <c r="X196" s="5">
        <f t="shared" si="57"/>
        <v>2.9005084430909423E-2</v>
      </c>
      <c r="Y196" s="5">
        <f t="shared" si="58"/>
        <v>0.20656437196677122</v>
      </c>
      <c r="Z196" s="5">
        <f t="shared" si="59"/>
        <v>2.265290746495113E-2</v>
      </c>
      <c r="AA196" s="5">
        <f t="shared" si="60"/>
        <v>0.47067946181212122</v>
      </c>
      <c r="AB196" s="5">
        <f t="shared" si="61"/>
        <v>0.3797905224063623</v>
      </c>
      <c r="AC196" s="5">
        <f t="shared" si="62"/>
        <v>3.4454319638217865E-2</v>
      </c>
      <c r="AD196" s="5">
        <f t="shared" si="63"/>
        <v>0.18014544836162596</v>
      </c>
      <c r="AE196" s="5">
        <f t="shared" si="50"/>
        <v>7.1013409574607403E-3</v>
      </c>
      <c r="AF196" s="5">
        <f t="shared" si="64"/>
        <v>0.18014544836162596</v>
      </c>
    </row>
    <row r="197" spans="1:32" x14ac:dyDescent="0.3">
      <c r="A197" t="s">
        <v>407</v>
      </c>
      <c r="B197" t="s">
        <v>408</v>
      </c>
      <c r="C197" s="2">
        <v>31343000000</v>
      </c>
      <c r="D197" s="2">
        <v>13571000000</v>
      </c>
      <c r="E197" s="2">
        <v>21092000000</v>
      </c>
      <c r="F197" s="2">
        <v>1560000000</v>
      </c>
      <c r="G197" s="2">
        <v>374000000</v>
      </c>
      <c r="H197" s="2">
        <v>36458000000</v>
      </c>
      <c r="I197" s="2">
        <v>149394000000</v>
      </c>
      <c r="J197" s="2">
        <v>407060000000</v>
      </c>
      <c r="K197" s="2">
        <v>51127000000</v>
      </c>
      <c r="L197" s="2">
        <f>N197-M197</f>
        <v>119415000000</v>
      </c>
      <c r="M197" s="2">
        <v>287645000000</v>
      </c>
      <c r="N197" s="2">
        <f>J197</f>
        <v>407060000000</v>
      </c>
      <c r="O197" s="2">
        <v>6722000000</v>
      </c>
      <c r="P197" t="s">
        <v>512</v>
      </c>
      <c r="Q197" s="5">
        <f t="shared" si="51"/>
        <v>0.71308701860073931</v>
      </c>
      <c r="R197" s="5">
        <f t="shared" si="52"/>
        <v>0.13147651925597043</v>
      </c>
      <c r="S197" s="5">
        <f t="shared" si="53"/>
        <v>2.4087844910605871</v>
      </c>
      <c r="T197" s="5">
        <f t="shared" si="54"/>
        <v>0.70664029872746037</v>
      </c>
      <c r="U197" s="5">
        <f t="shared" si="49"/>
        <v>13.52051282051282</v>
      </c>
      <c r="V197" s="5">
        <f t="shared" si="55"/>
        <v>7.6998476883014783E-2</v>
      </c>
      <c r="W197" s="5">
        <f t="shared" si="56"/>
        <v>0.61304203258552237</v>
      </c>
      <c r="X197" s="5">
        <f t="shared" si="57"/>
        <v>5.181545718075959E-2</v>
      </c>
      <c r="Y197" s="5">
        <f t="shared" si="58"/>
        <v>0.36700732078809023</v>
      </c>
      <c r="Z197" s="5">
        <f t="shared" si="59"/>
        <v>1.6513536088045989E-2</v>
      </c>
      <c r="AA197" s="5">
        <f t="shared" si="60"/>
        <v>8.9564192011005753E-2</v>
      </c>
      <c r="AB197" s="5">
        <f t="shared" si="61"/>
        <v>0.12560064855303887</v>
      </c>
      <c r="AC197" s="5">
        <f t="shared" si="62"/>
        <v>0.67294132661200268</v>
      </c>
      <c r="AD197" s="5">
        <f t="shared" si="63"/>
        <v>1.1932488912994928E-2</v>
      </c>
      <c r="AE197" s="5">
        <f t="shared" si="50"/>
        <v>4.9771878888428038E-2</v>
      </c>
      <c r="AF197" s="5">
        <f t="shared" si="64"/>
        <v>0.56701655872124557</v>
      </c>
    </row>
    <row r="198" spans="1:32" x14ac:dyDescent="0.3">
      <c r="A198" t="s">
        <v>409</v>
      </c>
      <c r="B198" t="s">
        <v>410</v>
      </c>
      <c r="C198" s="2">
        <v>11702100000</v>
      </c>
      <c r="D198" s="2">
        <v>7333300000</v>
      </c>
      <c r="E198" s="2">
        <v>1588900000</v>
      </c>
      <c r="F198" s="2">
        <v>234000000</v>
      </c>
      <c r="G198" s="2">
        <v>948900000</v>
      </c>
      <c r="H198" s="2">
        <v>2638000000</v>
      </c>
      <c r="I198" s="2">
        <v>4222800000</v>
      </c>
      <c r="J198" s="2">
        <v>25868300000</v>
      </c>
      <c r="K198" s="2">
        <v>3375400000</v>
      </c>
      <c r="L198" s="2">
        <f>N198-M198</f>
        <v>12915200000</v>
      </c>
      <c r="M198" s="2">
        <v>12953100000</v>
      </c>
      <c r="N198" s="2">
        <v>25868300000</v>
      </c>
      <c r="O198" s="2">
        <v>600000000</v>
      </c>
      <c r="P198" t="s">
        <v>512</v>
      </c>
      <c r="Q198" s="5">
        <f t="shared" si="51"/>
        <v>0.78153700302186413</v>
      </c>
      <c r="R198" s="5">
        <f t="shared" si="52"/>
        <v>0.17775671031581441</v>
      </c>
      <c r="S198" s="5">
        <f t="shared" si="53"/>
        <v>1.0029345267591674</v>
      </c>
      <c r="T198" s="5">
        <f t="shared" si="54"/>
        <v>0.50073255683597295</v>
      </c>
      <c r="U198" s="5">
        <f t="shared" si="49"/>
        <v>6.79017094017094</v>
      </c>
      <c r="V198" s="5">
        <f t="shared" si="55"/>
        <v>0.45237220845590936</v>
      </c>
      <c r="W198" s="5">
        <f t="shared" si="56"/>
        <v>3.4668779996444865</v>
      </c>
      <c r="X198" s="5">
        <f t="shared" si="57"/>
        <v>6.1422667898547646E-2</v>
      </c>
      <c r="Y198" s="5">
        <f t="shared" si="58"/>
        <v>0.16324226949586945</v>
      </c>
      <c r="Z198" s="5">
        <f t="shared" si="59"/>
        <v>2.3194411693076081E-2</v>
      </c>
      <c r="AA198" s="5">
        <f t="shared" si="60"/>
        <v>0.10197809674389118</v>
      </c>
      <c r="AB198" s="5">
        <f t="shared" si="61"/>
        <v>0.13048402871468168</v>
      </c>
      <c r="AC198" s="5">
        <f t="shared" si="62"/>
        <v>0.13577904820502304</v>
      </c>
      <c r="AD198" s="5">
        <f t="shared" si="63"/>
        <v>8.108800984438691E-2</v>
      </c>
      <c r="AE198" s="5">
        <f t="shared" si="50"/>
        <v>1.9996410900607584E-2</v>
      </c>
      <c r="AF198" s="5">
        <f t="shared" si="64"/>
        <v>0.37333470060929236</v>
      </c>
    </row>
    <row r="199" spans="1:32" x14ac:dyDescent="0.3">
      <c r="A199" t="s">
        <v>411</v>
      </c>
      <c r="B199" t="s">
        <v>412</v>
      </c>
      <c r="C199" s="2">
        <v>1789000000</v>
      </c>
      <c r="D199" s="2">
        <v>747000000</v>
      </c>
      <c r="E199" s="2">
        <v>787000000</v>
      </c>
      <c r="F199" s="2">
        <v>300000000</v>
      </c>
      <c r="G199" s="2">
        <v>1042000000</v>
      </c>
      <c r="H199" s="2">
        <v>7396000000</v>
      </c>
      <c r="I199" s="2">
        <v>1335000000</v>
      </c>
      <c r="J199" s="2">
        <v>20685000000</v>
      </c>
      <c r="K199" s="2">
        <v>1818000000</v>
      </c>
      <c r="L199" s="2">
        <v>-3506000000</v>
      </c>
      <c r="M199" s="2">
        <f>N199-L199</f>
        <v>24191000000</v>
      </c>
      <c r="N199" s="2">
        <f>J199</f>
        <v>20685000000</v>
      </c>
      <c r="O199" s="2">
        <v>4135000000</v>
      </c>
      <c r="P199" t="s">
        <v>517</v>
      </c>
      <c r="Q199" s="5">
        <f t="shared" si="51"/>
        <v>4.0682068206820681</v>
      </c>
      <c r="R199" s="5">
        <f t="shared" si="52"/>
        <v>2.2744774477447747</v>
      </c>
      <c r="S199" s="5">
        <f t="shared" si="53"/>
        <v>-6.8998859098687966</v>
      </c>
      <c r="T199" s="5">
        <f t="shared" si="54"/>
        <v>1.1694948029973411</v>
      </c>
      <c r="U199" s="5">
        <f t="shared" si="49"/>
        <v>2.6233333333333335</v>
      </c>
      <c r="V199" s="5">
        <f t="shared" si="55"/>
        <v>8.6487793086777856E-2</v>
      </c>
      <c r="W199" s="5">
        <f t="shared" si="56"/>
        <v>0.98404840484048406</v>
      </c>
      <c r="X199" s="5">
        <f t="shared" si="57"/>
        <v>3.8046893884457339E-2</v>
      </c>
      <c r="Y199" s="5">
        <f t="shared" si="58"/>
        <v>6.4539521392313268E-2</v>
      </c>
      <c r="Z199" s="5">
        <f t="shared" si="59"/>
        <v>0.19990331157843849</v>
      </c>
      <c r="AA199" s="5">
        <f t="shared" si="60"/>
        <v>0.35755378293449358</v>
      </c>
      <c r="AB199" s="5">
        <f t="shared" si="61"/>
        <v>8.7889775199419873E-2</v>
      </c>
      <c r="AC199" s="5">
        <f t="shared" si="62"/>
        <v>0.43991056456120736</v>
      </c>
      <c r="AD199" s="5">
        <f t="shared" si="63"/>
        <v>0.58244829513694807</v>
      </c>
      <c r="AE199" s="5">
        <f t="shared" si="50"/>
        <v>0.16769144773616546</v>
      </c>
      <c r="AF199" s="5">
        <f t="shared" si="64"/>
        <v>0.58244829513694807</v>
      </c>
    </row>
    <row r="200" spans="1:32" x14ac:dyDescent="0.3">
      <c r="A200" t="s">
        <v>413</v>
      </c>
      <c r="B200" t="s">
        <v>414</v>
      </c>
      <c r="C200" s="2">
        <v>3831000000</v>
      </c>
      <c r="D200" s="2">
        <v>2507000000</v>
      </c>
      <c r="E200" s="2">
        <v>698000000</v>
      </c>
      <c r="F200" s="2">
        <v>18000000</v>
      </c>
      <c r="G200" s="2">
        <v>1803000000</v>
      </c>
      <c r="H200" s="2">
        <v>7441000000</v>
      </c>
      <c r="I200" s="2">
        <v>3854000000</v>
      </c>
      <c r="J200" s="2">
        <v>23071000000</v>
      </c>
      <c r="K200" s="2">
        <v>4011000000</v>
      </c>
      <c r="L200" s="2">
        <f>N200-M200</f>
        <v>13249000000</v>
      </c>
      <c r="M200" s="2">
        <v>9822000000</v>
      </c>
      <c r="N200" s="2">
        <f>J200</f>
        <v>23071000000</v>
      </c>
      <c r="O200" s="2">
        <v>1170000000</v>
      </c>
      <c r="P200" t="s">
        <v>506</v>
      </c>
      <c r="Q200" s="5">
        <f t="shared" si="51"/>
        <v>1.8551483420593369</v>
      </c>
      <c r="R200" s="5">
        <f t="shared" si="52"/>
        <v>0.29169783096484669</v>
      </c>
      <c r="S200" s="5">
        <f t="shared" si="53"/>
        <v>0.74133896897879081</v>
      </c>
      <c r="T200" s="5">
        <f t="shared" si="54"/>
        <v>0.42572927051276493</v>
      </c>
      <c r="U200" s="5">
        <f t="shared" si="49"/>
        <v>38.777777777777779</v>
      </c>
      <c r="V200" s="5">
        <f t="shared" si="55"/>
        <v>0.16605262017251093</v>
      </c>
      <c r="W200" s="5">
        <f t="shared" si="56"/>
        <v>0.95512341062079287</v>
      </c>
      <c r="X200" s="5">
        <f t="shared" si="57"/>
        <v>3.0254431970872523E-2</v>
      </c>
      <c r="Y200" s="5">
        <f t="shared" si="58"/>
        <v>0.16704954271596376</v>
      </c>
      <c r="Z200" s="5">
        <f t="shared" si="59"/>
        <v>5.0713016340860818E-2</v>
      </c>
      <c r="AA200" s="5">
        <f t="shared" si="60"/>
        <v>0.32252611503619261</v>
      </c>
      <c r="AB200" s="5">
        <f t="shared" si="61"/>
        <v>0.17385462268648955</v>
      </c>
      <c r="AC200" s="5">
        <f t="shared" si="62"/>
        <v>0.18219785956669277</v>
      </c>
      <c r="AD200" s="5">
        <f t="shared" si="63"/>
        <v>0.4706342991386061</v>
      </c>
      <c r="AE200" s="5">
        <f t="shared" si="50"/>
        <v>4.6985121378230231E-3</v>
      </c>
      <c r="AF200" s="5">
        <f t="shared" si="64"/>
        <v>0.34560167058209346</v>
      </c>
    </row>
    <row r="201" spans="1:32" x14ac:dyDescent="0.3">
      <c r="A201" t="s">
        <v>415</v>
      </c>
      <c r="B201" t="s">
        <v>416</v>
      </c>
      <c r="C201" s="2">
        <v>2974489000</v>
      </c>
      <c r="D201" s="2">
        <v>1327558000</v>
      </c>
      <c r="E201" s="2">
        <v>506313000</v>
      </c>
      <c r="F201" s="2">
        <v>85082000</v>
      </c>
      <c r="G201" s="2">
        <v>1646931000</v>
      </c>
      <c r="H201" s="2">
        <v>1407406000</v>
      </c>
      <c r="I201" s="2">
        <v>479913000</v>
      </c>
      <c r="J201" s="2">
        <v>7532546000</v>
      </c>
      <c r="K201" s="2">
        <v>606745000</v>
      </c>
      <c r="L201" s="2">
        <f>N201-M201</f>
        <v>4440988000</v>
      </c>
      <c r="M201" s="2">
        <v>3091558000</v>
      </c>
      <c r="N201" s="2">
        <v>7532546000</v>
      </c>
      <c r="O201" s="2">
        <v>222848000</v>
      </c>
      <c r="P201" t="s">
        <v>514</v>
      </c>
      <c r="Q201" s="5">
        <f t="shared" si="51"/>
        <v>2.319600491145374</v>
      </c>
      <c r="R201" s="5">
        <f t="shared" si="52"/>
        <v>0.36728444404156607</v>
      </c>
      <c r="S201" s="5">
        <f t="shared" si="53"/>
        <v>0.69614193958641635</v>
      </c>
      <c r="T201" s="5">
        <f t="shared" si="54"/>
        <v>0.41042670034806294</v>
      </c>
      <c r="U201" s="5">
        <f t="shared" si="49"/>
        <v>5.9508826778872148</v>
      </c>
      <c r="V201" s="5">
        <f t="shared" si="55"/>
        <v>0.39488494328478047</v>
      </c>
      <c r="W201" s="5">
        <f t="shared" si="56"/>
        <v>4.9023708477202117</v>
      </c>
      <c r="X201" s="5">
        <f t="shared" si="57"/>
        <v>6.721671530449333E-2</v>
      </c>
      <c r="Y201" s="5">
        <f t="shared" si="58"/>
        <v>6.371192422854105E-2</v>
      </c>
      <c r="Z201" s="5">
        <f t="shared" si="59"/>
        <v>2.9584684912644411E-2</v>
      </c>
      <c r="AA201" s="5">
        <f t="shared" si="60"/>
        <v>0.1868433329182457</v>
      </c>
      <c r="AB201" s="5">
        <f t="shared" si="61"/>
        <v>8.0549790203737218E-2</v>
      </c>
      <c r="AC201" s="5">
        <f t="shared" si="62"/>
        <v>0.17021848122484232</v>
      </c>
      <c r="AD201" s="5">
        <f t="shared" si="63"/>
        <v>0.55368535570311406</v>
      </c>
      <c r="AE201" s="5">
        <f t="shared" si="50"/>
        <v>2.8603904737923052E-2</v>
      </c>
      <c r="AF201" s="5">
        <f t="shared" si="64"/>
        <v>0.55368535570311406</v>
      </c>
    </row>
    <row r="202" spans="1:32" x14ac:dyDescent="0.3">
      <c r="A202" t="s">
        <v>417</v>
      </c>
      <c r="B202" t="s">
        <v>418</v>
      </c>
      <c r="C202" s="2">
        <v>1008200000</v>
      </c>
      <c r="D202" s="2">
        <v>364700000</v>
      </c>
      <c r="E202" s="2">
        <v>165000000</v>
      </c>
      <c r="F202" s="2">
        <v>10700000</v>
      </c>
      <c r="G202" s="2">
        <v>643500000</v>
      </c>
      <c r="H202" s="2">
        <v>4149900000</v>
      </c>
      <c r="I202" s="2">
        <v>1112200000</v>
      </c>
      <c r="J202" s="2">
        <v>6935300000</v>
      </c>
      <c r="K202" s="2">
        <v>1299800000</v>
      </c>
      <c r="L202" s="2">
        <v>3267200000</v>
      </c>
      <c r="M202" s="2">
        <f>N202-L202</f>
        <v>3668100000</v>
      </c>
      <c r="N202" s="2">
        <v>6935300000</v>
      </c>
      <c r="O202" s="2">
        <v>1145700000</v>
      </c>
      <c r="P202" t="s">
        <v>504</v>
      </c>
      <c r="Q202" s="5">
        <f t="shared" si="51"/>
        <v>3.1927219572241885</v>
      </c>
      <c r="R202" s="5">
        <f t="shared" si="52"/>
        <v>0.88144329896907214</v>
      </c>
      <c r="S202" s="5">
        <f t="shared" si="53"/>
        <v>1.1227044564152791</v>
      </c>
      <c r="T202" s="5">
        <f t="shared" si="54"/>
        <v>0.52890285928510661</v>
      </c>
      <c r="U202" s="5">
        <f t="shared" si="49"/>
        <v>15.420560747663551</v>
      </c>
      <c r="V202" s="5">
        <f t="shared" si="55"/>
        <v>0.14537222614739087</v>
      </c>
      <c r="W202" s="5">
        <f t="shared" si="56"/>
        <v>0.77565779350669328</v>
      </c>
      <c r="X202" s="5">
        <f t="shared" si="57"/>
        <v>2.379132842126512E-2</v>
      </c>
      <c r="Y202" s="5">
        <f t="shared" si="58"/>
        <v>0.1603679725462489</v>
      </c>
      <c r="Z202" s="5">
        <f t="shared" si="59"/>
        <v>0.16519833316511182</v>
      </c>
      <c r="AA202" s="5">
        <f t="shared" si="60"/>
        <v>0.59837353827520079</v>
      </c>
      <c r="AB202" s="5">
        <f t="shared" si="61"/>
        <v>0.18741799201188125</v>
      </c>
      <c r="AC202" s="5">
        <f t="shared" si="62"/>
        <v>0.16365800436421346</v>
      </c>
      <c r="AD202" s="5">
        <f t="shared" si="63"/>
        <v>0.6382662170204324</v>
      </c>
      <c r="AE202" s="5">
        <f t="shared" si="50"/>
        <v>1.0612973616345963E-2</v>
      </c>
      <c r="AF202" s="5">
        <f t="shared" si="64"/>
        <v>0.6382662170204324</v>
      </c>
    </row>
    <row r="203" spans="1:32" x14ac:dyDescent="0.3">
      <c r="A203" t="s">
        <v>419</v>
      </c>
      <c r="B203" t="s">
        <v>420</v>
      </c>
      <c r="C203" s="2">
        <v>78558000000</v>
      </c>
      <c r="D203" s="2">
        <v>18533000000</v>
      </c>
      <c r="E203" s="2">
        <v>14266000000</v>
      </c>
      <c r="F203" s="2">
        <v>3335000000</v>
      </c>
      <c r="G203" s="2">
        <v>8317000000</v>
      </c>
      <c r="H203" s="2">
        <v>19015000000</v>
      </c>
      <c r="I203" s="2">
        <v>40432000000</v>
      </c>
      <c r="J203" s="2">
        <v>207682000000</v>
      </c>
      <c r="K203" s="2">
        <v>20928000000</v>
      </c>
      <c r="L203" s="2">
        <v>64715000000</v>
      </c>
      <c r="M203" s="2">
        <f>N203-L203</f>
        <v>142967000000</v>
      </c>
      <c r="N203" s="2">
        <v>207682000000</v>
      </c>
      <c r="O203" s="2">
        <v>163000000</v>
      </c>
      <c r="P203" t="s">
        <v>512</v>
      </c>
      <c r="Q203" s="5">
        <f t="shared" si="51"/>
        <v>0.90859136085626913</v>
      </c>
      <c r="R203" s="5">
        <f t="shared" si="52"/>
        <v>7.7886085626911314E-3</v>
      </c>
      <c r="S203" s="5">
        <f t="shared" si="53"/>
        <v>2.2091787066367923</v>
      </c>
      <c r="T203" s="5">
        <f t="shared" si="54"/>
        <v>0.68839379435868298</v>
      </c>
      <c r="U203" s="5">
        <f t="shared" si="49"/>
        <v>4.2776611694152926</v>
      </c>
      <c r="V203" s="5">
        <f t="shared" si="55"/>
        <v>0.37826099517531608</v>
      </c>
      <c r="W203" s="5">
        <f t="shared" si="56"/>
        <v>3.7537270642201834</v>
      </c>
      <c r="X203" s="5">
        <f t="shared" si="57"/>
        <v>6.8691557284694865E-2</v>
      </c>
      <c r="Y203" s="5">
        <f t="shared" si="58"/>
        <v>0.19468225460078389</v>
      </c>
      <c r="Z203" s="5">
        <f t="shared" si="59"/>
        <v>7.8485376681657537E-4</v>
      </c>
      <c r="AA203" s="5">
        <f t="shared" si="60"/>
        <v>9.1558247705626872E-2</v>
      </c>
      <c r="AB203" s="5">
        <f t="shared" si="61"/>
        <v>0.1007694455947073</v>
      </c>
      <c r="AC203" s="5">
        <f t="shared" si="62"/>
        <v>0.18159830952926501</v>
      </c>
      <c r="AD203" s="5">
        <f t="shared" si="63"/>
        <v>0.10587082155859365</v>
      </c>
      <c r="AE203" s="5">
        <f t="shared" si="50"/>
        <v>4.2452710099544287E-2</v>
      </c>
      <c r="AF203" s="5">
        <f t="shared" si="64"/>
        <v>0.76408513455026861</v>
      </c>
    </row>
    <row r="204" spans="1:32" x14ac:dyDescent="0.3">
      <c r="A204" t="s">
        <v>421</v>
      </c>
      <c r="B204" t="s">
        <v>422</v>
      </c>
      <c r="C204" s="2">
        <v>2084500000</v>
      </c>
      <c r="D204" s="2">
        <v>591300000</v>
      </c>
      <c r="E204" s="2">
        <v>447600000</v>
      </c>
      <c r="F204" s="2">
        <v>49200000</v>
      </c>
      <c r="G204" s="2">
        <v>1493200000</v>
      </c>
      <c r="H204" s="2">
        <v>9042500000</v>
      </c>
      <c r="I204" s="2">
        <v>539200000</v>
      </c>
      <c r="J204" s="2">
        <v>13815400000</v>
      </c>
      <c r="K204" s="2">
        <v>1447600000</v>
      </c>
      <c r="L204" s="2">
        <v>2659800000</v>
      </c>
      <c r="M204" s="2">
        <v>11155600000</v>
      </c>
      <c r="N204" s="2">
        <v>13815400000</v>
      </c>
      <c r="O204" s="2">
        <v>6833100000</v>
      </c>
      <c r="P204" t="s">
        <v>512</v>
      </c>
      <c r="Q204" s="5">
        <f t="shared" si="51"/>
        <v>6.2465460071843051</v>
      </c>
      <c r="R204" s="5">
        <f t="shared" si="52"/>
        <v>4.7202956617850234</v>
      </c>
      <c r="S204" s="5">
        <f t="shared" si="53"/>
        <v>4.1941499360854202</v>
      </c>
      <c r="T204" s="5">
        <f t="shared" si="54"/>
        <v>0.80747571550588471</v>
      </c>
      <c r="U204" s="5">
        <f t="shared" si="49"/>
        <v>9.0975609756097562</v>
      </c>
      <c r="V204" s="5">
        <f t="shared" si="55"/>
        <v>0.15088234868335335</v>
      </c>
      <c r="W204" s="5">
        <f t="shared" si="56"/>
        <v>1.4399696048632218</v>
      </c>
      <c r="X204" s="5">
        <f t="shared" si="57"/>
        <v>3.2398627618454766E-2</v>
      </c>
      <c r="Y204" s="5">
        <f t="shared" si="58"/>
        <v>3.9028909767361064E-2</v>
      </c>
      <c r="Z204" s="5">
        <f t="shared" si="59"/>
        <v>0.49460022873025755</v>
      </c>
      <c r="AA204" s="5">
        <f t="shared" si="60"/>
        <v>0.65452321322582041</v>
      </c>
      <c r="AB204" s="5">
        <f t="shared" si="61"/>
        <v>0.10478162051044487</v>
      </c>
      <c r="AC204" s="5">
        <f t="shared" si="62"/>
        <v>0.21472775245862316</v>
      </c>
      <c r="AD204" s="5">
        <f t="shared" si="63"/>
        <v>0.71633485248260975</v>
      </c>
      <c r="AE204" s="5">
        <f t="shared" si="50"/>
        <v>2.3602782441832573E-2</v>
      </c>
      <c r="AF204" s="5">
        <f t="shared" si="64"/>
        <v>0.71633485248260975</v>
      </c>
    </row>
    <row r="205" spans="1:32" x14ac:dyDescent="0.3">
      <c r="A205" t="s">
        <v>423</v>
      </c>
      <c r="B205" t="s">
        <v>424</v>
      </c>
      <c r="C205" s="2">
        <v>41364000000</v>
      </c>
      <c r="D205" s="2">
        <v>26215000000</v>
      </c>
      <c r="E205" s="2">
        <v>3371000000</v>
      </c>
      <c r="F205" s="2">
        <v>376000000</v>
      </c>
      <c r="G205" s="2">
        <v>2991000000</v>
      </c>
      <c r="H205" s="2">
        <v>5787000000</v>
      </c>
      <c r="I205" s="2">
        <v>959000000</v>
      </c>
      <c r="J205" s="2">
        <v>125978000000</v>
      </c>
      <c r="K205" s="2">
        <f>L205*0.02</f>
        <v>498420000</v>
      </c>
      <c r="L205" s="2">
        <f>N205-M205</f>
        <v>24921000000</v>
      </c>
      <c r="M205" s="2">
        <v>101057000000</v>
      </c>
      <c r="N205" s="2">
        <v>125978000000</v>
      </c>
      <c r="O205" s="2">
        <v>650000000</v>
      </c>
      <c r="P205" t="s">
        <v>511</v>
      </c>
      <c r="Q205" s="5">
        <f t="shared" si="51"/>
        <v>11.610689779703865</v>
      </c>
      <c r="R205" s="5">
        <f t="shared" si="52"/>
        <v>1.3041210224308817</v>
      </c>
      <c r="S205" s="5">
        <f t="shared" si="53"/>
        <v>4.0550940973476184</v>
      </c>
      <c r="T205" s="5">
        <f t="shared" si="54"/>
        <v>0.80217974566987882</v>
      </c>
      <c r="U205" s="5">
        <f t="shared" si="49"/>
        <v>8.9654255319148941</v>
      </c>
      <c r="V205" s="5">
        <f t="shared" si="55"/>
        <v>0.32834304402355968</v>
      </c>
      <c r="W205" s="5">
        <f t="shared" si="56"/>
        <v>82.990249187432283</v>
      </c>
      <c r="X205" s="5">
        <f t="shared" si="57"/>
        <v>2.6758640397529728E-2</v>
      </c>
      <c r="Y205" s="5">
        <f t="shared" si="58"/>
        <v>7.6124402673482675E-3</v>
      </c>
      <c r="Z205" s="5">
        <f t="shared" si="59"/>
        <v>5.1596310466906917E-3</v>
      </c>
      <c r="AA205" s="5">
        <f t="shared" si="60"/>
        <v>4.5936592103383134E-2</v>
      </c>
      <c r="AB205" s="5">
        <f t="shared" si="61"/>
        <v>3.9564050866024228E-3</v>
      </c>
      <c r="AC205" s="5">
        <f t="shared" si="62"/>
        <v>8.1495986848467261E-2</v>
      </c>
      <c r="AD205" s="5">
        <f t="shared" si="63"/>
        <v>7.2309254424136937E-2</v>
      </c>
      <c r="AE205" s="5">
        <f t="shared" si="50"/>
        <v>9.0900299777584379E-3</v>
      </c>
      <c r="AF205" s="5">
        <f t="shared" si="64"/>
        <v>0.36623634077942174</v>
      </c>
    </row>
    <row r="206" spans="1:32" x14ac:dyDescent="0.3">
      <c r="A206" t="s">
        <v>425</v>
      </c>
      <c r="B206" t="s">
        <v>426</v>
      </c>
      <c r="C206" s="2">
        <v>14555741000</v>
      </c>
      <c r="D206" s="2">
        <v>9327527000</v>
      </c>
      <c r="E206" s="2">
        <v>1478912000</v>
      </c>
      <c r="F206" s="2">
        <v>46510000</v>
      </c>
      <c r="G206" s="2">
        <v>5228219000</v>
      </c>
      <c r="H206" s="2">
        <v>3263939000</v>
      </c>
      <c r="I206" s="2">
        <v>2437184000</v>
      </c>
      <c r="J206" s="2">
        <v>9188151000</v>
      </c>
      <c r="K206" s="2">
        <v>2177082000</v>
      </c>
      <c r="L206" s="2">
        <v>2149762000</v>
      </c>
      <c r="M206" s="2">
        <v>7038389000</v>
      </c>
      <c r="N206" s="2">
        <v>9188151000</v>
      </c>
      <c r="O206" s="2">
        <v>397071000</v>
      </c>
      <c r="P206" t="s">
        <v>512</v>
      </c>
      <c r="Q206" s="5">
        <f t="shared" si="51"/>
        <v>1.4992264875645473</v>
      </c>
      <c r="R206" s="5">
        <f t="shared" si="52"/>
        <v>0.18238679112683859</v>
      </c>
      <c r="S206" s="5">
        <f t="shared" si="53"/>
        <v>3.2740317300240678</v>
      </c>
      <c r="T206" s="5">
        <f t="shared" si="54"/>
        <v>0.76602887784495488</v>
      </c>
      <c r="U206" s="5">
        <f t="shared" si="49"/>
        <v>31.797720920232209</v>
      </c>
      <c r="V206" s="5">
        <f t="shared" si="55"/>
        <v>1.5841860892360171</v>
      </c>
      <c r="W206" s="5">
        <f t="shared" si="56"/>
        <v>6.6858946975814417</v>
      </c>
      <c r="X206" s="5">
        <f t="shared" si="57"/>
        <v>0.16095860853832289</v>
      </c>
      <c r="Y206" s="5">
        <f t="shared" si="58"/>
        <v>0.26525293282620194</v>
      </c>
      <c r="Z206" s="5">
        <f t="shared" si="59"/>
        <v>4.3215550114489847E-2</v>
      </c>
      <c r="AA206" s="5">
        <f t="shared" si="60"/>
        <v>0.35523349583610458</v>
      </c>
      <c r="AB206" s="5">
        <f t="shared" si="61"/>
        <v>0.23694451691096499</v>
      </c>
      <c r="AC206" s="5">
        <f t="shared" si="62"/>
        <v>0.1016033467482006</v>
      </c>
      <c r="AD206" s="5">
        <f t="shared" si="63"/>
        <v>0.35918604212592131</v>
      </c>
      <c r="AE206" s="5">
        <f t="shared" si="50"/>
        <v>3.1953028018291891E-3</v>
      </c>
      <c r="AF206" s="5">
        <f t="shared" si="64"/>
        <v>0.35918569861884736</v>
      </c>
    </row>
    <row r="207" spans="1:32" x14ac:dyDescent="0.3">
      <c r="A207" t="s">
        <v>427</v>
      </c>
      <c r="B207" t="s">
        <v>428</v>
      </c>
      <c r="C207" s="2">
        <v>13319000000</v>
      </c>
      <c r="D207" s="2">
        <v>12496000000</v>
      </c>
      <c r="E207" s="2">
        <v>231000000</v>
      </c>
      <c r="F207" s="2">
        <v>105000000</v>
      </c>
      <c r="G207" s="2">
        <v>823000000</v>
      </c>
      <c r="H207" s="2">
        <v>9216000000</v>
      </c>
      <c r="I207" s="2">
        <v>9672000000</v>
      </c>
      <c r="J207" s="2">
        <v>36746000000</v>
      </c>
      <c r="K207" s="2">
        <v>6172000000</v>
      </c>
      <c r="L207" s="2">
        <v>18150000000</v>
      </c>
      <c r="M207" s="2">
        <f>N207-L207</f>
        <v>18596000000</v>
      </c>
      <c r="N207" s="2">
        <v>36746000000</v>
      </c>
      <c r="O207" s="2">
        <v>1484000000</v>
      </c>
      <c r="P207" t="s">
        <v>512</v>
      </c>
      <c r="Q207" s="5">
        <f t="shared" si="51"/>
        <v>1.4931950745301361</v>
      </c>
      <c r="R207" s="5">
        <f t="shared" si="52"/>
        <v>0.24044069993519118</v>
      </c>
      <c r="S207" s="5">
        <f t="shared" si="53"/>
        <v>1.024573002754821</v>
      </c>
      <c r="T207" s="5">
        <f t="shared" si="54"/>
        <v>0.50606868774832636</v>
      </c>
      <c r="U207" s="5">
        <f t="shared" ref="U207:U245" si="65">ABS(E207/F207)</f>
        <v>2.2000000000000002</v>
      </c>
      <c r="V207" s="5">
        <f t="shared" si="55"/>
        <v>0.36246122026887279</v>
      </c>
      <c r="W207" s="5">
        <f t="shared" si="56"/>
        <v>2.1579714841218407</v>
      </c>
      <c r="X207" s="5">
        <f t="shared" si="57"/>
        <v>6.2863985195667554E-3</v>
      </c>
      <c r="Y207" s="5">
        <f t="shared" si="58"/>
        <v>0.2632123224296522</v>
      </c>
      <c r="Z207" s="5">
        <f t="shared" si="59"/>
        <v>4.0385348065095521E-2</v>
      </c>
      <c r="AA207" s="5">
        <f t="shared" si="60"/>
        <v>0.25080280846894898</v>
      </c>
      <c r="AB207" s="5">
        <f t="shared" si="61"/>
        <v>0.16796386001197408</v>
      </c>
      <c r="AC207" s="5">
        <f t="shared" si="62"/>
        <v>1.734364441774908E-2</v>
      </c>
      <c r="AD207" s="5">
        <f t="shared" si="63"/>
        <v>6.1791425782716423E-2</v>
      </c>
      <c r="AE207" s="5">
        <f t="shared" ref="AE207:AE245" si="66">ABS(F207/C207)</f>
        <v>7.8834747353404913E-3</v>
      </c>
      <c r="AF207" s="5">
        <f t="shared" si="64"/>
        <v>6.1791425782716423E-2</v>
      </c>
    </row>
    <row r="208" spans="1:32" x14ac:dyDescent="0.3">
      <c r="A208" t="s">
        <v>429</v>
      </c>
      <c r="B208" t="s">
        <v>430</v>
      </c>
      <c r="C208" s="2">
        <v>17677600000</v>
      </c>
      <c r="D208" s="2">
        <v>11820400000</v>
      </c>
      <c r="E208" s="2">
        <v>2894000000</v>
      </c>
      <c r="F208" s="2">
        <v>234500000</v>
      </c>
      <c r="G208" s="2">
        <v>2041700000</v>
      </c>
      <c r="H208" s="2">
        <v>6869900000</v>
      </c>
      <c r="I208" s="2">
        <v>1772200000</v>
      </c>
      <c r="J208" s="2">
        <v>19391900000</v>
      </c>
      <c r="K208" s="2">
        <v>6053500000</v>
      </c>
      <c r="L208" s="2">
        <f>N208-M208</f>
        <v>7017000000</v>
      </c>
      <c r="M208" s="2">
        <v>12374900000</v>
      </c>
      <c r="N208" s="2">
        <v>19391900000</v>
      </c>
      <c r="O208" s="2">
        <v>1095300000</v>
      </c>
      <c r="P208" t="s">
        <v>504</v>
      </c>
      <c r="Q208" s="5">
        <f t="shared" si="51"/>
        <v>1.1348641281903031</v>
      </c>
      <c r="R208" s="5">
        <f t="shared" si="52"/>
        <v>0.18093664822003799</v>
      </c>
      <c r="S208" s="5">
        <f t="shared" si="53"/>
        <v>1.7635599258942567</v>
      </c>
      <c r="T208" s="5">
        <f t="shared" si="54"/>
        <v>0.63814788648868859</v>
      </c>
      <c r="U208" s="5">
        <f t="shared" si="65"/>
        <v>12.341151385927505</v>
      </c>
      <c r="V208" s="5">
        <f t="shared" si="55"/>
        <v>0.91159711013361244</v>
      </c>
      <c r="W208" s="5">
        <f t="shared" si="56"/>
        <v>2.9202279672916496</v>
      </c>
      <c r="X208" s="5">
        <f t="shared" si="57"/>
        <v>0.14923756826303766</v>
      </c>
      <c r="Y208" s="5">
        <f t="shared" si="58"/>
        <v>9.1388672590102055E-2</v>
      </c>
      <c r="Z208" s="5">
        <f t="shared" si="59"/>
        <v>5.6482345721667292E-2</v>
      </c>
      <c r="AA208" s="5">
        <f t="shared" si="60"/>
        <v>0.35426647208370504</v>
      </c>
      <c r="AB208" s="5">
        <f t="shared" si="61"/>
        <v>0.31216642000010314</v>
      </c>
      <c r="AC208" s="5">
        <f t="shared" si="62"/>
        <v>0.16371000588315157</v>
      </c>
      <c r="AD208" s="5">
        <f t="shared" si="63"/>
        <v>0.11549644748155859</v>
      </c>
      <c r="AE208" s="5">
        <f t="shared" si="66"/>
        <v>1.3265375390324479E-2</v>
      </c>
      <c r="AF208" s="5">
        <f t="shared" si="64"/>
        <v>0.33133457030366115</v>
      </c>
    </row>
    <row r="209" spans="1:32" x14ac:dyDescent="0.3">
      <c r="A209" t="s">
        <v>431</v>
      </c>
      <c r="B209" t="s">
        <v>432</v>
      </c>
      <c r="C209" s="2">
        <v>13683000000</v>
      </c>
      <c r="D209" s="2">
        <v>11405000000</v>
      </c>
      <c r="E209" s="2">
        <v>922000000</v>
      </c>
      <c r="F209" s="2">
        <v>77000000</v>
      </c>
      <c r="G209" s="2">
        <v>921000000</v>
      </c>
      <c r="H209" s="2">
        <v>7760000000</v>
      </c>
      <c r="I209" s="2">
        <v>2477000000</v>
      </c>
      <c r="J209" s="2">
        <f>N209</f>
        <v>16856000000</v>
      </c>
      <c r="K209" s="2">
        <v>4378000000</v>
      </c>
      <c r="L209" s="2">
        <v>6987000000</v>
      </c>
      <c r="M209" s="2">
        <v>9869000000</v>
      </c>
      <c r="N209" s="2">
        <v>16856000000</v>
      </c>
      <c r="O209" s="2">
        <v>2121000000</v>
      </c>
      <c r="P209" t="s">
        <v>512</v>
      </c>
      <c r="Q209" s="5">
        <f t="shared" si="51"/>
        <v>1.7724988579259937</v>
      </c>
      <c r="R209" s="5">
        <f t="shared" si="52"/>
        <v>0.48446779351301966</v>
      </c>
      <c r="S209" s="5">
        <f t="shared" si="53"/>
        <v>1.4124803205953915</v>
      </c>
      <c r="T209" s="5">
        <f t="shared" si="54"/>
        <v>0.58548884670147128</v>
      </c>
      <c r="U209" s="5">
        <f t="shared" si="65"/>
        <v>11.974025974025974</v>
      </c>
      <c r="V209" s="5">
        <f t="shared" si="55"/>
        <v>0.81175842429995249</v>
      </c>
      <c r="W209" s="5">
        <f t="shared" si="56"/>
        <v>3.1253997259022386</v>
      </c>
      <c r="X209" s="5">
        <f t="shared" si="57"/>
        <v>5.4698623635500709E-2</v>
      </c>
      <c r="Y209" s="5">
        <f t="shared" si="58"/>
        <v>0.14695064072140485</v>
      </c>
      <c r="Z209" s="5">
        <f t="shared" si="59"/>
        <v>0.12583056478405316</v>
      </c>
      <c r="AA209" s="5">
        <f t="shared" si="60"/>
        <v>0.46037019458946371</v>
      </c>
      <c r="AB209" s="5">
        <f t="shared" si="61"/>
        <v>0.25972947318462269</v>
      </c>
      <c r="AC209" s="5">
        <f t="shared" si="62"/>
        <v>6.7382883870496235E-2</v>
      </c>
      <c r="AD209" s="5">
        <f t="shared" si="63"/>
        <v>6.7309800482350357E-2</v>
      </c>
      <c r="AE209" s="5">
        <f t="shared" si="66"/>
        <v>5.627420887232332E-3</v>
      </c>
      <c r="AF209" s="5">
        <f t="shared" si="64"/>
        <v>0.16648395819630199</v>
      </c>
    </row>
    <row r="210" spans="1:32" x14ac:dyDescent="0.3">
      <c r="A210" t="s">
        <v>433</v>
      </c>
      <c r="B210" t="s">
        <v>434</v>
      </c>
      <c r="C210" s="2">
        <v>1486095000</v>
      </c>
      <c r="D210" s="2">
        <v>814914000</v>
      </c>
      <c r="E210" s="2">
        <v>69520000</v>
      </c>
      <c r="F210" s="2">
        <v>211000</v>
      </c>
      <c r="G210" s="2">
        <v>671181000</v>
      </c>
      <c r="H210" s="2">
        <v>3122816000</v>
      </c>
      <c r="I210" s="2">
        <v>714183000</v>
      </c>
      <c r="J210" s="2">
        <v>5044506000</v>
      </c>
      <c r="K210" s="2">
        <v>1466182000</v>
      </c>
      <c r="L210" s="2">
        <f>N210-M210</f>
        <v>2173020000</v>
      </c>
      <c r="M210" s="2">
        <v>2871486000</v>
      </c>
      <c r="N210" s="2">
        <v>5044506000</v>
      </c>
      <c r="O210" s="2">
        <v>1040090000</v>
      </c>
      <c r="P210" t="s">
        <v>516</v>
      </c>
      <c r="Q210" s="5">
        <f t="shared" si="51"/>
        <v>2.1298965612727478</v>
      </c>
      <c r="R210" s="5">
        <f t="shared" si="52"/>
        <v>0.70938669278438826</v>
      </c>
      <c r="S210" s="5">
        <f t="shared" si="53"/>
        <v>1.3214264019659276</v>
      </c>
      <c r="T210" s="5">
        <f t="shared" si="54"/>
        <v>0.56923036666028348</v>
      </c>
      <c r="U210" s="5">
        <f t="shared" si="65"/>
        <v>329.478672985782</v>
      </c>
      <c r="V210" s="5">
        <f t="shared" si="55"/>
        <v>0.29459673553763244</v>
      </c>
      <c r="W210" s="5">
        <f t="shared" si="56"/>
        <v>1.0135815335340361</v>
      </c>
      <c r="X210" s="5">
        <f t="shared" si="57"/>
        <v>1.3781329628708936E-2</v>
      </c>
      <c r="Y210" s="5">
        <f t="shared" si="58"/>
        <v>0.14157640014701142</v>
      </c>
      <c r="Z210" s="5">
        <f t="shared" si="59"/>
        <v>0.20618272631651147</v>
      </c>
      <c r="AA210" s="5">
        <f t="shared" si="60"/>
        <v>0.61905288644715661</v>
      </c>
      <c r="AB210" s="5">
        <f t="shared" si="61"/>
        <v>0.29064927269389706</v>
      </c>
      <c r="AC210" s="5">
        <f t="shared" si="62"/>
        <v>4.6780320235247412E-2</v>
      </c>
      <c r="AD210" s="5">
        <f t="shared" si="63"/>
        <v>0.45164070937591472</v>
      </c>
      <c r="AE210" s="5">
        <f t="shared" si="66"/>
        <v>1.4198284766451673E-4</v>
      </c>
      <c r="AF210" s="5">
        <f t="shared" si="64"/>
        <v>0.45164070937591472</v>
      </c>
    </row>
    <row r="211" spans="1:32" x14ac:dyDescent="0.3">
      <c r="A211" t="s">
        <v>435</v>
      </c>
      <c r="B211" t="s">
        <v>436</v>
      </c>
      <c r="C211" s="2">
        <v>53717000000</v>
      </c>
      <c r="D211" s="2">
        <v>30514000000</v>
      </c>
      <c r="E211" s="2">
        <v>4211000000</v>
      </c>
      <c r="F211" s="2">
        <v>1956000000</v>
      </c>
      <c r="G211" s="2">
        <v>2618000000</v>
      </c>
      <c r="H211" s="2">
        <v>18487000000</v>
      </c>
      <c r="I211" s="2">
        <v>39815000000</v>
      </c>
      <c r="J211" s="2">
        <v>71104000000</v>
      </c>
      <c r="K211" s="2">
        <v>22203000000</v>
      </c>
      <c r="L211" s="2">
        <v>9324000000</v>
      </c>
      <c r="M211" s="2">
        <f>N211-L211</f>
        <v>61780000000</v>
      </c>
      <c r="N211" s="2">
        <v>71104000000</v>
      </c>
      <c r="O211" s="2">
        <v>6058000000</v>
      </c>
      <c r="P211" t="s">
        <v>518</v>
      </c>
      <c r="Q211" s="5">
        <f t="shared" si="51"/>
        <v>0.83263522947349455</v>
      </c>
      <c r="R211" s="5">
        <f t="shared" si="52"/>
        <v>0.27284601180020718</v>
      </c>
      <c r="S211" s="5">
        <f t="shared" si="53"/>
        <v>6.625911625911626</v>
      </c>
      <c r="T211" s="5">
        <f t="shared" si="54"/>
        <v>0.86886813681368136</v>
      </c>
      <c r="U211" s="5">
        <f t="shared" si="65"/>
        <v>2.1528629856850716</v>
      </c>
      <c r="V211" s="5">
        <f t="shared" si="55"/>
        <v>0.75547085958595861</v>
      </c>
      <c r="W211" s="5">
        <f t="shared" si="56"/>
        <v>2.4193577444489485</v>
      </c>
      <c r="X211" s="5">
        <f t="shared" si="57"/>
        <v>5.9223109810981098E-2</v>
      </c>
      <c r="Y211" s="5">
        <f t="shared" si="58"/>
        <v>0.55995443294329428</v>
      </c>
      <c r="Z211" s="5">
        <f t="shared" si="59"/>
        <v>8.5199144914491445E-2</v>
      </c>
      <c r="AA211" s="5">
        <f t="shared" si="60"/>
        <v>0.25999943744374437</v>
      </c>
      <c r="AB211" s="5">
        <f t="shared" si="61"/>
        <v>0.31226091359135916</v>
      </c>
      <c r="AC211" s="5">
        <f t="shared" si="62"/>
        <v>7.8392315281940544E-2</v>
      </c>
      <c r="AD211" s="5">
        <f t="shared" si="63"/>
        <v>4.8736898933298585E-2</v>
      </c>
      <c r="AE211" s="5">
        <f t="shared" si="66"/>
        <v>3.6413053595695966E-2</v>
      </c>
      <c r="AF211" s="5">
        <f t="shared" si="64"/>
        <v>0.43194891747491482</v>
      </c>
    </row>
    <row r="212" spans="1:32" x14ac:dyDescent="0.3">
      <c r="A212" t="s">
        <v>437</v>
      </c>
      <c r="B212" t="s">
        <v>438</v>
      </c>
      <c r="C212" s="2">
        <v>14281976000</v>
      </c>
      <c r="D212" s="2">
        <v>7107484000</v>
      </c>
      <c r="E212" s="2">
        <v>1175381000</v>
      </c>
      <c r="F212" s="2">
        <v>206674000</v>
      </c>
      <c r="G212" s="2">
        <v>719307000</v>
      </c>
      <c r="H212" s="2">
        <v>2811350000</v>
      </c>
      <c r="I212" s="2">
        <v>6124529000</v>
      </c>
      <c r="J212" s="2">
        <v>13967602000</v>
      </c>
      <c r="K212" s="2">
        <v>2013347000</v>
      </c>
      <c r="L212" s="2">
        <v>6149001000</v>
      </c>
      <c r="M212" s="2">
        <f>N212-L212</f>
        <v>7818601000</v>
      </c>
      <c r="N212" s="2">
        <v>13967602000</v>
      </c>
      <c r="O212" s="2">
        <v>119439000</v>
      </c>
      <c r="P212" t="s">
        <v>514</v>
      </c>
      <c r="Q212" s="5">
        <f t="shared" si="51"/>
        <v>1.3963564154614183</v>
      </c>
      <c r="R212" s="5">
        <f t="shared" si="52"/>
        <v>5.9323603929178625E-2</v>
      </c>
      <c r="S212" s="5">
        <f t="shared" si="53"/>
        <v>1.2715237808548088</v>
      </c>
      <c r="T212" s="5">
        <f t="shared" si="54"/>
        <v>0.55976688052823953</v>
      </c>
      <c r="U212" s="5">
        <f t="shared" si="65"/>
        <v>5.6871256181232281</v>
      </c>
      <c r="V212" s="5">
        <f t="shared" si="55"/>
        <v>1.0225073709860861</v>
      </c>
      <c r="W212" s="5">
        <f t="shared" si="56"/>
        <v>7.0936485364917221</v>
      </c>
      <c r="X212" s="5">
        <f t="shared" si="57"/>
        <v>8.4150522043798207E-2</v>
      </c>
      <c r="Y212" s="5">
        <f t="shared" si="58"/>
        <v>0.43848106496734374</v>
      </c>
      <c r="Z212" s="5">
        <f t="shared" si="59"/>
        <v>8.5511457156353683E-3</v>
      </c>
      <c r="AA212" s="5">
        <f t="shared" si="60"/>
        <v>0.20127649685321788</v>
      </c>
      <c r="AB212" s="5">
        <f t="shared" si="61"/>
        <v>0.14414406996992038</v>
      </c>
      <c r="AC212" s="5">
        <f t="shared" si="62"/>
        <v>8.2298205794492305E-2</v>
      </c>
      <c r="AD212" s="5">
        <f t="shared" si="63"/>
        <v>5.0364669426695576E-2</v>
      </c>
      <c r="AE212" s="5">
        <f t="shared" si="66"/>
        <v>1.4470966762582433E-2</v>
      </c>
      <c r="AF212" s="5">
        <f t="shared" si="64"/>
        <v>0.50234589387350881</v>
      </c>
    </row>
    <row r="213" spans="1:32" x14ac:dyDescent="0.3">
      <c r="A213" t="s">
        <v>439</v>
      </c>
      <c r="B213" t="s">
        <v>440</v>
      </c>
      <c r="C213" s="2">
        <v>371622000000</v>
      </c>
      <c r="D213" s="2">
        <v>280664000000</v>
      </c>
      <c r="E213" s="2">
        <v>29112000000</v>
      </c>
      <c r="F213" s="2">
        <v>3246000000</v>
      </c>
      <c r="G213" s="2">
        <v>23144000000</v>
      </c>
      <c r="H213" s="2">
        <v>78437000000</v>
      </c>
      <c r="I213" s="2">
        <v>11450000000</v>
      </c>
      <c r="J213" s="2">
        <v>273720000000</v>
      </c>
      <c r="K213" s="2">
        <v>99054000000</v>
      </c>
      <c r="L213" s="2">
        <f>N213-M213</f>
        <v>98919000000</v>
      </c>
      <c r="M213" s="2">
        <v>174801000000</v>
      </c>
      <c r="N213" s="2">
        <f>J213</f>
        <v>273720000000</v>
      </c>
      <c r="O213" s="2">
        <v>25427000000</v>
      </c>
      <c r="P213" t="s">
        <v>510</v>
      </c>
      <c r="Q213" s="5">
        <f t="shared" si="51"/>
        <v>0.7918610051083248</v>
      </c>
      <c r="R213" s="5">
        <f t="shared" si="52"/>
        <v>0.25669836654753975</v>
      </c>
      <c r="S213" s="5">
        <f t="shared" si="53"/>
        <v>1.7671124859733722</v>
      </c>
      <c r="T213" s="5">
        <f t="shared" si="54"/>
        <v>0.63861245067952654</v>
      </c>
      <c r="U213" s="5">
        <f t="shared" si="65"/>
        <v>8.9685767097966735</v>
      </c>
      <c r="V213" s="5">
        <f t="shared" si="55"/>
        <v>1.357672073651907</v>
      </c>
      <c r="W213" s="5">
        <f t="shared" si="56"/>
        <v>3.7517111878369374</v>
      </c>
      <c r="X213" s="5">
        <f t="shared" si="57"/>
        <v>0.10635686102586585</v>
      </c>
      <c r="Y213" s="5">
        <f t="shared" si="58"/>
        <v>4.1831068244921818E-2</v>
      </c>
      <c r="Z213" s="5">
        <f t="shared" si="59"/>
        <v>9.2894198450971799E-2</v>
      </c>
      <c r="AA213" s="5">
        <f t="shared" si="60"/>
        <v>0.28655925763553997</v>
      </c>
      <c r="AB213" s="5">
        <f t="shared" si="61"/>
        <v>0.36188075405523895</v>
      </c>
      <c r="AC213" s="5">
        <f t="shared" si="62"/>
        <v>7.8337665692558567E-2</v>
      </c>
      <c r="AD213" s="5">
        <f t="shared" si="63"/>
        <v>6.2278336589330019E-2</v>
      </c>
      <c r="AE213" s="5">
        <f t="shared" si="66"/>
        <v>8.7346820155964934E-3</v>
      </c>
      <c r="AF213" s="5">
        <f t="shared" si="64"/>
        <v>0.2447594598812772</v>
      </c>
    </row>
    <row r="214" spans="1:32" x14ac:dyDescent="0.3">
      <c r="A214" t="s">
        <v>441</v>
      </c>
      <c r="B214" t="s">
        <v>442</v>
      </c>
      <c r="C214" s="2">
        <v>12385900000</v>
      </c>
      <c r="D214" s="2">
        <v>8536800000</v>
      </c>
      <c r="E214" s="2">
        <v>3858700000</v>
      </c>
      <c r="F214" s="2">
        <v>194800000</v>
      </c>
      <c r="G214" s="2">
        <v>1283800000</v>
      </c>
      <c r="H214" s="2">
        <v>10652100000</v>
      </c>
      <c r="I214" s="2">
        <v>485300000</v>
      </c>
      <c r="J214" s="2">
        <v>63255200000</v>
      </c>
      <c r="K214" s="2">
        <v>190000000</v>
      </c>
      <c r="L214" s="2">
        <v>9651400000</v>
      </c>
      <c r="M214" s="2">
        <v>53603800000</v>
      </c>
      <c r="N214" s="2">
        <v>63255200000</v>
      </c>
      <c r="O214" s="2">
        <v>146000000</v>
      </c>
      <c r="P214" t="s">
        <v>512</v>
      </c>
      <c r="Q214" s="5">
        <f t="shared" si="51"/>
        <v>56.063684210526318</v>
      </c>
      <c r="R214" s="5">
        <f t="shared" si="52"/>
        <v>0.76842105263157889</v>
      </c>
      <c r="S214" s="5">
        <f t="shared" si="53"/>
        <v>5.5539921669395111</v>
      </c>
      <c r="T214" s="5">
        <f t="shared" si="54"/>
        <v>0.84742123967673799</v>
      </c>
      <c r="U214" s="5">
        <f t="shared" si="65"/>
        <v>19.808521560574949</v>
      </c>
      <c r="V214" s="5">
        <f t="shared" si="55"/>
        <v>0.19580840784631146</v>
      </c>
      <c r="W214" s="5">
        <f t="shared" si="56"/>
        <v>65.188947368421054</v>
      </c>
      <c r="X214" s="5">
        <f t="shared" si="57"/>
        <v>6.1002099432141549E-2</v>
      </c>
      <c r="Y214" s="5">
        <f t="shared" si="58"/>
        <v>7.6720965232897845E-3</v>
      </c>
      <c r="Z214" s="5">
        <f t="shared" si="59"/>
        <v>2.3081106375444234E-3</v>
      </c>
      <c r="AA214" s="5">
        <f t="shared" si="60"/>
        <v>0.16839880357662296</v>
      </c>
      <c r="AB214" s="5">
        <f t="shared" si="61"/>
        <v>3.0037056242016467E-3</v>
      </c>
      <c r="AC214" s="5">
        <f t="shared" si="62"/>
        <v>0.3115397346983263</v>
      </c>
      <c r="AD214" s="5">
        <f t="shared" si="63"/>
        <v>0.1036501182796567</v>
      </c>
      <c r="AE214" s="5">
        <f t="shared" si="66"/>
        <v>1.572756117843677E-2</v>
      </c>
      <c r="AF214" s="5">
        <f t="shared" si="64"/>
        <v>0.3107646598147894</v>
      </c>
    </row>
    <row r="215" spans="1:32" x14ac:dyDescent="0.3">
      <c r="A215" t="s">
        <v>443</v>
      </c>
      <c r="B215" t="s">
        <v>444</v>
      </c>
      <c r="C215" s="2">
        <v>24119000000</v>
      </c>
      <c r="D215" s="2">
        <v>13590000000</v>
      </c>
      <c r="E215" s="2">
        <v>9082000000</v>
      </c>
      <c r="F215" s="2">
        <v>1340000000</v>
      </c>
      <c r="G215" s="2">
        <v>6379000000</v>
      </c>
      <c r="H215" s="2">
        <v>4148000000</v>
      </c>
      <c r="I215" s="2">
        <v>57398000000</v>
      </c>
      <c r="J215" s="2">
        <v>67132000000</v>
      </c>
      <c r="K215" s="2">
        <v>5106000000</v>
      </c>
      <c r="L215" s="2">
        <v>14788000000</v>
      </c>
      <c r="M215" s="2">
        <v>52344000000</v>
      </c>
      <c r="N215" s="2">
        <f>J215</f>
        <v>67132000000</v>
      </c>
      <c r="O215" s="2">
        <v>1055000000</v>
      </c>
      <c r="P215" t="s">
        <v>506</v>
      </c>
      <c r="Q215" s="5">
        <f t="shared" si="51"/>
        <v>0.81237759498629059</v>
      </c>
      <c r="R215" s="5">
        <f t="shared" si="52"/>
        <v>0.20661966314140226</v>
      </c>
      <c r="S215" s="5">
        <f t="shared" si="53"/>
        <v>3.5396267243711117</v>
      </c>
      <c r="T215" s="5">
        <f t="shared" si="54"/>
        <v>0.77971757135196329</v>
      </c>
      <c r="U215" s="5">
        <f t="shared" si="65"/>
        <v>6.7776119402985078</v>
      </c>
      <c r="V215" s="5">
        <f t="shared" si="55"/>
        <v>0.35927724483107909</v>
      </c>
      <c r="W215" s="5">
        <f t="shared" si="56"/>
        <v>4.7236584410497455</v>
      </c>
      <c r="X215" s="5">
        <f t="shared" si="57"/>
        <v>0.13528570577369958</v>
      </c>
      <c r="Y215" s="5">
        <f t="shared" si="58"/>
        <v>0.85500208544360368</v>
      </c>
      <c r="Z215" s="5">
        <f t="shared" si="59"/>
        <v>1.5715307156050767E-2</v>
      </c>
      <c r="AA215" s="5">
        <f t="shared" si="60"/>
        <v>6.1788714770899124E-2</v>
      </c>
      <c r="AB215" s="5">
        <f t="shared" si="61"/>
        <v>7.6059107430137635E-2</v>
      </c>
      <c r="AC215" s="5">
        <f t="shared" si="62"/>
        <v>0.37654960819271116</v>
      </c>
      <c r="AD215" s="5">
        <f t="shared" si="63"/>
        <v>0.26448028525229073</v>
      </c>
      <c r="AE215" s="5">
        <f t="shared" si="66"/>
        <v>5.555785894937601E-2</v>
      </c>
      <c r="AF215" s="5">
        <f t="shared" si="64"/>
        <v>0.43654380364028361</v>
      </c>
    </row>
    <row r="216" spans="1:32" x14ac:dyDescent="0.3">
      <c r="A216" t="s">
        <v>445</v>
      </c>
      <c r="B216" t="s">
        <v>446</v>
      </c>
      <c r="C216" s="2">
        <v>90958000000</v>
      </c>
      <c r="D216" s="2">
        <v>73727000000</v>
      </c>
      <c r="E216" s="2">
        <v>9141000000</v>
      </c>
      <c r="F216" s="2">
        <v>785000000</v>
      </c>
      <c r="G216" s="2">
        <v>9141000000</v>
      </c>
      <c r="H216" s="2">
        <v>19413000000</v>
      </c>
      <c r="I216" s="2">
        <v>36945000000</v>
      </c>
      <c r="J216" s="2">
        <v>70857000000</v>
      </c>
      <c r="K216" s="2">
        <v>17676000000</v>
      </c>
      <c r="L216" s="2">
        <v>17306000000</v>
      </c>
      <c r="M216" s="2">
        <f>N216-L216</f>
        <v>53551000000</v>
      </c>
      <c r="N216" s="2">
        <f>J216</f>
        <v>70857000000</v>
      </c>
      <c r="O216" s="2">
        <v>3206000000</v>
      </c>
      <c r="P216" t="s">
        <v>511</v>
      </c>
      <c r="Q216" s="5">
        <f t="shared" si="51"/>
        <v>1.0982688391038697</v>
      </c>
      <c r="R216" s="5">
        <f t="shared" si="52"/>
        <v>0.18137587689522516</v>
      </c>
      <c r="S216" s="5">
        <f t="shared" si="53"/>
        <v>3.094360337455218</v>
      </c>
      <c r="T216" s="5">
        <f t="shared" si="54"/>
        <v>0.75576160435807327</v>
      </c>
      <c r="U216" s="5">
        <f t="shared" si="65"/>
        <v>11.644585987261147</v>
      </c>
      <c r="V216" s="5">
        <f t="shared" si="55"/>
        <v>1.2836840396855638</v>
      </c>
      <c r="W216" s="5">
        <f t="shared" si="56"/>
        <v>5.1458474768047067</v>
      </c>
      <c r="X216" s="5">
        <f t="shared" si="57"/>
        <v>0.12900630848046066</v>
      </c>
      <c r="Y216" s="5">
        <f t="shared" si="58"/>
        <v>0.52140226089165498</v>
      </c>
      <c r="Z216" s="5">
        <f t="shared" si="59"/>
        <v>4.5246058963828557E-2</v>
      </c>
      <c r="AA216" s="5">
        <f t="shared" si="60"/>
        <v>0.27397434269020704</v>
      </c>
      <c r="AB216" s="5">
        <f t="shared" si="61"/>
        <v>0.24946018036326686</v>
      </c>
      <c r="AC216" s="5">
        <f t="shared" si="62"/>
        <v>0.10049693265023417</v>
      </c>
      <c r="AD216" s="5">
        <f t="shared" si="63"/>
        <v>0.10049693265023417</v>
      </c>
      <c r="AE216" s="5">
        <f t="shared" si="66"/>
        <v>8.6303568680050138E-3</v>
      </c>
      <c r="AF216" s="5">
        <f t="shared" si="64"/>
        <v>0.18943908177400559</v>
      </c>
    </row>
    <row r="217" spans="1:32" x14ac:dyDescent="0.3">
      <c r="A217" t="s">
        <v>447</v>
      </c>
      <c r="B217" t="s">
        <v>448</v>
      </c>
      <c r="C217" s="2">
        <v>14332000000</v>
      </c>
      <c r="D217" s="2">
        <v>8519000000</v>
      </c>
      <c r="E217" s="2">
        <v>3827000000</v>
      </c>
      <c r="F217" s="2">
        <v>635000000</v>
      </c>
      <c r="G217" s="2">
        <v>5813000000</v>
      </c>
      <c r="H217" s="2">
        <v>2933000000</v>
      </c>
      <c r="I217" s="2">
        <v>14001000000</v>
      </c>
      <c r="J217" s="2">
        <v>25589000000</v>
      </c>
      <c r="K217" s="2">
        <v>3637000000</v>
      </c>
      <c r="L217" s="2">
        <v>8130000000</v>
      </c>
      <c r="M217" s="2">
        <v>17459000000</v>
      </c>
      <c r="N217" s="2">
        <v>25589000000</v>
      </c>
      <c r="O217" s="2">
        <v>363000000</v>
      </c>
      <c r="P217" t="s">
        <v>514</v>
      </c>
      <c r="Q217" s="5">
        <f t="shared" si="51"/>
        <v>0.80643387407203737</v>
      </c>
      <c r="R217" s="5">
        <f t="shared" si="52"/>
        <v>9.980753368160572E-2</v>
      </c>
      <c r="S217" s="5">
        <f t="shared" si="53"/>
        <v>2.147478474784748</v>
      </c>
      <c r="T217" s="5">
        <f t="shared" si="54"/>
        <v>0.68228535698933135</v>
      </c>
      <c r="U217" s="5">
        <f t="shared" si="65"/>
        <v>6.0267716535433067</v>
      </c>
      <c r="V217" s="5">
        <f t="shared" si="55"/>
        <v>0.56008441127046782</v>
      </c>
      <c r="W217" s="5">
        <f t="shared" si="56"/>
        <v>3.9406103931811933</v>
      </c>
      <c r="X217" s="5">
        <f t="shared" si="57"/>
        <v>0.14955645003712534</v>
      </c>
      <c r="Y217" s="5">
        <f t="shared" si="58"/>
        <v>0.54714916565711824</v>
      </c>
      <c r="Z217" s="5">
        <f t="shared" si="59"/>
        <v>1.4185782953612881E-2</v>
      </c>
      <c r="AA217" s="5">
        <f t="shared" si="60"/>
        <v>0.11461956309351674</v>
      </c>
      <c r="AB217" s="5">
        <f t="shared" si="61"/>
        <v>0.14213138457931143</v>
      </c>
      <c r="AC217" s="5">
        <f t="shared" si="62"/>
        <v>0.26702483951995537</v>
      </c>
      <c r="AD217" s="5">
        <f t="shared" si="63"/>
        <v>0.40559586938319842</v>
      </c>
      <c r="AE217" s="5">
        <f t="shared" si="66"/>
        <v>4.4306447111359198E-2</v>
      </c>
      <c r="AF217" s="5">
        <f t="shared" si="64"/>
        <v>0.40559586938319842</v>
      </c>
    </row>
    <row r="218" spans="1:32" x14ac:dyDescent="0.3">
      <c r="A218" t="s">
        <v>449</v>
      </c>
      <c r="B218" t="s">
        <v>450</v>
      </c>
      <c r="C218" s="2">
        <v>2960283000</v>
      </c>
      <c r="D218" s="2">
        <v>1327871000</v>
      </c>
      <c r="E218" s="2">
        <v>-32232000</v>
      </c>
      <c r="F218" s="2">
        <v>63338000</v>
      </c>
      <c r="G218" s="2">
        <v>-42452000</v>
      </c>
      <c r="H218" s="2">
        <v>4935926000</v>
      </c>
      <c r="I218" s="2">
        <v>913384000</v>
      </c>
      <c r="J218" s="2">
        <v>12616474000</v>
      </c>
      <c r="K218" s="2">
        <v>3997283000</v>
      </c>
      <c r="L218" s="2">
        <v>2109193000</v>
      </c>
      <c r="M218" s="2">
        <v>10507281000</v>
      </c>
      <c r="N218" s="2">
        <v>12616474000</v>
      </c>
      <c r="O218" s="2">
        <v>90</v>
      </c>
      <c r="P218" t="s">
        <v>512</v>
      </c>
      <c r="Q218" s="5">
        <f t="shared" si="51"/>
        <v>1.2348202516559372</v>
      </c>
      <c r="R218" s="5">
        <f t="shared" si="52"/>
        <v>2.2515293513118786E-8</v>
      </c>
      <c r="S218" s="5">
        <f t="shared" si="53"/>
        <v>4.9816593360588621</v>
      </c>
      <c r="T218" s="5">
        <f t="shared" si="54"/>
        <v>0.8328223083565186</v>
      </c>
      <c r="U218" s="5">
        <f t="shared" si="65"/>
        <v>0.50888881871862068</v>
      </c>
      <c r="V218" s="5">
        <f t="shared" si="55"/>
        <v>0.23463631756384548</v>
      </c>
      <c r="W218" s="5">
        <f t="shared" si="56"/>
        <v>0.74057378474328683</v>
      </c>
      <c r="X218" s="5">
        <f t="shared" si="57"/>
        <v>-2.5547549973154149E-3</v>
      </c>
      <c r="Y218" s="5">
        <f t="shared" si="58"/>
        <v>7.239613857247279E-2</v>
      </c>
      <c r="Z218" s="5">
        <f t="shared" si="59"/>
        <v>7.1335303350207041E-9</v>
      </c>
      <c r="AA218" s="5">
        <f t="shared" si="60"/>
        <v>0.39122864280463782</v>
      </c>
      <c r="AB218" s="5">
        <f t="shared" si="61"/>
        <v>0.31683043931291738</v>
      </c>
      <c r="AC218" s="5">
        <f t="shared" si="62"/>
        <v>-1.0888148193939566E-2</v>
      </c>
      <c r="AD218" s="5">
        <f t="shared" si="63"/>
        <v>-1.4340520821826831E-2</v>
      </c>
      <c r="AE218" s="5">
        <f t="shared" si="66"/>
        <v>2.1395927348837933E-2</v>
      </c>
      <c r="AF218" s="5">
        <f t="shared" si="64"/>
        <v>0.55143781861396357</v>
      </c>
    </row>
    <row r="219" spans="1:32" x14ac:dyDescent="0.3">
      <c r="A219" t="s">
        <v>451</v>
      </c>
      <c r="B219" t="s">
        <v>452</v>
      </c>
      <c r="C219" s="2">
        <v>144766000000</v>
      </c>
      <c r="D219" s="2">
        <v>131834000000</v>
      </c>
      <c r="E219" s="2">
        <v>11858000000</v>
      </c>
      <c r="F219" s="2">
        <v>592000000</v>
      </c>
      <c r="G219" s="2">
        <v>9149000000</v>
      </c>
      <c r="H219" s="2">
        <v>26221000000</v>
      </c>
      <c r="I219" s="2">
        <v>51668000000</v>
      </c>
      <c r="J219" s="2">
        <v>63056000000</v>
      </c>
      <c r="K219" s="2">
        <v>16802000000</v>
      </c>
      <c r="L219" s="2">
        <v>26346000000</v>
      </c>
      <c r="M219" s="2">
        <f>N219-L219</f>
        <v>36710000000</v>
      </c>
      <c r="N219" s="2">
        <v>63056000000</v>
      </c>
      <c r="O219" s="2">
        <v>5424000000</v>
      </c>
      <c r="P219" t="s">
        <v>512</v>
      </c>
      <c r="Q219" s="5">
        <f t="shared" si="51"/>
        <v>1.560588025235091</v>
      </c>
      <c r="R219" s="5">
        <f t="shared" si="52"/>
        <v>0.32281871205808832</v>
      </c>
      <c r="S219" s="5">
        <f t="shared" si="53"/>
        <v>1.3933803993016018</v>
      </c>
      <c r="T219" s="5">
        <f t="shared" si="54"/>
        <v>0.58218091854859177</v>
      </c>
      <c r="U219" s="5">
        <f t="shared" si="65"/>
        <v>20.030405405405407</v>
      </c>
      <c r="V219" s="5">
        <f t="shared" si="55"/>
        <v>2.2958322760720629</v>
      </c>
      <c r="W219" s="5">
        <f t="shared" si="56"/>
        <v>8.6159980954648248</v>
      </c>
      <c r="X219" s="5">
        <f t="shared" si="57"/>
        <v>0.18805506216696269</v>
      </c>
      <c r="Y219" s="5">
        <f t="shared" si="58"/>
        <v>0.8193986297893936</v>
      </c>
      <c r="Z219" s="5">
        <f t="shared" si="59"/>
        <v>8.6018776960162399E-2</v>
      </c>
      <c r="AA219" s="5">
        <f t="shared" si="60"/>
        <v>0.41583671656939863</v>
      </c>
      <c r="AB219" s="5">
        <f t="shared" si="61"/>
        <v>0.26646155798020804</v>
      </c>
      <c r="AC219" s="5">
        <f t="shared" si="62"/>
        <v>8.1911498556290846E-2</v>
      </c>
      <c r="AD219" s="5">
        <f t="shared" si="63"/>
        <v>6.3198541093903271E-2</v>
      </c>
      <c r="AE219" s="5">
        <f t="shared" si="66"/>
        <v>4.089357998425045E-3</v>
      </c>
      <c r="AF219" s="5">
        <f t="shared" si="64"/>
        <v>8.9330367627757895E-2</v>
      </c>
    </row>
    <row r="220" spans="1:32" x14ac:dyDescent="0.3">
      <c r="A220" t="s">
        <v>453</v>
      </c>
      <c r="B220" t="s">
        <v>454</v>
      </c>
      <c r="C220" s="2">
        <v>3408000000</v>
      </c>
      <c r="D220" s="2">
        <v>639000000</v>
      </c>
      <c r="E220" s="2">
        <v>547000000</v>
      </c>
      <c r="F220" s="2">
        <v>79000000</v>
      </c>
      <c r="G220" s="2">
        <v>477000000</v>
      </c>
      <c r="H220" s="2">
        <v>11019000000</v>
      </c>
      <c r="I220" s="2">
        <v>1644000000</v>
      </c>
      <c r="J220" s="2">
        <v>32199000000</v>
      </c>
      <c r="K220" s="2">
        <v>12735000000</v>
      </c>
      <c r="L220" s="2">
        <v>2547000000</v>
      </c>
      <c r="M220" s="2">
        <v>29652000000</v>
      </c>
      <c r="N220" s="2">
        <v>32199000000</v>
      </c>
      <c r="O220" s="2">
        <v>6801000000</v>
      </c>
      <c r="P220" t="s">
        <v>513</v>
      </c>
      <c r="Q220" s="5">
        <f t="shared" si="51"/>
        <v>0.86525323910482921</v>
      </c>
      <c r="R220" s="5">
        <f t="shared" si="52"/>
        <v>0.53404004711425201</v>
      </c>
      <c r="S220" s="5">
        <f t="shared" si="53"/>
        <v>11.64193168433451</v>
      </c>
      <c r="T220" s="5">
        <f t="shared" si="54"/>
        <v>0.92089816453927142</v>
      </c>
      <c r="U220" s="5">
        <f t="shared" si="65"/>
        <v>6.924050632911392</v>
      </c>
      <c r="V220" s="5">
        <f t="shared" si="55"/>
        <v>0.10584179632907854</v>
      </c>
      <c r="W220" s="5">
        <f t="shared" si="56"/>
        <v>0.26760895170789162</v>
      </c>
      <c r="X220" s="5">
        <f t="shared" si="57"/>
        <v>1.6988105220659026E-2</v>
      </c>
      <c r="Y220" s="5">
        <f t="shared" si="58"/>
        <v>5.1057486257337185E-2</v>
      </c>
      <c r="Z220" s="5">
        <f t="shared" si="59"/>
        <v>0.21121773968135657</v>
      </c>
      <c r="AA220" s="5">
        <f t="shared" si="60"/>
        <v>0.34221559675766328</v>
      </c>
      <c r="AB220" s="5">
        <f t="shared" si="61"/>
        <v>0.39550917730364299</v>
      </c>
      <c r="AC220" s="5">
        <f t="shared" si="62"/>
        <v>0.16050469483568075</v>
      </c>
      <c r="AD220" s="5">
        <f t="shared" si="63"/>
        <v>0.13996478873239437</v>
      </c>
      <c r="AE220" s="5">
        <f t="shared" si="66"/>
        <v>2.3180751173708922E-2</v>
      </c>
      <c r="AF220" s="5">
        <f t="shared" si="64"/>
        <v>0.8125</v>
      </c>
    </row>
    <row r="221" spans="1:32" x14ac:dyDescent="0.3">
      <c r="A221" t="s">
        <v>455</v>
      </c>
      <c r="B221" t="s">
        <v>456</v>
      </c>
      <c r="C221" s="2">
        <v>2681400000</v>
      </c>
      <c r="D221" s="2">
        <v>876500000</v>
      </c>
      <c r="E221" s="2">
        <v>1131700000</v>
      </c>
      <c r="F221" s="2">
        <v>115500000</v>
      </c>
      <c r="G221" s="2">
        <v>614400000</v>
      </c>
      <c r="H221" s="2">
        <v>810100000</v>
      </c>
      <c r="I221" s="2">
        <v>206800000</v>
      </c>
      <c r="J221" s="2">
        <v>4366100000</v>
      </c>
      <c r="K221" s="2">
        <v>771400000</v>
      </c>
      <c r="L221" s="2">
        <f>N221-M221</f>
        <v>322200000</v>
      </c>
      <c r="M221" s="2">
        <v>4043900000</v>
      </c>
      <c r="N221" s="2">
        <v>4366100000</v>
      </c>
      <c r="O221" s="2">
        <v>302700000</v>
      </c>
      <c r="P221" t="s">
        <v>512</v>
      </c>
      <c r="Q221" s="5">
        <f t="shared" si="51"/>
        <v>1.0501685247601762</v>
      </c>
      <c r="R221" s="5">
        <f t="shared" si="52"/>
        <v>0.39240342234897591</v>
      </c>
      <c r="S221" s="5">
        <f t="shared" si="53"/>
        <v>12.550900062073246</v>
      </c>
      <c r="T221" s="5">
        <f t="shared" si="54"/>
        <v>0.92620416389913196</v>
      </c>
      <c r="U221" s="5">
        <f t="shared" si="65"/>
        <v>9.798268398268398</v>
      </c>
      <c r="V221" s="5">
        <f t="shared" si="55"/>
        <v>0.61414076635899317</v>
      </c>
      <c r="W221" s="5">
        <f t="shared" si="56"/>
        <v>3.4760176302826031</v>
      </c>
      <c r="X221" s="5">
        <f t="shared" si="57"/>
        <v>0.25920157577700925</v>
      </c>
      <c r="Y221" s="5">
        <f t="shared" si="58"/>
        <v>4.7364925219303265E-2</v>
      </c>
      <c r="Z221" s="5">
        <f t="shared" si="59"/>
        <v>6.9329607659009182E-2</v>
      </c>
      <c r="AA221" s="5">
        <f t="shared" si="60"/>
        <v>0.18554316208973684</v>
      </c>
      <c r="AB221" s="5">
        <f t="shared" si="61"/>
        <v>0.17667941641281693</v>
      </c>
      <c r="AC221" s="5">
        <f t="shared" si="62"/>
        <v>0.42205564257477435</v>
      </c>
      <c r="AD221" s="5">
        <f t="shared" si="63"/>
        <v>0.22913403445961064</v>
      </c>
      <c r="AE221" s="5">
        <f t="shared" si="66"/>
        <v>4.307451331394048E-2</v>
      </c>
      <c r="AF221" s="5">
        <f t="shared" si="64"/>
        <v>0.67311852017602747</v>
      </c>
    </row>
    <row r="222" spans="1:32" x14ac:dyDescent="0.3">
      <c r="A222" t="s">
        <v>457</v>
      </c>
      <c r="B222" t="s">
        <v>458</v>
      </c>
      <c r="C222" s="2">
        <v>1493100000</v>
      </c>
      <c r="D222" s="2">
        <v>197300000</v>
      </c>
      <c r="E222" s="2">
        <v>1000600000</v>
      </c>
      <c r="F222" s="2">
        <v>75300000</v>
      </c>
      <c r="G222" s="2">
        <v>817600000</v>
      </c>
      <c r="H222" s="2">
        <v>988300000</v>
      </c>
      <c r="I222" s="2">
        <v>233200000</v>
      </c>
      <c r="J222" s="2">
        <v>1749000000</v>
      </c>
      <c r="K222" s="2">
        <v>1188500000</v>
      </c>
      <c r="L222" s="2">
        <f>N222-M222</f>
        <v>-1581000000</v>
      </c>
      <c r="M222" s="2">
        <v>3330000000</v>
      </c>
      <c r="N222" s="2">
        <f>J222</f>
        <v>1749000000</v>
      </c>
      <c r="O222" s="2">
        <v>240100000</v>
      </c>
      <c r="P222" t="s">
        <v>512</v>
      </c>
      <c r="Q222" s="5">
        <f t="shared" si="51"/>
        <v>0.83155237694572992</v>
      </c>
      <c r="R222" s="5">
        <f t="shared" si="52"/>
        <v>0.20201935212452671</v>
      </c>
      <c r="S222" s="5">
        <f t="shared" si="53"/>
        <v>-2.1062618595825429</v>
      </c>
      <c r="T222" s="5">
        <f t="shared" si="54"/>
        <v>1.9039451114922814</v>
      </c>
      <c r="U222" s="5">
        <f t="shared" si="65"/>
        <v>13.288180610889775</v>
      </c>
      <c r="V222" s="5">
        <f t="shared" si="55"/>
        <v>0.85368782161234991</v>
      </c>
      <c r="W222" s="5">
        <f t="shared" si="56"/>
        <v>1.2562894404711822</v>
      </c>
      <c r="X222" s="5">
        <f t="shared" si="57"/>
        <v>0.57209834190966269</v>
      </c>
      <c r="Y222" s="5">
        <f t="shared" si="58"/>
        <v>0.13333333333333333</v>
      </c>
      <c r="Z222" s="5">
        <f t="shared" si="59"/>
        <v>0.13727844482561463</v>
      </c>
      <c r="AA222" s="5">
        <f t="shared" si="60"/>
        <v>0.56506575185820473</v>
      </c>
      <c r="AB222" s="5">
        <f t="shared" si="61"/>
        <v>0.67953116066323616</v>
      </c>
      <c r="AC222" s="5">
        <f t="shared" si="62"/>
        <v>0.67014935369365747</v>
      </c>
      <c r="AD222" s="5">
        <f t="shared" si="63"/>
        <v>0.54758556024378813</v>
      </c>
      <c r="AE222" s="5">
        <f t="shared" si="66"/>
        <v>5.04319871408479E-2</v>
      </c>
      <c r="AF222" s="5">
        <f t="shared" si="64"/>
        <v>0.86785881722590585</v>
      </c>
    </row>
    <row r="223" spans="1:32" x14ac:dyDescent="0.3">
      <c r="A223" t="s">
        <v>459</v>
      </c>
      <c r="B223" t="s">
        <v>460</v>
      </c>
      <c r="C223" s="2">
        <v>35130000000</v>
      </c>
      <c r="D223" s="2">
        <v>15182000000</v>
      </c>
      <c r="E223" s="2">
        <v>600000000</v>
      </c>
      <c r="F223" s="2">
        <v>1599000000</v>
      </c>
      <c r="G223" s="2">
        <v>-2573000000</v>
      </c>
      <c r="H223" s="2">
        <v>36814000000</v>
      </c>
      <c r="I223" s="2">
        <v>108310000000</v>
      </c>
      <c r="J223" s="2">
        <v>380255000000</v>
      </c>
      <c r="K223" s="2">
        <v>53223000000</v>
      </c>
      <c r="L223" s="2">
        <v>93799000000</v>
      </c>
      <c r="M223" s="2">
        <f>N223-L223</f>
        <v>286456000000</v>
      </c>
      <c r="N223" s="2">
        <v>380255000000</v>
      </c>
      <c r="O223" s="2">
        <v>2065000000</v>
      </c>
      <c r="P223" t="s">
        <v>504</v>
      </c>
      <c r="Q223" s="5">
        <f t="shared" si="51"/>
        <v>0.69169344080566675</v>
      </c>
      <c r="R223" s="5">
        <f t="shared" si="52"/>
        <v>3.8799015463239578E-2</v>
      </c>
      <c r="S223" s="5">
        <f t="shared" si="53"/>
        <v>3.0539344769133998</v>
      </c>
      <c r="T223" s="5">
        <f t="shared" si="54"/>
        <v>0.75332605751403658</v>
      </c>
      <c r="U223" s="5">
        <f t="shared" si="65"/>
        <v>0.37523452157598497</v>
      </c>
      <c r="V223" s="5">
        <f t="shared" si="55"/>
        <v>9.2385372973399424E-2</v>
      </c>
      <c r="W223" s="5">
        <f t="shared" si="56"/>
        <v>0.66005298461191586</v>
      </c>
      <c r="X223" s="5">
        <f t="shared" si="57"/>
        <v>1.5778885221759084E-3</v>
      </c>
      <c r="Y223" s="5">
        <f t="shared" si="58"/>
        <v>0.28483517639478773</v>
      </c>
      <c r="Z223" s="5">
        <f t="shared" si="59"/>
        <v>5.4305663304887513E-3</v>
      </c>
      <c r="AA223" s="5">
        <f t="shared" si="60"/>
        <v>9.6813980092306476E-2</v>
      </c>
      <c r="AB223" s="5">
        <f t="shared" si="61"/>
        <v>0.13996660135961395</v>
      </c>
      <c r="AC223" s="5">
        <f t="shared" si="62"/>
        <v>1.7079419299743808E-2</v>
      </c>
      <c r="AD223" s="5">
        <f t="shared" si="63"/>
        <v>-7.3242243097068033E-2</v>
      </c>
      <c r="AE223" s="5">
        <f t="shared" si="66"/>
        <v>4.5516652433817251E-2</v>
      </c>
      <c r="AF223" s="5">
        <f t="shared" si="64"/>
        <v>0.56783376031881583</v>
      </c>
    </row>
    <row r="224" spans="1:32" x14ac:dyDescent="0.3">
      <c r="A224" t="s">
        <v>461</v>
      </c>
      <c r="B224" t="s">
        <v>462</v>
      </c>
      <c r="C224" s="2">
        <v>9677000000</v>
      </c>
      <c r="D224" s="2">
        <v>6733000000</v>
      </c>
      <c r="E224" s="2">
        <v>1266000000</v>
      </c>
      <c r="F224" s="2">
        <v>218000000</v>
      </c>
      <c r="G224" s="2">
        <v>2944000000</v>
      </c>
      <c r="H224" s="2">
        <v>4855000000</v>
      </c>
      <c r="I224" s="2">
        <v>1485000000</v>
      </c>
      <c r="J224" s="2">
        <v>18988000000</v>
      </c>
      <c r="K224" s="2">
        <v>4056000000</v>
      </c>
      <c r="L224" s="2">
        <f>N224-M224</f>
        <v>10524000000</v>
      </c>
      <c r="M224" s="2">
        <v>8464000000</v>
      </c>
      <c r="N224" s="2">
        <v>18988000000</v>
      </c>
      <c r="O224" s="2">
        <v>620000000</v>
      </c>
      <c r="P224" t="s">
        <v>512</v>
      </c>
      <c r="Q224" s="5">
        <f t="shared" si="51"/>
        <v>1.1969921104536489</v>
      </c>
      <c r="R224" s="5">
        <f t="shared" si="52"/>
        <v>0.15285996055226825</v>
      </c>
      <c r="S224" s="5">
        <f t="shared" si="53"/>
        <v>0.80425693652603569</v>
      </c>
      <c r="T224" s="5">
        <f t="shared" si="54"/>
        <v>0.44575521381925426</v>
      </c>
      <c r="U224" s="5">
        <f t="shared" si="65"/>
        <v>5.807339449541284</v>
      </c>
      <c r="V224" s="5">
        <f t="shared" si="55"/>
        <v>0.50963766589424897</v>
      </c>
      <c r="W224" s="5">
        <f t="shared" si="56"/>
        <v>2.3858481262327418</v>
      </c>
      <c r="X224" s="5">
        <f t="shared" si="57"/>
        <v>6.6673688645460291E-2</v>
      </c>
      <c r="Y224" s="5">
        <f t="shared" si="58"/>
        <v>7.820728881398778E-2</v>
      </c>
      <c r="Z224" s="5">
        <f t="shared" si="59"/>
        <v>3.2652201390351798E-2</v>
      </c>
      <c r="AA224" s="5">
        <f t="shared" si="60"/>
        <v>0.25568780282283549</v>
      </c>
      <c r="AB224" s="5">
        <f t="shared" si="61"/>
        <v>0.2136085949020434</v>
      </c>
      <c r="AC224" s="5">
        <f t="shared" si="62"/>
        <v>0.13082566911232821</v>
      </c>
      <c r="AD224" s="5">
        <f t="shared" si="63"/>
        <v>0.30422651648238092</v>
      </c>
      <c r="AE224" s="5">
        <f t="shared" si="66"/>
        <v>2.252764286452413E-2</v>
      </c>
      <c r="AF224" s="5">
        <f t="shared" si="64"/>
        <v>0.30422651648238092</v>
      </c>
    </row>
    <row r="225" spans="1:32" x14ac:dyDescent="0.3">
      <c r="A225" t="s">
        <v>463</v>
      </c>
      <c r="B225" t="s">
        <v>464</v>
      </c>
      <c r="C225" s="2">
        <v>36707000000</v>
      </c>
      <c r="D225" s="2">
        <v>29937000000</v>
      </c>
      <c r="E225" s="2">
        <v>-39000000</v>
      </c>
      <c r="F225" s="2">
        <v>99000000</v>
      </c>
      <c r="G225" s="2">
        <v>-278000000</v>
      </c>
      <c r="H225" s="2">
        <v>17345000000</v>
      </c>
      <c r="I225" s="2">
        <v>11176000000</v>
      </c>
      <c r="J225" s="2">
        <v>97823000000</v>
      </c>
      <c r="K225" s="2">
        <v>26116000000</v>
      </c>
      <c r="L225" s="2">
        <f>N225-M225</f>
        <v>27757000000</v>
      </c>
      <c r="M225" s="2">
        <v>70066000000</v>
      </c>
      <c r="N225" s="2">
        <f>J225</f>
        <v>97823000000</v>
      </c>
      <c r="O225" s="2">
        <v>784000000</v>
      </c>
      <c r="P225" t="s">
        <v>513</v>
      </c>
      <c r="Q225" s="5">
        <f t="shared" si="51"/>
        <v>0.66415224383519678</v>
      </c>
      <c r="R225" s="5">
        <f t="shared" si="52"/>
        <v>3.0019911165568999E-2</v>
      </c>
      <c r="S225" s="5">
        <f t="shared" si="53"/>
        <v>2.5242641495838889</v>
      </c>
      <c r="T225" s="5">
        <f t="shared" si="54"/>
        <v>0.71625282397800105</v>
      </c>
      <c r="U225" s="5">
        <f t="shared" si="65"/>
        <v>0.39393939393939392</v>
      </c>
      <c r="V225" s="5">
        <f t="shared" si="55"/>
        <v>0.37523895198470708</v>
      </c>
      <c r="W225" s="5">
        <f t="shared" si="56"/>
        <v>1.4055368356563027</v>
      </c>
      <c r="X225" s="5">
        <f t="shared" si="57"/>
        <v>-3.9867924721180093E-4</v>
      </c>
      <c r="Y225" s="5">
        <f t="shared" si="58"/>
        <v>0.11424716068818172</v>
      </c>
      <c r="Z225" s="5">
        <f t="shared" si="59"/>
        <v>8.0144751234372293E-3</v>
      </c>
      <c r="AA225" s="5">
        <f t="shared" si="60"/>
        <v>0.17731003956124838</v>
      </c>
      <c r="AB225" s="5">
        <f t="shared" si="61"/>
        <v>0.26697198000470235</v>
      </c>
      <c r="AC225" s="5">
        <f t="shared" si="62"/>
        <v>-1.0624676492222193E-3</v>
      </c>
      <c r="AD225" s="5">
        <f t="shared" si="63"/>
        <v>-7.57348734573787E-3</v>
      </c>
      <c r="AE225" s="5">
        <f t="shared" si="66"/>
        <v>2.6970332634102486E-3</v>
      </c>
      <c r="AF225" s="5">
        <f t="shared" si="64"/>
        <v>0.18443348680088267</v>
      </c>
    </row>
    <row r="226" spans="1:32" x14ac:dyDescent="0.3">
      <c r="A226" t="s">
        <v>465</v>
      </c>
      <c r="B226" t="s">
        <v>466</v>
      </c>
      <c r="C226" s="2">
        <v>3032000000</v>
      </c>
      <c r="D226" s="2">
        <v>2540000000</v>
      </c>
      <c r="E226" s="2">
        <v>-210000000</v>
      </c>
      <c r="F226" s="2">
        <v>108000000</v>
      </c>
      <c r="G226" s="2">
        <v>-287000000</v>
      </c>
      <c r="H226" s="2">
        <v>7838000000</v>
      </c>
      <c r="I226" s="2">
        <v>3315000000</v>
      </c>
      <c r="J226" s="2">
        <v>24385000000</v>
      </c>
      <c r="K226" s="2">
        <v>4693000000</v>
      </c>
      <c r="L226" s="2">
        <f>N226-M226</f>
        <v>10944000000</v>
      </c>
      <c r="M226" s="2">
        <v>13441000000</v>
      </c>
      <c r="N226" s="2">
        <f>J226</f>
        <v>24385000000</v>
      </c>
      <c r="O226" s="2">
        <v>2481000000</v>
      </c>
      <c r="P226" t="s">
        <v>516</v>
      </c>
      <c r="Q226" s="5">
        <f t="shared" si="51"/>
        <v>1.6701470274877477</v>
      </c>
      <c r="R226" s="5">
        <f t="shared" si="52"/>
        <v>0.52865970594502454</v>
      </c>
      <c r="S226" s="5">
        <f t="shared" si="53"/>
        <v>1.2281615497076024</v>
      </c>
      <c r="T226" s="5">
        <f t="shared" si="54"/>
        <v>0.55119950789419725</v>
      </c>
      <c r="U226" s="5">
        <f t="shared" si="65"/>
        <v>1.9444444444444444</v>
      </c>
      <c r="V226" s="5">
        <f t="shared" si="55"/>
        <v>0.12433873282755792</v>
      </c>
      <c r="W226" s="5">
        <f t="shared" si="56"/>
        <v>0.64606861282761563</v>
      </c>
      <c r="X226" s="5">
        <f t="shared" si="57"/>
        <v>-8.611851548082838E-3</v>
      </c>
      <c r="Y226" s="5">
        <f t="shared" si="58"/>
        <v>0.13594422800902195</v>
      </c>
      <c r="Z226" s="5">
        <f t="shared" si="59"/>
        <v>0.10174287471806438</v>
      </c>
      <c r="AA226" s="5">
        <f t="shared" si="60"/>
        <v>0.32142710682796799</v>
      </c>
      <c r="AB226" s="5">
        <f t="shared" si="61"/>
        <v>0.1924543776912036</v>
      </c>
      <c r="AC226" s="5">
        <f t="shared" si="62"/>
        <v>-6.9261213720316628E-2</v>
      </c>
      <c r="AD226" s="5">
        <f t="shared" si="63"/>
        <v>-9.465699208443272E-2</v>
      </c>
      <c r="AE226" s="5">
        <f t="shared" si="66"/>
        <v>3.5620052770448551E-2</v>
      </c>
      <c r="AF226" s="5">
        <f t="shared" si="64"/>
        <v>0.16226912928759896</v>
      </c>
    </row>
    <row r="227" spans="1:32" x14ac:dyDescent="0.3">
      <c r="A227" t="s">
        <v>467</v>
      </c>
      <c r="B227" t="s">
        <v>468</v>
      </c>
      <c r="C227" s="2">
        <v>8893000000</v>
      </c>
      <c r="D227" s="2">
        <v>3191200000</v>
      </c>
      <c r="E227" s="2">
        <v>1908000000</v>
      </c>
      <c r="F227" s="2">
        <v>726900000</v>
      </c>
      <c r="G227" s="2">
        <v>1331700000</v>
      </c>
      <c r="H227" s="2">
        <v>2795700000</v>
      </c>
      <c r="I227" s="2">
        <v>31581500000</v>
      </c>
      <c r="J227" s="2">
        <v>43939700000</v>
      </c>
      <c r="K227" s="2">
        <v>5114800000</v>
      </c>
      <c r="L227" s="2">
        <v>11724200000</v>
      </c>
      <c r="M227" s="2">
        <f>N227-L227</f>
        <v>32215500000</v>
      </c>
      <c r="N227" s="2">
        <v>43939700000</v>
      </c>
      <c r="O227" s="2">
        <v>42900000</v>
      </c>
      <c r="P227" t="s">
        <v>506</v>
      </c>
      <c r="Q227" s="5">
        <f t="shared" si="51"/>
        <v>0.54659028701024481</v>
      </c>
      <c r="R227" s="5">
        <f t="shared" si="52"/>
        <v>8.3874247282396189E-3</v>
      </c>
      <c r="S227" s="5">
        <f t="shared" si="53"/>
        <v>2.7477780999982939</v>
      </c>
      <c r="T227" s="5">
        <f t="shared" si="54"/>
        <v>0.73317523788282579</v>
      </c>
      <c r="U227" s="5">
        <f t="shared" si="65"/>
        <v>2.6248452331820058</v>
      </c>
      <c r="V227" s="5">
        <f t="shared" si="55"/>
        <v>0.20239100403507534</v>
      </c>
      <c r="W227" s="5">
        <f t="shared" si="56"/>
        <v>1.7386799092828653</v>
      </c>
      <c r="X227" s="5">
        <f t="shared" si="57"/>
        <v>4.3423145811191249E-2</v>
      </c>
      <c r="Y227" s="5">
        <f t="shared" si="58"/>
        <v>0.71874637287009246</v>
      </c>
      <c r="Z227" s="5">
        <f t="shared" si="59"/>
        <v>9.7633802688684723E-4</v>
      </c>
      <c r="AA227" s="5">
        <f t="shared" si="60"/>
        <v>6.3625832675234473E-2</v>
      </c>
      <c r="AB227" s="5">
        <f t="shared" si="61"/>
        <v>0.11640498228253721</v>
      </c>
      <c r="AC227" s="5">
        <f t="shared" si="62"/>
        <v>0.21455077026875069</v>
      </c>
      <c r="AD227" s="5">
        <f t="shared" si="63"/>
        <v>0.14974699201619251</v>
      </c>
      <c r="AE227" s="5">
        <f t="shared" si="66"/>
        <v>8.1738445968739457E-2</v>
      </c>
      <c r="AF227" s="5">
        <f t="shared" si="64"/>
        <v>0.64115596536601827</v>
      </c>
    </row>
    <row r="228" spans="1:32" x14ac:dyDescent="0.3">
      <c r="A228" t="s">
        <v>469</v>
      </c>
      <c r="B228" t="s">
        <v>470</v>
      </c>
      <c r="C228" s="2">
        <v>82597000000</v>
      </c>
      <c r="D228" s="2">
        <v>55562000000</v>
      </c>
      <c r="E228" s="2">
        <v>21636000000</v>
      </c>
      <c r="F228" s="2">
        <v>32743000000</v>
      </c>
      <c r="G228" s="2">
        <v>19029000000</v>
      </c>
      <c r="H228" s="2">
        <v>317675000000</v>
      </c>
      <c r="I228" s="2">
        <v>18236000000</v>
      </c>
      <c r="J228" s="2">
        <v>1932468000000</v>
      </c>
      <c r="K228" s="2">
        <v>11883000000</v>
      </c>
      <c r="L228" s="2">
        <f>N228-M228</f>
        <v>187443000000</v>
      </c>
      <c r="M228" s="2">
        <v>1745025000000</v>
      </c>
      <c r="N228" s="2">
        <v>1932468000000</v>
      </c>
      <c r="O228" s="2">
        <v>33026000000</v>
      </c>
      <c r="P228" t="s">
        <v>504</v>
      </c>
      <c r="Q228" s="5">
        <f t="shared" si="51"/>
        <v>26.733568964066315</v>
      </c>
      <c r="R228" s="5">
        <f t="shared" si="52"/>
        <v>2.7792644954977699</v>
      </c>
      <c r="S228" s="5">
        <f t="shared" si="53"/>
        <v>9.3096301275587781</v>
      </c>
      <c r="T228" s="5">
        <f t="shared" si="54"/>
        <v>0.90300330975726373</v>
      </c>
      <c r="U228" s="5">
        <f t="shared" si="65"/>
        <v>0.66078245731912166</v>
      </c>
      <c r="V228" s="5">
        <f t="shared" si="55"/>
        <v>4.2741716809799699E-2</v>
      </c>
      <c r="W228" s="5">
        <f t="shared" si="56"/>
        <v>6.9508541614070518</v>
      </c>
      <c r="X228" s="5">
        <f t="shared" si="57"/>
        <v>1.1196045678376046E-2</v>
      </c>
      <c r="Y228" s="5">
        <f t="shared" si="58"/>
        <v>9.4366375018887765E-3</v>
      </c>
      <c r="Z228" s="5">
        <f t="shared" si="59"/>
        <v>1.7090063069608398E-2</v>
      </c>
      <c r="AA228" s="5">
        <f t="shared" si="60"/>
        <v>0.16438823307811565</v>
      </c>
      <c r="AB228" s="5">
        <f t="shared" si="61"/>
        <v>6.1491315768230055E-3</v>
      </c>
      <c r="AC228" s="5">
        <f t="shared" si="62"/>
        <v>0.26194655980241416</v>
      </c>
      <c r="AD228" s="5">
        <f t="shared" si="63"/>
        <v>0.23038367010908387</v>
      </c>
      <c r="AE228" s="5">
        <f t="shared" si="66"/>
        <v>0.39641875612915722</v>
      </c>
      <c r="AF228" s="5">
        <f t="shared" si="64"/>
        <v>0.32731212998050779</v>
      </c>
    </row>
    <row r="229" spans="1:32" x14ac:dyDescent="0.3">
      <c r="A229" t="s">
        <v>471</v>
      </c>
      <c r="B229" t="s">
        <v>472</v>
      </c>
      <c r="C229" s="2">
        <v>19455000000</v>
      </c>
      <c r="D229" s="2">
        <v>16285000000</v>
      </c>
      <c r="E229" s="2">
        <v>1015000000</v>
      </c>
      <c r="F229" s="2">
        <v>351000000</v>
      </c>
      <c r="G229" s="2">
        <v>1015000000</v>
      </c>
      <c r="H229" s="2">
        <v>6207000000</v>
      </c>
      <c r="I229" s="2">
        <v>2234000000</v>
      </c>
      <c r="J229" s="2">
        <v>17312000000</v>
      </c>
      <c r="K229" s="2">
        <v>6948000000</v>
      </c>
      <c r="L229" s="2">
        <v>2537000000</v>
      </c>
      <c r="M229" s="2">
        <f>N229-L229</f>
        <v>14775000000</v>
      </c>
      <c r="N229" s="2">
        <v>17312000000</v>
      </c>
      <c r="O229" s="2">
        <v>1570000000</v>
      </c>
      <c r="P229" t="s">
        <v>512</v>
      </c>
      <c r="Q229" s="5">
        <f t="shared" si="51"/>
        <v>0.89335060449050085</v>
      </c>
      <c r="R229" s="5">
        <f t="shared" si="52"/>
        <v>0.2259643062751871</v>
      </c>
      <c r="S229" s="5">
        <f t="shared" si="53"/>
        <v>5.8238076468269613</v>
      </c>
      <c r="T229" s="5">
        <f t="shared" si="54"/>
        <v>0.85345425138632158</v>
      </c>
      <c r="U229" s="5">
        <f t="shared" si="65"/>
        <v>2.8917378917378915</v>
      </c>
      <c r="V229" s="5">
        <f t="shared" si="55"/>
        <v>1.1237869685767099</v>
      </c>
      <c r="W229" s="5">
        <f t="shared" si="56"/>
        <v>2.8000863557858375</v>
      </c>
      <c r="X229" s="5">
        <f t="shared" si="57"/>
        <v>5.862985212569316E-2</v>
      </c>
      <c r="Y229" s="5">
        <f t="shared" si="58"/>
        <v>0.12904343807763402</v>
      </c>
      <c r="Z229" s="5">
        <f t="shared" si="59"/>
        <v>9.0688539741219959E-2</v>
      </c>
      <c r="AA229" s="5">
        <f t="shared" si="60"/>
        <v>0.35853743068391869</v>
      </c>
      <c r="AB229" s="5">
        <f t="shared" si="61"/>
        <v>0.40134011090573013</v>
      </c>
      <c r="AC229" s="5">
        <f t="shared" si="62"/>
        <v>5.2171678231817016E-2</v>
      </c>
      <c r="AD229" s="5">
        <f t="shared" si="63"/>
        <v>5.2171678231817016E-2</v>
      </c>
      <c r="AE229" s="5">
        <f t="shared" si="66"/>
        <v>1.8041634541249036E-2</v>
      </c>
      <c r="AF229" s="5">
        <f t="shared" si="64"/>
        <v>0.16294011822153687</v>
      </c>
    </row>
    <row r="230" spans="1:32" x14ac:dyDescent="0.3">
      <c r="A230" t="s">
        <v>473</v>
      </c>
      <c r="B230" t="s">
        <v>474</v>
      </c>
      <c r="C230" s="2">
        <v>10907000000</v>
      </c>
      <c r="D230" s="2">
        <v>1984000000</v>
      </c>
      <c r="E230" s="2">
        <v>4311000000</v>
      </c>
      <c r="F230" s="2">
        <v>1236000000</v>
      </c>
      <c r="G230" s="2">
        <v>3303000000</v>
      </c>
      <c r="H230" s="2">
        <v>4513000000</v>
      </c>
      <c r="I230" s="2">
        <v>34311000000</v>
      </c>
      <c r="J230" s="2">
        <v>52627000000</v>
      </c>
      <c r="K230" s="2">
        <v>5830000000</v>
      </c>
      <c r="L230" s="2">
        <v>14891000000</v>
      </c>
      <c r="M230" s="2">
        <f>N230-L230</f>
        <v>37736000000</v>
      </c>
      <c r="N230" s="2">
        <v>52627000000</v>
      </c>
      <c r="O230" s="2">
        <v>2150000000</v>
      </c>
      <c r="P230" t="s">
        <v>512</v>
      </c>
      <c r="Q230" s="5">
        <f t="shared" si="51"/>
        <v>0.7740994854202401</v>
      </c>
      <c r="R230" s="5">
        <f t="shared" si="52"/>
        <v>0.36878216123499141</v>
      </c>
      <c r="S230" s="5">
        <f t="shared" si="53"/>
        <v>2.5341481431737289</v>
      </c>
      <c r="T230" s="5">
        <f t="shared" si="54"/>
        <v>0.71704638303532409</v>
      </c>
      <c r="U230" s="5">
        <f t="shared" si="65"/>
        <v>3.487864077669903</v>
      </c>
      <c r="V230" s="5">
        <f t="shared" si="55"/>
        <v>0.20725103083968305</v>
      </c>
      <c r="W230" s="5">
        <f t="shared" si="56"/>
        <v>1.8708404802744425</v>
      </c>
      <c r="X230" s="5">
        <f t="shared" si="57"/>
        <v>8.1916126703023159E-2</v>
      </c>
      <c r="Y230" s="5">
        <f t="shared" si="58"/>
        <v>0.65196572101772854</v>
      </c>
      <c r="Z230" s="5">
        <f t="shared" si="59"/>
        <v>4.0853554259220555E-2</v>
      </c>
      <c r="AA230" s="5">
        <f t="shared" si="60"/>
        <v>8.5754460638075514E-2</v>
      </c>
      <c r="AB230" s="5">
        <f t="shared" si="61"/>
        <v>0.11077963782849108</v>
      </c>
      <c r="AC230" s="5">
        <f t="shared" si="62"/>
        <v>0.3952507563949757</v>
      </c>
      <c r="AD230" s="5">
        <f t="shared" si="63"/>
        <v>0.30283304299990832</v>
      </c>
      <c r="AE230" s="5">
        <f t="shared" si="66"/>
        <v>0.11332171999633263</v>
      </c>
      <c r="AF230" s="5">
        <f t="shared" si="64"/>
        <v>0.8180984688732007</v>
      </c>
    </row>
    <row r="231" spans="1:32" x14ac:dyDescent="0.3">
      <c r="A231" t="s">
        <v>475</v>
      </c>
      <c r="B231" t="s">
        <v>476</v>
      </c>
      <c r="C231" s="2">
        <v>12142938000</v>
      </c>
      <c r="D231" s="2">
        <v>6372142000</v>
      </c>
      <c r="E231" s="2">
        <v>2406860000</v>
      </c>
      <c r="F231" s="2">
        <v>127459000</v>
      </c>
      <c r="G231" s="2">
        <v>1383846000</v>
      </c>
      <c r="H231" s="2">
        <v>8363145000</v>
      </c>
      <c r="I231" s="2">
        <v>426803000</v>
      </c>
      <c r="J231" s="2">
        <v>37202015000</v>
      </c>
      <c r="K231" s="2">
        <v>678689000</v>
      </c>
      <c r="L231" s="2">
        <f>N231-M231</f>
        <v>7469237000</v>
      </c>
      <c r="M231" s="2">
        <v>29732778000</v>
      </c>
      <c r="N231" s="2">
        <v>37202015000</v>
      </c>
      <c r="O231" s="2">
        <v>1363195000</v>
      </c>
      <c r="P231" t="s">
        <v>504</v>
      </c>
      <c r="Q231" s="5">
        <f t="shared" si="51"/>
        <v>12.322499701630644</v>
      </c>
      <c r="R231" s="5">
        <f t="shared" si="52"/>
        <v>2.0085709360251895</v>
      </c>
      <c r="S231" s="5">
        <f t="shared" si="53"/>
        <v>3.9806981623424185</v>
      </c>
      <c r="T231" s="5">
        <f t="shared" si="54"/>
        <v>0.7992249344558352</v>
      </c>
      <c r="U231" s="5">
        <f t="shared" si="65"/>
        <v>18.883405644167929</v>
      </c>
      <c r="V231" s="5">
        <f t="shared" si="55"/>
        <v>0.32640538422448356</v>
      </c>
      <c r="W231" s="5">
        <f t="shared" si="56"/>
        <v>17.891756017852064</v>
      </c>
      <c r="X231" s="5">
        <f t="shared" si="57"/>
        <v>6.4697033211776292E-2</v>
      </c>
      <c r="Y231" s="5">
        <f t="shared" si="58"/>
        <v>1.1472577493450287E-2</v>
      </c>
      <c r="Z231" s="5">
        <f t="shared" si="59"/>
        <v>3.6643042050276041E-2</v>
      </c>
      <c r="AA231" s="5">
        <f t="shared" si="60"/>
        <v>0.22480354894755028</v>
      </c>
      <c r="AB231" s="5">
        <f t="shared" si="61"/>
        <v>1.8243339776084708E-2</v>
      </c>
      <c r="AC231" s="5">
        <f t="shared" si="62"/>
        <v>0.19821068015005924</v>
      </c>
      <c r="AD231" s="5">
        <f t="shared" si="63"/>
        <v>0.11396302937559263</v>
      </c>
      <c r="AE231" s="5">
        <f t="shared" si="66"/>
        <v>1.0496553634713444E-2</v>
      </c>
      <c r="AF231" s="5">
        <f t="shared" si="64"/>
        <v>0.4752388589977154</v>
      </c>
    </row>
    <row r="232" spans="1:32" x14ac:dyDescent="0.3">
      <c r="A232" t="s">
        <v>477</v>
      </c>
      <c r="B232" t="s">
        <v>478</v>
      </c>
      <c r="C232" s="2">
        <v>4620000000</v>
      </c>
      <c r="D232" s="2">
        <v>3861200000</v>
      </c>
      <c r="E232" s="2">
        <v>84200000</v>
      </c>
      <c r="F232" s="2">
        <v>101400000</v>
      </c>
      <c r="G232" s="2">
        <v>-22700000</v>
      </c>
      <c r="H232" s="2">
        <v>6146100000</v>
      </c>
      <c r="I232" s="2">
        <v>11230200000</v>
      </c>
      <c r="J232" s="2">
        <v>26746200000</v>
      </c>
      <c r="K232" s="2">
        <v>3968800000</v>
      </c>
      <c r="L232" s="2">
        <v>10164600000</v>
      </c>
      <c r="M232" s="2">
        <f>N232-L232</f>
        <v>16581600000</v>
      </c>
      <c r="N232" s="2">
        <v>26746200000</v>
      </c>
      <c r="O232" s="2">
        <v>488100000</v>
      </c>
      <c r="P232" t="s">
        <v>512</v>
      </c>
      <c r="Q232" s="5">
        <f t="shared" si="51"/>
        <v>1.5486041120741787</v>
      </c>
      <c r="R232" s="5">
        <f t="shared" si="52"/>
        <v>0.12298427736343479</v>
      </c>
      <c r="S232" s="5">
        <f t="shared" si="53"/>
        <v>1.6313086594652029</v>
      </c>
      <c r="T232" s="5">
        <f t="shared" si="54"/>
        <v>0.6199609664176593</v>
      </c>
      <c r="U232" s="5">
        <f t="shared" si="65"/>
        <v>0.83037475345167655</v>
      </c>
      <c r="V232" s="5">
        <f t="shared" si="55"/>
        <v>0.17273481840410973</v>
      </c>
      <c r="W232" s="5">
        <f t="shared" si="56"/>
        <v>1.164079822616408</v>
      </c>
      <c r="X232" s="5">
        <f t="shared" si="57"/>
        <v>3.1481107596593159E-3</v>
      </c>
      <c r="Y232" s="5">
        <f t="shared" si="58"/>
        <v>0.4198802072817821</v>
      </c>
      <c r="Z232" s="5">
        <f t="shared" si="59"/>
        <v>1.8249321398927699E-2</v>
      </c>
      <c r="AA232" s="5">
        <f t="shared" si="60"/>
        <v>0.22979339121071404</v>
      </c>
      <c r="AB232" s="5">
        <f t="shared" si="61"/>
        <v>0.14838743447667332</v>
      </c>
      <c r="AC232" s="5">
        <f t="shared" si="62"/>
        <v>1.8225108225108224E-2</v>
      </c>
      <c r="AD232" s="5">
        <f t="shared" si="63"/>
        <v>-4.9134199134199131E-3</v>
      </c>
      <c r="AE232" s="5">
        <f t="shared" si="66"/>
        <v>2.1948051948051949E-2</v>
      </c>
      <c r="AF232" s="5">
        <f t="shared" si="64"/>
        <v>0.16424242424242425</v>
      </c>
    </row>
    <row r="233" spans="1:32" x14ac:dyDescent="0.3">
      <c r="A233" t="s">
        <v>479</v>
      </c>
      <c r="B233" t="s">
        <v>480</v>
      </c>
      <c r="C233" s="2">
        <v>4357000000</v>
      </c>
      <c r="D233" s="2">
        <v>2671700000</v>
      </c>
      <c r="E233" s="2">
        <v>817500000</v>
      </c>
      <c r="F233" s="2">
        <v>105300000</v>
      </c>
      <c r="G233" s="2">
        <v>626000000</v>
      </c>
      <c r="H233" s="2">
        <v>5246800000</v>
      </c>
      <c r="I233" s="2">
        <v>91400000</v>
      </c>
      <c r="J233" s="2">
        <v>8198799999.999999</v>
      </c>
      <c r="K233" s="2">
        <v>5213600000</v>
      </c>
      <c r="L233" s="2">
        <v>479000000</v>
      </c>
      <c r="M233" s="2">
        <v>7719800000</v>
      </c>
      <c r="N233" s="2">
        <v>8198799999.999999</v>
      </c>
      <c r="O233" s="2">
        <v>1268600000</v>
      </c>
      <c r="P233" t="s">
        <v>512</v>
      </c>
      <c r="Q233" s="5">
        <f t="shared" si="51"/>
        <v>1.0063679607181217</v>
      </c>
      <c r="R233" s="5">
        <f t="shared" si="52"/>
        <v>0.24332514960871568</v>
      </c>
      <c r="S233" s="5">
        <f t="shared" si="53"/>
        <v>16.116492693110647</v>
      </c>
      <c r="T233" s="5">
        <f t="shared" si="54"/>
        <v>0.94157681611943222</v>
      </c>
      <c r="U233" s="5">
        <f t="shared" si="65"/>
        <v>7.7635327635327638</v>
      </c>
      <c r="V233" s="5">
        <f t="shared" si="55"/>
        <v>0.53141923208274389</v>
      </c>
      <c r="W233" s="5">
        <f t="shared" si="56"/>
        <v>0.8356989412306276</v>
      </c>
      <c r="X233" s="5">
        <f t="shared" si="57"/>
        <v>9.9709713616626838E-2</v>
      </c>
      <c r="Y233" s="5">
        <f t="shared" si="58"/>
        <v>1.1147972874079135E-2</v>
      </c>
      <c r="Z233" s="5">
        <f t="shared" si="59"/>
        <v>0.15472996048202178</v>
      </c>
      <c r="AA233" s="5">
        <f t="shared" si="60"/>
        <v>0.63994730936234578</v>
      </c>
      <c r="AB233" s="5">
        <f t="shared" si="61"/>
        <v>0.63589793628335867</v>
      </c>
      <c r="AC233" s="5">
        <f t="shared" si="62"/>
        <v>0.18762910259352766</v>
      </c>
      <c r="AD233" s="5">
        <f t="shared" si="63"/>
        <v>0.14367684186366766</v>
      </c>
      <c r="AE233" s="5">
        <f t="shared" si="66"/>
        <v>2.4168005508377322E-2</v>
      </c>
      <c r="AF233" s="5">
        <f t="shared" si="64"/>
        <v>0.38680284599495063</v>
      </c>
    </row>
    <row r="234" spans="1:32" x14ac:dyDescent="0.3">
      <c r="A234" t="s">
        <v>481</v>
      </c>
      <c r="B234" t="s">
        <v>482</v>
      </c>
      <c r="C234" s="2">
        <v>7674000000</v>
      </c>
      <c r="D234" s="2">
        <v>5992000000</v>
      </c>
      <c r="E234" s="2">
        <v>1186000000</v>
      </c>
      <c r="F234" s="2">
        <v>280000000</v>
      </c>
      <c r="G234" s="2">
        <v>839000000</v>
      </c>
      <c r="H234" s="2">
        <v>2313000000</v>
      </c>
      <c r="I234" s="2">
        <v>2269000000</v>
      </c>
      <c r="J234" s="2">
        <v>16983000000</v>
      </c>
      <c r="K234" s="2">
        <v>788000000</v>
      </c>
      <c r="L234" s="2">
        <v>10236000000</v>
      </c>
      <c r="M234" s="2">
        <v>6747000000</v>
      </c>
      <c r="N234" s="2">
        <v>16983000000</v>
      </c>
      <c r="O234" s="2">
        <v>1164000000</v>
      </c>
      <c r="P234" t="s">
        <v>512</v>
      </c>
      <c r="Q234" s="5">
        <f t="shared" si="51"/>
        <v>2.9352791878172591</v>
      </c>
      <c r="R234" s="5">
        <f t="shared" si="52"/>
        <v>1.4771573604060915</v>
      </c>
      <c r="S234" s="5">
        <f t="shared" si="53"/>
        <v>0.65914419695193438</v>
      </c>
      <c r="T234" s="5">
        <f t="shared" si="54"/>
        <v>0.39727963257375021</v>
      </c>
      <c r="U234" s="5">
        <f t="shared" si="65"/>
        <v>4.2357142857142858</v>
      </c>
      <c r="V234" s="5">
        <f t="shared" si="55"/>
        <v>0.45186362833421656</v>
      </c>
      <c r="W234" s="5">
        <f t="shared" si="56"/>
        <v>9.7385786802030463</v>
      </c>
      <c r="X234" s="5">
        <f t="shared" si="57"/>
        <v>6.9834540422775718E-2</v>
      </c>
      <c r="Y234" s="5">
        <f t="shared" si="58"/>
        <v>0.13360419242772184</v>
      </c>
      <c r="Z234" s="5">
        <f t="shared" si="59"/>
        <v>6.8539127362656771E-2</v>
      </c>
      <c r="AA234" s="5">
        <f t="shared" si="60"/>
        <v>0.13619501854795973</v>
      </c>
      <c r="AB234" s="5">
        <f t="shared" si="61"/>
        <v>4.6399340516987575E-2</v>
      </c>
      <c r="AC234" s="5">
        <f t="shared" si="62"/>
        <v>0.15454782382069324</v>
      </c>
      <c r="AD234" s="5">
        <f t="shared" si="63"/>
        <v>0.10933020589001824</v>
      </c>
      <c r="AE234" s="5">
        <f t="shared" si="66"/>
        <v>3.6486838676048995E-2</v>
      </c>
      <c r="AF234" s="5">
        <f t="shared" si="64"/>
        <v>0.21918165233255146</v>
      </c>
    </row>
    <row r="235" spans="1:32" x14ac:dyDescent="0.3">
      <c r="A235" t="s">
        <v>483</v>
      </c>
      <c r="B235" t="s">
        <v>484</v>
      </c>
      <c r="C235" s="2">
        <v>6531897000</v>
      </c>
      <c r="D235" s="2">
        <v>3708563000</v>
      </c>
      <c r="E235" s="2">
        <v>840171000</v>
      </c>
      <c r="F235" s="2">
        <v>751509000</v>
      </c>
      <c r="G235" s="2">
        <v>782217000</v>
      </c>
      <c r="H235" s="2">
        <v>4241621000</v>
      </c>
      <c r="I235" s="2">
        <v>6688479000</v>
      </c>
      <c r="J235" s="2">
        <v>13996223000</v>
      </c>
      <c r="K235" s="2">
        <v>2200454000</v>
      </c>
      <c r="L235" s="2">
        <f>N235-M235</f>
        <v>-1100934000</v>
      </c>
      <c r="M235" s="2">
        <v>15097157000</v>
      </c>
      <c r="N235" s="2">
        <f>J235</f>
        <v>13996223000</v>
      </c>
      <c r="O235" s="2">
        <v>2879186000</v>
      </c>
      <c r="P235" t="s">
        <v>518</v>
      </c>
      <c r="Q235" s="5">
        <f t="shared" si="51"/>
        <v>1.9276117564829802</v>
      </c>
      <c r="R235" s="5">
        <f t="shared" si="52"/>
        <v>1.3084508924067488</v>
      </c>
      <c r="S235" s="5">
        <f t="shared" si="53"/>
        <v>-13.713044560346033</v>
      </c>
      <c r="T235" s="5">
        <f t="shared" si="54"/>
        <v>1.078659364029853</v>
      </c>
      <c r="U235" s="5">
        <f t="shared" si="65"/>
        <v>1.117978627002471</v>
      </c>
      <c r="V235" s="5">
        <f t="shared" si="55"/>
        <v>0.46668997771755993</v>
      </c>
      <c r="W235" s="5">
        <f t="shared" si="56"/>
        <v>2.968431514587444</v>
      </c>
      <c r="X235" s="5">
        <f t="shared" si="57"/>
        <v>6.0028409092938856E-2</v>
      </c>
      <c r="Y235" s="5">
        <f t="shared" si="58"/>
        <v>0.47787742450231036</v>
      </c>
      <c r="Z235" s="5">
        <f t="shared" si="59"/>
        <v>0.20571164091912511</v>
      </c>
      <c r="AA235" s="5">
        <f t="shared" si="60"/>
        <v>0.30305468839700539</v>
      </c>
      <c r="AB235" s="5">
        <f t="shared" si="61"/>
        <v>0.15721770080399547</v>
      </c>
      <c r="AC235" s="5">
        <f t="shared" si="62"/>
        <v>0.12862588004679193</v>
      </c>
      <c r="AD235" s="5">
        <f t="shared" si="63"/>
        <v>0.11975341925936676</v>
      </c>
      <c r="AE235" s="5">
        <f t="shared" si="66"/>
        <v>0.11505218162503175</v>
      </c>
      <c r="AF235" s="5">
        <f t="shared" si="64"/>
        <v>0.43223798538158209</v>
      </c>
    </row>
    <row r="236" spans="1:32" x14ac:dyDescent="0.3">
      <c r="A236" t="s">
        <v>485</v>
      </c>
      <c r="B236" t="s">
        <v>486</v>
      </c>
      <c r="C236" s="2">
        <v>1011059000</v>
      </c>
      <c r="D236" s="2">
        <v>285538000</v>
      </c>
      <c r="E236" s="2">
        <v>310114000</v>
      </c>
      <c r="F236" s="2">
        <v>25260000</v>
      </c>
      <c r="G236" s="2">
        <v>300062000</v>
      </c>
      <c r="H236" s="2">
        <v>4529861000</v>
      </c>
      <c r="I236" s="2">
        <v>328202000</v>
      </c>
      <c r="J236" s="2">
        <v>6345441000</v>
      </c>
      <c r="K236" s="2">
        <v>684477000</v>
      </c>
      <c r="L236" s="2">
        <v>3674310000</v>
      </c>
      <c r="M236" s="2">
        <v>2671131000</v>
      </c>
      <c r="N236" s="2">
        <v>6345441000</v>
      </c>
      <c r="O236" s="2">
        <v>1938544000</v>
      </c>
      <c r="P236" t="s">
        <v>511</v>
      </c>
      <c r="Q236" s="5">
        <f t="shared" si="51"/>
        <v>6.6179886248917059</v>
      </c>
      <c r="R236" s="5">
        <f t="shared" si="52"/>
        <v>2.8321536004862105</v>
      </c>
      <c r="S236" s="5">
        <f t="shared" si="53"/>
        <v>0.72697486058606919</v>
      </c>
      <c r="T236" s="5">
        <f t="shared" si="54"/>
        <v>0.42095277538629705</v>
      </c>
      <c r="U236" s="5">
        <f t="shared" si="65"/>
        <v>12.276880443388757</v>
      </c>
      <c r="V236" s="5">
        <f t="shared" si="55"/>
        <v>0.15933628568920585</v>
      </c>
      <c r="W236" s="5">
        <f t="shared" si="56"/>
        <v>1.4771263314910508</v>
      </c>
      <c r="X236" s="5">
        <f t="shared" si="57"/>
        <v>4.8871938136372237E-2</v>
      </c>
      <c r="Y236" s="5">
        <f t="shared" si="58"/>
        <v>5.172248863396571E-2</v>
      </c>
      <c r="Z236" s="5">
        <f t="shared" si="59"/>
        <v>0.3055018555841903</v>
      </c>
      <c r="AA236" s="5">
        <f t="shared" si="60"/>
        <v>0.71387646658443438</v>
      </c>
      <c r="AB236" s="5">
        <f t="shared" si="61"/>
        <v>0.10786909845982336</v>
      </c>
      <c r="AC236" s="5">
        <f t="shared" si="62"/>
        <v>0.30672196182418632</v>
      </c>
      <c r="AD236" s="5">
        <f t="shared" si="63"/>
        <v>0.29677991096464201</v>
      </c>
      <c r="AE236" s="5">
        <f t="shared" si="66"/>
        <v>2.4983705204147336E-2</v>
      </c>
      <c r="AF236" s="5">
        <f t="shared" si="64"/>
        <v>0.71758522499676081</v>
      </c>
    </row>
    <row r="237" spans="1:32" x14ac:dyDescent="0.3">
      <c r="A237" t="s">
        <v>487</v>
      </c>
      <c r="B237" t="s">
        <v>488</v>
      </c>
      <c r="C237" s="2">
        <v>344582000000</v>
      </c>
      <c r="D237" s="2">
        <v>230665000000</v>
      </c>
      <c r="E237" s="2">
        <v>82643000000</v>
      </c>
      <c r="F237" s="2">
        <v>849000000</v>
      </c>
      <c r="G237" s="2">
        <v>37354000000</v>
      </c>
      <c r="H237" s="2">
        <v>96609000000</v>
      </c>
      <c r="I237" s="2">
        <v>214940000000</v>
      </c>
      <c r="J237" s="2">
        <v>376317000000</v>
      </c>
      <c r="K237" s="2">
        <v>65316000000</v>
      </c>
      <c r="L237" s="2">
        <f>N237-M237</f>
        <v>212538000000</v>
      </c>
      <c r="M237" s="2">
        <v>163779000000</v>
      </c>
      <c r="N237" s="2">
        <v>376317000000</v>
      </c>
      <c r="O237" s="2">
        <v>31539000000</v>
      </c>
      <c r="P237" t="s">
        <v>508</v>
      </c>
      <c r="Q237" s="5">
        <f t="shared" si="51"/>
        <v>1.4791015983832445</v>
      </c>
      <c r="R237" s="5">
        <f t="shared" si="52"/>
        <v>0.4828679037295609</v>
      </c>
      <c r="S237" s="5">
        <f t="shared" si="53"/>
        <v>0.77058690681195829</v>
      </c>
      <c r="T237" s="5">
        <f t="shared" si="54"/>
        <v>0.43521552308293276</v>
      </c>
      <c r="U237" s="5">
        <f t="shared" si="65"/>
        <v>97.341578327444054</v>
      </c>
      <c r="V237" s="5">
        <f t="shared" si="55"/>
        <v>0.91566950204216124</v>
      </c>
      <c r="W237" s="5">
        <f t="shared" si="56"/>
        <v>5.2756139383918184</v>
      </c>
      <c r="X237" s="5">
        <f t="shared" si="57"/>
        <v>0.21961006279280501</v>
      </c>
      <c r="Y237" s="5">
        <f t="shared" si="58"/>
        <v>0.57116739344754552</v>
      </c>
      <c r="Z237" s="5">
        <f t="shared" si="59"/>
        <v>8.380966047242086E-2</v>
      </c>
      <c r="AA237" s="5">
        <f t="shared" si="60"/>
        <v>0.25672239096293814</v>
      </c>
      <c r="AB237" s="5">
        <f t="shared" si="61"/>
        <v>0.17356643468139893</v>
      </c>
      <c r="AC237" s="5">
        <f t="shared" si="62"/>
        <v>0.23983551085082797</v>
      </c>
      <c r="AD237" s="5">
        <f t="shared" si="63"/>
        <v>0.10840380519005635</v>
      </c>
      <c r="AE237" s="5">
        <f t="shared" si="66"/>
        <v>2.4638547573581906E-3</v>
      </c>
      <c r="AF237" s="5">
        <f t="shared" si="64"/>
        <v>0.33059474958065133</v>
      </c>
    </row>
    <row r="238" spans="1:32" x14ac:dyDescent="0.3">
      <c r="A238" t="s">
        <v>489</v>
      </c>
      <c r="B238" t="s">
        <v>490</v>
      </c>
      <c r="C238" s="2">
        <v>3965000000</v>
      </c>
      <c r="D238" s="2">
        <v>1879000000</v>
      </c>
      <c r="E238" s="2">
        <v>-85000000</v>
      </c>
      <c r="F238" s="2">
        <v>81000000</v>
      </c>
      <c r="G238" s="2">
        <v>2086000000</v>
      </c>
      <c r="H238" s="2">
        <v>1973000000</v>
      </c>
      <c r="I238" s="2">
        <v>800000000</v>
      </c>
      <c r="J238" s="2">
        <v>7370000000</v>
      </c>
      <c r="K238" s="2">
        <v>1425000000</v>
      </c>
      <c r="L238" s="2">
        <f>N238-M238</f>
        <v>3294000000</v>
      </c>
      <c r="M238" s="2">
        <v>4076000000</v>
      </c>
      <c r="N238" s="2">
        <v>7370000000</v>
      </c>
      <c r="O238" s="2">
        <v>334000000</v>
      </c>
      <c r="P238" t="s">
        <v>512</v>
      </c>
      <c r="Q238" s="5">
        <f t="shared" si="51"/>
        <v>1.3845614035087719</v>
      </c>
      <c r="R238" s="5">
        <f t="shared" si="52"/>
        <v>0.2343859649122807</v>
      </c>
      <c r="S238" s="5">
        <f t="shared" si="53"/>
        <v>1.2374013357619915</v>
      </c>
      <c r="T238" s="5">
        <f t="shared" si="54"/>
        <v>0.55305291723202166</v>
      </c>
      <c r="U238" s="5">
        <f t="shared" si="65"/>
        <v>1.0493827160493827</v>
      </c>
      <c r="V238" s="5">
        <f t="shared" si="55"/>
        <v>0.53799185888738132</v>
      </c>
      <c r="W238" s="5">
        <f t="shared" si="56"/>
        <v>2.7824561403508774</v>
      </c>
      <c r="X238" s="5">
        <f t="shared" si="57"/>
        <v>-1.1533242876526458E-2</v>
      </c>
      <c r="Y238" s="5">
        <f t="shared" si="58"/>
        <v>0.10854816824966079</v>
      </c>
      <c r="Z238" s="5">
        <f t="shared" si="59"/>
        <v>4.5318860244233379E-2</v>
      </c>
      <c r="AA238" s="5">
        <f t="shared" si="60"/>
        <v>0.26770691994572593</v>
      </c>
      <c r="AB238" s="5">
        <f t="shared" si="61"/>
        <v>0.19335142469470828</v>
      </c>
      <c r="AC238" s="5">
        <f t="shared" si="62"/>
        <v>-2.1437578814627996E-2</v>
      </c>
      <c r="AD238" s="5">
        <f t="shared" si="63"/>
        <v>0.52610340479192941</v>
      </c>
      <c r="AE238" s="5">
        <f t="shared" si="66"/>
        <v>2.0428751576292561E-2</v>
      </c>
      <c r="AF238" s="5">
        <f t="shared" si="64"/>
        <v>0.52610340479192941</v>
      </c>
    </row>
    <row r="239" spans="1:32" x14ac:dyDescent="0.3">
      <c r="A239" t="s">
        <v>491</v>
      </c>
      <c r="B239" t="s">
        <v>492</v>
      </c>
      <c r="C239" s="2">
        <v>7364000000</v>
      </c>
      <c r="D239" s="2">
        <v>4647000000</v>
      </c>
      <c r="E239" s="2">
        <v>652000000</v>
      </c>
      <c r="F239" s="2">
        <v>49000000</v>
      </c>
      <c r="G239" s="2">
        <v>2717000000</v>
      </c>
      <c r="H239" s="2">
        <v>3884000000</v>
      </c>
      <c r="I239" s="2">
        <v>1169000000</v>
      </c>
      <c r="J239" s="2">
        <v>16112000000</v>
      </c>
      <c r="K239" s="2">
        <v>2205000000</v>
      </c>
      <c r="L239" s="2">
        <f>N239-M239</f>
        <v>10176000000</v>
      </c>
      <c r="M239" s="2">
        <v>5936000000</v>
      </c>
      <c r="N239" s="2">
        <v>16112000000</v>
      </c>
      <c r="O239" s="2">
        <v>1019000000</v>
      </c>
      <c r="P239" t="s">
        <v>512</v>
      </c>
      <c r="Q239" s="5">
        <f t="shared" si="51"/>
        <v>1.7614512471655328</v>
      </c>
      <c r="R239" s="5">
        <f t="shared" si="52"/>
        <v>0.4621315192743764</v>
      </c>
      <c r="S239" s="5">
        <f t="shared" si="53"/>
        <v>0.58333333333333337</v>
      </c>
      <c r="T239" s="5">
        <f t="shared" si="54"/>
        <v>0.36842105263157893</v>
      </c>
      <c r="U239" s="5">
        <f t="shared" si="65"/>
        <v>13.306122448979592</v>
      </c>
      <c r="V239" s="5">
        <f t="shared" si="55"/>
        <v>0.4570506454816286</v>
      </c>
      <c r="W239" s="5">
        <f t="shared" si="56"/>
        <v>3.3396825396825398</v>
      </c>
      <c r="X239" s="5">
        <f t="shared" si="57"/>
        <v>4.0466732869910628E-2</v>
      </c>
      <c r="Y239" s="5">
        <f t="shared" si="58"/>
        <v>7.2554617676266142E-2</v>
      </c>
      <c r="Z239" s="5">
        <f t="shared" si="59"/>
        <v>6.3244786494538227E-2</v>
      </c>
      <c r="AA239" s="5">
        <f t="shared" si="60"/>
        <v>0.24106256206554122</v>
      </c>
      <c r="AB239" s="5">
        <f t="shared" si="61"/>
        <v>0.1368545183714002</v>
      </c>
      <c r="AC239" s="5">
        <f t="shared" si="62"/>
        <v>8.853883758826725E-2</v>
      </c>
      <c r="AD239" s="5">
        <f t="shared" si="63"/>
        <v>0.36895708853883757</v>
      </c>
      <c r="AE239" s="5">
        <f t="shared" si="66"/>
        <v>6.653992395437262E-3</v>
      </c>
      <c r="AF239" s="5">
        <f t="shared" si="64"/>
        <v>0.36895708853883757</v>
      </c>
    </row>
    <row r="240" spans="1:32" x14ac:dyDescent="0.3">
      <c r="A240" t="s">
        <v>493</v>
      </c>
      <c r="B240" t="s">
        <v>494</v>
      </c>
      <c r="C240" s="2">
        <v>7076000000</v>
      </c>
      <c r="D240" s="2">
        <v>1867000000</v>
      </c>
      <c r="E240" s="2">
        <v>2318000000</v>
      </c>
      <c r="F240" s="2">
        <v>513000000</v>
      </c>
      <c r="G240" s="2">
        <v>2318000000</v>
      </c>
      <c r="H240" s="2">
        <v>1609000000</v>
      </c>
      <c r="I240" s="2">
        <v>1197000000</v>
      </c>
      <c r="J240" s="2">
        <v>6231000000</v>
      </c>
      <c r="K240" s="2">
        <v>1277000000</v>
      </c>
      <c r="L240" s="2">
        <v>-7858000000</v>
      </c>
      <c r="M240" s="2">
        <v>14089000000</v>
      </c>
      <c r="N240" s="2">
        <f>J240</f>
        <v>6231000000</v>
      </c>
      <c r="O240" s="2">
        <v>512000000</v>
      </c>
      <c r="P240" t="s">
        <v>514</v>
      </c>
      <c r="Q240" s="5">
        <f t="shared" si="51"/>
        <v>1.2599843382928739</v>
      </c>
      <c r="R240" s="5">
        <f t="shared" si="52"/>
        <v>0.4009397024275646</v>
      </c>
      <c r="S240" s="5">
        <f t="shared" si="53"/>
        <v>-1.7929498600152711</v>
      </c>
      <c r="T240" s="5">
        <f t="shared" si="54"/>
        <v>2.2611137859091639</v>
      </c>
      <c r="U240" s="5">
        <f t="shared" si="65"/>
        <v>4.5185185185185182</v>
      </c>
      <c r="V240" s="5">
        <f t="shared" si="55"/>
        <v>1.1356122612742738</v>
      </c>
      <c r="W240" s="5">
        <f t="shared" si="56"/>
        <v>5.5411119812059511</v>
      </c>
      <c r="X240" s="5">
        <f t="shared" si="57"/>
        <v>0.37201091317605522</v>
      </c>
      <c r="Y240" s="5">
        <f t="shared" si="58"/>
        <v>0.1921039961482908</v>
      </c>
      <c r="Z240" s="5">
        <f t="shared" si="59"/>
        <v>8.2169796180388374E-2</v>
      </c>
      <c r="AA240" s="5">
        <f t="shared" si="60"/>
        <v>0.25822500401219706</v>
      </c>
      <c r="AB240" s="5">
        <f t="shared" si="61"/>
        <v>0.2049430268014765</v>
      </c>
      <c r="AC240" s="5">
        <f t="shared" si="62"/>
        <v>0.32758620689655171</v>
      </c>
      <c r="AD240" s="5">
        <f t="shared" si="63"/>
        <v>0.32758620689655171</v>
      </c>
      <c r="AE240" s="5">
        <f t="shared" si="66"/>
        <v>7.2498586772187679E-2</v>
      </c>
      <c r="AF240" s="5">
        <f t="shared" si="64"/>
        <v>0.73615036743923123</v>
      </c>
    </row>
    <row r="241" spans="1:32" x14ac:dyDescent="0.3">
      <c r="A241" t="s">
        <v>495</v>
      </c>
      <c r="B241" t="s">
        <v>496</v>
      </c>
      <c r="C241" s="2">
        <v>7394200000</v>
      </c>
      <c r="D241" s="2">
        <v>2083800000</v>
      </c>
      <c r="E241" s="2">
        <v>1277700000</v>
      </c>
      <c r="F241" s="2">
        <v>201200000</v>
      </c>
      <c r="G241" s="2">
        <v>1277700000</v>
      </c>
      <c r="H241" s="2">
        <v>4609500000</v>
      </c>
      <c r="I241" s="2">
        <v>2060400000</v>
      </c>
      <c r="J241" s="2">
        <v>21496900000</v>
      </c>
      <c r="K241" s="2">
        <v>2857400000</v>
      </c>
      <c r="L241" s="2">
        <f>N241-M241</f>
        <v>12488200000</v>
      </c>
      <c r="M241" s="2">
        <v>9008700000</v>
      </c>
      <c r="N241" s="2">
        <v>21496900000</v>
      </c>
      <c r="O241" s="2">
        <v>415800000</v>
      </c>
      <c r="P241" t="s">
        <v>512</v>
      </c>
      <c r="Q241" s="5">
        <f t="shared" si="51"/>
        <v>1.6131798138167566</v>
      </c>
      <c r="R241" s="5">
        <f t="shared" si="52"/>
        <v>0.14551690347868693</v>
      </c>
      <c r="S241" s="5">
        <f t="shared" si="53"/>
        <v>0.72137697986899629</v>
      </c>
      <c r="T241" s="5">
        <f t="shared" si="54"/>
        <v>0.41906972633263401</v>
      </c>
      <c r="U241" s="5">
        <f t="shared" si="65"/>
        <v>6.3503976143141152</v>
      </c>
      <c r="V241" s="5">
        <f t="shared" si="55"/>
        <v>0.34396587414929597</v>
      </c>
      <c r="W241" s="5">
        <f t="shared" si="56"/>
        <v>2.5877371036606704</v>
      </c>
      <c r="X241" s="5">
        <f t="shared" si="57"/>
        <v>5.9436476887365156E-2</v>
      </c>
      <c r="Y241" s="5">
        <f t="shared" si="58"/>
        <v>9.5846377849829509E-2</v>
      </c>
      <c r="Z241" s="5">
        <f t="shared" si="59"/>
        <v>1.9342323776916671E-2</v>
      </c>
      <c r="AA241" s="5">
        <f t="shared" si="60"/>
        <v>0.21442626611278837</v>
      </c>
      <c r="AB241" s="5">
        <f t="shared" si="61"/>
        <v>0.13292149100567988</v>
      </c>
      <c r="AC241" s="5">
        <f t="shared" si="62"/>
        <v>0.17279759811744341</v>
      </c>
      <c r="AD241" s="5">
        <f t="shared" si="63"/>
        <v>0.17279759811744341</v>
      </c>
      <c r="AE241" s="5">
        <f t="shared" si="66"/>
        <v>2.7210516350653215E-2</v>
      </c>
      <c r="AF241" s="5">
        <f t="shared" si="64"/>
        <v>0.71818452300451707</v>
      </c>
    </row>
    <row r="242" spans="1:32" x14ac:dyDescent="0.3">
      <c r="A242" t="s">
        <v>497</v>
      </c>
      <c r="B242" t="s">
        <v>498</v>
      </c>
      <c r="C242" s="2">
        <v>4584000000</v>
      </c>
      <c r="D242" s="2">
        <v>2461000000</v>
      </c>
      <c r="E242" s="2">
        <v>481000000</v>
      </c>
      <c r="F242" s="2">
        <v>133000000</v>
      </c>
      <c r="G242" s="2">
        <v>2123000000</v>
      </c>
      <c r="H242" s="2">
        <v>1672000000</v>
      </c>
      <c r="I242" s="2">
        <v>309000000</v>
      </c>
      <c r="J242" s="2">
        <v>7306000000</v>
      </c>
      <c r="K242" s="2">
        <v>1598000000</v>
      </c>
      <c r="L242" s="2">
        <v>3036000000</v>
      </c>
      <c r="M242" s="2">
        <v>4270000000</v>
      </c>
      <c r="N242" s="2">
        <v>7306000000</v>
      </c>
      <c r="O242" s="2">
        <v>137000000</v>
      </c>
      <c r="P242" t="s">
        <v>514</v>
      </c>
      <c r="Q242" s="5">
        <f t="shared" si="51"/>
        <v>1.0463078848560701</v>
      </c>
      <c r="R242" s="5">
        <f t="shared" si="52"/>
        <v>8.5732165206508129E-2</v>
      </c>
      <c r="S242" s="5">
        <f t="shared" si="53"/>
        <v>1.4064558629776021</v>
      </c>
      <c r="T242" s="5">
        <f t="shared" si="54"/>
        <v>0.58445113605255949</v>
      </c>
      <c r="U242" s="5">
        <f t="shared" si="65"/>
        <v>3.6165413533834587</v>
      </c>
      <c r="V242" s="5">
        <f t="shared" si="55"/>
        <v>0.62742950999178759</v>
      </c>
      <c r="W242" s="5">
        <f t="shared" si="56"/>
        <v>2.8685857321652066</v>
      </c>
      <c r="X242" s="5">
        <f t="shared" si="57"/>
        <v>6.5836298932384338E-2</v>
      </c>
      <c r="Y242" s="5">
        <f t="shared" si="58"/>
        <v>4.2294004927456885E-2</v>
      </c>
      <c r="Z242" s="5">
        <f t="shared" si="59"/>
        <v>1.8751710922529429E-2</v>
      </c>
      <c r="AA242" s="5">
        <f t="shared" si="60"/>
        <v>0.22885299753627156</v>
      </c>
      <c r="AB242" s="5">
        <f t="shared" si="61"/>
        <v>0.21872433616205858</v>
      </c>
      <c r="AC242" s="5">
        <f t="shared" si="62"/>
        <v>0.10493019197207679</v>
      </c>
      <c r="AD242" s="5">
        <f t="shared" si="63"/>
        <v>0.46313263525305409</v>
      </c>
      <c r="AE242" s="5">
        <f t="shared" si="66"/>
        <v>2.9013961605584643E-2</v>
      </c>
      <c r="AF242" s="5">
        <f t="shared" si="64"/>
        <v>0.46313263525305409</v>
      </c>
    </row>
    <row r="243" spans="1:32" x14ac:dyDescent="0.3">
      <c r="A243" t="s">
        <v>499</v>
      </c>
      <c r="B243" t="s">
        <v>500</v>
      </c>
      <c r="C243" s="2">
        <v>8544000000</v>
      </c>
      <c r="D243" s="2">
        <v>2561000000</v>
      </c>
      <c r="E243" s="2">
        <v>3016000000</v>
      </c>
      <c r="F243" s="2">
        <v>239000000</v>
      </c>
      <c r="G243" s="2">
        <v>2340000000</v>
      </c>
      <c r="H243" s="2">
        <v>6343000000</v>
      </c>
      <c r="I243" s="2">
        <v>3204000000</v>
      </c>
      <c r="J243" s="2">
        <v>14286000000</v>
      </c>
      <c r="K243" s="2">
        <v>1889000000</v>
      </c>
      <c r="L243" s="2">
        <f>N243-M243</f>
        <v>4991000000</v>
      </c>
      <c r="M243" s="2">
        <v>9295000000</v>
      </c>
      <c r="N243" s="2">
        <v>14286000000</v>
      </c>
      <c r="O243" s="2">
        <v>2041000000</v>
      </c>
      <c r="P243" t="s">
        <v>512</v>
      </c>
      <c r="Q243" s="5">
        <f t="shared" si="51"/>
        <v>3.3578613022763366</v>
      </c>
      <c r="R243" s="5">
        <f t="shared" si="52"/>
        <v>1.0804658549497088</v>
      </c>
      <c r="S243" s="5">
        <f t="shared" si="53"/>
        <v>1.8623522340212382</v>
      </c>
      <c r="T243" s="5">
        <f t="shared" si="54"/>
        <v>0.65063698726025476</v>
      </c>
      <c r="U243" s="5">
        <f t="shared" si="65"/>
        <v>12.619246861924687</v>
      </c>
      <c r="V243" s="5">
        <f t="shared" si="55"/>
        <v>0.5980680386392272</v>
      </c>
      <c r="W243" s="5">
        <f t="shared" si="56"/>
        <v>4.5230280571731072</v>
      </c>
      <c r="X243" s="5">
        <f t="shared" si="57"/>
        <v>0.21111577768444631</v>
      </c>
      <c r="Y243" s="5">
        <f t="shared" si="58"/>
        <v>0.2242755144897102</v>
      </c>
      <c r="Z243" s="5">
        <f t="shared" si="59"/>
        <v>0.14286714265714687</v>
      </c>
      <c r="AA243" s="5">
        <f t="shared" si="60"/>
        <v>0.44400111997760044</v>
      </c>
      <c r="AB243" s="5">
        <f t="shared" si="61"/>
        <v>0.13222735545289094</v>
      </c>
      <c r="AC243" s="5">
        <f t="shared" si="62"/>
        <v>0.35299625468164791</v>
      </c>
      <c r="AD243" s="5">
        <f t="shared" si="63"/>
        <v>0.273876404494382</v>
      </c>
      <c r="AE243" s="5">
        <f t="shared" si="66"/>
        <v>2.7972846441947564E-2</v>
      </c>
      <c r="AF243" s="5">
        <f t="shared" si="64"/>
        <v>0.70025749063670417</v>
      </c>
    </row>
    <row r="244" spans="1:32" x14ac:dyDescent="0.3">
      <c r="A244" t="s">
        <v>501</v>
      </c>
      <c r="B244" t="s">
        <v>502</v>
      </c>
      <c r="C244" s="2">
        <v>2464869000</v>
      </c>
      <c r="D244" s="2">
        <v>1514028000</v>
      </c>
      <c r="E244" s="2">
        <v>-48566000</v>
      </c>
      <c r="F244" s="2">
        <v>18062000</v>
      </c>
      <c r="G244" s="2">
        <v>-35127000</v>
      </c>
      <c r="H244" s="2">
        <v>6377021000</v>
      </c>
      <c r="I244" s="2">
        <v>1648546000</v>
      </c>
      <c r="J244" s="2">
        <v>12276326000</v>
      </c>
      <c r="K244" s="2">
        <v>5307405000</v>
      </c>
      <c r="L244" s="2">
        <v>2519728000</v>
      </c>
      <c r="M244" s="2">
        <f>N244-L244</f>
        <v>9756598000</v>
      </c>
      <c r="N244" s="2">
        <v>12276326000</v>
      </c>
      <c r="O244" s="2">
        <v>503471000</v>
      </c>
      <c r="P244" t="s">
        <v>514</v>
      </c>
      <c r="Q244" s="5">
        <f t="shared" si="51"/>
        <v>1.2015327641286091</v>
      </c>
      <c r="R244" s="5">
        <f t="shared" si="52"/>
        <v>9.4861989993226439E-2</v>
      </c>
      <c r="S244" s="5">
        <f t="shared" si="53"/>
        <v>3.8720838122210015</v>
      </c>
      <c r="T244" s="5">
        <f t="shared" si="54"/>
        <v>0.79474901529985442</v>
      </c>
      <c r="U244" s="5">
        <f t="shared" si="65"/>
        <v>2.688849518325767</v>
      </c>
      <c r="V244" s="5">
        <f t="shared" si="55"/>
        <v>0.20078230245759196</v>
      </c>
      <c r="W244" s="5">
        <f t="shared" si="56"/>
        <v>0.46442074799266309</v>
      </c>
      <c r="X244" s="5">
        <f t="shared" si="57"/>
        <v>-3.9560695928081415E-3</v>
      </c>
      <c r="Y244" s="5">
        <f t="shared" si="58"/>
        <v>0.13428659356227587</v>
      </c>
      <c r="Z244" s="5">
        <f t="shared" si="59"/>
        <v>4.1011537165109496E-2</v>
      </c>
      <c r="AA244" s="5">
        <f t="shared" si="60"/>
        <v>0.5194567983939169</v>
      </c>
      <c r="AB244" s="5">
        <f t="shared" si="61"/>
        <v>0.43232845071074194</v>
      </c>
      <c r="AC244" s="5">
        <f t="shared" si="62"/>
        <v>-1.9703278348666805E-2</v>
      </c>
      <c r="AD244" s="5">
        <f t="shared" si="63"/>
        <v>-1.4251061618284785E-2</v>
      </c>
      <c r="AE244" s="5">
        <f t="shared" si="66"/>
        <v>7.3277727944162548E-3</v>
      </c>
      <c r="AF244" s="5">
        <f t="shared" si="64"/>
        <v>0.38575721468362012</v>
      </c>
    </row>
    <row r="245" spans="1:32" x14ac:dyDescent="0.3">
      <c r="A245" t="s">
        <v>171</v>
      </c>
      <c r="B245" t="s">
        <v>172</v>
      </c>
      <c r="C245" s="2">
        <v>14646000000</v>
      </c>
      <c r="D245" s="2">
        <v>11645000000</v>
      </c>
      <c r="E245" s="2">
        <v>561000000</v>
      </c>
      <c r="F245" s="2">
        <v>14000000</v>
      </c>
      <c r="G245" s="2">
        <v>460000000</v>
      </c>
      <c r="H245" s="2">
        <v>7897000000</v>
      </c>
      <c r="I245" s="2">
        <v>2260000000</v>
      </c>
      <c r="J245" s="2">
        <v>14967000000</v>
      </c>
      <c r="K245" s="2">
        <v>7909000000</v>
      </c>
      <c r="L245" s="2">
        <v>3053000000</v>
      </c>
      <c r="M245" s="2">
        <f>N245-L245</f>
        <v>11914000000</v>
      </c>
      <c r="N245" s="2">
        <f>J245</f>
        <v>14967000000</v>
      </c>
      <c r="O245" s="2">
        <v>1447000000</v>
      </c>
      <c r="P245" t="s">
        <v>504</v>
      </c>
      <c r="Q245" s="5">
        <f t="shared" si="51"/>
        <v>0.99848274118093316</v>
      </c>
      <c r="R245" s="5">
        <f t="shared" si="52"/>
        <v>0.18295612593248198</v>
      </c>
      <c r="S245" s="5">
        <f t="shared" si="53"/>
        <v>3.9023910907304291</v>
      </c>
      <c r="T245" s="5">
        <f t="shared" si="54"/>
        <v>0.79601790605999867</v>
      </c>
      <c r="U245" s="5">
        <f t="shared" si="65"/>
        <v>40.071428571428569</v>
      </c>
      <c r="V245" s="5">
        <f t="shared" si="55"/>
        <v>0.97855281619563039</v>
      </c>
      <c r="W245" s="5">
        <f t="shared" si="56"/>
        <v>1.8518143886711342</v>
      </c>
      <c r="X245" s="5">
        <f t="shared" si="57"/>
        <v>3.7482461415113251E-2</v>
      </c>
      <c r="Y245" s="5">
        <f t="shared" si="58"/>
        <v>0.15099886416783589</v>
      </c>
      <c r="Z245" s="5">
        <f t="shared" si="59"/>
        <v>9.6679361261441832E-2</v>
      </c>
      <c r="AA245" s="5">
        <f t="shared" si="60"/>
        <v>0.52762744705017706</v>
      </c>
      <c r="AB245" s="5">
        <f t="shared" si="61"/>
        <v>0.52842921093071427</v>
      </c>
      <c r="AC245" s="5">
        <f t="shared" si="62"/>
        <v>3.8303973781237198E-2</v>
      </c>
      <c r="AD245" s="5">
        <f t="shared" si="63"/>
        <v>3.140789294005189E-2</v>
      </c>
      <c r="AE245" s="5">
        <f t="shared" si="66"/>
        <v>9.5589239382766629E-4</v>
      </c>
      <c r="AF245" s="5">
        <f t="shared" si="64"/>
        <v>0.2049023624197733</v>
      </c>
    </row>
    <row r="246" spans="1:32" x14ac:dyDescent="0.3"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x14ac:dyDescent="0.3"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x14ac:dyDescent="0.3"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x14ac:dyDescent="0.3"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x14ac:dyDescent="0.3"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x14ac:dyDescent="0.3"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x14ac:dyDescent="0.3"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x14ac:dyDescent="0.3"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x14ac:dyDescent="0.3"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x14ac:dyDescent="0.3"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x14ac:dyDescent="0.3"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Pardo de Santayana Navarro</cp:lastModifiedBy>
  <dcterms:created xsi:type="dcterms:W3CDTF">2024-03-05T19:31:54Z</dcterms:created>
  <dcterms:modified xsi:type="dcterms:W3CDTF">2024-03-18T16:43:12Z</dcterms:modified>
</cp:coreProperties>
</file>