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9C940ED5-DBAC-5A4E-AD69-C9DB4814B10F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vars" sheetId="1" r:id="rId1"/>
    <sheet name="pars" sheetId="2" r:id="rId2"/>
    <sheet name="funcs" sheetId="3" r:id="rId3"/>
    <sheet name="pros" sheetId="7" r:id="rId4"/>
    <sheet name="stoi" sheetId="5" r:id="rId5"/>
    <sheet name="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 l="1"/>
  <c r="E3" i="6" l="1"/>
  <c r="E8" i="6" s="1"/>
  <c r="B6" i="6" l="1"/>
</calcChain>
</file>

<file path=xl/sharedStrings.xml><?xml version="1.0" encoding="utf-8"?>
<sst xmlns="http://schemas.openxmlformats.org/spreadsheetml/2006/main" count="82" uniqueCount="59">
  <si>
    <t>name</t>
  </si>
  <si>
    <t>unit</t>
  </si>
  <si>
    <t>description</t>
  </si>
  <si>
    <t>C</t>
  </si>
  <si>
    <t>leftmost</t>
  </si>
  <si>
    <t>por</t>
  </si>
  <si>
    <t>porosity of the medium</t>
  </si>
  <si>
    <t>dispersion</t>
  </si>
  <si>
    <t>dispersion co-efficient</t>
  </si>
  <si>
    <t>-</t>
  </si>
  <si>
    <t>expression</t>
  </si>
  <si>
    <t>dis</t>
  </si>
  <si>
    <t>diffussion process</t>
  </si>
  <si>
    <t>adv</t>
  </si>
  <si>
    <t>advection process rate</t>
  </si>
  <si>
    <t>stoichiometry</t>
  </si>
  <si>
    <t>values</t>
  </si>
  <si>
    <t>cm/min</t>
  </si>
  <si>
    <t>bounday</t>
  </si>
  <si>
    <t>CFU/mL/hr</t>
  </si>
  <si>
    <t>mg/L</t>
  </si>
  <si>
    <t>L</t>
  </si>
  <si>
    <t>Column data</t>
  </si>
  <si>
    <t>Sand data</t>
  </si>
  <si>
    <t>d</t>
  </si>
  <si>
    <t>M (in column)</t>
  </si>
  <si>
    <t>rho</t>
  </si>
  <si>
    <t>Q</t>
  </si>
  <si>
    <t>cm</t>
  </si>
  <si>
    <t>mL/min</t>
  </si>
  <si>
    <t>g</t>
  </si>
  <si>
    <t>g/cm3</t>
  </si>
  <si>
    <t>cm3.pw/cm3total</t>
  </si>
  <si>
    <t xml:space="preserve">unit </t>
  </si>
  <si>
    <t>C_b</t>
  </si>
  <si>
    <t>dx</t>
  </si>
  <si>
    <t>N_layers</t>
  </si>
  <si>
    <t>v_lin</t>
  </si>
  <si>
    <t>S</t>
  </si>
  <si>
    <t>microsphere liquid phase concentration</t>
  </si>
  <si>
    <t>k_o</t>
  </si>
  <si>
    <t>g/ (cc-pw*min)</t>
  </si>
  <si>
    <t>clean bed straining co-efficient</t>
  </si>
  <si>
    <t>g/cc</t>
  </si>
  <si>
    <t>bulk density</t>
  </si>
  <si>
    <t>time</t>
  </si>
  <si>
    <t>lam</t>
  </si>
  <si>
    <t>straining co-efficient</t>
  </si>
  <si>
    <t>str</t>
  </si>
  <si>
    <t>straining process rate</t>
  </si>
  <si>
    <t>por/rho</t>
  </si>
  <si>
    <t>microspheresolid phase concentration</t>
  </si>
  <si>
    <t>-1</t>
  </si>
  <si>
    <t>boundary for tracer</t>
  </si>
  <si>
    <t>(dispersion*15)*(((left(C) - 2*C + right(C))/(0.1^2))+ (leftmost*((C_b(time)-C))/(0.1^2)))</t>
  </si>
  <si>
    <t>(15)*((leftmost*((C_b(time)-C))+(left(C)-C))/ 0.1)</t>
  </si>
  <si>
    <t>(k_o*15*por/v_lin)*C*(2.71^(-S/lam))</t>
  </si>
  <si>
    <t>mg/g</t>
  </si>
  <si>
    <t>darcy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</si>
</sst>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8" sqref="C8"/>
    </sheetView>
  </sheetViews>
  <sheetFormatPr baseColWidth="10" defaultColWidth="8.83203125" defaultRowHeight="15" x14ac:dyDescent="0.2"/>
  <cols>
    <col min="2" max="2" width="9.6640625" bestFit="1" customWidth="1"/>
    <col min="3" max="3" width="44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</v>
      </c>
    </row>
    <row r="2" spans="1:4" x14ac:dyDescent="0.2">
      <c r="A2" t="s">
        <v>3</v>
      </c>
      <c r="B2" t="s">
        <v>20</v>
      </c>
      <c r="C2" t="s">
        <v>39</v>
      </c>
      <c r="D2">
        <v>0</v>
      </c>
    </row>
    <row r="3" spans="1:4" x14ac:dyDescent="0.2">
      <c r="A3" t="s">
        <v>38</v>
      </c>
      <c r="B3" t="s">
        <v>20</v>
      </c>
      <c r="C3" t="s">
        <v>51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33203125" bestFit="1" customWidth="1"/>
    <col min="2" max="2" width="16.5" bestFit="1" customWidth="1"/>
    <col min="3" max="3" width="29" bestFit="1" customWidth="1"/>
    <col min="4" max="4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</v>
      </c>
    </row>
    <row r="2" spans="1:4" x14ac:dyDescent="0.2">
      <c r="A2" t="s">
        <v>40</v>
      </c>
      <c r="B2" t="s">
        <v>41</v>
      </c>
      <c r="C2" t="s">
        <v>42</v>
      </c>
      <c r="D2">
        <v>0.01</v>
      </c>
    </row>
    <row r="3" spans="1:4" x14ac:dyDescent="0.2">
      <c r="A3" t="s">
        <v>46</v>
      </c>
      <c r="B3" t="s">
        <v>57</v>
      </c>
      <c r="C3" t="s">
        <v>47</v>
      </c>
      <c r="D3" s="2">
        <f>(1.44*1/(2*10^3))-0.004</f>
        <v>-3.2799999999999999E-3</v>
      </c>
    </row>
    <row r="4" spans="1:4" x14ac:dyDescent="0.2">
      <c r="A4" t="s">
        <v>37</v>
      </c>
      <c r="B4" t="s">
        <v>17</v>
      </c>
      <c r="C4" t="s">
        <v>58</v>
      </c>
      <c r="D4">
        <f>metadata!B4/(PI()*((metadata!B3/2)^2))</f>
        <v>0.13439750749982274</v>
      </c>
    </row>
    <row r="5" spans="1:4" x14ac:dyDescent="0.2">
      <c r="A5" t="s">
        <v>26</v>
      </c>
      <c r="B5" t="s">
        <v>43</v>
      </c>
      <c r="C5" t="s">
        <v>44</v>
      </c>
      <c r="D5">
        <v>1.68</v>
      </c>
    </row>
    <row r="6" spans="1:4" x14ac:dyDescent="0.2">
      <c r="A6" t="s">
        <v>4</v>
      </c>
      <c r="B6" t="s">
        <v>9</v>
      </c>
      <c r="C6" t="s">
        <v>18</v>
      </c>
      <c r="D6">
        <v>0</v>
      </c>
    </row>
    <row r="7" spans="1:4" x14ac:dyDescent="0.2">
      <c r="A7" t="s">
        <v>5</v>
      </c>
      <c r="B7" t="s">
        <v>32</v>
      </c>
      <c r="C7" t="s">
        <v>6</v>
      </c>
      <c r="D7">
        <v>0.34</v>
      </c>
    </row>
    <row r="8" spans="1:4" x14ac:dyDescent="0.2">
      <c r="A8" t="s">
        <v>7</v>
      </c>
      <c r="B8" t="s">
        <v>28</v>
      </c>
      <c r="C8" t="s">
        <v>8</v>
      </c>
      <c r="D8">
        <v>0.254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34" bestFit="1" customWidth="1"/>
  </cols>
  <sheetData>
    <row r="1" spans="1:3" x14ac:dyDescent="0.2">
      <c r="A1" t="s">
        <v>0</v>
      </c>
      <c r="B1" t="s">
        <v>33</v>
      </c>
      <c r="C1" t="s">
        <v>2</v>
      </c>
    </row>
    <row r="2" spans="1:3" x14ac:dyDescent="0.2">
      <c r="A2" t="s">
        <v>34</v>
      </c>
      <c r="B2" t="s">
        <v>9</v>
      </c>
      <c r="C2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0.5" bestFit="1" customWidth="1"/>
    <col min="3" max="3" width="21.1640625" bestFit="1" customWidth="1"/>
    <col min="4" max="4" width="14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t="s">
        <v>11</v>
      </c>
      <c r="B2" t="s">
        <v>19</v>
      </c>
      <c r="C2" t="s">
        <v>12</v>
      </c>
      <c r="D2" t="s">
        <v>54</v>
      </c>
    </row>
    <row r="3" spans="1:4" x14ac:dyDescent="0.2">
      <c r="A3" t="s">
        <v>13</v>
      </c>
      <c r="B3" t="s">
        <v>19</v>
      </c>
      <c r="C3" t="s">
        <v>14</v>
      </c>
      <c r="D3" t="s">
        <v>55</v>
      </c>
    </row>
    <row r="4" spans="1:4" x14ac:dyDescent="0.2">
      <c r="A4" t="s">
        <v>48</v>
      </c>
      <c r="B4" t="s">
        <v>19</v>
      </c>
      <c r="C4" t="s">
        <v>49</v>
      </c>
      <c r="D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5" bestFit="1" customWidth="1"/>
    <col min="2" max="3" width="24.5" bestFit="1" customWidth="1"/>
  </cols>
  <sheetData>
    <row r="1" spans="1:3" x14ac:dyDescent="0.2">
      <c r="A1" t="s">
        <v>15</v>
      </c>
      <c r="B1" t="s">
        <v>3</v>
      </c>
      <c r="C1" t="s">
        <v>38</v>
      </c>
    </row>
    <row r="2" spans="1:3" x14ac:dyDescent="0.2">
      <c r="A2" t="s">
        <v>11</v>
      </c>
      <c r="B2">
        <v>1</v>
      </c>
      <c r="C2">
        <v>0</v>
      </c>
    </row>
    <row r="3" spans="1:3" x14ac:dyDescent="0.2">
      <c r="A3" t="s">
        <v>13</v>
      </c>
      <c r="B3">
        <v>1</v>
      </c>
      <c r="C3">
        <v>0</v>
      </c>
    </row>
    <row r="4" spans="1:3" x14ac:dyDescent="0.2">
      <c r="A4" t="s">
        <v>48</v>
      </c>
      <c r="B4" s="1" t="s">
        <v>52</v>
      </c>
      <c r="C4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12.1640625" bestFit="1" customWidth="1"/>
    <col min="3" max="4" width="13.5" bestFit="1" customWidth="1"/>
  </cols>
  <sheetData>
    <row r="1" spans="1:6" x14ac:dyDescent="0.2">
      <c r="A1" t="s">
        <v>22</v>
      </c>
      <c r="D1" t="s">
        <v>23</v>
      </c>
    </row>
    <row r="2" spans="1:6" x14ac:dyDescent="0.2">
      <c r="A2" t="s">
        <v>21</v>
      </c>
      <c r="B2">
        <v>30</v>
      </c>
      <c r="C2" t="s">
        <v>28</v>
      </c>
      <c r="D2" t="s">
        <v>25</v>
      </c>
      <c r="E2">
        <v>170</v>
      </c>
      <c r="F2" t="s">
        <v>30</v>
      </c>
    </row>
    <row r="3" spans="1:6" x14ac:dyDescent="0.2">
      <c r="A3" t="s">
        <v>24</v>
      </c>
      <c r="B3">
        <v>3</v>
      </c>
      <c r="C3" t="s">
        <v>28</v>
      </c>
      <c r="D3" t="s">
        <v>26</v>
      </c>
      <c r="E3">
        <f>E2/(PI()*((B3/2)^2)*(B2/2))</f>
        <v>1.6033386859627976</v>
      </c>
      <c r="F3" t="s">
        <v>31</v>
      </c>
    </row>
    <row r="4" spans="1:6" x14ac:dyDescent="0.2">
      <c r="A4" t="s">
        <v>27</v>
      </c>
      <c r="B4">
        <v>0.95</v>
      </c>
      <c r="C4" t="s">
        <v>29</v>
      </c>
      <c r="D4" t="s">
        <v>36</v>
      </c>
      <c r="E4">
        <v>400</v>
      </c>
    </row>
    <row r="5" spans="1:6" x14ac:dyDescent="0.2">
      <c r="A5" t="s">
        <v>34</v>
      </c>
      <c r="B5">
        <v>50</v>
      </c>
      <c r="D5" t="s">
        <v>45</v>
      </c>
      <c r="E5">
        <v>1200</v>
      </c>
    </row>
    <row r="6" spans="1:6" x14ac:dyDescent="0.2">
      <c r="A6" t="s">
        <v>35</v>
      </c>
      <c r="B6">
        <f>B2/E4</f>
        <v>7.4999999999999997E-2</v>
      </c>
    </row>
    <row r="8" spans="1:6" x14ac:dyDescent="0.2">
      <c r="D8" t="s">
        <v>38</v>
      </c>
      <c r="E8">
        <f>0.1*LN(1+(0.38*0.2*50*metadata!E5/(metadata!E3*0.1)))</f>
        <v>1.025561002193812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vars</vt:lpstr>
      <vt:lpstr>pars</vt:lpstr>
      <vt:lpstr>funcs</vt:lpstr>
      <vt:lpstr>pros</vt:lpstr>
      <vt:lpstr>stoi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2020-04-30T12:46:27Z</dcterms:modified>
</cp:coreProperties>
</file>