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filterPrivacy="1"/>
  <xr:revisionPtr revIDLastSave="0" documentId="13_ncr:1_{78DCC0A9-BBD5-6547-B6B4-28CF1EC1DCA5}" xr6:coauthVersionLast="45" xr6:coauthVersionMax="45" xr10:uidLastSave="{00000000-0000-0000-0000-000000000000}"/>
  <bookViews>
    <workbookView xWindow="0" yWindow="460" windowWidth="20500" windowHeight="6940" activeTab="4" xr2:uid="{00000000-000D-0000-FFFF-FFFF00000000}"/>
  </bookViews>
  <sheets>
    <sheet name="vars" sheetId="1" r:id="rId1"/>
    <sheet name="pars" sheetId="6" r:id="rId2"/>
    <sheet name="pros" sheetId="7" r:id="rId3"/>
    <sheet name="funcs" sheetId="3" r:id="rId4"/>
    <sheet name="stoi" sheetId="5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E4" i="6" l="1"/>
  <c r="F4" i="6"/>
  <c r="D4" i="6"/>
  <c r="E10" i="6" l="1"/>
  <c r="D10" i="6" l="1"/>
  <c r="A9" i="6" l="1"/>
  <c r="B9" i="6"/>
  <c r="C9" i="6"/>
  <c r="D9" i="6"/>
  <c r="E9" i="6"/>
  <c r="F9" i="6"/>
  <c r="A10" i="6"/>
  <c r="B10" i="6"/>
  <c r="C10" i="6"/>
  <c r="F10" i="6"/>
  <c r="F8" i="6" l="1"/>
  <c r="F7" i="6"/>
  <c r="F6" i="6"/>
  <c r="F5" i="6"/>
  <c r="E8" i="6"/>
  <c r="E7" i="6"/>
  <c r="E6" i="6"/>
  <c r="E5" i="6"/>
  <c r="D8" i="6"/>
  <c r="D7" i="6"/>
  <c r="D5" i="6"/>
  <c r="D6" i="6"/>
  <c r="E2" i="6" l="1"/>
  <c r="F2" i="6"/>
  <c r="E3" i="6"/>
  <c r="F3" i="6"/>
  <c r="D2" i="6" l="1"/>
</calcChain>
</file>

<file path=xl/sharedStrings.xml><?xml version="1.0" encoding="utf-8"?>
<sst xmlns="http://schemas.openxmlformats.org/spreadsheetml/2006/main" count="104" uniqueCount="69">
  <si>
    <t>name</t>
  </si>
  <si>
    <t>unit</t>
  </si>
  <si>
    <t>description</t>
  </si>
  <si>
    <t>por</t>
  </si>
  <si>
    <t>dispersion co-efficient</t>
  </si>
  <si>
    <t>rho</t>
  </si>
  <si>
    <t>expression</t>
  </si>
  <si>
    <t>stoichiometry</t>
  </si>
  <si>
    <t>values</t>
  </si>
  <si>
    <t>bacteria concentration (carbon units)</t>
  </si>
  <si>
    <t>concentration of bacteria in the soil surface</t>
  </si>
  <si>
    <t>k_att</t>
  </si>
  <si>
    <t>attachment rate constant</t>
  </si>
  <si>
    <t>k_det</t>
  </si>
  <si>
    <t>dettachment rate constant</t>
  </si>
  <si>
    <t>m3/m3</t>
  </si>
  <si>
    <t>porosity of the column</t>
  </si>
  <si>
    <t>--</t>
  </si>
  <si>
    <t>attachment of bacs</t>
  </si>
  <si>
    <t>detachemnt of abacs</t>
  </si>
  <si>
    <t xml:space="preserve">advection of bacteria </t>
  </si>
  <si>
    <t>dispersion of bacteria</t>
  </si>
  <si>
    <t>V_lin</t>
  </si>
  <si>
    <t>cm/min</t>
  </si>
  <si>
    <t>porewater velocity</t>
  </si>
  <si>
    <t>cm2/min</t>
  </si>
  <si>
    <t>CFU/mL</t>
  </si>
  <si>
    <t>CFU/g</t>
  </si>
  <si>
    <t>leftmost</t>
  </si>
  <si>
    <t>boundary condition</t>
  </si>
  <si>
    <t>0</t>
  </si>
  <si>
    <t>-1</t>
  </si>
  <si>
    <t>Attachment_C</t>
  </si>
  <si>
    <t>Detachment_C</t>
  </si>
  <si>
    <t>Advection_C</t>
  </si>
  <si>
    <t>Dispersion_C</t>
  </si>
  <si>
    <t>C</t>
  </si>
  <si>
    <t>k_att*C</t>
  </si>
  <si>
    <t>C_soil</t>
  </si>
  <si>
    <t>k_det*C_soil</t>
  </si>
  <si>
    <t>dispersion</t>
  </si>
  <si>
    <t>g/cc</t>
  </si>
  <si>
    <t>bulk density</t>
  </si>
  <si>
    <t>por/rho</t>
  </si>
  <si>
    <t>rho/por</t>
  </si>
  <si>
    <t>C_o2</t>
  </si>
  <si>
    <t>mg/L</t>
  </si>
  <si>
    <t>concentration of dossolved oxygen in water</t>
  </si>
  <si>
    <t>mu_r</t>
  </si>
  <si>
    <t>1/min</t>
  </si>
  <si>
    <t>respiration rate for the bacteria with dissolved oxygen</t>
  </si>
  <si>
    <t>Advection_o2</t>
  </si>
  <si>
    <t>Dispersion_o2</t>
  </si>
  <si>
    <t>resp_o2</t>
  </si>
  <si>
    <t>respiration rate for the bacteia</t>
  </si>
  <si>
    <t>mu_r*C</t>
  </si>
  <si>
    <t>values_1</t>
  </si>
  <si>
    <t>values_2</t>
  </si>
  <si>
    <t>values_3</t>
  </si>
  <si>
    <t>C_in</t>
  </si>
  <si>
    <t>-</t>
  </si>
  <si>
    <t>inlet func</t>
  </si>
  <si>
    <t>Straining_C</t>
  </si>
  <si>
    <t>straining process rate</t>
  </si>
  <si>
    <t>(k_o*C)*(2.71^(-C_soil/lam))</t>
  </si>
  <si>
    <t>(V_lin/por)*((left(C)-C) +(leftmost*(C_in(time)-C)))/0.1</t>
  </si>
  <si>
    <t>dispersion*(V_lin/por)*(((left(C) - (2*C) + right(C))/(0.1^2))+ (leftmost*(C_in(time)-C))/(0.1^2))</t>
  </si>
  <si>
    <t>(V_lin/por)*((left(C_o2)-C_o2) +(leftmost*(8.9-C_o2)))/0.1</t>
  </si>
  <si>
    <t>dispersion*(V_lin/por)*(((left(C_o2) - (2*C_o2) + right(C_o2))/(0.1^2))+ (leftmost*(8.9-C_o2))/(0.1^2))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</si>
</sst>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₹&quot;\ * #,##0.00_ ;_ &quot;₹&quot;\ * \-#,##0.00_ ;_ &quot;₹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0" borderId="0" xfId="1" applyNumberFormat="1" applyFont="1" applyFill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11" fontId="0" fillId="0" borderId="0" xfId="0" applyNumberFormat="1"/>
    <xf numFmtId="11" fontId="0" fillId="0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p1_nutr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producibility_FF_D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producibility_MF_D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producibility_SF_D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s/Experiments/column/tracer+substrate+bacteria_column/col1_o2/definitions_col1_o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dataprocessed"/>
      <sheetName val="growth_rate"/>
      <sheetName val="exp2_raw dta"/>
      <sheetName val="DATA PROCESSED_2"/>
      <sheetName val="exp3_raw"/>
      <sheetName val="data_processed_3"/>
      <sheetName val="Diagramm2"/>
      <sheetName val="inlet_conc_change"/>
      <sheetName val="exp_4_raw"/>
      <sheetName val="data_processed_4"/>
      <sheetName val="exp_5_raw"/>
      <sheetName val="data_processed_5"/>
      <sheetName val="exp_6_raw"/>
      <sheetName val="data_processed_6"/>
      <sheetName val="Tabelle2"/>
      <sheetName val="exp_7_raw"/>
      <sheetName val="data-processed_7"/>
      <sheetName val="exp_8_raw"/>
      <sheetName val="data-processed_8"/>
      <sheetName val="exp_9_raw"/>
      <sheetName val="data_processed_9"/>
      <sheetName val="exp_10_raw"/>
      <sheetName val="data_processed_10"/>
      <sheetName val="combined data for paper_fast fl"/>
      <sheetName val="combined_paper_data_med_flow"/>
      <sheetName val="combined paper_low flow"/>
      <sheetName val="Diagramm1"/>
    </sheetNames>
    <sheetDataSet>
      <sheetData sheetId="0"/>
      <sheetData sheetId="1">
        <row r="10">
          <cell r="L10">
            <v>0.64516129032258007</v>
          </cell>
        </row>
      </sheetData>
      <sheetData sheetId="2"/>
      <sheetData sheetId="3">
        <row r="4">
          <cell r="W4">
            <v>3000</v>
          </cell>
        </row>
      </sheetData>
      <sheetData sheetId="4">
        <row r="10">
          <cell r="I10">
            <v>16</v>
          </cell>
        </row>
      </sheetData>
      <sheetData sheetId="5">
        <row r="5">
          <cell r="W5">
            <v>42600</v>
          </cell>
        </row>
      </sheetData>
      <sheetData sheetId="6">
        <row r="10">
          <cell r="I10">
            <v>8</v>
          </cell>
        </row>
      </sheetData>
      <sheetData sheetId="7" refreshError="1"/>
      <sheetData sheetId="8"/>
      <sheetData sheetId="9"/>
      <sheetData sheetId="10">
        <row r="9">
          <cell r="I9">
            <v>8.3333333333333286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W5">
            <v>1578</v>
          </cell>
        </row>
      </sheetData>
      <sheetData sheetId="19">
        <row r="8">
          <cell r="I8">
            <v>0</v>
          </cell>
        </row>
        <row r="15">
          <cell r="X15">
            <v>5.4187500000000013E-2</v>
          </cell>
          <cell r="Y15">
            <v>4.9689021092482431E-2</v>
          </cell>
        </row>
        <row r="16">
          <cell r="X16">
            <v>0.34374641124761363</v>
          </cell>
          <cell r="Y16">
            <v>0.3545046668009314</v>
          </cell>
        </row>
        <row r="17">
          <cell r="X17">
            <v>1.7259469384187762</v>
          </cell>
        </row>
        <row r="18">
          <cell r="X18">
            <v>0.13439750749982274</v>
          </cell>
        </row>
      </sheetData>
      <sheetData sheetId="20">
        <row r="5">
          <cell r="W5">
            <v>3801.9999999999995</v>
          </cell>
        </row>
      </sheetData>
      <sheetData sheetId="21">
        <row r="9">
          <cell r="I9">
            <v>2.4561403508771917</v>
          </cell>
        </row>
        <row r="15">
          <cell r="X15">
            <v>0.1173933629379313</v>
          </cell>
          <cell r="Y15">
            <v>5.5389404296874979E-2</v>
          </cell>
        </row>
        <row r="16">
          <cell r="X16">
            <v>0.35450466680093162</v>
          </cell>
          <cell r="Y16">
            <v>0.34661527939516501</v>
          </cell>
        </row>
        <row r="17">
          <cell r="X17">
            <v>1.6976527263135499</v>
          </cell>
          <cell r="Y17">
            <v>1.7184018151907159</v>
          </cell>
        </row>
        <row r="18">
          <cell r="X18">
            <v>8.0638504499893626E-2</v>
          </cell>
          <cell r="Y18">
            <v>7.7809083289371056E-2</v>
          </cell>
        </row>
      </sheetData>
      <sheetData sheetId="22">
        <row r="4">
          <cell r="Q4">
            <v>0</v>
          </cell>
        </row>
      </sheetData>
      <sheetData sheetId="23">
        <row r="14">
          <cell r="X14">
            <v>0.34566095788550905</v>
          </cell>
          <cell r="Y14">
            <v>0.32302558820132837</v>
          </cell>
        </row>
        <row r="15">
          <cell r="X15">
            <v>8.4382834470834139E-2</v>
          </cell>
          <cell r="Y15">
            <v>6.9776232193554055E-2</v>
          </cell>
        </row>
        <row r="17">
          <cell r="X17">
            <v>1.7363214828573592</v>
          </cell>
          <cell r="Y17">
            <v>1.6684153738048169</v>
          </cell>
        </row>
        <row r="18">
          <cell r="X18">
            <v>2.0951190392202945E-2</v>
          </cell>
          <cell r="Y18">
            <v>2.4925853521270382E-2</v>
          </cell>
        </row>
      </sheetData>
      <sheetData sheetId="24"/>
      <sheetData sheetId="25"/>
      <sheetData sheetId="26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_FF_DO_raw"/>
      <sheetName val="exp_FF_DO_N_raw"/>
      <sheetName val="exp_FF_noDO_noN_raw"/>
      <sheetName val="exp_FF_noDO_N_raw"/>
      <sheetName val="exp_FF_DO_N_pro"/>
      <sheetName val="exp_FF_DO_pro"/>
      <sheetName val="exp_FF_noDO_N_pro"/>
      <sheetName val="exp_FF_noDO_noN_pro"/>
    </sheetNames>
    <sheetDataSet>
      <sheetData sheetId="0">
        <row r="5">
          <cell r="W5">
            <v>1096.6666666666667</v>
          </cell>
          <cell r="AD5">
            <v>166.66666666666666</v>
          </cell>
        </row>
      </sheetData>
      <sheetData sheetId="1"/>
      <sheetData sheetId="2"/>
      <sheetData sheetId="3">
        <row r="5">
          <cell r="W5">
            <v>8900</v>
          </cell>
        </row>
      </sheetData>
      <sheetData sheetId="4"/>
      <sheetData sheetId="5">
        <row r="9">
          <cell r="I9">
            <v>0</v>
          </cell>
        </row>
        <row r="14">
          <cell r="X14">
            <v>0.36010815406651064</v>
          </cell>
          <cell r="Y14">
            <v>0.36010815406651064</v>
          </cell>
        </row>
        <row r="15">
          <cell r="X15">
            <v>9.4706632653061215E-2</v>
          </cell>
          <cell r="Y15">
            <v>9.4706632653061215E-2</v>
          </cell>
        </row>
        <row r="17">
          <cell r="X17">
            <v>1.7319487409865513</v>
          </cell>
          <cell r="Y17">
            <v>1.7062267299818001</v>
          </cell>
        </row>
        <row r="18">
          <cell r="X18">
            <v>0.14147106052612921</v>
          </cell>
          <cell r="Y18">
            <v>0.14147106052612921</v>
          </cell>
        </row>
      </sheetData>
      <sheetData sheetId="6">
        <row r="10">
          <cell r="I10">
            <v>17.23404255319149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_MF_DO_raw"/>
      <sheetName val="exp_MF_DO_N_raw"/>
      <sheetName val="exp_MF_noDO_noN_raw"/>
      <sheetName val="exp_MF_noDO_N_raw"/>
      <sheetName val="exp_MF_DO_pro"/>
      <sheetName val="exp_MF_DO_N_pro"/>
      <sheetName val="exp_MF_noDO_N_pro"/>
      <sheetName val="exp_MF_noDO_noN_pro"/>
    </sheetNames>
    <sheetDataSet>
      <sheetData sheetId="0">
        <row r="5">
          <cell r="W5">
            <v>3456.6666666666665</v>
          </cell>
          <cell r="AE5">
            <v>478.42333648024413</v>
          </cell>
        </row>
      </sheetData>
      <sheetData sheetId="1"/>
      <sheetData sheetId="2"/>
      <sheetData sheetId="3">
        <row r="5">
          <cell r="W5">
            <v>191333.33333333331</v>
          </cell>
        </row>
      </sheetData>
      <sheetData sheetId="4">
        <row r="9">
          <cell r="I9">
            <v>0.76923076923077005</v>
          </cell>
        </row>
        <row r="14">
          <cell r="X14">
            <v>0.31552333499160934</v>
          </cell>
          <cell r="Y14">
            <v>0.32474038893497836</v>
          </cell>
        </row>
        <row r="15">
          <cell r="X15">
            <v>0.10542533081285443</v>
          </cell>
          <cell r="Y15">
            <v>0.10788850357808059</v>
          </cell>
        </row>
        <row r="17">
          <cell r="X17">
            <v>1.7208025362178254</v>
          </cell>
          <cell r="Y17">
            <v>1.7276617391524263</v>
          </cell>
        </row>
        <row r="18">
          <cell r="X18">
            <v>7.3564951473587187E-2</v>
          </cell>
          <cell r="Y18">
            <v>7.4272306776217836E-2</v>
          </cell>
        </row>
      </sheetData>
      <sheetData sheetId="5"/>
      <sheetData sheetId="6">
        <row r="10">
          <cell r="I10">
            <v>13.913043478260867</v>
          </cell>
        </row>
      </sheetData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_SF_DO_raw"/>
      <sheetName val="exp_SF_DO_N_raw"/>
      <sheetName val="exp_SF_noDO_N_raw"/>
      <sheetName val="exp_SF_noDO_noN_raw"/>
      <sheetName val="exp_SF_DO_pro"/>
      <sheetName val="exp_SF_DO_N_pro"/>
      <sheetName val="exp_SF_noDO_N_pro"/>
      <sheetName val="exp_SF_noDO_noN_pro"/>
    </sheetNames>
    <sheetDataSet>
      <sheetData sheetId="0"/>
      <sheetData sheetId="1"/>
      <sheetData sheetId="2"/>
      <sheetData sheetId="3"/>
      <sheetData sheetId="4">
        <row r="10">
          <cell r="I10">
            <v>50</v>
          </cell>
        </row>
        <row r="15">
          <cell r="X15">
            <v>0.15688239424968936</v>
          </cell>
        </row>
        <row r="16">
          <cell r="X16">
            <v>0.34146435703933409</v>
          </cell>
        </row>
        <row r="17">
          <cell r="X17">
            <v>1.7319487409865513</v>
          </cell>
        </row>
        <row r="18">
          <cell r="X18">
            <v>1.6976527263135501E-2</v>
          </cell>
        </row>
      </sheetData>
      <sheetData sheetId="5"/>
      <sheetData sheetId="6">
        <row r="10">
          <cell r="L10">
            <v>60</v>
          </cell>
        </row>
      </sheetData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s"/>
      <sheetName val="pars"/>
      <sheetName val="funcs"/>
      <sheetName val="pros"/>
      <sheetName val="stoi"/>
      <sheetName val="pro_del"/>
      <sheetName val="stoi_del"/>
      <sheetName val="other data"/>
    </sheetNames>
    <sheetDataSet>
      <sheetData sheetId="0"/>
      <sheetData sheetId="1">
        <row r="1">
          <cell r="C1" t="str">
            <v>description</v>
          </cell>
        </row>
        <row r="11">
          <cell r="A11" t="str">
            <v>k_o</v>
          </cell>
          <cell r="B11" t="str">
            <v>min-1</v>
          </cell>
          <cell r="C11" t="str">
            <v>straining rate</v>
          </cell>
          <cell r="D11">
            <v>3.7795330000000002E-2</v>
          </cell>
          <cell r="E11">
            <v>3.3320000000000002E-2</v>
          </cell>
          <cell r="F11">
            <v>3.4719999999999998E-3</v>
          </cell>
        </row>
        <row r="12">
          <cell r="A12" t="str">
            <v>lam</v>
          </cell>
          <cell r="B12" t="str">
            <v>CFU/g.soil</v>
          </cell>
          <cell r="C12" t="str">
            <v>straining co-efficient</v>
          </cell>
          <cell r="D12">
            <v>7.2846949999999994E-2</v>
          </cell>
          <cell r="E12">
            <v>3.4049999999999997E-2</v>
          </cell>
          <cell r="F12">
            <v>1E+100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E24" sqref="E24"/>
    </sheetView>
  </sheetViews>
  <sheetFormatPr baseColWidth="10" defaultColWidth="9.1640625" defaultRowHeight="15" x14ac:dyDescent="0.2"/>
  <cols>
    <col min="1" max="1" width="6" bestFit="1" customWidth="1"/>
    <col min="2" max="2" width="7.83203125" bestFit="1" customWidth="1"/>
    <col min="3" max="3" width="40.1640625" bestFit="1" customWidth="1"/>
    <col min="4" max="4" width="12" bestFit="1" customWidth="1"/>
    <col min="5" max="5" width="43.5" bestFit="1" customWidth="1"/>
    <col min="6" max="6" width="16.1640625" bestFit="1" customWidth="1"/>
    <col min="7" max="7" width="22.6640625" bestFit="1" customWidth="1"/>
    <col min="8" max="8" width="19.5" bestFit="1" customWidth="1"/>
  </cols>
  <sheetData>
    <row r="1" spans="1:9" x14ac:dyDescent="0.2">
      <c r="A1" s="4" t="s">
        <v>0</v>
      </c>
      <c r="B1" s="4" t="s">
        <v>1</v>
      </c>
      <c r="C1" s="4" t="s">
        <v>2</v>
      </c>
      <c r="D1" s="4" t="s">
        <v>8</v>
      </c>
      <c r="I1" s="4"/>
    </row>
    <row r="2" spans="1:9" x14ac:dyDescent="0.2">
      <c r="A2" s="4" t="s">
        <v>36</v>
      </c>
      <c r="B2" s="4" t="s">
        <v>26</v>
      </c>
      <c r="C2" s="4" t="s">
        <v>9</v>
      </c>
      <c r="D2" s="4">
        <v>0</v>
      </c>
      <c r="I2" s="4"/>
    </row>
    <row r="3" spans="1:9" x14ac:dyDescent="0.2">
      <c r="A3" s="4" t="s">
        <v>38</v>
      </c>
      <c r="B3" s="4" t="s">
        <v>27</v>
      </c>
      <c r="C3" s="4" t="s">
        <v>10</v>
      </c>
      <c r="D3" s="4">
        <v>0</v>
      </c>
      <c r="I3" s="4"/>
    </row>
    <row r="4" spans="1:9" x14ac:dyDescent="0.2">
      <c r="A4" s="5" t="s">
        <v>45</v>
      </c>
      <c r="B4" s="5" t="s">
        <v>46</v>
      </c>
      <c r="C4" s="5" t="s">
        <v>47</v>
      </c>
      <c r="D4" s="4">
        <v>0</v>
      </c>
      <c r="I4" s="4"/>
    </row>
    <row r="5" spans="1:9" x14ac:dyDescent="0.2">
      <c r="A5" s="4"/>
      <c r="B5" s="4"/>
      <c r="C5" s="4"/>
      <c r="D5" s="4"/>
      <c r="I5" s="4"/>
    </row>
    <row r="6" spans="1:9" ht="36" customHeight="1" x14ac:dyDescent="0.2">
      <c r="A6" s="4"/>
      <c r="B6" s="4"/>
      <c r="C6" s="4"/>
      <c r="D6" s="4"/>
      <c r="I6" s="4"/>
    </row>
    <row r="7" spans="1:9" x14ac:dyDescent="0.2">
      <c r="A7" s="4"/>
      <c r="B7" s="4"/>
      <c r="C7" s="4"/>
      <c r="D7" s="4"/>
      <c r="I7" s="4"/>
    </row>
    <row r="8" spans="1:9" x14ac:dyDescent="0.2">
      <c r="A8" s="4"/>
      <c r="B8" s="4"/>
      <c r="C8" s="4"/>
      <c r="D8" s="4"/>
      <c r="E8" s="4"/>
      <c r="F8" s="4"/>
      <c r="G8" s="4"/>
      <c r="H8" s="4"/>
      <c r="I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zoomScaleNormal="100" workbookViewId="0">
      <selection activeCell="D4" sqref="D4"/>
    </sheetView>
  </sheetViews>
  <sheetFormatPr baseColWidth="10" defaultColWidth="9.1640625" defaultRowHeight="15" x14ac:dyDescent="0.2"/>
  <cols>
    <col min="1" max="1" width="10.5" bestFit="1" customWidth="1"/>
    <col min="2" max="2" width="16.83203125" customWidth="1"/>
    <col min="3" max="3" width="48.83203125" customWidth="1"/>
    <col min="4" max="4" width="12" bestFit="1" customWidth="1"/>
    <col min="5" max="5" width="8.6640625" bestFit="1" customWidth="1"/>
    <col min="6" max="6" width="12" bestFit="1" customWidth="1"/>
    <col min="9" max="9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56</v>
      </c>
      <c r="E1" t="s">
        <v>57</v>
      </c>
      <c r="F1" t="s">
        <v>58</v>
      </c>
    </row>
    <row r="2" spans="1:6" x14ac:dyDescent="0.2">
      <c r="A2" t="s">
        <v>11</v>
      </c>
      <c r="B2" t="s">
        <v>49</v>
      </c>
      <c r="C2" t="s">
        <v>12</v>
      </c>
      <c r="D2">
        <f>0.318*10^-2</f>
        <v>3.1800000000000001E-3</v>
      </c>
      <c r="E2">
        <f t="shared" ref="E2:F2" si="0">0.318*10^-2</f>
        <v>3.1800000000000001E-3</v>
      </c>
      <c r="F2">
        <f t="shared" si="0"/>
        <v>3.1800000000000001E-3</v>
      </c>
    </row>
    <row r="3" spans="1:6" x14ac:dyDescent="0.2">
      <c r="A3" t="s">
        <v>13</v>
      </c>
      <c r="B3" t="s">
        <v>49</v>
      </c>
      <c r="C3" t="s">
        <v>14</v>
      </c>
      <c r="D3">
        <f>0</f>
        <v>0</v>
      </c>
      <c r="E3">
        <f t="shared" ref="E3:F3" si="1">10^-4</f>
        <v>1E-4</v>
      </c>
      <c r="F3">
        <f t="shared" si="1"/>
        <v>1E-4</v>
      </c>
    </row>
    <row r="4" spans="1:6" x14ac:dyDescent="0.2">
      <c r="A4" t="s">
        <v>48</v>
      </c>
      <c r="B4" t="s">
        <v>49</v>
      </c>
      <c r="C4" t="s">
        <v>50</v>
      </c>
      <c r="D4">
        <f>-2*10^-4</f>
        <v>-2.0000000000000001E-4</v>
      </c>
      <c r="E4">
        <f t="shared" ref="E4:F4" si="2">-2*10^-4</f>
        <v>-2.0000000000000001E-4</v>
      </c>
      <c r="F4">
        <f t="shared" si="2"/>
        <v>-2.0000000000000001E-4</v>
      </c>
    </row>
    <row r="5" spans="1:6" x14ac:dyDescent="0.2">
      <c r="A5" t="s">
        <v>40</v>
      </c>
      <c r="B5" t="s">
        <v>25</v>
      </c>
      <c r="C5" t="s">
        <v>4</v>
      </c>
      <c r="D5">
        <f>AVERAGE('[1]data-processed_8'!X15,'[1]data-processed_8'!$Y$15,[2]exp_FF_DO_pro!$X$15:$Y$15)</f>
        <v>7.3322446599651217E-2</v>
      </c>
      <c r="E5">
        <f>AVERAGE([1]data_processed_9!$X$15:$Y$15,[3]exp_MF_DO_pro!$X$15:$Y$15)</f>
        <v>9.6524150406435333E-2</v>
      </c>
      <c r="F5">
        <f>AVERAGE([1]data_processed_10!$X$15:$Y$15,[4]exp_SF_DO_pro!$X$15)</f>
        <v>0.10368048697135919</v>
      </c>
    </row>
    <row r="6" spans="1:6" x14ac:dyDescent="0.2">
      <c r="A6" t="s">
        <v>3</v>
      </c>
      <c r="B6" t="s">
        <v>15</v>
      </c>
      <c r="C6" t="s">
        <v>16</v>
      </c>
      <c r="D6">
        <f>AVERAGE('[1]data-processed_8'!X16,'[1]data-processed_8'!$Y$16,[2]exp_FF_DO_pro!$X$14:$Y$14)</f>
        <v>0.35461684654539161</v>
      </c>
      <c r="E6">
        <f>AVERAGE([1]data_processed_9!$X$16:$Y$16,[3]exp_MF_DO_pro!$X$14:$Y$14)</f>
        <v>0.33534591753067111</v>
      </c>
      <c r="F6">
        <f>AVERAGE([1]data_processed_10!$X$14:$Y$14,[4]exp_SF_DO_pro!$X$16)</f>
        <v>0.33671696770872384</v>
      </c>
    </row>
    <row r="7" spans="1:6" x14ac:dyDescent="0.2">
      <c r="A7" t="s">
        <v>22</v>
      </c>
      <c r="B7" t="s">
        <v>23</v>
      </c>
      <c r="C7" t="s">
        <v>24</v>
      </c>
      <c r="D7">
        <f>AVERAGE('[1]data-processed_8'!X18,[1]data_processed_9!$Y$18,[2]exp_FF_DO_pro!$X$18:$Y$18)</f>
        <v>0.12378717796036307</v>
      </c>
      <c r="E7">
        <f>AVERAGE([1]data_processed_9!$X$18:$Y$18,[3]exp_MF_DO_pro!$X$18:$Y$18)</f>
        <v>7.6571211509767423E-2</v>
      </c>
      <c r="F7">
        <f>AVERAGE([1]data_processed_10!$X$18:$Y$18,[4]exp_SF_DO_pro!$X$18)</f>
        <v>2.0951190392202945E-2</v>
      </c>
    </row>
    <row r="8" spans="1:6" x14ac:dyDescent="0.2">
      <c r="A8" t="s">
        <v>5</v>
      </c>
      <c r="B8" t="s">
        <v>41</v>
      </c>
      <c r="C8" t="s">
        <v>42</v>
      </c>
      <c r="D8">
        <f>AVERAGE('[1]data-processed_8'!X17,[1]data_processed_9!$Y$17,[2]exp_FF_DO_pro!$X$17:$Y$17)</f>
        <v>1.7206310561444609</v>
      </c>
      <c r="E8">
        <f>AVERAGE([1]data_processed_9!$X$17:$Y$17,[3]exp_MF_DO_pro!$X$17:$Y$17)</f>
        <v>1.7161297042186292</v>
      </c>
      <c r="F8">
        <f>AVERAGE([1]data_processed_10!$X$17:$Y$17,[4]exp_SF_DO_pro!$X$17)</f>
        <v>1.7122285325495756</v>
      </c>
    </row>
    <row r="9" spans="1:6" x14ac:dyDescent="0.2">
      <c r="A9" t="str">
        <f>[5]pars!A11</f>
        <v>k_o</v>
      </c>
      <c r="B9" t="str">
        <f>[5]pars!B11</f>
        <v>min-1</v>
      </c>
      <c r="C9" t="str">
        <f>[5]pars!C11</f>
        <v>straining rate</v>
      </c>
      <c r="D9" s="7">
        <f>[5]pars!D11</f>
        <v>3.7795330000000002E-2</v>
      </c>
      <c r="E9" s="7">
        <f>[5]pars!E11</f>
        <v>3.3320000000000002E-2</v>
      </c>
      <c r="F9" s="7">
        <f>[5]pars!F11</f>
        <v>3.4719999999999998E-3</v>
      </c>
    </row>
    <row r="10" spans="1:6" x14ac:dyDescent="0.2">
      <c r="A10" t="str">
        <f>[5]pars!A12</f>
        <v>lam</v>
      </c>
      <c r="B10" t="str">
        <f>[5]pars!B12</f>
        <v>CFU/g.soil</v>
      </c>
      <c r="C10" t="str">
        <f>[5]pars!C12</f>
        <v>straining co-efficient</v>
      </c>
      <c r="D10" s="7">
        <f>([5]pars!D12)*AVERAGE([1]exp_8_raw!$W$5,[2]exp_FF_DO_raw!$AD$5,[2]exp_FF_DO_raw!$W$5)/((2222659*348)+716436)</f>
        <v>8.9116505034325303E-8</v>
      </c>
      <c r="E10" s="8">
        <f>[5]pars!E12*AVERAGE([3]exp_MF_DO_raw!$W$5,[3]exp_MF_DO_raw!$AE$5,[1]exp_9_raw!$W$5)/((2222659*348)+716436)</f>
        <v>1.13427758971118E-7</v>
      </c>
      <c r="F10" s="8">
        <f>[5]pars!F12</f>
        <v>1E+100</v>
      </c>
    </row>
    <row r="11" spans="1:6" x14ac:dyDescent="0.2">
      <c r="A11" t="s">
        <v>28</v>
      </c>
      <c r="B11" t="s">
        <v>17</v>
      </c>
      <c r="C11" t="s">
        <v>29</v>
      </c>
      <c r="D11">
        <v>0</v>
      </c>
      <c r="E11">
        <v>0</v>
      </c>
      <c r="F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D11" sqref="D11"/>
    </sheetView>
  </sheetViews>
  <sheetFormatPr baseColWidth="10" defaultColWidth="9.1640625" defaultRowHeight="15" x14ac:dyDescent="0.2"/>
  <cols>
    <col min="1" max="1" width="16.6640625" bestFit="1" customWidth="1"/>
    <col min="2" max="2" width="4.5" bestFit="1" customWidth="1"/>
    <col min="3" max="3" width="29.33203125" bestFit="1" customWidth="1"/>
    <col min="4" max="4" width="97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6</v>
      </c>
    </row>
    <row r="2" spans="1:4" x14ac:dyDescent="0.2">
      <c r="A2" t="s">
        <v>34</v>
      </c>
      <c r="B2" t="s">
        <v>17</v>
      </c>
      <c r="C2" t="s">
        <v>20</v>
      </c>
      <c r="D2" t="s">
        <v>65</v>
      </c>
    </row>
    <row r="3" spans="1:4" x14ac:dyDescent="0.2">
      <c r="A3" t="s">
        <v>35</v>
      </c>
      <c r="B3" t="s">
        <v>17</v>
      </c>
      <c r="C3" t="s">
        <v>21</v>
      </c>
      <c r="D3" t="s">
        <v>66</v>
      </c>
    </row>
    <row r="4" spans="1:4" x14ac:dyDescent="0.2">
      <c r="A4" t="s">
        <v>32</v>
      </c>
      <c r="B4" t="s">
        <v>17</v>
      </c>
      <c r="C4" t="s">
        <v>18</v>
      </c>
      <c r="D4" t="s">
        <v>37</v>
      </c>
    </row>
    <row r="5" spans="1:4" x14ac:dyDescent="0.2">
      <c r="A5" t="s">
        <v>33</v>
      </c>
      <c r="B5" t="s">
        <v>17</v>
      </c>
      <c r="C5" t="s">
        <v>19</v>
      </c>
      <c r="D5" t="s">
        <v>39</v>
      </c>
    </row>
    <row r="6" spans="1:4" x14ac:dyDescent="0.2">
      <c r="A6" t="s">
        <v>51</v>
      </c>
      <c r="B6" t="s">
        <v>17</v>
      </c>
      <c r="C6" t="s">
        <v>20</v>
      </c>
      <c r="D6" t="s">
        <v>67</v>
      </c>
    </row>
    <row r="7" spans="1:4" x14ac:dyDescent="0.2">
      <c r="A7" t="s">
        <v>52</v>
      </c>
      <c r="B7" t="s">
        <v>17</v>
      </c>
      <c r="C7" t="s">
        <v>21</v>
      </c>
      <c r="D7" t="s">
        <v>68</v>
      </c>
    </row>
    <row r="8" spans="1:4" x14ac:dyDescent="0.2">
      <c r="A8" t="s">
        <v>53</v>
      </c>
      <c r="B8" s="6" t="s">
        <v>17</v>
      </c>
      <c r="C8" t="s">
        <v>54</v>
      </c>
      <c r="D8" t="s">
        <v>55</v>
      </c>
    </row>
    <row r="9" spans="1:4" x14ac:dyDescent="0.2">
      <c r="A9" t="s">
        <v>62</v>
      </c>
      <c r="B9" s="6" t="s">
        <v>17</v>
      </c>
      <c r="C9" t="s">
        <v>63</v>
      </c>
      <c r="D9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C39" sqref="C39"/>
    </sheetView>
  </sheetViews>
  <sheetFormatPr baseColWidth="10" defaultColWidth="9.1640625" defaultRowHeight="15" x14ac:dyDescent="0.2"/>
  <cols>
    <col min="3" max="3" width="34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59</v>
      </c>
      <c r="B2" t="s">
        <v>60</v>
      </c>
      <c r="C2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3"/>
  <sheetViews>
    <sheetView tabSelected="1" workbookViewId="0">
      <selection activeCell="E24" sqref="E24"/>
    </sheetView>
  </sheetViews>
  <sheetFormatPr baseColWidth="10" defaultColWidth="9.1640625" defaultRowHeight="15" x14ac:dyDescent="0.2"/>
  <cols>
    <col min="1" max="1" width="16.6640625" style="1" customWidth="1"/>
    <col min="2" max="3" width="7.83203125" style="1" bestFit="1" customWidth="1"/>
    <col min="4" max="5" width="8.5" style="1" bestFit="1" customWidth="1"/>
    <col min="6" max="6" width="15.5" style="1" bestFit="1" customWidth="1"/>
    <col min="7" max="7" width="6.33203125" customWidth="1"/>
  </cols>
  <sheetData>
    <row r="1" spans="1:5" x14ac:dyDescent="0.2">
      <c r="A1" t="s">
        <v>7</v>
      </c>
      <c r="B1" t="s">
        <v>36</v>
      </c>
      <c r="C1" t="s">
        <v>38</v>
      </c>
      <c r="D1" t="s">
        <v>45</v>
      </c>
      <c r="E1"/>
    </row>
    <row r="2" spans="1:5" ht="14.25" customHeight="1" x14ac:dyDescent="0.2">
      <c r="A2" t="s">
        <v>35</v>
      </c>
      <c r="B2" s="1">
        <v>1</v>
      </c>
      <c r="C2" s="1" t="s">
        <v>30</v>
      </c>
      <c r="D2">
        <v>0</v>
      </c>
      <c r="E2"/>
    </row>
    <row r="3" spans="1:5" x14ac:dyDescent="0.2">
      <c r="A3" t="s">
        <v>34</v>
      </c>
      <c r="B3" s="1">
        <v>1</v>
      </c>
      <c r="C3" s="1" t="s">
        <v>30</v>
      </c>
      <c r="D3">
        <v>0</v>
      </c>
      <c r="E3"/>
    </row>
    <row r="4" spans="1:5" x14ac:dyDescent="0.2">
      <c r="A4" t="s">
        <v>32</v>
      </c>
      <c r="B4" s="1">
        <v>-1</v>
      </c>
      <c r="C4" s="1" t="s">
        <v>43</v>
      </c>
      <c r="D4">
        <v>0</v>
      </c>
      <c r="E4"/>
    </row>
    <row r="5" spans="1:5" x14ac:dyDescent="0.2">
      <c r="A5" t="s">
        <v>33</v>
      </c>
      <c r="B5" s="1" t="s">
        <v>44</v>
      </c>
      <c r="C5" s="1" t="s">
        <v>31</v>
      </c>
      <c r="D5">
        <v>0</v>
      </c>
      <c r="E5"/>
    </row>
    <row r="6" spans="1:5" x14ac:dyDescent="0.2">
      <c r="A6" t="s">
        <v>51</v>
      </c>
      <c r="B6" s="1">
        <v>0</v>
      </c>
      <c r="C6">
        <v>0</v>
      </c>
      <c r="D6">
        <v>1</v>
      </c>
      <c r="E6"/>
    </row>
    <row r="7" spans="1:5" x14ac:dyDescent="0.2">
      <c r="A7" t="s">
        <v>52</v>
      </c>
      <c r="B7" s="1">
        <v>0</v>
      </c>
      <c r="C7">
        <v>0</v>
      </c>
      <c r="D7">
        <v>1</v>
      </c>
      <c r="E7"/>
    </row>
    <row r="8" spans="1:5" x14ac:dyDescent="0.2">
      <c r="A8" t="s">
        <v>53</v>
      </c>
      <c r="B8" s="1">
        <v>-1</v>
      </c>
      <c r="C8">
        <v>0</v>
      </c>
      <c r="D8" s="1" t="s">
        <v>30</v>
      </c>
      <c r="E8"/>
    </row>
    <row r="9" spans="1:5" x14ac:dyDescent="0.2">
      <c r="A9" t="s">
        <v>62</v>
      </c>
      <c r="B9" s="1">
        <v>-1</v>
      </c>
      <c r="C9" t="s">
        <v>43</v>
      </c>
      <c r="D9">
        <v>0</v>
      </c>
      <c r="E9"/>
    </row>
    <row r="10" spans="1:5" x14ac:dyDescent="0.2">
      <c r="A10"/>
      <c r="B10"/>
      <c r="C10"/>
      <c r="D10"/>
      <c r="E10"/>
    </row>
    <row r="11" spans="1:5" x14ac:dyDescent="0.2">
      <c r="A11"/>
      <c r="B11"/>
      <c r="C11"/>
      <c r="D11"/>
      <c r="E11"/>
    </row>
    <row r="12" spans="1:5" x14ac:dyDescent="0.2">
      <c r="A12"/>
      <c r="B12"/>
      <c r="C12"/>
      <c r="D12"/>
      <c r="E12"/>
    </row>
    <row r="13" spans="1:5" x14ac:dyDescent="0.2">
      <c r="A13"/>
      <c r="B13"/>
      <c r="C13"/>
      <c r="D13"/>
      <c r="E13"/>
    </row>
    <row r="20" spans="1:5" x14ac:dyDescent="0.2">
      <c r="A20" s="2"/>
      <c r="B20" s="3"/>
      <c r="C20" s="2"/>
      <c r="D20" s="2"/>
      <c r="E20" s="2"/>
    </row>
    <row r="21" spans="1:5" x14ac:dyDescent="0.2">
      <c r="A21" s="2"/>
      <c r="B21" s="3"/>
      <c r="C21" s="2"/>
      <c r="D21" s="2"/>
      <c r="E21" s="2"/>
    </row>
    <row r="22" spans="1:5" x14ac:dyDescent="0.2">
      <c r="A22" s="2"/>
      <c r="B22" s="3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2"/>
      <c r="B28" s="2"/>
      <c r="C28" s="2"/>
      <c r="D28" s="2"/>
      <c r="E28" s="2"/>
    </row>
    <row r="29" spans="1:5" x14ac:dyDescent="0.2">
      <c r="A29" s="2"/>
      <c r="B29" s="2"/>
      <c r="C29" s="2"/>
      <c r="D29" s="2"/>
      <c r="E29" s="2"/>
    </row>
    <row r="30" spans="1:5" x14ac:dyDescent="0.2">
      <c r="A30" s="2"/>
      <c r="B30" s="2"/>
      <c r="C30" s="2"/>
      <c r="D30" s="2"/>
      <c r="E30" s="2"/>
    </row>
    <row r="31" spans="1:5" x14ac:dyDescent="0.2">
      <c r="A31" s="2"/>
      <c r="B31" s="2"/>
      <c r="C31" s="2"/>
      <c r="D31" s="2"/>
      <c r="E31" s="2"/>
    </row>
    <row r="32" spans="1:5" x14ac:dyDescent="0.2">
      <c r="A32" s="2"/>
      <c r="B32" s="2"/>
      <c r="C32" s="2"/>
      <c r="D32" s="2"/>
      <c r="E32" s="2"/>
    </row>
    <row r="33" spans="1:5" x14ac:dyDescent="0.2">
      <c r="A33" s="2"/>
      <c r="B33" s="2"/>
      <c r="C33" s="2"/>
      <c r="D33" s="2"/>
      <c r="E33" s="2"/>
    </row>
    <row r="34" spans="1:5" x14ac:dyDescent="0.2">
      <c r="A34" s="2"/>
      <c r="B34" s="2"/>
      <c r="C34" s="2"/>
      <c r="D34" s="2"/>
      <c r="E34" s="2"/>
    </row>
    <row r="35" spans="1:5" x14ac:dyDescent="0.2">
      <c r="A35" s="2"/>
      <c r="B35" s="2"/>
      <c r="C35" s="2"/>
      <c r="D35" s="2"/>
      <c r="E35" s="2"/>
    </row>
    <row r="36" spans="1:5" x14ac:dyDescent="0.2">
      <c r="A36" s="2"/>
      <c r="B36" s="2"/>
      <c r="C36" s="2"/>
      <c r="D36" s="2"/>
      <c r="E36" s="2"/>
    </row>
    <row r="37" spans="1:5" x14ac:dyDescent="0.2">
      <c r="A37" s="2"/>
      <c r="B37" s="2"/>
      <c r="C37" s="2"/>
      <c r="D37" s="2"/>
      <c r="E37" s="2"/>
    </row>
    <row r="38" spans="1:5" x14ac:dyDescent="0.2">
      <c r="A38" s="2"/>
      <c r="B38" s="2"/>
      <c r="C38" s="2"/>
      <c r="D38" s="2"/>
      <c r="E38" s="2"/>
    </row>
    <row r="39" spans="1:5" x14ac:dyDescent="0.2">
      <c r="A39" s="2"/>
      <c r="B39" s="2"/>
      <c r="C39" s="2"/>
      <c r="D39" s="2"/>
      <c r="E39" s="2"/>
    </row>
    <row r="40" spans="1:5" x14ac:dyDescent="0.2">
      <c r="A40" s="2"/>
      <c r="B40" s="2"/>
      <c r="C40" s="2"/>
      <c r="D40" s="2"/>
      <c r="E40" s="2"/>
    </row>
    <row r="41" spans="1:5" x14ac:dyDescent="0.2">
      <c r="A41" s="2"/>
      <c r="B41" s="2"/>
      <c r="C41" s="2"/>
      <c r="D41" s="2"/>
      <c r="E41" s="2"/>
    </row>
    <row r="42" spans="1:5" x14ac:dyDescent="0.2">
      <c r="A42" s="2"/>
      <c r="B42" s="2"/>
      <c r="C42" s="2"/>
      <c r="D42" s="2"/>
      <c r="E42" s="2"/>
    </row>
    <row r="43" spans="1:5" x14ac:dyDescent="0.2">
      <c r="A43" s="2"/>
      <c r="B43" s="2"/>
      <c r="C43" s="2"/>
      <c r="D43" s="2"/>
      <c r="E4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vars</vt:lpstr>
      <vt:lpstr>pars</vt:lpstr>
      <vt:lpstr>pros</vt:lpstr>
      <vt:lpstr>funcs</vt:lpstr>
      <vt:lpstr>stoi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2020-04-30T13:25:42Z</dcterms:modified>
</cp:coreProperties>
</file>