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DataCheck\"/>
    </mc:Choice>
  </mc:AlternateContent>
  <xr:revisionPtr revIDLastSave="0" documentId="13_ncr:1_{89356962-E826-40E6-943E-ACD5A6628410}" xr6:coauthVersionLast="47" xr6:coauthVersionMax="47" xr10:uidLastSave="{00000000-0000-0000-0000-000000000000}"/>
  <bookViews>
    <workbookView xWindow="60" yWindow="15" windowWidth="23010" windowHeight="12330" activeTab="2" xr2:uid="{B30E8A96-C8BB-4099-9CE9-6C249E4F3EED}"/>
  </bookViews>
  <sheets>
    <sheet name="Base" sheetId="1" r:id="rId1"/>
    <sheet name="Arch" sheetId="2" r:id="rId2"/>
    <sheet name="Combined" sheetId="3" r:id="rId3"/>
    <sheet name="VBAcode" sheetId="4" state="hidden" r:id="rId4"/>
  </sheets>
  <definedNames>
    <definedName name="vba_input_data" localSheetId="1">Arch!$A$2</definedName>
    <definedName name="vba_input_data" localSheetId="0">Base!$A$2</definedName>
    <definedName name="vbaFileName" localSheetId="1">Arch!$L$1</definedName>
    <definedName name="vbaFileName" localSheetId="0">Base!$L$1</definedName>
    <definedName name="vbaFileName" localSheetId="2">Combined!$L$1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3" l="1" a="1"/>
  <c r="X2" i="3" a="1"/>
  <c r="G2" i="1" a="1"/>
  <c r="G2" i="1" s="1"/>
  <c r="H2" i="1" a="1"/>
  <c r="H2" i="1" s="1"/>
  <c r="I2" i="1" a="1"/>
  <c r="I2" i="1" s="1"/>
  <c r="G3" i="1" a="1"/>
  <c r="G3" i="1" s="1"/>
  <c r="H3" i="1" a="1"/>
  <c r="H3" i="1" s="1"/>
  <c r="I3" i="1" a="1"/>
  <c r="I3" i="1" s="1"/>
  <c r="G4" i="1" a="1"/>
  <c r="G4" i="1" s="1"/>
  <c r="H4" i="1" a="1"/>
  <c r="H4" i="1" s="1"/>
  <c r="I4" i="1" a="1"/>
  <c r="I4" i="1" s="1"/>
  <c r="G5" i="1" a="1"/>
  <c r="G5" i="1" s="1"/>
  <c r="H5" i="1" a="1"/>
  <c r="H5" i="1" s="1"/>
  <c r="I5" i="1" a="1"/>
  <c r="I5" i="1" s="1"/>
  <c r="G6" i="1" a="1"/>
  <c r="G6" i="1" s="1"/>
  <c r="H6" i="1" a="1"/>
  <c r="H6" i="1" s="1"/>
  <c r="I6" i="1" a="1"/>
  <c r="I6" i="1" s="1"/>
  <c r="G7" i="1" a="1"/>
  <c r="G7" i="1" s="1"/>
  <c r="H7" i="1" a="1"/>
  <c r="H7" i="1" s="1"/>
  <c r="I7" i="1" a="1"/>
  <c r="I7" i="1" s="1"/>
  <c r="G8" i="1" a="1"/>
  <c r="G8" i="1" s="1"/>
  <c r="H8" i="1" a="1"/>
  <c r="H8" i="1" s="1"/>
  <c r="I8" i="1" a="1"/>
  <c r="I8" i="1" s="1"/>
  <c r="G9" i="1" a="1"/>
  <c r="G9" i="1" s="1"/>
  <c r="H9" i="1" a="1"/>
  <c r="H9" i="1" s="1"/>
  <c r="I9" i="1" a="1"/>
  <c r="I9" i="1" s="1"/>
  <c r="G10" i="1" a="1"/>
  <c r="G10" i="1" s="1"/>
  <c r="H10" i="1" a="1"/>
  <c r="H10" i="1" s="1"/>
  <c r="I10" i="1" a="1"/>
  <c r="I10" i="1" s="1"/>
  <c r="G11" i="1" a="1"/>
  <c r="G11" i="1" s="1"/>
  <c r="H11" i="1" a="1"/>
  <c r="H11" i="1" s="1"/>
  <c r="I11" i="1" a="1"/>
  <c r="I11" i="1" s="1"/>
  <c r="G12" i="1" a="1"/>
  <c r="G12" i="1" s="1"/>
  <c r="H12" i="1" a="1"/>
  <c r="H12" i="1" s="1"/>
  <c r="I12" i="1" a="1"/>
  <c r="I12" i="1" s="1"/>
  <c r="G13" i="1" a="1"/>
  <c r="G13" i="1" s="1"/>
  <c r="H13" i="1" a="1"/>
  <c r="H13" i="1" s="1"/>
  <c r="I13" i="1" a="1"/>
  <c r="I13" i="1" s="1"/>
  <c r="G14" i="1" a="1"/>
  <c r="G14" i="1" s="1"/>
  <c r="H14" i="1" a="1"/>
  <c r="H14" i="1" s="1"/>
  <c r="I14" i="1" a="1"/>
  <c r="I14" i="1" s="1"/>
  <c r="G15" i="1" a="1"/>
  <c r="G15" i="1" s="1"/>
  <c r="H15" i="1" a="1"/>
  <c r="H15" i="1" s="1"/>
  <c r="I15" i="1" a="1"/>
  <c r="I15" i="1" s="1"/>
  <c r="G16" i="1" a="1"/>
  <c r="G16" i="1" s="1"/>
  <c r="H16" i="1" a="1"/>
  <c r="H16" i="1" s="1"/>
  <c r="I16" i="1" a="1"/>
  <c r="I16" i="1" s="1"/>
  <c r="G17" i="1" a="1"/>
  <c r="G17" i="1" s="1"/>
  <c r="H17" i="1" a="1"/>
  <c r="H17" i="1" s="1"/>
  <c r="I17" i="1" a="1"/>
  <c r="I17" i="1" s="1"/>
  <c r="G18" i="1" a="1"/>
  <c r="G18" i="1" s="1"/>
  <c r="H18" i="1" a="1"/>
  <c r="H18" i="1" s="1"/>
  <c r="I18" i="1" a="1"/>
  <c r="I18" i="1" s="1"/>
  <c r="G19" i="1" a="1"/>
  <c r="G19" i="1" s="1"/>
  <c r="H19" i="1" a="1"/>
  <c r="H19" i="1" s="1"/>
  <c r="I19" i="1" a="1"/>
  <c r="I19" i="1" s="1"/>
  <c r="G20" i="1" a="1"/>
  <c r="G20" i="1" s="1"/>
  <c r="H20" i="1" a="1"/>
  <c r="H20" i="1" s="1"/>
  <c r="I20" i="1" a="1"/>
  <c r="I20" i="1" s="1"/>
  <c r="G21" i="1" a="1"/>
  <c r="G21" i="1" s="1"/>
  <c r="H21" i="1" a="1"/>
  <c r="H21" i="1" s="1"/>
  <c r="I21" i="1" a="1"/>
  <c r="I21" i="1" s="1"/>
  <c r="G2" i="2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X3" i="3" l="1"/>
  <c r="X2" i="3"/>
  <c r="X1" i="3" s="1"/>
  <c r="L1" i="3" s="1"/>
  <c r="Y1" i="3"/>
  <c r="Z1" i="3"/>
  <c r="AA1" i="3"/>
  <c r="AB1" i="3"/>
  <c r="AC1" i="3"/>
  <c r="A2" i="3" a="1"/>
  <c r="A2" i="3" s="1"/>
  <c r="Q31" i="3" s="1"/>
  <c r="Q27" i="3" l="1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0" i="3"/>
  <c r="Q8" i="3"/>
  <c r="Q5" i="3"/>
  <c r="Q6" i="3"/>
  <c r="Q4" i="3"/>
  <c r="Q9" i="3"/>
  <c r="Q3" i="3"/>
  <c r="Q2" i="3"/>
  <c r="Q40" i="3"/>
  <c r="Q39" i="3"/>
  <c r="Q38" i="3"/>
  <c r="Q37" i="3"/>
  <c r="Q35" i="3"/>
  <c r="Q33" i="3"/>
  <c r="Q29" i="3"/>
  <c r="Q34" i="3"/>
  <c r="Q11" i="3"/>
  <c r="Q7" i="3"/>
  <c r="Q36" i="3"/>
  <c r="Q32" i="3"/>
  <c r="Q30" i="3"/>
  <c r="Q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<sst xmlns="http://schemas.openxmlformats.org/spreadsheetml/2006/main" count="286" uniqueCount="216">
  <si>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</si>
  <si>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</si>
  <si>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</si>
  <si>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</si>
  <si>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</si>
  <si>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</si>
  <si>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</si>
  <si>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</si>
  <si>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</si>
  <si>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</si>
  <si>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</si>
  <si>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</si>
  <si>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</si>
  <si>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</si>
  <si>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</si>
  <si>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</si>
  <si>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</si>
  <si>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</si>
  <si>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</si>
  <si>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</si>
  <si>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</si>
  <si>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</si>
  <si>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</si>
  <si>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</si>
  <si>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</si>
  <si>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</si>
  <si>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</si>
  <si>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</si>
  <si>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</si>
  <si>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</si>
  <si>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</si>
  <si>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</si>
  <si>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</si>
  <si>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</si>
  <si>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</si>
  <si>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</si>
  <si>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</si>
  <si>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</si>
  <si>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</si>
  <si>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</si>
  <si>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</si>
  <si>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</si>
  <si>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</si>
  <si>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</si>
  <si>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</si>
  <si>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</si>
  <si>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</si>
  <si>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</si>
  <si>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</si>
  <si>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</si>
  <si>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</si>
  <si>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</si>
  <si>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</si>
  <si>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</si>
  <si>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</si>
  <si>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</si>
  <si>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</si>
  <si>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</si>
  <si>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</si>
  <si>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</si>
  <si>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</si>
  <si>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</si>
  <si>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</si>
  <si>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</si>
  <si>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</si>
  <si>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</si>
  <si>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</si>
  <si>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</si>
  <si>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</si>
  <si>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</si>
  <si>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</si>
  <si>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</si>
  <si>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</si>
  <si>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</si>
  <si>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</si>
  <si>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</si>
  <si>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</si>
  <si>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</si>
  <si>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</si>
  <si>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</si>
  <si>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</si>
  <si>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</si>
  <si>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</si>
  <si>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</si>
  <si>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</si>
  <si>
    <t>Option Explicit</t>
  </si>
  <si>
    <t>'Application.VBE.ActiveVBProject.References.AddFromFile "C:\Windows\System32\scrrun.dll" 'Scripting  1.0</t>
  </si>
  <si>
    <t>'Application.VBE.ActiveVBProject.References.AddFromFile "C:\Program Files\Common Files\Microsoft Shared\VBA\VBA7.1\VBE7.DLL" 'VBA  4.2</t>
  </si>
  <si>
    <t>'Application.VBE.ActiveVBProject.References.AddFromFile "C:\Program Files\Microsoft Office\root\Office16\EXCEL.EXE" 'Excel  1.9</t>
  </si>
  <si>
    <t>'Application.VBE.ActiveVBProject.References.AddFromFile "C:\Windows\System32\stdole2.tlb" 'stdole  2.0</t>
  </si>
  <si>
    <t>'Application.VBE.ActiveVBProject.References.AddFromFile "C:\Program Files\Common Files\Microsoft Shared\OFFICE16\MSO.DLL" 'Office  2.8</t>
  </si>
  <si>
    <t>'Application.VBE.ActiveVBProject.References.AddFromFile "C:\WINDOWS\system32\FM20.DLL" 'MSForms  2.0</t>
  </si>
  <si>
    <t>Function UseFileDialogOpen(Optional pstrButton As String = "Open") As String</t>
  </si>
  <si>
    <t>On Error GoTo errHandle</t>
  </si>
  <si>
    <t>Dim retVal As String</t>
  </si>
  <si>
    <t>Dim lngCount As Long</t>
  </si>
  <si>
    <t>Dim dlg As Office.FileDialog</t>
  </si>
  <si>
    <t xml:space="preserve">    ' Open the file dialog</t>
  </si>
  <si>
    <t xml:space="preserve">    Set dlg = Application.FileDialog(msoFileDialogFilePicker)</t>
  </si>
  <si>
    <t xml:space="preserve">    dlg.ButtonName = pstrButton</t>
  </si>
  <si>
    <t xml:space="preserve">    If pstrButton &lt;&gt; "Open" Then</t>
  </si>
  <si>
    <t xml:space="preserve">        dlg.Title = "Select '" &amp; pstrButton &amp; "' file."</t>
  </si>
  <si>
    <t xml:space="preserve">    ' ------------------------------ Doesn't seem to work - Microsoft bug.</t>
  </si>
  <si>
    <t xml:space="preserve">    dlg.InitialView = msoFileDialogViewDetails</t>
  </si>
  <si>
    <t xml:space="preserve">    dlg.AllowMultiSelect = False</t>
  </si>
  <si>
    <t xml:space="preserve">    If dlg.Show() Then</t>
  </si>
  <si>
    <t xml:space="preserve">        ' Display paths of each file selected</t>
  </si>
  <si>
    <t xml:space="preserve">        For lngCount = 1 To dlg.SelectedItems.Count</t>
  </si>
  <si>
    <t xml:space="preserve">            Debug.Print dlg.SelectedItems(lngCount)</t>
  </si>
  <si>
    <t xml:space="preserve">        Next lngCount</t>
  </si>
  <si>
    <t xml:space="preserve">        retVal = dlg.SelectedItems(1)</t>
  </si>
  <si>
    <t xml:space="preserve">        retVal = ""</t>
  </si>
  <si>
    <t>exitHandle:</t>
  </si>
  <si>
    <t xml:space="preserve">    UseFileDialogOpen = retVal</t>
  </si>
  <si>
    <t xml:space="preserve">    Exit Function</t>
  </si>
  <si>
    <t>errHandle:</t>
  </si>
  <si>
    <t xml:space="preserve">    Select Case Err.Number</t>
  </si>
  <si>
    <t xml:space="preserve">        Case Else</t>
  </si>
  <si>
    <t xml:space="preserve">            'Debug.Print "Case &amp;h"; Hex(Err.Number); ":"</t>
  </si>
  <si>
    <t xml:space="preserve"> "'"; Left(Err.Description</t>
  </si>
  <si>
    <t xml:space="preserve"> 75); IIf(Len(Err.Description) &gt; 75</t>
  </si>
  <si>
    <t xml:space="preserve"> "..."</t>
  </si>
  <si>
    <t xml:space="preserve"> "") '</t>
  </si>
  <si>
    <t xml:space="preserve"> "VBAProject.mdlFileUtils.UseFileDialogOpen"</t>
  </si>
  <si>
    <t xml:space="preserve">            MsgBox Err.Description</t>
  </si>
  <si>
    <t xml:space="preserve"> vbCritical</t>
  </si>
  <si>
    <t xml:space="preserve"> Err.Source &amp; " [&amp;h" &amp; Hex(Err.Number) &amp; "] in VBAProject.mdlFileUtils.UseFileDialogOpen"</t>
  </si>
  <si>
    <t xml:space="preserve">    End Select</t>
  </si>
  <si>
    <t xml:space="preserve">    retVal = ""</t>
  </si>
  <si>
    <t xml:space="preserve">    Resume exitHandle</t>
  </si>
  <si>
    <t xml:space="preserve">    Resume</t>
  </si>
  <si>
    <t>'Sub apcDebugListVBrefs()</t>
  </si>
  <si>
    <t>'Dim kRefs As Integer</t>
  </si>
  <si>
    <t>'Dim k As Integer</t>
  </si>
  <si>
    <t>'kRefs = Application.VBE.ActiveVBProject.References.Count</t>
  </si>
  <si>
    <t>'For k = 1 To kRefs</t>
  </si>
  <si>
    <t>'    Debug.Print "Application.Vbe.ActiveVBProject.References.AddFromFile """; Application.VBE.ActiveVBProject.References(k).FullPath; """ '"; Application.VBE.ActiveVBProject.References(k).Name; "  "; RTrim(Application.VBE.ActiveVBProject.References(k).Major); "."; LTrim(Application.VBE.ActiveVBProject.References(k).Minor)</t>
  </si>
  <si>
    <t>'Next k</t>
  </si>
  <si>
    <t>'End Sub</t>
  </si>
  <si>
    <t>Function getFilePath_Archive(pstrPath As String) As String</t>
  </si>
  <si>
    <t>Dim fso As Scripting.FileSystemObject</t>
  </si>
  <si>
    <t xml:space="preserve">    Set fso = New Scripting.FileSystemObject</t>
  </si>
  <si>
    <t xml:space="preserve">    retVal = fso.GetParentFolderName(pstrPath)</t>
  </si>
  <si>
    <t xml:space="preserve">    retVal = fso.BuildPath(retVal</t>
  </si>
  <si>
    <t xml:space="preserve"> fso.GetBaseName(pstrPath))</t>
  </si>
  <si>
    <t xml:space="preserve">    If fso.FileExists(pstrPath) Then</t>
  </si>
  <si>
    <t xml:space="preserve">        retVal = retVal &amp; "_" &amp; Format(fso.GetFile(pstrPath).DateCreated</t>
  </si>
  <si>
    <t xml:space="preserve"> "yyyymmdd_hhnnss")</t>
  </si>
  <si>
    <t xml:space="preserve">        retVal = retVal &amp; "_" &amp; Format(Now()</t>
  </si>
  <si>
    <t xml:space="preserve">    If fso.GetExtensionName(pstrPath) &lt;&gt; "" Then retVal = retVal &amp; "." &amp; fso.GetExtensionName(pstrPath)</t>
  </si>
  <si>
    <t xml:space="preserve">    getFilePath_Archive = retVal</t>
  </si>
  <si>
    <t xml:space="preserve"> "VBAProject.mdlFileUtils.getFilePath_Archive"</t>
  </si>
  <si>
    <t xml:space="preserve"> Err.Source &amp; " [&amp;h" &amp; Hex(Err.Number) &amp; "] in VBAProject.mdlFileUtils.getFilePath_Archive"</t>
  </si>
  <si>
    <t xml:space="preserve">    retVal = False</t>
  </si>
  <si>
    <t>Function getFileNameBase_FromPath(pstrPath As String) As String</t>
  </si>
  <si>
    <t>'Dim strTmp As String</t>
  </si>
  <si>
    <t xml:space="preserve">    retVal = StrReverse(pstrPath)</t>
  </si>
  <si>
    <t xml:space="preserve">    retVal = Left(retVal</t>
  </si>
  <si>
    <t xml:space="preserve"> InStr(retVal</t>
  </si>
  <si>
    <t xml:space="preserve"> "\") - 1)</t>
  </si>
  <si>
    <t xml:space="preserve">    retVal = Mid(retVal</t>
  </si>
  <si>
    <t xml:space="preserve"> ".") + 1)</t>
  </si>
  <si>
    <t xml:space="preserve">    retVal = StrReverse(retVal)</t>
  </si>
  <si>
    <t xml:space="preserve">    getFileNameBase_FromPath = retVal</t>
  </si>
  <si>
    <t xml:space="preserve"> "VBAProject.mdlImportFile.getFileNameBase_FromPath"</t>
  </si>
  <si>
    <t xml:space="preserve"> Err.Source &amp; " [&amp;h" &amp; Hex(Err.Number) &amp; "] in VBAProject.mdlImportFile.getFileNameBase_FromPath"</t>
  </si>
  <si>
    <t xml:space="preserve">    retVal = pstrPath</t>
  </si>
  <si>
    <t>Sub Test_fso(strWriteToFile As String)</t>
  </si>
  <si>
    <t>Dim strFileName As String</t>
  </si>
  <si>
    <t>Dim fleOut As Scripting.TextStream</t>
  </si>
  <si>
    <t>strFileName = "C:\Users\acrisp\Documents\Toad SQLs\VBA_Insert\InsertSQL_VBA_Item_" + Format(Now()</t>
  </si>
  <si>
    <t xml:space="preserve"> "yyyymmdd_hhnnss") + ".SQL"</t>
  </si>
  <si>
    <t>Set fso = New Scripting.FileSystemObject</t>
  </si>
  <si>
    <t>Set fleOut = fso.CreateTextFile(strFileName)</t>
  </si>
  <si>
    <t>fleOut.WriteLine strWriteToFile '------------ Writes Line to file</t>
  </si>
  <si>
    <t>'exitHandle:</t>
  </si>
  <si>
    <t>'---------------------------------------------------------------------------------------------------- Cleanup</t>
  </si>
  <si>
    <t>If Not fleOut Is Nothing Then</t>
  </si>
  <si>
    <t xml:space="preserve">    fleOut.Close</t>
  </si>
  <si>
    <t xml:space="preserve">    Set fleOut = Nothing</t>
  </si>
  <si>
    <t xml:space="preserve">    Set fso = Nothing</t>
  </si>
  <si>
    <t>End If</t>
  </si>
  <si>
    <t>FileDialog(msoFileDialogFilePicker) InitialView does not work</t>
  </si>
  <si>
    <t xml:space="preserve">    strFilePath = UseFileDialogOpen</t>
  </si>
  <si>
    <t xml:space="preserve">    If strFilePath = "" Then GoTo exitHandle</t>
  </si>
  <si>
    <t xml:space="preserve">    ThisWorkbook.Names("vbaFilePath").Value = strFilePath</t>
  </si>
  <si>
    <t xml:space="preserve">    ThisWorkbook.Names("vbaFileNameDisplay").RefersToRange.Value = getFileNameBase_FromPath(strFilePath)</t>
  </si>
  <si>
    <t xml:space="preserve">    Open strFilePath For Input As #1</t>
  </si>
  <si>
    <t xml:space="preserve">    flgFileOpen = True</t>
  </si>
  <si>
    <t xml:space="preserve">    intFileRow = 0</t>
  </si>
  <si>
    <t xml:space="preserve">    Do While Not EOF(1)</t>
  </si>
  <si>
    <t xml:space="preserve">        Line Input #1</t>
  </si>
  <si>
    <t xml:space="preserve"> strLn</t>
  </si>
  <si>
    <t xml:space="preserve">        astrLn = Split(strLn</t>
  </si>
  <si>
    <t xml:space="preserve"> "</t>
  </si>
  <si>
    <t>)_x000D_
        intFileRow = intFileRow + 1_x000D_
        For i = LBound(astrLn) To UBound(astrLn)_x000D_
            adblDimensionsRead(i + 1, intFileRow) = CDbl(astrLn(i))_x000D_
        Next i_x000D_
    Loop_x000D_
    Close #1_x000D_
    flgFileOpen = False_x000D_
    ' ****************************************** Debug testing changes |_x000D_
    ' adblDimensionsRead(3, 10) = adblDimensionsRead(3, 10) * -1 '     |_x000D_
    ' adblDimensionsRead(3, 21) = adblDimensionsRead(3, 21) * -1 '     |_x000D_
    ' **************************************************************** |_x000D_
    _x000D_
    '================================================= Write to table_x000D_
    With ThisWorkbook.Names(vbaRawData").RefersToRange</t>
  </si>
  <si>
    <t xml:space="preserve">        .ClearContents</t>
  </si>
  <si>
    <t xml:space="preserve">        For i = LBound(adblDimensionsRead</t>
  </si>
  <si>
    <t xml:space="preserve"> 1) To UBound(adblDimensionsRead</t>
  </si>
  <si>
    <t xml:space="preserve"> 1)</t>
  </si>
  <si>
    <t xml:space="preserve">            For j = LBound(adblDimensionsRead</t>
  </si>
  <si>
    <t xml:space="preserve"> 2) To UBound(adblDimensionsRead</t>
  </si>
  <si>
    <t xml:space="preserve"> 2)</t>
  </si>
  <si>
    <t xml:space="preserve">                'Careful here: the dimension sequences are different in the array versus the column</t>
  </si>
  <si>
    <t xml:space="preserve">                .Cells(j</t>
  </si>
  <si>
    <t xml:space="preserve"> i).Value = adblDimensionsRead(i</t>
  </si>
  <si>
    <t xml:space="preserve"> j)</t>
  </si>
  <si>
    <t xml:space="preserve">            Next j</t>
  </si>
  <si>
    <t xml:space="preserve">        Next i</t>
  </si>
  <si>
    <t xml:space="preserve">    End With</t>
  </si>
  <si>
    <t xml:space="preserve">    </t>
  </si>
  <si>
    <t>Arch</t>
  </si>
  <si>
    <t>Base</t>
  </si>
  <si>
    <t>matched</t>
  </si>
  <si>
    <t>squalodon_calvertensis_base_v2_ordered</t>
  </si>
  <si>
    <t>Squalodon_calvertensis_arch_ordered_V1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</si>
</sst>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indexed="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9" borderId="0" xfId="0" applyFont="1" applyFill="1" applyAlignment="1">
      <alignment horizontal="center"/>
    </xf>
    <xf numFmtId="0" fontId="3" fillId="59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  <c:pt idx="19">
                  <c:v>3.8636537830000002</c:v>
                </c:pt>
                <c:pt idx="20">
                  <c:v>6.0539869409999998</c:v>
                </c:pt>
                <c:pt idx="21">
                  <c:v>7.620097103</c:v>
                </c:pt>
                <c:pt idx="22">
                  <c:v>8.0685527409999995</c:v>
                </c:pt>
                <c:pt idx="23">
                  <c:v>8.2757777850000007</c:v>
                </c:pt>
                <c:pt idx="24">
                  <c:v>8.7840632280000008</c:v>
                </c:pt>
                <c:pt idx="25">
                  <c:v>8.2045821429999997</c:v>
                </c:pt>
                <c:pt idx="26">
                  <c:v>7.8306503579999998</c:v>
                </c:pt>
                <c:pt idx="27">
                  <c:v>7.0797169499999999</c:v>
                </c:pt>
                <c:pt idx="28">
                  <c:v>5.1396841999999996</c:v>
                </c:pt>
                <c:pt idx="29">
                  <c:v>0.41702152999999997</c:v>
                </c:pt>
                <c:pt idx="30">
                  <c:v>-2.7294332670000001</c:v>
                </c:pt>
                <c:pt idx="31">
                  <c:v>-4.1754398699999999</c:v>
                </c:pt>
                <c:pt idx="32">
                  <c:v>-5.2455440070000003</c:v>
                </c:pt>
                <c:pt idx="33">
                  <c:v>-6.0220417099999999</c:v>
                </c:pt>
                <c:pt idx="34">
                  <c:v>-6.788168046</c:v>
                </c:pt>
                <c:pt idx="35">
                  <c:v>-6.937802016</c:v>
                </c:pt>
                <c:pt idx="36">
                  <c:v>-6.1027992649999998</c:v>
                </c:pt>
                <c:pt idx="37">
                  <c:v>-4.1956552660000002</c:v>
                </c:pt>
                <c:pt idx="38">
                  <c:v>-0.28192365200000002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  <c:pt idx="19">
                  <c:v>24.226315110000002</c:v>
                </c:pt>
                <c:pt idx="20">
                  <c:v>22.476450320000001</c:v>
                </c:pt>
                <c:pt idx="21">
                  <c:v>18.816597999999999</c:v>
                </c:pt>
                <c:pt idx="22">
                  <c:v>14.529342959999999</c:v>
                </c:pt>
                <c:pt idx="23">
                  <c:v>9.9295639330000007</c:v>
                </c:pt>
                <c:pt idx="24">
                  <c:v>5.9250353569999996</c:v>
                </c:pt>
                <c:pt idx="25">
                  <c:v>1.9264668039999999</c:v>
                </c:pt>
                <c:pt idx="26">
                  <c:v>-1.50583176</c:v>
                </c:pt>
                <c:pt idx="27">
                  <c:v>-4.4410843440000001</c:v>
                </c:pt>
                <c:pt idx="28">
                  <c:v>-7.5487294199999999</c:v>
                </c:pt>
                <c:pt idx="29">
                  <c:v>-6.7377649120000003</c:v>
                </c:pt>
                <c:pt idx="30">
                  <c:v>-4.2868112859999998</c:v>
                </c:pt>
                <c:pt idx="31">
                  <c:v>-1.4144077079999999</c:v>
                </c:pt>
                <c:pt idx="32">
                  <c:v>1.895431707</c:v>
                </c:pt>
                <c:pt idx="33">
                  <c:v>5.9088799820000002</c:v>
                </c:pt>
                <c:pt idx="34">
                  <c:v>10.225141369999999</c:v>
                </c:pt>
                <c:pt idx="35">
                  <c:v>15.04671703</c:v>
                </c:pt>
                <c:pt idx="36">
                  <c:v>19.229701200000001</c:v>
                </c:pt>
                <c:pt idx="37">
                  <c:v>22.86775227</c:v>
                </c:pt>
                <c:pt idx="38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  <c:pt idx="19">
                  <c:v>-6.8486022609999999</c:v>
                </c:pt>
                <c:pt idx="20">
                  <c:v>-7.7919518229999998</c:v>
                </c:pt>
                <c:pt idx="21">
                  <c:v>-6.5733610520000001</c:v>
                </c:pt>
                <c:pt idx="22">
                  <c:v>-4.7852823969999996</c:v>
                </c:pt>
                <c:pt idx="23">
                  <c:v>-3.9575694189999999</c:v>
                </c:pt>
                <c:pt idx="24">
                  <c:v>-5.306363492</c:v>
                </c:pt>
                <c:pt idx="25">
                  <c:v>-5.9134639279999996</c:v>
                </c:pt>
                <c:pt idx="26">
                  <c:v>-7.5616992319999996</c:v>
                </c:pt>
                <c:pt idx="27">
                  <c:v>-9.7125109389999995</c:v>
                </c:pt>
                <c:pt idx="28">
                  <c:v>-10.3819418</c:v>
                </c:pt>
                <c:pt idx="29">
                  <c:v>-11.03655644</c:v>
                </c:pt>
                <c:pt idx="30">
                  <c:v>-9.3246464230000008</c:v>
                </c:pt>
                <c:pt idx="31">
                  <c:v>-6.4815966940000003</c:v>
                </c:pt>
                <c:pt idx="32">
                  <c:v>-4.3934269949999996</c:v>
                </c:pt>
                <c:pt idx="33">
                  <c:v>-3.1944498370000001</c:v>
                </c:pt>
                <c:pt idx="34">
                  <c:v>-3.0643321100000001</c:v>
                </c:pt>
                <c:pt idx="35">
                  <c:v>-4.8764375339999999</c:v>
                </c:pt>
                <c:pt idx="36">
                  <c:v>-7.6639096410000001</c:v>
                </c:pt>
                <c:pt idx="37">
                  <c:v>-6.9571365299999997</c:v>
                </c:pt>
                <c:pt idx="38">
                  <c:v>-6.6655530929999998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  <c:pt idx="19">
                  <c:v>24.226315110000002</c:v>
                </c:pt>
                <c:pt idx="20">
                  <c:v>22.476450320000001</c:v>
                </c:pt>
                <c:pt idx="21">
                  <c:v>18.816597999999999</c:v>
                </c:pt>
                <c:pt idx="22">
                  <c:v>14.529342959999999</c:v>
                </c:pt>
                <c:pt idx="23">
                  <c:v>9.9295639330000007</c:v>
                </c:pt>
                <c:pt idx="24">
                  <c:v>5.9250353569999996</c:v>
                </c:pt>
                <c:pt idx="25">
                  <c:v>1.9264668039999999</c:v>
                </c:pt>
                <c:pt idx="26">
                  <c:v>-1.50583176</c:v>
                </c:pt>
                <c:pt idx="27">
                  <c:v>-4.4410843440000001</c:v>
                </c:pt>
                <c:pt idx="28">
                  <c:v>-7.5487294199999999</c:v>
                </c:pt>
                <c:pt idx="29">
                  <c:v>-6.7377649120000003</c:v>
                </c:pt>
                <c:pt idx="30">
                  <c:v>-4.2868112859999998</c:v>
                </c:pt>
                <c:pt idx="31">
                  <c:v>-1.4144077079999999</c:v>
                </c:pt>
                <c:pt idx="32">
                  <c:v>1.895431707</c:v>
                </c:pt>
                <c:pt idx="33">
                  <c:v>5.9088799820000002</c:v>
                </c:pt>
                <c:pt idx="34">
                  <c:v>10.225141369999999</c:v>
                </c:pt>
                <c:pt idx="35">
                  <c:v>15.04671703</c:v>
                </c:pt>
                <c:pt idx="36">
                  <c:v>19.229701200000001</c:v>
                </c:pt>
                <c:pt idx="37">
                  <c:v>22.86775227</c:v>
                </c:pt>
                <c:pt idx="38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  <c:pt idx="19">
                  <c:v>3.8636537830000002</c:v>
                </c:pt>
                <c:pt idx="20">
                  <c:v>6.0539869409999998</c:v>
                </c:pt>
                <c:pt idx="21">
                  <c:v>7.620097103</c:v>
                </c:pt>
                <c:pt idx="22">
                  <c:v>8.0685527409999995</c:v>
                </c:pt>
                <c:pt idx="23">
                  <c:v>8.2757777850000007</c:v>
                </c:pt>
                <c:pt idx="24">
                  <c:v>8.7840632280000008</c:v>
                </c:pt>
                <c:pt idx="25">
                  <c:v>8.2045821429999997</c:v>
                </c:pt>
                <c:pt idx="26">
                  <c:v>7.8306503579999998</c:v>
                </c:pt>
                <c:pt idx="27">
                  <c:v>7.0797169499999999</c:v>
                </c:pt>
                <c:pt idx="28">
                  <c:v>5.1396841999999996</c:v>
                </c:pt>
                <c:pt idx="29">
                  <c:v>0.41702152999999997</c:v>
                </c:pt>
                <c:pt idx="30">
                  <c:v>-2.7294332670000001</c:v>
                </c:pt>
                <c:pt idx="31">
                  <c:v>-4.1754398699999999</c:v>
                </c:pt>
                <c:pt idx="32">
                  <c:v>-5.2455440070000003</c:v>
                </c:pt>
                <c:pt idx="33">
                  <c:v>-6.0220417099999999</c:v>
                </c:pt>
                <c:pt idx="34">
                  <c:v>-6.788168046</c:v>
                </c:pt>
                <c:pt idx="35">
                  <c:v>-6.937802016</c:v>
                </c:pt>
                <c:pt idx="36">
                  <c:v>-6.1027992649999998</c:v>
                </c:pt>
                <c:pt idx="37">
                  <c:v>-4.1956552660000002</c:v>
                </c:pt>
                <c:pt idx="38">
                  <c:v>-0.28192365200000002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  <c:pt idx="19">
                  <c:v>-6.8486022609999999</c:v>
                </c:pt>
                <c:pt idx="20">
                  <c:v>-7.7919518229999998</c:v>
                </c:pt>
                <c:pt idx="21">
                  <c:v>-6.5733610520000001</c:v>
                </c:pt>
                <c:pt idx="22">
                  <c:v>-4.7852823969999996</c:v>
                </c:pt>
                <c:pt idx="23">
                  <c:v>-3.9575694189999999</c:v>
                </c:pt>
                <c:pt idx="24">
                  <c:v>-5.306363492</c:v>
                </c:pt>
                <c:pt idx="25">
                  <c:v>-5.9134639279999996</c:v>
                </c:pt>
                <c:pt idx="26">
                  <c:v>-7.5616992319999996</c:v>
                </c:pt>
                <c:pt idx="27">
                  <c:v>-9.7125109389999995</c:v>
                </c:pt>
                <c:pt idx="28">
                  <c:v>-10.3819418</c:v>
                </c:pt>
                <c:pt idx="29">
                  <c:v>-11.03655644</c:v>
                </c:pt>
                <c:pt idx="30">
                  <c:v>-9.3246464230000008</c:v>
                </c:pt>
                <c:pt idx="31">
                  <c:v>-6.4815966940000003</c:v>
                </c:pt>
                <c:pt idx="32">
                  <c:v>-4.3934269949999996</c:v>
                </c:pt>
                <c:pt idx="33">
                  <c:v>-3.1944498370000001</c:v>
                </c:pt>
                <c:pt idx="34">
                  <c:v>-3.0643321100000001</c:v>
                </c:pt>
                <c:pt idx="35">
                  <c:v>-4.8764375339999999</c:v>
                </c:pt>
                <c:pt idx="36">
                  <c:v>-7.6639096410000001</c:v>
                </c:pt>
                <c:pt idx="37">
                  <c:v>-6.9571365299999997</c:v>
                </c:pt>
                <c:pt idx="38">
                  <c:v>-6.6655530929999998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V21"/>
  <sheetViews>
    <sheetView workbookViewId="0">
      <selection activeCell="B22" sqref="B22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0" t="s">
        <v>214</v>
      </c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>
        <v>3.8636537830000002</v>
      </c>
      <c r="B2">
        <v>24.226315110000002</v>
      </c>
      <c r="C2">
        <v>-6.8486022609999999</v>
      </c>
      <c r="E2" s="2">
        <v>1</v>
      </c>
      <c r="G2" cm="1">
        <f t="array" ref="G2">INDEX(A$2:A$1048576,$E2)</f>
        <v>3.8636537830000002</v>
      </c>
      <c r="H2" cm="1">
        <f t="array" ref="H2">INDEX(B$2:B$1048576,$E2)</f>
        <v>24.226315110000002</v>
      </c>
      <c r="I2" cm="1">
        <f t="array" ref="I2">INDEX(C$2:C$1048576,$E2)</f>
        <v>-6.8486022609999999</v>
      </c>
      <c r="K2" s="3">
        <v>66047</v>
      </c>
    </row>
    <row r="3" spans="1:22" x14ac:dyDescent="0.25">
      <c r="A3">
        <v>6.0539869409999998</v>
      </c>
      <c r="B3">
        <v>22.476450320000001</v>
      </c>
      <c r="C3">
        <v>-7.7919518229999998</v>
      </c>
      <c r="E3" s="2">
        <v>2</v>
      </c>
      <c r="G3" cm="1">
        <f t="array" ref="G3">INDEX(A$2:A$1048576,$E3)</f>
        <v>6.0539869409999998</v>
      </c>
      <c r="H3" cm="1">
        <f t="array" ref="H3">INDEX(B$2:B$1048576,$E3)</f>
        <v>22.476450320000001</v>
      </c>
      <c r="I3" cm="1">
        <f t="array" ref="I3">INDEX(C$2:C$1048576,$E3)</f>
        <v>-7.7919518229999998</v>
      </c>
      <c r="K3" s="12">
        <v>81407</v>
      </c>
    </row>
    <row r="4" spans="1:22" x14ac:dyDescent="0.25">
      <c r="A4">
        <v>7.620097103</v>
      </c>
      <c r="B4">
        <v>18.816597999999999</v>
      </c>
      <c r="C4">
        <v>-6.5733610520000001</v>
      </c>
      <c r="E4" s="2">
        <v>3</v>
      </c>
      <c r="G4" cm="1">
        <f t="array" ref="G4">INDEX(A$2:A$1048576,$E4)</f>
        <v>7.620097103</v>
      </c>
      <c r="H4" cm="1">
        <f t="array" ref="H4">INDEX(B$2:B$1048576,$E4)</f>
        <v>18.816597999999999</v>
      </c>
      <c r="I4" cm="1">
        <f t="array" ref="I4">INDEX(C$2:C$1048576,$E4)</f>
        <v>-6.5733610520000001</v>
      </c>
      <c r="K4" s="13">
        <v>96767</v>
      </c>
    </row>
    <row r="5" spans="1:22" x14ac:dyDescent="0.25">
      <c r="A5">
        <v>8.0685527409999995</v>
      </c>
      <c r="B5">
        <v>14.529342959999999</v>
      </c>
      <c r="C5">
        <v>-4.7852823969999996</v>
      </c>
      <c r="E5" s="2">
        <v>4</v>
      </c>
      <c r="G5" cm="1">
        <f t="array" ref="G5">INDEX(A$2:A$1048576,$E5)</f>
        <v>8.0685527409999995</v>
      </c>
      <c r="H5" cm="1">
        <f t="array" ref="H5">INDEX(B$2:B$1048576,$E5)</f>
        <v>14.529342959999999</v>
      </c>
      <c r="I5" cm="1">
        <f t="array" ref="I5">INDEX(C$2:C$1048576,$E5)</f>
        <v>-4.7852823969999996</v>
      </c>
      <c r="K5" s="14">
        <v>111871</v>
      </c>
    </row>
    <row r="6" spans="1:22" x14ac:dyDescent="0.25">
      <c r="A6">
        <v>8.2757777850000007</v>
      </c>
      <c r="B6">
        <v>9.9295639330000007</v>
      </c>
      <c r="C6">
        <v>-3.9575694189999999</v>
      </c>
      <c r="E6" s="2">
        <v>5</v>
      </c>
      <c r="G6" cm="1">
        <f t="array" ref="G6">INDEX(A$2:A$1048576,$E6)</f>
        <v>8.2757777850000007</v>
      </c>
      <c r="H6" cm="1">
        <f t="array" ref="H6">INDEX(B$2:B$1048576,$E6)</f>
        <v>9.9295639330000007</v>
      </c>
      <c r="I6" cm="1">
        <f t="array" ref="I6">INDEX(C$2:C$1048576,$E6)</f>
        <v>-3.9575694189999999</v>
      </c>
      <c r="K6" s="15">
        <v>127231</v>
      </c>
    </row>
    <row r="7" spans="1:22" x14ac:dyDescent="0.25">
      <c r="A7">
        <v>8.7840632280000008</v>
      </c>
      <c r="B7">
        <v>5.9250353569999996</v>
      </c>
      <c r="C7">
        <v>-5.306363492</v>
      </c>
      <c r="E7" s="2">
        <v>6</v>
      </c>
      <c r="G7" cm="1">
        <f t="array" ref="G7">INDEX(A$2:A$1048576,$E7)</f>
        <v>8.7840632280000008</v>
      </c>
      <c r="H7" cm="1">
        <f t="array" ref="H7">INDEX(B$2:B$1048576,$E7)</f>
        <v>5.9250353569999996</v>
      </c>
      <c r="I7" cm="1">
        <f t="array" ref="I7">INDEX(C$2:C$1048576,$E7)</f>
        <v>-5.306363492</v>
      </c>
      <c r="K7" s="16">
        <v>131026</v>
      </c>
    </row>
    <row r="8" spans="1:22" x14ac:dyDescent="0.25">
      <c r="A8">
        <v>8.2045821429999997</v>
      </c>
      <c r="B8">
        <v>1.9264668039999999</v>
      </c>
      <c r="C8">
        <v>-5.9134639279999996</v>
      </c>
      <c r="E8" s="2">
        <v>7</v>
      </c>
      <c r="G8" cm="1">
        <f t="array" ref="G8">INDEX(A$2:A$1048576,$E8)</f>
        <v>8.2045821429999997</v>
      </c>
      <c r="H8" cm="1">
        <f t="array" ref="H8">INDEX(B$2:B$1048576,$E8)</f>
        <v>1.9264668039999999</v>
      </c>
      <c r="I8" cm="1">
        <f t="array" ref="I8">INDEX(C$2:C$1048576,$E8)</f>
        <v>-5.9134639279999996</v>
      </c>
      <c r="K8" s="17">
        <v>130966</v>
      </c>
    </row>
    <row r="9" spans="1:22" x14ac:dyDescent="0.25">
      <c r="A9">
        <v>7.8306503579999998</v>
      </c>
      <c r="B9">
        <v>-1.50583176</v>
      </c>
      <c r="C9">
        <v>-7.5616992319999996</v>
      </c>
      <c r="E9" s="2">
        <v>8</v>
      </c>
      <c r="G9" cm="1">
        <f t="array" ref="G9">INDEX(A$2:A$1048576,$E9)</f>
        <v>7.8306503579999998</v>
      </c>
      <c r="H9" cm="1">
        <f t="array" ref="H9">INDEX(B$2:B$1048576,$E9)</f>
        <v>-1.50583176</v>
      </c>
      <c r="I9" cm="1">
        <f t="array" ref="I9">INDEX(C$2:C$1048576,$E9)</f>
        <v>-7.5616992319999996</v>
      </c>
      <c r="K9" s="18">
        <v>130907</v>
      </c>
    </row>
    <row r="10" spans="1:22" x14ac:dyDescent="0.25">
      <c r="A10">
        <v>7.0797169499999999</v>
      </c>
      <c r="B10">
        <v>-4.4410843440000001</v>
      </c>
      <c r="C10">
        <v>-9.7125109389999995</v>
      </c>
      <c r="E10" s="2">
        <v>9</v>
      </c>
      <c r="G10" cm="1">
        <f t="array" ref="G10">INDEX(A$2:A$1048576,$E10)</f>
        <v>7.0797169499999999</v>
      </c>
      <c r="H10" cm="1">
        <f t="array" ref="H10">INDEX(B$2:B$1048576,$E10)</f>
        <v>-4.4410843440000001</v>
      </c>
      <c r="I10" cm="1">
        <f t="array" ref="I10">INDEX(C$2:C$1048576,$E10)</f>
        <v>-9.7125109389999995</v>
      </c>
      <c r="K10" s="19">
        <v>130847</v>
      </c>
    </row>
    <row r="11" spans="1:22" x14ac:dyDescent="0.25">
      <c r="A11">
        <v>5.1396841999999996</v>
      </c>
      <c r="B11">
        <v>-7.5487294199999999</v>
      </c>
      <c r="C11">
        <v>-10.3819418</v>
      </c>
      <c r="E11" s="2">
        <v>10</v>
      </c>
      <c r="G11" cm="1">
        <f t="array" ref="G11">INDEX(A$2:A$1048576,$E11)</f>
        <v>5.1396841999999996</v>
      </c>
      <c r="H11" cm="1">
        <f t="array" ref="H11">INDEX(B$2:B$1048576,$E11)</f>
        <v>-7.5487294199999999</v>
      </c>
      <c r="I11" cm="1">
        <f t="array" ref="I11">INDEX(C$2:C$1048576,$E11)</f>
        <v>-10.3819418</v>
      </c>
      <c r="K11" s="20">
        <v>2096897</v>
      </c>
    </row>
    <row r="12" spans="1:22" x14ac:dyDescent="0.25">
      <c r="A12">
        <v>0.41702152999999997</v>
      </c>
      <c r="B12">
        <v>-6.7377649120000003</v>
      </c>
      <c r="C12">
        <v>-11.03655644</v>
      </c>
      <c r="E12" s="2">
        <v>11</v>
      </c>
      <c r="G12" cm="1">
        <f t="array" ref="G12">INDEX(A$2:A$1048576,$E12)</f>
        <v>0.41702152999999997</v>
      </c>
      <c r="H12" cm="1">
        <f t="array" ref="H12">INDEX(B$2:B$1048576,$E12)</f>
        <v>-6.7377649120000003</v>
      </c>
      <c r="I12" cm="1">
        <f t="array" ref="I12">INDEX(C$2:C$1048576,$E12)</f>
        <v>-11.03655644</v>
      </c>
      <c r="K12" s="21">
        <v>6029057</v>
      </c>
    </row>
    <row r="13" spans="1:22" x14ac:dyDescent="0.25">
      <c r="A13">
        <v>-2.7294332670000001</v>
      </c>
      <c r="B13">
        <v>-4.2868112859999998</v>
      </c>
      <c r="C13">
        <v>-9.3246464230000008</v>
      </c>
      <c r="E13" s="2">
        <v>12</v>
      </c>
      <c r="G13" cm="1">
        <f t="array" ref="G13">INDEX(A$2:A$1048576,$E13)</f>
        <v>-2.7294332670000001</v>
      </c>
      <c r="H13" cm="1">
        <f t="array" ref="H13">INDEX(B$2:B$1048576,$E13)</f>
        <v>-4.2868112859999998</v>
      </c>
      <c r="I13" cm="1">
        <f t="array" ref="I13">INDEX(C$2:C$1048576,$E13)</f>
        <v>-9.3246464230000008</v>
      </c>
      <c r="K13" s="22">
        <v>9895681</v>
      </c>
    </row>
    <row r="14" spans="1:22" x14ac:dyDescent="0.25">
      <c r="A14">
        <v>-4.1754398699999999</v>
      </c>
      <c r="B14">
        <v>-1.4144077079999999</v>
      </c>
      <c r="C14">
        <v>-6.4815966940000003</v>
      </c>
      <c r="E14" s="2">
        <v>13</v>
      </c>
      <c r="G14" cm="1">
        <f t="array" ref="G14">INDEX(A$2:A$1048576,$E14)</f>
        <v>-4.1754398699999999</v>
      </c>
      <c r="H14" cm="1">
        <f t="array" ref="H14">INDEX(B$2:B$1048576,$E14)</f>
        <v>-1.4144077079999999</v>
      </c>
      <c r="I14" cm="1">
        <f t="array" ref="I14">INDEX(C$2:C$1048576,$E14)</f>
        <v>-6.4815966940000003</v>
      </c>
      <c r="K14" s="23">
        <v>13827841</v>
      </c>
    </row>
    <row r="15" spans="1:22" x14ac:dyDescent="0.25">
      <c r="A15">
        <v>-5.2455440070000003</v>
      </c>
      <c r="B15">
        <v>1.895431707</v>
      </c>
      <c r="C15">
        <v>-4.3934269949999996</v>
      </c>
      <c r="E15" s="2">
        <v>14</v>
      </c>
      <c r="G15" cm="1">
        <f t="array" ref="G15">INDEX(A$2:A$1048576,$E15)</f>
        <v>-5.2455440070000003</v>
      </c>
      <c r="H15" cm="1">
        <f t="array" ref="H15">INDEX(B$2:B$1048576,$E15)</f>
        <v>1.895431707</v>
      </c>
      <c r="I15" cm="1">
        <f t="array" ref="I15">INDEX(C$2:C$1048576,$E15)</f>
        <v>-4.3934269949999996</v>
      </c>
      <c r="K15" s="10">
        <v>16773121</v>
      </c>
    </row>
    <row r="16" spans="1:22" x14ac:dyDescent="0.25">
      <c r="A16">
        <v>-6.0220417099999999</v>
      </c>
      <c r="B16">
        <v>5.9088799820000002</v>
      </c>
      <c r="C16">
        <v>-3.1944498370000001</v>
      </c>
      <c r="E16" s="2">
        <v>15</v>
      </c>
      <c r="G16" cm="1">
        <f t="array" ref="G16">INDEX(A$2:A$1048576,$E16)</f>
        <v>-6.0220417099999999</v>
      </c>
      <c r="H16" cm="1">
        <f t="array" ref="H16">INDEX(B$2:B$1048576,$E16)</f>
        <v>5.9088799820000002</v>
      </c>
      <c r="I16" cm="1">
        <f t="array" ref="I16">INDEX(C$2:C$1048576,$E16)</f>
        <v>-3.1944498370000001</v>
      </c>
      <c r="K16" s="6">
        <v>16757761</v>
      </c>
    </row>
    <row r="17" spans="1:11" x14ac:dyDescent="0.25">
      <c r="A17">
        <v>-6.788168046</v>
      </c>
      <c r="B17">
        <v>10.225141369999999</v>
      </c>
      <c r="C17">
        <v>-3.0643321100000001</v>
      </c>
      <c r="E17" s="2">
        <v>16</v>
      </c>
      <c r="G17" cm="1">
        <f t="array" ref="G17">INDEX(A$2:A$1048576,$E17)</f>
        <v>-6.788168046</v>
      </c>
      <c r="H17" cm="1">
        <f t="array" ref="H17">INDEX(B$2:B$1048576,$E17)</f>
        <v>10.225141369999999</v>
      </c>
      <c r="I17" cm="1">
        <f t="array" ref="I17">INDEX(C$2:C$1048576,$E17)</f>
        <v>-3.0643321100000001</v>
      </c>
      <c r="K17" s="24">
        <v>16742657</v>
      </c>
    </row>
    <row r="18" spans="1:11" x14ac:dyDescent="0.25">
      <c r="A18">
        <v>-6.937802016</v>
      </c>
      <c r="B18">
        <v>15.04671703</v>
      </c>
      <c r="C18">
        <v>-4.8764375339999999</v>
      </c>
      <c r="E18" s="2">
        <v>17</v>
      </c>
      <c r="G18" cm="1">
        <f t="array" ref="G18">INDEX(A$2:A$1048576,$E18)</f>
        <v>-6.937802016</v>
      </c>
      <c r="H18" cm="1">
        <f t="array" ref="H18">INDEX(B$2:B$1048576,$E18)</f>
        <v>15.04671703</v>
      </c>
      <c r="I18" cm="1">
        <f t="array" ref="I18">INDEX(C$2:C$1048576,$E18)</f>
        <v>-4.8764375339999999</v>
      </c>
      <c r="K18" s="25">
        <v>16727297</v>
      </c>
    </row>
    <row r="19" spans="1:11" x14ac:dyDescent="0.25">
      <c r="A19">
        <v>-6.1027992649999998</v>
      </c>
      <c r="B19">
        <v>19.229701200000001</v>
      </c>
      <c r="C19">
        <v>-7.6639096410000001</v>
      </c>
      <c r="E19" s="2">
        <v>18</v>
      </c>
      <c r="G19" cm="1">
        <f t="array" ref="G19">INDEX(A$2:A$1048576,$E19)</f>
        <v>-6.1027992649999998</v>
      </c>
      <c r="H19" cm="1">
        <f t="array" ref="H19">INDEX(B$2:B$1048576,$E19)</f>
        <v>19.229701200000001</v>
      </c>
      <c r="I19" cm="1">
        <f t="array" ref="I19">INDEX(C$2:C$1048576,$E19)</f>
        <v>-7.6639096410000001</v>
      </c>
      <c r="K19" s="26">
        <v>16711937</v>
      </c>
    </row>
    <row r="20" spans="1:11" x14ac:dyDescent="0.25">
      <c r="A20">
        <v>-4.1956552660000002</v>
      </c>
      <c r="B20">
        <v>22.86775227</v>
      </c>
      <c r="C20">
        <v>-6.9571365299999997</v>
      </c>
      <c r="E20" s="2">
        <v>19</v>
      </c>
      <c r="G20" cm="1">
        <f t="array" ref="G20">INDEX(A$2:A$1048576,$E20)</f>
        <v>-4.1956552660000002</v>
      </c>
      <c r="H20" cm="1">
        <f t="array" ref="H20">INDEX(B$2:B$1048576,$E20)</f>
        <v>22.86775227</v>
      </c>
      <c r="I20" cm="1">
        <f t="array" ref="I20">INDEX(C$2:C$1048576,$E20)</f>
        <v>-6.9571365299999997</v>
      </c>
      <c r="K20" s="27">
        <v>16711997</v>
      </c>
    </row>
    <row r="21" spans="1:11" x14ac:dyDescent="0.25">
      <c r="A21">
        <v>-0.28192365200000002</v>
      </c>
      <c r="B21">
        <v>25.03768921</v>
      </c>
      <c r="C21">
        <v>-6.6655530929999998</v>
      </c>
      <c r="E21" s="2">
        <v>20</v>
      </c>
      <c r="G21" cm="1">
        <f t="array" ref="G21">INDEX(A$2:A$1048576,$E21)</f>
        <v>-0.28192365200000002</v>
      </c>
      <c r="H21" cm="1">
        <f t="array" ref="H21">INDEX(B$2:B$1048576,$E21)</f>
        <v>25.03768921</v>
      </c>
      <c r="I21" cm="1">
        <f t="array" ref="I21">INDEX(C$2:C$1048576,$E21)</f>
        <v>-6.6655530929999998</v>
      </c>
      <c r="K21" s="28">
        <v>16712057</v>
      </c>
    </row>
  </sheetData>
  <sortState xmlns:xlrd2="http://schemas.microsoft.com/office/spreadsheetml/2017/richdata2" ref="E2:E21">
    <sortCondition ref="E2:E21"/>
  </sortState>
  <dataConsolidate/>
  <mergeCells count="1">
    <mergeCell ref="L1:V1"/>
  </mergeCells>
  <conditionalFormatting sqref="E1:E104857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V21"/>
  <sheetViews>
    <sheetView workbookViewId="0">
      <selection activeCell="K1" sqref="K1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1" t="s">
        <v>215</v>
      </c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x14ac:dyDescent="0.25">
      <c r="A2">
        <v>4.4774719379999999</v>
      </c>
      <c r="B2">
        <v>-6.5940718540000001</v>
      </c>
      <c r="C2">
        <v>-5.796433736</v>
      </c>
      <c r="E2" s="2">
        <v>1</v>
      </c>
      <c r="G2" cm="1">
        <f t="array" ref="G2">INDEX(_xlfn._TRO_TRAILING(A$2:A$1048576),$E2)</f>
        <v>4.4774719379999999</v>
      </c>
      <c r="H2" cm="1">
        <f t="array" ref="H2">INDEX(_xlfn._TRO_TRAILING(B$2:B$1048576),$E2)</f>
        <v>-6.5940718540000001</v>
      </c>
      <c r="I2" cm="1">
        <f t="array" ref="I2">INDEX(_xlfn._TRO_TRAILING(C$2:C$1048576),$E2)</f>
        <v>-5.796433736</v>
      </c>
      <c r="K2" s="3">
        <v>66047</v>
      </c>
    </row>
    <row r="3" spans="1:22" x14ac:dyDescent="0.25">
      <c r="A3">
        <v>4.1295485000000003</v>
      </c>
      <c r="B3">
        <v>-4.7295944309999998</v>
      </c>
      <c r="C3">
        <v>-3.387227781</v>
      </c>
      <c r="E3" s="2">
        <v>2</v>
      </c>
      <c r="G3" cm="1">
        <f t="array" ref="G3">INDEX(_xlfn._TRO_TRAILING(A$2:A$1048576),$E3)</f>
        <v>4.1295485000000003</v>
      </c>
      <c r="H3" cm="1">
        <f t="array" ref="H3">INDEX(_xlfn._TRO_TRAILING(B$2:B$1048576),$E3)</f>
        <v>-4.7295944309999998</v>
      </c>
      <c r="I3" cm="1">
        <f t="array" ref="I3">INDEX(_xlfn._TRO_TRAILING(C$2:C$1048576),$E3)</f>
        <v>-3.387227781</v>
      </c>
      <c r="K3" s="12">
        <v>81407</v>
      </c>
    </row>
    <row r="4" spans="1:22" x14ac:dyDescent="0.25">
      <c r="A4">
        <v>3.8222775069999999</v>
      </c>
      <c r="B4">
        <v>-2.8866949649999998</v>
      </c>
      <c r="C4">
        <v>-1.259520864</v>
      </c>
      <c r="E4" s="2">
        <v>3</v>
      </c>
      <c r="G4" cm="1">
        <f t="array" ref="G4">INDEX(_xlfn._TRO_TRAILING(A$2:A$1048576),$E4)</f>
        <v>3.8222775069999999</v>
      </c>
      <c r="H4" cm="1">
        <f t="array" ref="H4">INDEX(_xlfn._TRO_TRAILING(B$2:B$1048576),$E4)</f>
        <v>-2.8866949649999998</v>
      </c>
      <c r="I4" cm="1">
        <f t="array" ref="I4">INDEX(_xlfn._TRO_TRAILING(C$2:C$1048576),$E4)</f>
        <v>-1.259520864</v>
      </c>
      <c r="K4" s="13">
        <v>96767</v>
      </c>
    </row>
    <row r="5" spans="1:22" x14ac:dyDescent="0.25">
      <c r="A5">
        <v>3.5070497440000001</v>
      </c>
      <c r="B5">
        <v>-0.75694962099999996</v>
      </c>
      <c r="C5">
        <v>0.92328294799999999</v>
      </c>
      <c r="E5" s="2">
        <v>4</v>
      </c>
      <c r="G5" cm="1">
        <f t="array" ref="G5">INDEX(_xlfn._TRO_TRAILING(A$2:A$1048576),$E5)</f>
        <v>3.5070497440000001</v>
      </c>
      <c r="H5" cm="1">
        <f t="array" ref="H5">INDEX(_xlfn._TRO_TRAILING(B$2:B$1048576),$E5)</f>
        <v>-0.75694962099999996</v>
      </c>
      <c r="I5" cm="1">
        <f t="array" ref="I5">INDEX(_xlfn._TRO_TRAILING(C$2:C$1048576),$E5)</f>
        <v>0.92328294799999999</v>
      </c>
      <c r="K5" s="14">
        <v>111871</v>
      </c>
    </row>
    <row r="6" spans="1:22" x14ac:dyDescent="0.25">
      <c r="A6">
        <v>2.8820673929999998</v>
      </c>
      <c r="B6">
        <v>-0.88611566799999997</v>
      </c>
      <c r="C6">
        <v>5.2509914020000004</v>
      </c>
      <c r="E6" s="2">
        <v>5</v>
      </c>
      <c r="G6" cm="1">
        <f t="array" ref="G6">INDEX(_xlfn._TRO_TRAILING(A$2:A$1048576),$E6)</f>
        <v>2.8820673929999998</v>
      </c>
      <c r="H6" cm="1">
        <f t="array" ref="H6">INDEX(_xlfn._TRO_TRAILING(B$2:B$1048576),$E6)</f>
        <v>-0.88611566799999997</v>
      </c>
      <c r="I6" cm="1">
        <f t="array" ref="I6">INDEX(_xlfn._TRO_TRAILING(C$2:C$1048576),$E6)</f>
        <v>5.2509914020000004</v>
      </c>
      <c r="K6" s="15">
        <v>127231</v>
      </c>
    </row>
    <row r="7" spans="1:22" x14ac:dyDescent="0.25">
      <c r="A7">
        <v>2.4644206519999998</v>
      </c>
      <c r="B7">
        <v>0.92761030300000002</v>
      </c>
      <c r="C7">
        <v>8.1429983949999993</v>
      </c>
      <c r="E7" s="2">
        <v>6</v>
      </c>
      <c r="G7" cm="1">
        <f t="array" ref="G7">INDEX(_xlfn._TRO_TRAILING(A$2:A$1048576),$E7)</f>
        <v>2.4644206519999998</v>
      </c>
      <c r="H7" cm="1">
        <f t="array" ref="H7">INDEX(_xlfn._TRO_TRAILING(B$2:B$1048576),$E7)</f>
        <v>0.92761030300000002</v>
      </c>
      <c r="I7" cm="1">
        <f t="array" ref="I7">INDEX(_xlfn._TRO_TRAILING(C$2:C$1048576),$E7)</f>
        <v>8.1429983949999993</v>
      </c>
      <c r="K7" s="16">
        <v>131026</v>
      </c>
    </row>
    <row r="8" spans="1:22" x14ac:dyDescent="0.25">
      <c r="A8">
        <v>2.4648830080000002</v>
      </c>
      <c r="B8">
        <v>3.8392510770000001</v>
      </c>
      <c r="C8">
        <v>8.1397967990000009</v>
      </c>
      <c r="E8" s="2">
        <v>7</v>
      </c>
      <c r="G8" cm="1">
        <f t="array" ref="G8">INDEX(_xlfn._TRO_TRAILING(A$2:A$1048576),$E8)</f>
        <v>2.4648830080000002</v>
      </c>
      <c r="H8" cm="1">
        <f t="array" ref="H8">INDEX(_xlfn._TRO_TRAILING(B$2:B$1048576),$E8)</f>
        <v>3.8392510770000001</v>
      </c>
      <c r="I8" cm="1">
        <f t="array" ref="I8">INDEX(_xlfn._TRO_TRAILING(C$2:C$1048576),$E8)</f>
        <v>8.1397967990000009</v>
      </c>
      <c r="K8" s="17">
        <v>130966</v>
      </c>
    </row>
    <row r="9" spans="1:22" x14ac:dyDescent="0.25">
      <c r="A9">
        <v>1.99309048</v>
      </c>
      <c r="B9">
        <v>3.5541586839999999</v>
      </c>
      <c r="C9">
        <v>11.406737870000001</v>
      </c>
      <c r="E9" s="2">
        <v>8</v>
      </c>
      <c r="G9" cm="1">
        <f t="array" ref="G9">INDEX(_xlfn._TRO_TRAILING(A$2:A$1048576),$E9)</f>
        <v>1.99309048</v>
      </c>
      <c r="H9" cm="1">
        <f t="array" ref="H9">INDEX(_xlfn._TRO_TRAILING(B$2:B$1048576),$E9)</f>
        <v>3.5541586839999999</v>
      </c>
      <c r="I9" cm="1">
        <f t="array" ref="I9">INDEX(_xlfn._TRO_TRAILING(C$2:C$1048576),$E9)</f>
        <v>11.406737870000001</v>
      </c>
      <c r="K9" s="18">
        <v>130907</v>
      </c>
    </row>
    <row r="10" spans="1:22" x14ac:dyDescent="0.25">
      <c r="A10">
        <v>1.4025702120000001</v>
      </c>
      <c r="B10">
        <v>5.185349414</v>
      </c>
      <c r="C10">
        <v>15.49581263</v>
      </c>
      <c r="E10" s="2">
        <v>9</v>
      </c>
      <c r="G10" cm="1">
        <f t="array" ref="G10">INDEX(_xlfn._TRO_TRAILING(A$2:A$1048576),$E10)</f>
        <v>1.4025702120000001</v>
      </c>
      <c r="H10" cm="1">
        <f t="array" ref="H10">INDEX(_xlfn._TRO_TRAILING(B$2:B$1048576),$E10)</f>
        <v>5.185349414</v>
      </c>
      <c r="I10" cm="1">
        <f t="array" ref="I10">INDEX(_xlfn._TRO_TRAILING(C$2:C$1048576),$E10)</f>
        <v>15.49581263</v>
      </c>
      <c r="K10" s="19">
        <v>130847</v>
      </c>
    </row>
    <row r="11" spans="1:22" x14ac:dyDescent="0.25">
      <c r="A11">
        <v>0.87385952499999997</v>
      </c>
      <c r="B11">
        <v>7.8192133899999998</v>
      </c>
      <c r="C11">
        <v>19.156885150000001</v>
      </c>
      <c r="E11" s="2">
        <v>10</v>
      </c>
      <c r="G11" cm="1">
        <f t="array" ref="G11">INDEX(_xlfn._TRO_TRAILING(A$2:A$1048576),$E11)</f>
        <v>0.87385952499999997</v>
      </c>
      <c r="H11" cm="1">
        <f t="array" ref="H11">INDEX(_xlfn._TRO_TRAILING(B$2:B$1048576),$E11)</f>
        <v>7.8192133899999998</v>
      </c>
      <c r="I11" cm="1">
        <f t="array" ref="I11">INDEX(_xlfn._TRO_TRAILING(C$2:C$1048576),$E11)</f>
        <v>19.156885150000001</v>
      </c>
      <c r="K11" s="20">
        <v>2096897</v>
      </c>
    </row>
    <row r="12" spans="1:22" x14ac:dyDescent="0.25">
      <c r="A12">
        <v>0.68744717200000005</v>
      </c>
      <c r="B12">
        <v>10.59632302</v>
      </c>
      <c r="C12">
        <v>17.352416309999999</v>
      </c>
      <c r="E12" s="2">
        <v>11</v>
      </c>
      <c r="G12" cm="1">
        <f t="array" ref="G12">INDEX(_xlfn._TRO_TRAILING(A$2:A$1048576),$E12)</f>
        <v>0.68744717200000005</v>
      </c>
      <c r="H12" cm="1">
        <f t="array" ref="H12">INDEX(_xlfn._TRO_TRAILING(B$2:B$1048576),$E12)</f>
        <v>10.59632302</v>
      </c>
      <c r="I12" cm="1">
        <f t="array" ref="I12">INDEX(_xlfn._TRO_TRAILING(C$2:C$1048576),$E12)</f>
        <v>17.352416309999999</v>
      </c>
      <c r="K12" s="21">
        <v>6029057</v>
      </c>
    </row>
    <row r="13" spans="1:22" x14ac:dyDescent="0.25">
      <c r="A13">
        <v>0.57844602700000003</v>
      </c>
      <c r="B13">
        <v>12.220186050000001</v>
      </c>
      <c r="C13">
        <v>14.36771515</v>
      </c>
      <c r="E13" s="2">
        <v>12</v>
      </c>
      <c r="G13" cm="1">
        <f t="array" ref="G13">INDEX(_xlfn._TRO_TRAILING(A$2:A$1048576),$E13)</f>
        <v>0.57844602700000003</v>
      </c>
      <c r="H13" cm="1">
        <f t="array" ref="H13">INDEX(_xlfn._TRO_TRAILING(B$2:B$1048576),$E13)</f>
        <v>12.220186050000001</v>
      </c>
      <c r="I13" cm="1">
        <f t="array" ref="I13">INDEX(_xlfn._TRO_TRAILING(C$2:C$1048576),$E13)</f>
        <v>14.36771515</v>
      </c>
      <c r="K13" s="22">
        <v>9895681</v>
      </c>
    </row>
    <row r="14" spans="1:22" x14ac:dyDescent="0.25">
      <c r="A14">
        <v>0.46758920999999998</v>
      </c>
      <c r="B14">
        <v>13.87169428</v>
      </c>
      <c r="C14">
        <v>11.40373325</v>
      </c>
      <c r="E14" s="2">
        <v>13</v>
      </c>
      <c r="G14" cm="1">
        <f t="array" ref="G14">INDEX(_xlfn._TRO_TRAILING(A$2:A$1048576),$E14)</f>
        <v>0.46758920999999998</v>
      </c>
      <c r="H14" cm="1">
        <f t="array" ref="H14">INDEX(_xlfn._TRO_TRAILING(B$2:B$1048576),$E14)</f>
        <v>13.87169428</v>
      </c>
      <c r="I14" cm="1">
        <f t="array" ref="I14">INDEX(_xlfn._TRO_TRAILING(C$2:C$1048576),$E14)</f>
        <v>11.40373325</v>
      </c>
      <c r="K14" s="23">
        <v>13827841</v>
      </c>
    </row>
    <row r="15" spans="1:22" x14ac:dyDescent="0.25">
      <c r="A15">
        <v>0.364148678</v>
      </c>
      <c r="B15">
        <v>15.412717150000001</v>
      </c>
      <c r="C15">
        <v>8.3871872070000002</v>
      </c>
      <c r="E15" s="2">
        <v>14</v>
      </c>
      <c r="G15" cm="1">
        <f t="array" ref="G15">INDEX(_xlfn._TRO_TRAILING(A$2:A$1048576),$E15)</f>
        <v>0.364148678</v>
      </c>
      <c r="H15" cm="1">
        <f t="array" ref="H15">INDEX(_xlfn._TRO_TRAILING(B$2:B$1048576),$E15)</f>
        <v>15.412717150000001</v>
      </c>
      <c r="I15" cm="1">
        <f t="array" ref="I15">INDEX(_xlfn._TRO_TRAILING(C$2:C$1048576),$E15)</f>
        <v>8.3871872070000002</v>
      </c>
      <c r="K15" s="10">
        <v>16773121</v>
      </c>
    </row>
    <row r="16" spans="1:22" x14ac:dyDescent="0.25">
      <c r="A16">
        <v>0.21479092899999999</v>
      </c>
      <c r="B16">
        <v>17.637799529999999</v>
      </c>
      <c r="C16">
        <v>6.4538327180000001</v>
      </c>
      <c r="E16" s="2">
        <v>15</v>
      </c>
      <c r="G16" cm="1">
        <f t="array" ref="G16">INDEX(_xlfn._TRO_TRAILING(A$2:A$1048576),$E16)</f>
        <v>0.21479092899999999</v>
      </c>
      <c r="H16" cm="1">
        <f t="array" ref="H16">INDEX(_xlfn._TRO_TRAILING(B$2:B$1048576),$E16)</f>
        <v>17.637799529999999</v>
      </c>
      <c r="I16" cm="1">
        <f t="array" ref="I16">INDEX(_xlfn._TRO_TRAILING(C$2:C$1048576),$E16)</f>
        <v>6.4538327180000001</v>
      </c>
      <c r="K16" s="6">
        <v>16757761</v>
      </c>
    </row>
    <row r="17" spans="1:11" x14ac:dyDescent="0.25">
      <c r="A17">
        <v>7.0237733999999996E-2</v>
      </c>
      <c r="B17">
        <v>19.791305260000001</v>
      </c>
      <c r="C17">
        <v>5.1140123190000004</v>
      </c>
      <c r="E17" s="2">
        <v>16</v>
      </c>
      <c r="G17" cm="1">
        <f t="array" ref="G17">INDEX(_xlfn._TRO_TRAILING(A$2:A$1048576),$E17)</f>
        <v>7.0237733999999996E-2</v>
      </c>
      <c r="H17" cm="1">
        <f t="array" ref="H17">INDEX(_xlfn._TRO_TRAILING(B$2:B$1048576),$E17)</f>
        <v>19.791305260000001</v>
      </c>
      <c r="I17" cm="1">
        <f t="array" ref="I17">INDEX(_xlfn._TRO_TRAILING(C$2:C$1048576),$E17)</f>
        <v>5.1140123190000004</v>
      </c>
      <c r="K17" s="24">
        <v>16742657</v>
      </c>
    </row>
    <row r="18" spans="1:11" x14ac:dyDescent="0.25">
      <c r="A18">
        <v>2.2975776E-2</v>
      </c>
      <c r="B18">
        <v>20.495398290000001</v>
      </c>
      <c r="C18">
        <v>1.8116244100000001</v>
      </c>
      <c r="E18" s="2">
        <v>17</v>
      </c>
      <c r="G18" cm="1">
        <f t="array" ref="G18">INDEX(_xlfn._TRO_TRAILING(A$2:A$1048576),$E18)</f>
        <v>2.2975776E-2</v>
      </c>
      <c r="H18" cm="1">
        <f t="array" ref="H18">INDEX(_xlfn._TRO_TRAILING(B$2:B$1048576),$E18)</f>
        <v>20.495398290000001</v>
      </c>
      <c r="I18" cm="1">
        <f t="array" ref="I18">INDEX(_xlfn._TRO_TRAILING(C$2:C$1048576),$E18)</f>
        <v>1.8116244100000001</v>
      </c>
      <c r="K18" s="25">
        <v>16727297</v>
      </c>
    </row>
    <row r="19" spans="1:11" x14ac:dyDescent="0.25">
      <c r="A19">
        <v>-5.1336753999999998E-2</v>
      </c>
      <c r="B19">
        <v>21.6024818</v>
      </c>
      <c r="C19">
        <v>-1.2699474589999999</v>
      </c>
      <c r="E19" s="2">
        <v>18</v>
      </c>
      <c r="G19" cm="1">
        <f t="array" ref="G19">INDEX(_xlfn._TRO_TRAILING(A$2:A$1048576),$E19)</f>
        <v>-5.1336753999999998E-2</v>
      </c>
      <c r="H19" cm="1">
        <f t="array" ref="H19">INDEX(_xlfn._TRO_TRAILING(B$2:B$1048576),$E19)</f>
        <v>21.6024818</v>
      </c>
      <c r="I19" cm="1">
        <f t="array" ref="I19">INDEX(_xlfn._TRO_TRAILING(C$2:C$1048576),$E19)</f>
        <v>-1.2699474589999999</v>
      </c>
      <c r="K19" s="26">
        <v>16711937</v>
      </c>
    </row>
    <row r="20" spans="1:11" x14ac:dyDescent="0.25">
      <c r="A20">
        <v>-0.17432634</v>
      </c>
      <c r="B20">
        <v>23.434740009999999</v>
      </c>
      <c r="C20">
        <v>-3.9701439509999998</v>
      </c>
      <c r="E20" s="2">
        <v>19</v>
      </c>
      <c r="G20" cm="1">
        <f t="array" ref="G20">INDEX(_xlfn._TRO_TRAILING(A$2:A$1048576),$E20)</f>
        <v>-0.17432634</v>
      </c>
      <c r="H20" cm="1">
        <f t="array" ref="H20">INDEX(_xlfn._TRO_TRAILING(B$2:B$1048576),$E20)</f>
        <v>23.434740009999999</v>
      </c>
      <c r="I20" cm="1">
        <f t="array" ref="I20">INDEX(_xlfn._TRO_TRAILING(C$2:C$1048576),$E20)</f>
        <v>-3.9701439509999998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ref="E2:E20"/>
  </sortState>
  <mergeCells count="1">
    <mergeCell ref="L1:V1"/>
  </mergeCells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AC40"/>
  <sheetViews>
    <sheetView tabSelected="1" workbookViewId="0">
      <selection activeCell="B9" sqref="B9"/>
    </sheetView>
  </sheetViews>
  <sheetFormatPr defaultRowHeight="15" x14ac:dyDescent="0.25"/>
  <cols>
    <col min="4" max="4" width="2.28515625" customWidth="1"/>
    <col min="23" max="23" width="10.7109375" bestFit="1" customWidth="1"/>
    <col min="24" max="29" width="16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L1" s="71" t="str">
        <f ca="1">_xlfn.TEXTJOIN("_",TRUE,X1:AC1)&amp;"_"&amp;TEXT(NOW(),"yyyymmdd\_hhmmss")&amp;".xlsx"</f>
        <v>Squalodon_calvertensis_0_20250724_000017.xlsx</v>
      </c>
      <c r="M1" s="71"/>
      <c r="N1" s="71"/>
      <c r="O1" s="71"/>
      <c r="P1" s="71"/>
      <c r="Q1" s="71"/>
      <c r="R1" s="71"/>
      <c r="S1" s="71"/>
      <c r="T1" s="71"/>
      <c r="U1" s="71"/>
      <c r="V1" s="71"/>
      <c r="W1" t="s">
        <v>213</v>
      </c>
      <c r="X1" s="61" t="str">
        <f>IF(X2=X3,X2,"")</f>
        <v>Squalodon</v>
      </c>
      <c r="Y1" s="62" t="str">
        <f t="shared" ref="Y1:AC1" si="0">IF(Y2=Y3,Y2,"")</f>
        <v>calvertensis</v>
      </c>
      <c r="Z1" s="62" t="str">
        <f t="shared" si="0"/>
        <v/>
      </c>
      <c r="AA1" s="62" t="str">
        <f t="shared" si="0"/>
        <v/>
      </c>
      <c r="AB1" s="62" t="str">
        <f t="shared" si="0"/>
        <v/>
      </c>
      <c r="AC1" s="63">
        <f t="shared" si="0"/>
        <v>0</v>
      </c>
    </row>
    <row r="2" spans="1:29" x14ac:dyDescent="0.25">
      <c r="A2" cm="1">
        <f t="array" ref="A2:C40">_xlfn.VSTACK(Arch!G2:I20,Base!$G$2:$I$21)</f>
        <v>4.4774719379999999</v>
      </c>
      <c r="B2">
        <v>-6.5940718540000001</v>
      </c>
      <c r="C2">
        <v>-5.796433736</v>
      </c>
      <c r="E2" s="3">
        <v>66047</v>
      </c>
      <c r="Q2">
        <f t="shared" ref="Q2:Q40" si="1">MATCH(R2,$A$2:$A$40,0)</f>
        <v>1</v>
      </c>
      <c r="R2">
        <v>4.4774719379999999</v>
      </c>
      <c r="S2">
        <v>-6.5940718540000001</v>
      </c>
      <c r="T2">
        <v>-5.796433736</v>
      </c>
      <c r="W2" t="s">
        <v>211</v>
      </c>
      <c r="X2" s="64" t="str" cm="1">
        <f t="array" ref="X2:AB2">_xlfn.TEXTSPLIT(Arch!vbaFileName,"_")</f>
        <v>Squalodon</v>
      </c>
      <c r="Y2" s="65" t="str">
        <v>calvertensis</v>
      </c>
      <c r="Z2" s="65" t="str">
        <v>arch</v>
      </c>
      <c r="AA2" s="65" t="str">
        <v>ordered</v>
      </c>
      <c r="AB2" s="65" t="str">
        <v>V1</v>
      </c>
      <c r="AC2" s="66"/>
    </row>
    <row r="3" spans="1:29" x14ac:dyDescent="0.25">
      <c r="A3">
        <v>4.1295485000000003</v>
      </c>
      <c r="B3">
        <v>-4.7295944309999998</v>
      </c>
      <c r="C3">
        <v>-3.387227781</v>
      </c>
      <c r="E3" s="29">
        <v>73727</v>
      </c>
      <c r="Q3">
        <f t="shared" si="1"/>
        <v>2</v>
      </c>
      <c r="R3">
        <v>4.1295485000000003</v>
      </c>
      <c r="S3">
        <v>-4.7295944309999998</v>
      </c>
      <c r="T3">
        <v>-3.387227781</v>
      </c>
      <c r="W3" t="s">
        <v>212</v>
      </c>
      <c r="X3" s="67" t="str" cm="1">
        <f t="array" ref="X3:AB3">_xlfn.TEXTSPLIT(Base!vbaFileName,"_")</f>
        <v>squalodon</v>
      </c>
      <c r="Y3" s="68" t="str">
        <v>calvertensis</v>
      </c>
      <c r="Z3" s="68" t="str">
        <v>base</v>
      </c>
      <c r="AA3" s="68" t="str">
        <v>v2</v>
      </c>
      <c r="AB3" s="68" t="str">
        <v>ordered</v>
      </c>
      <c r="AC3" s="69"/>
    </row>
    <row r="4" spans="1:29" x14ac:dyDescent="0.25">
      <c r="A4">
        <v>3.8222775069999999</v>
      </c>
      <c r="B4">
        <v>-2.8866949649999998</v>
      </c>
      <c r="C4">
        <v>-1.259520864</v>
      </c>
      <c r="E4" s="4">
        <v>82943</v>
      </c>
      <c r="Q4">
        <f t="shared" si="1"/>
        <v>3</v>
      </c>
      <c r="R4">
        <v>3.8222775069999999</v>
      </c>
      <c r="S4">
        <v>-2.8866949649999998</v>
      </c>
      <c r="T4">
        <v>-1.259520864</v>
      </c>
    </row>
    <row r="5" spans="1:29" x14ac:dyDescent="0.25">
      <c r="A5">
        <v>3.5070497440000001</v>
      </c>
      <c r="B5">
        <v>-0.75694962099999996</v>
      </c>
      <c r="C5">
        <v>0.92328294799999999</v>
      </c>
      <c r="E5" s="30">
        <v>90623</v>
      </c>
      <c r="Q5">
        <f t="shared" si="1"/>
        <v>4</v>
      </c>
      <c r="R5">
        <v>3.5070497440000001</v>
      </c>
      <c r="S5">
        <v>-0.75694962099999996</v>
      </c>
      <c r="T5">
        <v>0.92328294799999999</v>
      </c>
    </row>
    <row r="6" spans="1:29" x14ac:dyDescent="0.25">
      <c r="A6">
        <v>2.8820673929999998</v>
      </c>
      <c r="B6">
        <v>-0.88611566799999997</v>
      </c>
      <c r="C6">
        <v>5.2509914020000004</v>
      </c>
      <c r="E6" s="5">
        <v>98303</v>
      </c>
      <c r="Q6">
        <f t="shared" si="1"/>
        <v>5</v>
      </c>
      <c r="R6">
        <v>2.8820673929999998</v>
      </c>
      <c r="S6">
        <v>-0.88611566799999997</v>
      </c>
      <c r="T6">
        <v>5.2509914020000004</v>
      </c>
    </row>
    <row r="7" spans="1:29" x14ac:dyDescent="0.25">
      <c r="A7">
        <v>2.4644206519999998</v>
      </c>
      <c r="B7">
        <v>0.92761030300000002</v>
      </c>
      <c r="C7">
        <v>8.1429983949999993</v>
      </c>
      <c r="E7" s="31">
        <v>105727</v>
      </c>
      <c r="Q7">
        <f t="shared" si="1"/>
        <v>6</v>
      </c>
      <c r="R7">
        <v>2.4644206519999998</v>
      </c>
      <c r="S7">
        <v>0.92761030300000002</v>
      </c>
      <c r="T7">
        <v>8.1429983949999993</v>
      </c>
    </row>
    <row r="8" spans="1:29" x14ac:dyDescent="0.25">
      <c r="A8">
        <v>2.4648830080000002</v>
      </c>
      <c r="B8">
        <v>3.8392510770000001</v>
      </c>
      <c r="C8">
        <v>8.1397967990000009</v>
      </c>
      <c r="E8" s="32">
        <v>114943</v>
      </c>
      <c r="Q8">
        <f t="shared" si="1"/>
        <v>7</v>
      </c>
      <c r="R8">
        <v>2.4648830080000002</v>
      </c>
      <c r="S8">
        <v>3.8392510770000001</v>
      </c>
      <c r="T8">
        <v>8.1397967990000009</v>
      </c>
    </row>
    <row r="9" spans="1:29" x14ac:dyDescent="0.25">
      <c r="A9">
        <v>1.99309048</v>
      </c>
      <c r="B9">
        <v>3.5541586839999999</v>
      </c>
      <c r="C9">
        <v>11.406737870000001</v>
      </c>
      <c r="E9" s="33">
        <v>122623</v>
      </c>
      <c r="Q9">
        <f t="shared" si="1"/>
        <v>8</v>
      </c>
      <c r="R9">
        <v>1.99309048</v>
      </c>
      <c r="S9">
        <v>3.5541586839999999</v>
      </c>
      <c r="T9">
        <v>11.406737870000001</v>
      </c>
    </row>
    <row r="10" spans="1:29" x14ac:dyDescent="0.25">
      <c r="A10">
        <v>1.4025702120000001</v>
      </c>
      <c r="B10">
        <v>5.185349414</v>
      </c>
      <c r="C10">
        <v>15.49581263</v>
      </c>
      <c r="E10" s="34">
        <v>130303</v>
      </c>
      <c r="Q10">
        <f t="shared" si="1"/>
        <v>9</v>
      </c>
      <c r="R10">
        <v>1.4025702120000001</v>
      </c>
      <c r="S10">
        <v>5.185349414</v>
      </c>
      <c r="T10">
        <v>15.49581263</v>
      </c>
    </row>
    <row r="11" spans="1:29" x14ac:dyDescent="0.25">
      <c r="A11">
        <v>0.87385952499999997</v>
      </c>
      <c r="B11">
        <v>7.8192133899999998</v>
      </c>
      <c r="C11">
        <v>19.156885150000001</v>
      </c>
      <c r="E11" s="35">
        <v>131044</v>
      </c>
      <c r="Q11">
        <f t="shared" si="1"/>
        <v>10</v>
      </c>
      <c r="R11">
        <v>0.87385952499999997</v>
      </c>
      <c r="S11">
        <v>7.8192133899999998</v>
      </c>
      <c r="T11">
        <v>19.156885150000001</v>
      </c>
    </row>
    <row r="12" spans="1:29" x14ac:dyDescent="0.25">
      <c r="A12">
        <v>0.68744717200000005</v>
      </c>
      <c r="B12">
        <v>10.59632302</v>
      </c>
      <c r="C12">
        <v>17.352416309999999</v>
      </c>
      <c r="E12" s="36">
        <v>131008</v>
      </c>
      <c r="Q12">
        <f t="shared" si="1"/>
        <v>11</v>
      </c>
      <c r="R12">
        <v>0.68744717200000005</v>
      </c>
      <c r="S12">
        <v>10.59632302</v>
      </c>
      <c r="T12">
        <v>17.352416309999999</v>
      </c>
    </row>
    <row r="13" spans="1:29" x14ac:dyDescent="0.25">
      <c r="A13">
        <v>0.57844602700000003</v>
      </c>
      <c r="B13">
        <v>12.220186050000001</v>
      </c>
      <c r="C13">
        <v>14.36771515</v>
      </c>
      <c r="E13" s="37">
        <v>130978</v>
      </c>
      <c r="Q13">
        <f t="shared" si="1"/>
        <v>12</v>
      </c>
      <c r="R13">
        <v>0.57844602700000003</v>
      </c>
      <c r="S13">
        <v>12.220186050000001</v>
      </c>
      <c r="T13">
        <v>14.36771515</v>
      </c>
    </row>
    <row r="14" spans="1:29" x14ac:dyDescent="0.25">
      <c r="A14">
        <v>0.46758920999999998</v>
      </c>
      <c r="B14">
        <v>13.87169428</v>
      </c>
      <c r="C14">
        <v>11.40373325</v>
      </c>
      <c r="E14" s="38">
        <v>130948</v>
      </c>
      <c r="Q14">
        <f t="shared" si="1"/>
        <v>13</v>
      </c>
      <c r="R14">
        <v>0.46758920999999998</v>
      </c>
      <c r="S14">
        <v>13.87169428</v>
      </c>
      <c r="T14">
        <v>11.40373325</v>
      </c>
    </row>
    <row r="15" spans="1:29" x14ac:dyDescent="0.25">
      <c r="A15">
        <v>0.364148678</v>
      </c>
      <c r="B15">
        <v>15.412717150000001</v>
      </c>
      <c r="C15">
        <v>8.3871872070000002</v>
      </c>
      <c r="E15" s="19">
        <v>130919</v>
      </c>
      <c r="Q15">
        <f t="shared" si="1"/>
        <v>14</v>
      </c>
      <c r="R15">
        <v>0.364148678</v>
      </c>
      <c r="S15">
        <v>15.412717150000001</v>
      </c>
      <c r="T15">
        <v>8.3871872070000002</v>
      </c>
    </row>
    <row r="16" spans="1:29" x14ac:dyDescent="0.25">
      <c r="A16">
        <v>0.21479092899999999</v>
      </c>
      <c r="B16">
        <v>17.637799529999999</v>
      </c>
      <c r="C16">
        <v>6.4538327180000001</v>
      </c>
      <c r="E16" s="39">
        <v>130883</v>
      </c>
      <c r="Q16">
        <f t="shared" si="1"/>
        <v>15</v>
      </c>
      <c r="R16">
        <v>0.21479092899999999</v>
      </c>
      <c r="S16">
        <v>17.637799529999999</v>
      </c>
      <c r="T16">
        <v>6.4538327180000001</v>
      </c>
    </row>
    <row r="17" spans="1:20" x14ac:dyDescent="0.25">
      <c r="A17">
        <v>7.0237733999999996E-2</v>
      </c>
      <c r="B17">
        <v>19.791305260000001</v>
      </c>
      <c r="C17">
        <v>5.1140123190000004</v>
      </c>
      <c r="E17" s="40">
        <v>130853</v>
      </c>
      <c r="Q17">
        <f t="shared" si="1"/>
        <v>16</v>
      </c>
      <c r="R17">
        <v>7.0237733999999996E-2</v>
      </c>
      <c r="S17">
        <v>19.791305260000001</v>
      </c>
      <c r="T17">
        <v>5.1140123190000004</v>
      </c>
    </row>
    <row r="18" spans="1:20" x14ac:dyDescent="0.25">
      <c r="A18">
        <v>2.2975776E-2</v>
      </c>
      <c r="B18">
        <v>20.495398290000001</v>
      </c>
      <c r="C18">
        <v>1.8116244100000001</v>
      </c>
      <c r="E18" s="41">
        <v>130823</v>
      </c>
      <c r="Q18">
        <f t="shared" si="1"/>
        <v>17</v>
      </c>
      <c r="R18">
        <v>2.2975776E-2</v>
      </c>
      <c r="S18">
        <v>20.495398290000001</v>
      </c>
      <c r="T18">
        <v>1.8116244100000001</v>
      </c>
    </row>
    <row r="19" spans="1:20" x14ac:dyDescent="0.25">
      <c r="A19">
        <v>-5.1336753999999998E-2</v>
      </c>
      <c r="B19">
        <v>21.6024818</v>
      </c>
      <c r="C19">
        <v>-1.2699474589999999</v>
      </c>
      <c r="E19" s="42">
        <v>1703681</v>
      </c>
      <c r="Q19">
        <f t="shared" si="1"/>
        <v>18</v>
      </c>
      <c r="R19">
        <v>-5.1336753999999998E-2</v>
      </c>
      <c r="S19">
        <v>21.6024818</v>
      </c>
      <c r="T19">
        <v>-1.2699474589999999</v>
      </c>
    </row>
    <row r="20" spans="1:20" x14ac:dyDescent="0.25">
      <c r="A20">
        <v>-0.17432634</v>
      </c>
      <c r="B20">
        <v>23.434740009999999</v>
      </c>
      <c r="C20">
        <v>-3.9701439509999998</v>
      </c>
      <c r="E20" s="43">
        <v>4062977</v>
      </c>
      <c r="Q20">
        <f t="shared" si="1"/>
        <v>19</v>
      </c>
      <c r="R20">
        <v>-0.17432634</v>
      </c>
      <c r="S20">
        <v>23.434740009999999</v>
      </c>
      <c r="T20">
        <v>-3.9701439509999998</v>
      </c>
    </row>
    <row r="21" spans="1:20" x14ac:dyDescent="0.25">
      <c r="A21">
        <v>3.8636537830000002</v>
      </c>
      <c r="B21">
        <v>24.226315110000002</v>
      </c>
      <c r="C21">
        <v>-6.8486022609999999</v>
      </c>
      <c r="E21" s="9">
        <v>6029057</v>
      </c>
      <c r="Q21">
        <f t="shared" si="1"/>
        <v>20</v>
      </c>
      <c r="R21">
        <v>3.8636537830000002</v>
      </c>
      <c r="S21">
        <v>24.226315110000002</v>
      </c>
      <c r="T21">
        <v>-6.8486022609999999</v>
      </c>
    </row>
    <row r="22" spans="1:20" x14ac:dyDescent="0.25">
      <c r="A22">
        <v>6.0539869409999998</v>
      </c>
      <c r="B22">
        <v>22.476450320000001</v>
      </c>
      <c r="C22">
        <v>-7.7919518229999998</v>
      </c>
      <c r="E22" s="44">
        <v>7995137</v>
      </c>
      <c r="Q22">
        <f t="shared" si="1"/>
        <v>21</v>
      </c>
      <c r="R22">
        <v>6.0539869409999998</v>
      </c>
      <c r="S22">
        <v>22.476450320000001</v>
      </c>
      <c r="T22">
        <v>-7.7919518229999998</v>
      </c>
    </row>
    <row r="23" spans="1:20" x14ac:dyDescent="0.25">
      <c r="A23">
        <v>7.620097103</v>
      </c>
      <c r="B23">
        <v>18.816597999999999</v>
      </c>
      <c r="C23">
        <v>-6.5733610520000001</v>
      </c>
      <c r="E23" s="45">
        <v>10288897</v>
      </c>
      <c r="Q23">
        <f t="shared" si="1"/>
        <v>22</v>
      </c>
      <c r="R23">
        <v>7.620097103</v>
      </c>
      <c r="S23">
        <v>18.816597999999999</v>
      </c>
      <c r="T23">
        <v>-6.5733610520000001</v>
      </c>
    </row>
    <row r="24" spans="1:20" x14ac:dyDescent="0.25">
      <c r="A24">
        <v>8.0685527409999995</v>
      </c>
      <c r="B24">
        <v>14.529342959999999</v>
      </c>
      <c r="C24">
        <v>-4.7852823969999996</v>
      </c>
      <c r="E24" s="46">
        <v>12254977</v>
      </c>
      <c r="Q24">
        <f t="shared" si="1"/>
        <v>23</v>
      </c>
      <c r="R24">
        <v>8.0685527409999995</v>
      </c>
      <c r="S24">
        <v>14.529342959999999</v>
      </c>
      <c r="T24">
        <v>-4.7852823969999996</v>
      </c>
    </row>
    <row r="25" spans="1:20" x14ac:dyDescent="0.25">
      <c r="A25">
        <v>8.2757777850000007</v>
      </c>
      <c r="B25">
        <v>9.9295639330000007</v>
      </c>
      <c r="C25">
        <v>-3.9575694189999999</v>
      </c>
      <c r="E25" s="47">
        <v>14221057</v>
      </c>
      <c r="Q25">
        <f t="shared" si="1"/>
        <v>24</v>
      </c>
      <c r="R25">
        <v>8.2757777850000007</v>
      </c>
      <c r="S25">
        <v>9.9295639330000007</v>
      </c>
      <c r="T25">
        <v>-3.9575694189999999</v>
      </c>
    </row>
    <row r="26" spans="1:20" x14ac:dyDescent="0.25">
      <c r="A26">
        <v>8.7840632280000008</v>
      </c>
      <c r="B26">
        <v>5.9250353569999996</v>
      </c>
      <c r="C26">
        <v>-5.306363492</v>
      </c>
      <c r="E26" s="48">
        <v>16187137</v>
      </c>
      <c r="Q26">
        <f t="shared" si="1"/>
        <v>25</v>
      </c>
      <c r="R26">
        <v>8.7840632280000008</v>
      </c>
      <c r="S26">
        <v>5.9250353569999996</v>
      </c>
      <c r="T26">
        <v>-5.306363492</v>
      </c>
    </row>
    <row r="27" spans="1:20" x14ac:dyDescent="0.25">
      <c r="A27">
        <v>8.2045821429999997</v>
      </c>
      <c r="B27">
        <v>1.9264668039999999</v>
      </c>
      <c r="C27">
        <v>-5.9134639279999996</v>
      </c>
      <c r="E27" s="49">
        <v>16770049</v>
      </c>
      <c r="Q27">
        <f t="shared" si="1"/>
        <v>26</v>
      </c>
      <c r="R27">
        <v>8.2045821429999997</v>
      </c>
      <c r="S27">
        <v>1.9264668039999999</v>
      </c>
      <c r="T27">
        <v>-5.9134639279999996</v>
      </c>
    </row>
    <row r="28" spans="1:20" x14ac:dyDescent="0.25">
      <c r="A28">
        <v>7.8306503579999998</v>
      </c>
      <c r="B28">
        <v>-1.50583176</v>
      </c>
      <c r="C28">
        <v>-7.5616992319999996</v>
      </c>
      <c r="E28" s="25">
        <v>16762369</v>
      </c>
      <c r="Q28">
        <f t="shared" si="1"/>
        <v>27</v>
      </c>
      <c r="R28">
        <v>7.8306503579999998</v>
      </c>
      <c r="S28">
        <v>-1.50583176</v>
      </c>
      <c r="T28">
        <v>-7.5616992319999996</v>
      </c>
    </row>
    <row r="29" spans="1:20" x14ac:dyDescent="0.25">
      <c r="A29">
        <v>7.0797169499999999</v>
      </c>
      <c r="B29">
        <v>-4.4410843440000001</v>
      </c>
      <c r="C29">
        <v>-9.7125109389999995</v>
      </c>
      <c r="E29" s="50">
        <v>16754689</v>
      </c>
      <c r="Q29">
        <f t="shared" si="1"/>
        <v>28</v>
      </c>
      <c r="R29">
        <v>7.0797169499999999</v>
      </c>
      <c r="S29">
        <v>-4.4410843440000001</v>
      </c>
      <c r="T29">
        <v>-9.7125109389999995</v>
      </c>
    </row>
    <row r="30" spans="1:20" x14ac:dyDescent="0.25">
      <c r="A30">
        <v>5.1396841999999996</v>
      </c>
      <c r="B30">
        <v>-7.5487294199999999</v>
      </c>
      <c r="C30">
        <v>-10.3819418</v>
      </c>
      <c r="E30" s="51">
        <v>16747009</v>
      </c>
      <c r="Q30">
        <f t="shared" si="1"/>
        <v>29</v>
      </c>
      <c r="R30">
        <v>5.1396841999999996</v>
      </c>
      <c r="S30">
        <v>-7.5487294199999999</v>
      </c>
      <c r="T30">
        <v>-10.3819418</v>
      </c>
    </row>
    <row r="31" spans="1:20" x14ac:dyDescent="0.25">
      <c r="A31">
        <v>0.41702152999999997</v>
      </c>
      <c r="B31">
        <v>-6.7377649120000003</v>
      </c>
      <c r="C31">
        <v>-11.03655644</v>
      </c>
      <c r="E31" s="7">
        <v>16738049</v>
      </c>
      <c r="Q31">
        <f t="shared" si="1"/>
        <v>30</v>
      </c>
      <c r="R31">
        <v>0.41702152999999997</v>
      </c>
      <c r="S31">
        <v>-6.7377649120000003</v>
      </c>
      <c r="T31">
        <v>-11.03655644</v>
      </c>
    </row>
    <row r="32" spans="1:20" x14ac:dyDescent="0.25">
      <c r="A32">
        <v>-2.7294332670000001</v>
      </c>
      <c r="B32">
        <v>-4.2868112859999998</v>
      </c>
      <c r="C32">
        <v>-9.3246464230000008</v>
      </c>
      <c r="E32" s="52">
        <v>16730369</v>
      </c>
      <c r="Q32">
        <f t="shared" si="1"/>
        <v>31</v>
      </c>
      <c r="R32">
        <v>-2.7294332670000001</v>
      </c>
      <c r="S32">
        <v>-4.2868112859999998</v>
      </c>
      <c r="T32">
        <v>-9.3246464230000008</v>
      </c>
    </row>
    <row r="33" spans="1:20" x14ac:dyDescent="0.25">
      <c r="A33">
        <v>-4.1754398699999999</v>
      </c>
      <c r="B33">
        <v>-1.4144077079999999</v>
      </c>
      <c r="C33">
        <v>-6.4815966940000003</v>
      </c>
      <c r="E33" s="8">
        <v>16722689</v>
      </c>
      <c r="Q33">
        <f t="shared" si="1"/>
        <v>32</v>
      </c>
      <c r="R33">
        <v>-4.1754398699999999</v>
      </c>
      <c r="S33">
        <v>-1.4144077079999999</v>
      </c>
      <c r="T33">
        <v>-6.4815966940000003</v>
      </c>
    </row>
    <row r="34" spans="1:20" x14ac:dyDescent="0.25">
      <c r="A34">
        <v>-5.2455440070000003</v>
      </c>
      <c r="B34">
        <v>1.895431707</v>
      </c>
      <c r="C34">
        <v>-4.3934269949999996</v>
      </c>
      <c r="E34" s="53">
        <v>16715009</v>
      </c>
      <c r="Q34">
        <f t="shared" si="1"/>
        <v>33</v>
      </c>
      <c r="R34">
        <v>-5.2455440070000003</v>
      </c>
      <c r="S34">
        <v>1.895431707</v>
      </c>
      <c r="T34">
        <v>-4.3934269949999996</v>
      </c>
    </row>
    <row r="35" spans="1:20" x14ac:dyDescent="0.25">
      <c r="A35">
        <v>-6.0220417099999999</v>
      </c>
      <c r="B35">
        <v>5.9088799820000002</v>
      </c>
      <c r="C35">
        <v>-3.1944498370000001</v>
      </c>
      <c r="E35" s="54">
        <v>16711961</v>
      </c>
      <c r="Q35">
        <f t="shared" si="1"/>
        <v>34</v>
      </c>
      <c r="R35">
        <v>-6.0220417099999999</v>
      </c>
      <c r="S35">
        <v>5.9088799820000002</v>
      </c>
      <c r="T35">
        <v>-3.1944498370000001</v>
      </c>
    </row>
    <row r="36" spans="1:20" x14ac:dyDescent="0.25">
      <c r="A36">
        <v>-6.788168046</v>
      </c>
      <c r="B36">
        <v>10.225141369999999</v>
      </c>
      <c r="C36">
        <v>-3.0643321100000001</v>
      </c>
      <c r="E36" s="55">
        <v>16711991</v>
      </c>
      <c r="Q36">
        <f t="shared" si="1"/>
        <v>35</v>
      </c>
      <c r="R36">
        <v>-6.788168046</v>
      </c>
      <c r="S36">
        <v>10.225141369999999</v>
      </c>
      <c r="T36">
        <v>-3.0643321100000001</v>
      </c>
    </row>
    <row r="37" spans="1:20" x14ac:dyDescent="0.25">
      <c r="A37">
        <v>-6.937802016</v>
      </c>
      <c r="B37">
        <v>15.04671703</v>
      </c>
      <c r="C37">
        <v>-4.8764375339999999</v>
      </c>
      <c r="E37" s="56">
        <v>16712021</v>
      </c>
      <c r="Q37">
        <f t="shared" si="1"/>
        <v>36</v>
      </c>
      <c r="R37">
        <v>-6.937802016</v>
      </c>
      <c r="S37">
        <v>15.04671703</v>
      </c>
      <c r="T37">
        <v>-4.8764375339999999</v>
      </c>
    </row>
    <row r="38" spans="1:20" x14ac:dyDescent="0.25">
      <c r="A38">
        <v>-6.1027992649999998</v>
      </c>
      <c r="B38">
        <v>19.229701200000001</v>
      </c>
      <c r="C38">
        <v>-7.6639096410000001</v>
      </c>
      <c r="E38" s="57">
        <v>16712051</v>
      </c>
      <c r="Q38">
        <f t="shared" si="1"/>
        <v>37</v>
      </c>
      <c r="R38">
        <v>-6.1027992649999998</v>
      </c>
      <c r="S38">
        <v>19.229701200000001</v>
      </c>
      <c r="T38">
        <v>-7.6639096410000001</v>
      </c>
    </row>
    <row r="39" spans="1:20" x14ac:dyDescent="0.25">
      <c r="A39">
        <v>-4.1956552660000002</v>
      </c>
      <c r="B39">
        <v>22.86775227</v>
      </c>
      <c r="C39">
        <v>-6.9571365299999997</v>
      </c>
      <c r="E39" s="58">
        <v>16712086</v>
      </c>
      <c r="Q39">
        <f t="shared" si="1"/>
        <v>38</v>
      </c>
      <c r="R39">
        <v>-4.1956552660000002</v>
      </c>
      <c r="S39">
        <v>22.86775227</v>
      </c>
      <c r="T39">
        <v>-6.9571365299999997</v>
      </c>
    </row>
    <row r="40" spans="1:20" x14ac:dyDescent="0.25">
      <c r="A40">
        <v>-0.28192365200000002</v>
      </c>
      <c r="B40">
        <v>25.03768921</v>
      </c>
      <c r="C40">
        <v>-6.6655530929999998</v>
      </c>
      <c r="E40" s="11">
        <v>16712116</v>
      </c>
      <c r="Q40">
        <f t="shared" si="1"/>
        <v>39</v>
      </c>
      <c r="R40">
        <v>-0.28192365200000002</v>
      </c>
      <c r="S40">
        <v>25.03768921</v>
      </c>
      <c r="T40">
        <v>-6.6655530929999998</v>
      </c>
    </row>
  </sheetData>
  <mergeCells count="1">
    <mergeCell ref="L1:V1"/>
  </mergeCells>
  <conditionalFormatting sqref="R2:T40">
    <cfRule type="cellIs" dxfId="0" priority="1" operator="equal">
      <formula>A2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K128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0" x14ac:dyDescent="0.25">
      <c r="A1" s="59" t="s">
        <v>51</v>
      </c>
      <c r="F1" s="59" t="s">
        <v>85</v>
      </c>
      <c r="G1" s="59" t="s">
        <v>182</v>
      </c>
      <c r="H1" s="59" t="s">
        <v>183</v>
      </c>
    </row>
    <row r="2" spans="1:10" x14ac:dyDescent="0.25">
      <c r="A2" s="59" t="s">
        <v>4</v>
      </c>
      <c r="F2" s="59" t="s">
        <v>86</v>
      </c>
      <c r="H2" s="59" t="s">
        <v>184</v>
      </c>
    </row>
    <row r="3" spans="1:10" x14ac:dyDescent="0.25">
      <c r="A3" s="59" t="s">
        <v>5</v>
      </c>
      <c r="F3" s="59" t="s">
        <v>87</v>
      </c>
      <c r="H3" s="59" t="s">
        <v>185</v>
      </c>
    </row>
    <row r="4" spans="1:10" x14ac:dyDescent="0.25">
      <c r="A4" s="59" t="s">
        <v>6</v>
      </c>
      <c r="F4" s="59" t="s">
        <v>88</v>
      </c>
      <c r="H4" s="59" t="s">
        <v>186</v>
      </c>
    </row>
    <row r="5" spans="1:10" x14ac:dyDescent="0.25">
      <c r="A5" s="59" t="s">
        <v>7</v>
      </c>
      <c r="F5" s="59" t="s">
        <v>89</v>
      </c>
      <c r="H5" s="59" t="s">
        <v>187</v>
      </c>
    </row>
    <row r="6" spans="1:10" x14ac:dyDescent="0.25">
      <c r="A6" s="59" t="s">
        <v>8</v>
      </c>
      <c r="F6" s="59" t="s">
        <v>90</v>
      </c>
      <c r="H6" s="59" t="s">
        <v>188</v>
      </c>
    </row>
    <row r="7" spans="1:10" x14ac:dyDescent="0.25">
      <c r="A7" s="59" t="s">
        <v>9</v>
      </c>
      <c r="F7" s="59" t="s">
        <v>91</v>
      </c>
      <c r="H7" s="59" t="s">
        <v>189</v>
      </c>
    </row>
    <row r="8" spans="1:10" x14ac:dyDescent="0.25">
      <c r="A8" s="59" t="s">
        <v>10</v>
      </c>
      <c r="F8" s="59" t="s">
        <v>86</v>
      </c>
      <c r="H8" s="59" t="s">
        <v>190</v>
      </c>
    </row>
    <row r="9" spans="1:10" x14ac:dyDescent="0.25">
      <c r="A9" s="59" t="s">
        <v>11</v>
      </c>
      <c r="H9" s="59" t="s">
        <v>191</v>
      </c>
      <c r="I9" s="59" t="s">
        <v>192</v>
      </c>
    </row>
    <row r="10" spans="1:10" x14ac:dyDescent="0.25">
      <c r="A10" s="59" t="s">
        <v>12</v>
      </c>
      <c r="H10" s="59" t="s">
        <v>193</v>
      </c>
      <c r="I10" s="59" t="s">
        <v>194</v>
      </c>
      <c r="J10" s="60" t="s">
        <v>195</v>
      </c>
    </row>
    <row r="11" spans="1:10" x14ac:dyDescent="0.25">
      <c r="A11" s="59" t="s">
        <v>13</v>
      </c>
      <c r="F11" s="59" t="s">
        <v>92</v>
      </c>
      <c r="H11" s="59" t="s">
        <v>196</v>
      </c>
    </row>
    <row r="12" spans="1:10" x14ac:dyDescent="0.25">
      <c r="A12" s="59" t="s">
        <v>14</v>
      </c>
      <c r="F12" s="59" t="s">
        <v>93</v>
      </c>
      <c r="H12" s="59" t="s">
        <v>197</v>
      </c>
      <c r="I12" s="59" t="s">
        <v>198</v>
      </c>
      <c r="J12" s="59" t="s">
        <v>199</v>
      </c>
    </row>
    <row r="13" spans="1:10" x14ac:dyDescent="0.25">
      <c r="A13" s="59" t="s">
        <v>15</v>
      </c>
      <c r="F13" s="59" t="s">
        <v>94</v>
      </c>
      <c r="H13" s="59" t="s">
        <v>200</v>
      </c>
      <c r="I13" s="59" t="s">
        <v>201</v>
      </c>
      <c r="J13" s="59" t="s">
        <v>202</v>
      </c>
    </row>
    <row r="14" spans="1:10" x14ac:dyDescent="0.25">
      <c r="A14" s="59" t="s">
        <v>16</v>
      </c>
      <c r="F14" s="59" t="s">
        <v>95</v>
      </c>
      <c r="H14" s="59" t="s">
        <v>203</v>
      </c>
    </row>
    <row r="15" spans="1:10" x14ac:dyDescent="0.25">
      <c r="F15" s="59" t="s">
        <v>96</v>
      </c>
      <c r="H15" s="59" t="s">
        <v>204</v>
      </c>
      <c r="I15" s="59" t="s">
        <v>205</v>
      </c>
      <c r="J15" s="59" t="s">
        <v>206</v>
      </c>
    </row>
    <row r="16" spans="1:10" x14ac:dyDescent="0.25">
      <c r="A16" s="59" t="s">
        <v>17</v>
      </c>
      <c r="F16" s="59" t="s">
        <v>97</v>
      </c>
      <c r="H16" s="59" t="s">
        <v>207</v>
      </c>
    </row>
    <row r="17" spans="1:8" x14ac:dyDescent="0.25">
      <c r="A17" s="59" t="s">
        <v>18</v>
      </c>
      <c r="F17" s="59" t="s">
        <v>98</v>
      </c>
      <c r="H17" s="59" t="s">
        <v>208</v>
      </c>
    </row>
    <row r="18" spans="1:8" x14ac:dyDescent="0.25">
      <c r="A18" s="59" t="s">
        <v>19</v>
      </c>
      <c r="F18" s="59" t="s">
        <v>99</v>
      </c>
      <c r="H18" s="59" t="s">
        <v>209</v>
      </c>
    </row>
    <row r="19" spans="1:8" x14ac:dyDescent="0.25">
      <c r="A19" s="59" t="s">
        <v>20</v>
      </c>
      <c r="F19" s="59" t="s">
        <v>100</v>
      </c>
      <c r="H19" s="59" t="s">
        <v>210</v>
      </c>
    </row>
    <row r="20" spans="1:8" x14ac:dyDescent="0.25">
      <c r="A20" s="59" t="s">
        <v>21</v>
      </c>
      <c r="F20" s="59" t="s">
        <v>101</v>
      </c>
    </row>
    <row r="21" spans="1:8" x14ac:dyDescent="0.25">
      <c r="A21" s="59" t="s">
        <v>22</v>
      </c>
      <c r="F21" s="59" t="s">
        <v>50</v>
      </c>
    </row>
    <row r="22" spans="1:8" x14ac:dyDescent="0.25">
      <c r="A22" s="59" t="s">
        <v>23</v>
      </c>
      <c r="F22" s="59" t="s">
        <v>102</v>
      </c>
    </row>
    <row r="23" spans="1:8" x14ac:dyDescent="0.25">
      <c r="A23" s="59" t="s">
        <v>24</v>
      </c>
      <c r="F23" s="59" t="s">
        <v>103</v>
      </c>
    </row>
    <row r="24" spans="1:8" x14ac:dyDescent="0.25">
      <c r="A24" s="59" t="s">
        <v>25</v>
      </c>
      <c r="F24" s="59" t="s">
        <v>104</v>
      </c>
    </row>
    <row r="25" spans="1:8" x14ac:dyDescent="0.25">
      <c r="A25" s="59" t="s">
        <v>26</v>
      </c>
      <c r="F25" s="59" t="s">
        <v>105</v>
      </c>
    </row>
    <row r="26" spans="1:8" x14ac:dyDescent="0.25">
      <c r="A26" s="59" t="s">
        <v>27</v>
      </c>
      <c r="F26" s="59" t="s">
        <v>106</v>
      </c>
    </row>
    <row r="27" spans="1:8" x14ac:dyDescent="0.25">
      <c r="A27" s="59" t="s">
        <v>28</v>
      </c>
      <c r="F27" s="59" t="s">
        <v>107</v>
      </c>
    </row>
    <row r="28" spans="1:8" x14ac:dyDescent="0.25">
      <c r="A28" s="59" t="s">
        <v>29</v>
      </c>
      <c r="F28" s="59" t="s">
        <v>108</v>
      </c>
    </row>
    <row r="29" spans="1:8" x14ac:dyDescent="0.25">
      <c r="A29" s="59" t="s">
        <v>30</v>
      </c>
      <c r="F29" s="59" t="s">
        <v>109</v>
      </c>
    </row>
    <row r="30" spans="1:8" x14ac:dyDescent="0.25">
      <c r="A30" s="59" t="s">
        <v>31</v>
      </c>
      <c r="F30" s="59" t="s">
        <v>110</v>
      </c>
    </row>
    <row r="31" spans="1:8" x14ac:dyDescent="0.25">
      <c r="A31" s="59" t="s">
        <v>32</v>
      </c>
      <c r="F31" s="59" t="s">
        <v>21</v>
      </c>
    </row>
    <row r="32" spans="1:8" x14ac:dyDescent="0.25">
      <c r="A32" s="59" t="s">
        <v>33</v>
      </c>
      <c r="F32" s="59" t="s">
        <v>111</v>
      </c>
    </row>
    <row r="33" spans="1:11" x14ac:dyDescent="0.25">
      <c r="A33" s="59" t="s">
        <v>34</v>
      </c>
      <c r="F33" s="59" t="s">
        <v>50</v>
      </c>
    </row>
    <row r="34" spans="1:11" x14ac:dyDescent="0.25">
      <c r="A34" s="59" t="s">
        <v>35</v>
      </c>
    </row>
    <row r="35" spans="1:11" x14ac:dyDescent="0.25">
      <c r="A35" s="59" t="s">
        <v>36</v>
      </c>
    </row>
    <row r="36" spans="1:11" x14ac:dyDescent="0.25">
      <c r="A36" s="59" t="s">
        <v>37</v>
      </c>
    </row>
    <row r="37" spans="1:11" x14ac:dyDescent="0.25">
      <c r="A37" s="59" t="s">
        <v>34</v>
      </c>
      <c r="F37" s="59" t="s">
        <v>112</v>
      </c>
    </row>
    <row r="38" spans="1:11" x14ac:dyDescent="0.25">
      <c r="A38" s="59" t="s">
        <v>38</v>
      </c>
      <c r="F38" s="59" t="s">
        <v>113</v>
      </c>
    </row>
    <row r="39" spans="1:11" x14ac:dyDescent="0.25">
      <c r="A39" s="59" t="s">
        <v>39</v>
      </c>
      <c r="F39" s="59" t="s">
        <v>114</v>
      </c>
    </row>
    <row r="40" spans="1:11" x14ac:dyDescent="0.25">
      <c r="A40" s="59" t="s">
        <v>37</v>
      </c>
      <c r="F40" s="59" t="s">
        <v>115</v>
      </c>
    </row>
    <row r="41" spans="1:11" x14ac:dyDescent="0.25">
      <c r="A41" s="59" t="s">
        <v>40</v>
      </c>
      <c r="F41" s="59" t="s">
        <v>116</v>
      </c>
    </row>
    <row r="42" spans="1:11" x14ac:dyDescent="0.25">
      <c r="A42" s="59" t="s">
        <v>41</v>
      </c>
      <c r="F42" s="59" t="s">
        <v>117</v>
      </c>
    </row>
    <row r="43" spans="1:11" x14ac:dyDescent="0.25">
      <c r="A43" s="59" t="s">
        <v>39</v>
      </c>
      <c r="F43" s="59" t="s">
        <v>118</v>
      </c>
      <c r="G43" s="59" t="s">
        <v>119</v>
      </c>
      <c r="H43" s="59" t="s">
        <v>120</v>
      </c>
      <c r="I43" s="59" t="s">
        <v>121</v>
      </c>
      <c r="J43" s="59" t="s">
        <v>122</v>
      </c>
      <c r="K43" s="59" t="s">
        <v>123</v>
      </c>
    </row>
    <row r="44" spans="1:11" x14ac:dyDescent="0.25">
      <c r="A44" s="59" t="s">
        <v>33</v>
      </c>
      <c r="F44" s="59" t="s">
        <v>124</v>
      </c>
      <c r="G44" s="59" t="s">
        <v>125</v>
      </c>
      <c r="H44" s="59" t="s">
        <v>126</v>
      </c>
    </row>
    <row r="45" spans="1:11" x14ac:dyDescent="0.25">
      <c r="A45" s="59" t="s">
        <v>42</v>
      </c>
      <c r="F45" s="59" t="s">
        <v>127</v>
      </c>
    </row>
    <row r="46" spans="1:11" x14ac:dyDescent="0.25">
      <c r="A46" s="59" t="s">
        <v>43</v>
      </c>
      <c r="F46" s="59" t="s">
        <v>128</v>
      </c>
    </row>
    <row r="47" spans="1:11" x14ac:dyDescent="0.25">
      <c r="A47" s="59" t="s">
        <v>36</v>
      </c>
      <c r="F47" s="59" t="s">
        <v>129</v>
      </c>
    </row>
    <row r="48" spans="1:11" x14ac:dyDescent="0.25">
      <c r="A48" s="59" t="s">
        <v>44</v>
      </c>
      <c r="F48" s="59" t="s">
        <v>130</v>
      </c>
    </row>
    <row r="49" spans="1:6" x14ac:dyDescent="0.25">
      <c r="A49" s="59" t="s">
        <v>42</v>
      </c>
      <c r="F49" s="59" t="s">
        <v>54</v>
      </c>
    </row>
    <row r="50" spans="1:6" x14ac:dyDescent="0.25">
      <c r="A50" s="59" t="s">
        <v>45</v>
      </c>
    </row>
    <row r="51" spans="1:6" x14ac:dyDescent="0.25">
      <c r="A51" s="59" t="s">
        <v>32</v>
      </c>
      <c r="F51" s="59" t="s">
        <v>131</v>
      </c>
    </row>
    <row r="52" spans="1:6" x14ac:dyDescent="0.25">
      <c r="A52" s="59" t="s">
        <v>44</v>
      </c>
      <c r="F52" s="59" t="s">
        <v>132</v>
      </c>
    </row>
    <row r="53" spans="1:6" x14ac:dyDescent="0.25">
      <c r="A53" s="59" t="s">
        <v>40</v>
      </c>
      <c r="F53" s="59" t="s">
        <v>133</v>
      </c>
    </row>
    <row r="54" spans="1:6" x14ac:dyDescent="0.25">
      <c r="A54" s="59" t="s">
        <v>46</v>
      </c>
      <c r="F54" s="59" t="s">
        <v>134</v>
      </c>
    </row>
    <row r="55" spans="1:6" x14ac:dyDescent="0.25">
      <c r="A55" s="59" t="s">
        <v>47</v>
      </c>
      <c r="F55" s="59" t="s">
        <v>135</v>
      </c>
    </row>
    <row r="56" spans="1:6" x14ac:dyDescent="0.25">
      <c r="A56" s="59" t="s">
        <v>48</v>
      </c>
      <c r="F56" s="59" t="s">
        <v>136</v>
      </c>
    </row>
    <row r="57" spans="1:6" x14ac:dyDescent="0.25">
      <c r="A57" s="59" t="s">
        <v>49</v>
      </c>
      <c r="F57" s="59" t="s">
        <v>137</v>
      </c>
    </row>
    <row r="58" spans="1:6" x14ac:dyDescent="0.25">
      <c r="A58" s="59" t="s">
        <v>50</v>
      </c>
      <c r="F58" s="59" t="s">
        <v>138</v>
      </c>
    </row>
    <row r="59" spans="1:6" x14ac:dyDescent="0.25">
      <c r="A59" s="59" t="s">
        <v>52</v>
      </c>
      <c r="C59" s="60"/>
    </row>
    <row r="60" spans="1:6" x14ac:dyDescent="0.25">
      <c r="A60" s="59" t="s">
        <v>53</v>
      </c>
      <c r="F60" s="59" t="s">
        <v>139</v>
      </c>
    </row>
    <row r="61" spans="1:6" x14ac:dyDescent="0.25">
      <c r="A61" s="59" t="s">
        <v>54</v>
      </c>
      <c r="F61" s="59" t="s">
        <v>93</v>
      </c>
    </row>
    <row r="62" spans="1:6" x14ac:dyDescent="0.25">
      <c r="F62" s="59" t="s">
        <v>94</v>
      </c>
    </row>
    <row r="63" spans="1:6" x14ac:dyDescent="0.25">
      <c r="A63" s="59" t="s">
        <v>55</v>
      </c>
      <c r="F63" s="59" t="s">
        <v>140</v>
      </c>
    </row>
    <row r="64" spans="1:6" x14ac:dyDescent="0.25">
      <c r="A64" s="59" t="s">
        <v>56</v>
      </c>
      <c r="F64" s="59" t="s">
        <v>141</v>
      </c>
    </row>
    <row r="65" spans="1:11" x14ac:dyDescent="0.25">
      <c r="A65" s="59" t="s">
        <v>57</v>
      </c>
      <c r="F65" s="59" t="s">
        <v>142</v>
      </c>
    </row>
    <row r="66" spans="1:11" x14ac:dyDescent="0.25">
      <c r="A66" s="59" t="s">
        <v>58</v>
      </c>
      <c r="F66" s="59" t="s">
        <v>143</v>
      </c>
      <c r="G66" s="59" t="s">
        <v>144</v>
      </c>
    </row>
    <row r="67" spans="1:11" x14ac:dyDescent="0.25">
      <c r="A67" s="59" t="s">
        <v>59</v>
      </c>
      <c r="F67" s="59" t="s">
        <v>145</v>
      </c>
    </row>
    <row r="68" spans="1:11" x14ac:dyDescent="0.25">
      <c r="A68" s="59" t="s">
        <v>60</v>
      </c>
      <c r="F68" s="59" t="s">
        <v>146</v>
      </c>
      <c r="G68" s="59" t="s">
        <v>147</v>
      </c>
    </row>
    <row r="69" spans="1:11" x14ac:dyDescent="0.25">
      <c r="A69" s="59" t="s">
        <v>61</v>
      </c>
      <c r="F69" s="59" t="s">
        <v>21</v>
      </c>
    </row>
    <row r="70" spans="1:11" x14ac:dyDescent="0.25">
      <c r="A70" s="59" t="s">
        <v>62</v>
      </c>
      <c r="F70" s="59" t="s">
        <v>148</v>
      </c>
      <c r="G70" s="59" t="s">
        <v>147</v>
      </c>
    </row>
    <row r="71" spans="1:11" x14ac:dyDescent="0.25">
      <c r="F71" s="59" t="s">
        <v>50</v>
      </c>
    </row>
    <row r="72" spans="1:11" x14ac:dyDescent="0.25">
      <c r="A72" s="59" t="s">
        <v>63</v>
      </c>
      <c r="F72" s="59" t="s">
        <v>149</v>
      </c>
    </row>
    <row r="73" spans="1:11" x14ac:dyDescent="0.25">
      <c r="A73" s="59" t="s">
        <v>64</v>
      </c>
    </row>
    <row r="74" spans="1:11" x14ac:dyDescent="0.25">
      <c r="A74" s="59" t="s">
        <v>65</v>
      </c>
      <c r="F74" s="59" t="s">
        <v>112</v>
      </c>
    </row>
    <row r="75" spans="1:11" x14ac:dyDescent="0.25">
      <c r="A75" s="59" t="s">
        <v>66</v>
      </c>
      <c r="F75" s="59" t="s">
        <v>150</v>
      </c>
    </row>
    <row r="76" spans="1:11" x14ac:dyDescent="0.25">
      <c r="A76" s="59" t="s">
        <v>67</v>
      </c>
      <c r="F76" s="59" t="s">
        <v>114</v>
      </c>
    </row>
    <row r="77" spans="1:11" x14ac:dyDescent="0.25">
      <c r="A77" s="59" t="s">
        <v>68</v>
      </c>
      <c r="F77" s="59" t="s">
        <v>115</v>
      </c>
    </row>
    <row r="78" spans="1:11" x14ac:dyDescent="0.25">
      <c r="A78" s="59" t="s">
        <v>69</v>
      </c>
      <c r="F78" s="59" t="s">
        <v>116</v>
      </c>
    </row>
    <row r="79" spans="1:11" x14ac:dyDescent="0.25">
      <c r="A79" s="59" t="s">
        <v>70</v>
      </c>
      <c r="F79" s="59" t="s">
        <v>117</v>
      </c>
    </row>
    <row r="80" spans="1:11" x14ac:dyDescent="0.25">
      <c r="A80" s="59" t="s">
        <v>71</v>
      </c>
      <c r="F80" s="59" t="s">
        <v>118</v>
      </c>
      <c r="G80" s="59" t="s">
        <v>119</v>
      </c>
      <c r="H80" s="59" t="s">
        <v>120</v>
      </c>
      <c r="I80" s="59" t="s">
        <v>121</v>
      </c>
      <c r="J80" s="59" t="s">
        <v>122</v>
      </c>
      <c r="K80" s="59" t="s">
        <v>151</v>
      </c>
    </row>
    <row r="81" spans="1:8" x14ac:dyDescent="0.25">
      <c r="A81" s="59" t="s">
        <v>72</v>
      </c>
      <c r="F81" s="59" t="s">
        <v>124</v>
      </c>
      <c r="G81" s="59" t="s">
        <v>125</v>
      </c>
      <c r="H81" s="59" t="s">
        <v>152</v>
      </c>
    </row>
    <row r="82" spans="1:8" x14ac:dyDescent="0.25">
      <c r="A82" s="59" t="s">
        <v>73</v>
      </c>
      <c r="F82" s="59" t="s">
        <v>127</v>
      </c>
    </row>
    <row r="83" spans="1:8" x14ac:dyDescent="0.25">
      <c r="A83" s="59" t="s">
        <v>74</v>
      </c>
      <c r="F83" s="59" t="s">
        <v>153</v>
      </c>
    </row>
    <row r="84" spans="1:8" x14ac:dyDescent="0.25">
      <c r="A84" s="59" t="s">
        <v>75</v>
      </c>
      <c r="F84" s="59" t="s">
        <v>129</v>
      </c>
    </row>
    <row r="85" spans="1:8" x14ac:dyDescent="0.25">
      <c r="A85" s="59" t="s">
        <v>76</v>
      </c>
      <c r="F85" s="59" t="s">
        <v>130</v>
      </c>
    </row>
    <row r="86" spans="1:8" x14ac:dyDescent="0.25">
      <c r="A86" s="59" t="s">
        <v>77</v>
      </c>
      <c r="F86" s="59" t="s">
        <v>54</v>
      </c>
    </row>
    <row r="87" spans="1:8" x14ac:dyDescent="0.25">
      <c r="A87" s="59" t="s">
        <v>78</v>
      </c>
      <c r="F87" s="59" t="s">
        <v>154</v>
      </c>
    </row>
    <row r="88" spans="1:8" x14ac:dyDescent="0.25">
      <c r="A88" s="59" t="s">
        <v>79</v>
      </c>
      <c r="F88" s="59" t="s">
        <v>93</v>
      </c>
    </row>
    <row r="89" spans="1:8" x14ac:dyDescent="0.25">
      <c r="A89" s="59" t="s">
        <v>80</v>
      </c>
      <c r="F89" s="59" t="s">
        <v>94</v>
      </c>
    </row>
    <row r="90" spans="1:8" x14ac:dyDescent="0.25">
      <c r="A90" s="59" t="s">
        <v>81</v>
      </c>
      <c r="F90" s="59" t="s">
        <v>155</v>
      </c>
    </row>
    <row r="91" spans="1:8" x14ac:dyDescent="0.25">
      <c r="A91" s="59" t="s">
        <v>82</v>
      </c>
      <c r="F91" s="59" t="s">
        <v>156</v>
      </c>
    </row>
    <row r="92" spans="1:8" x14ac:dyDescent="0.25">
      <c r="A92" s="59" t="s">
        <v>83</v>
      </c>
      <c r="F92" s="59" t="s">
        <v>157</v>
      </c>
      <c r="G92" s="59" t="s">
        <v>158</v>
      </c>
      <c r="H92" s="59" t="s">
        <v>159</v>
      </c>
    </row>
    <row r="93" spans="1:8" x14ac:dyDescent="0.25">
      <c r="A93" s="59" t="s">
        <v>84</v>
      </c>
      <c r="F93" s="59" t="s">
        <v>160</v>
      </c>
      <c r="G93" s="59" t="s">
        <v>158</v>
      </c>
      <c r="H93" s="59" t="s">
        <v>161</v>
      </c>
    </row>
    <row r="94" spans="1:8" x14ac:dyDescent="0.25">
      <c r="A94" s="59" t="s">
        <v>62</v>
      </c>
      <c r="F94" s="59" t="s">
        <v>162</v>
      </c>
    </row>
    <row r="97" spans="6:11" x14ac:dyDescent="0.25">
      <c r="F97" s="59" t="s">
        <v>112</v>
      </c>
    </row>
    <row r="98" spans="6:11" x14ac:dyDescent="0.25">
      <c r="F98" s="59" t="s">
        <v>163</v>
      </c>
    </row>
    <row r="99" spans="6:11" x14ac:dyDescent="0.25">
      <c r="F99" s="59" t="s">
        <v>114</v>
      </c>
    </row>
    <row r="100" spans="6:11" x14ac:dyDescent="0.25">
      <c r="F100" s="59" t="s">
        <v>115</v>
      </c>
    </row>
    <row r="101" spans="6:11" x14ac:dyDescent="0.25">
      <c r="F101" s="59" t="s">
        <v>116</v>
      </c>
    </row>
    <row r="102" spans="6:11" x14ac:dyDescent="0.25">
      <c r="F102" s="59" t="s">
        <v>117</v>
      </c>
    </row>
    <row r="103" spans="6:11" x14ac:dyDescent="0.25">
      <c r="F103" s="59" t="s">
        <v>118</v>
      </c>
      <c r="G103" s="59" t="s">
        <v>119</v>
      </c>
      <c r="H103" s="59" t="s">
        <v>120</v>
      </c>
      <c r="I103" s="59" t="s">
        <v>121</v>
      </c>
      <c r="J103" s="59" t="s">
        <v>122</v>
      </c>
      <c r="K103" s="59" t="s">
        <v>164</v>
      </c>
    </row>
    <row r="104" spans="6:11" x14ac:dyDescent="0.25">
      <c r="F104" s="59" t="s">
        <v>124</v>
      </c>
      <c r="G104" s="59" t="s">
        <v>125</v>
      </c>
      <c r="H104" s="59" t="s">
        <v>165</v>
      </c>
    </row>
    <row r="105" spans="6:11" x14ac:dyDescent="0.25">
      <c r="F105" s="59" t="s">
        <v>127</v>
      </c>
    </row>
    <row r="106" spans="6:11" x14ac:dyDescent="0.25">
      <c r="F106" s="59" t="s">
        <v>166</v>
      </c>
    </row>
    <row r="107" spans="6:11" x14ac:dyDescent="0.25">
      <c r="F107" s="59" t="s">
        <v>129</v>
      </c>
    </row>
    <row r="108" spans="6:11" x14ac:dyDescent="0.25">
      <c r="F108" s="59" t="s">
        <v>130</v>
      </c>
    </row>
    <row r="109" spans="6:11" x14ac:dyDescent="0.25">
      <c r="F109" s="59" t="s">
        <v>54</v>
      </c>
    </row>
    <row r="110" spans="6:11" x14ac:dyDescent="0.25">
      <c r="F110" s="59" t="s">
        <v>167</v>
      </c>
    </row>
    <row r="111" spans="6:11" x14ac:dyDescent="0.25">
      <c r="F111" s="59" t="s">
        <v>168</v>
      </c>
    </row>
    <row r="112" spans="6:11" x14ac:dyDescent="0.25">
      <c r="F112" s="59" t="s">
        <v>140</v>
      </c>
    </row>
    <row r="113" spans="6:7" x14ac:dyDescent="0.25">
      <c r="F113" s="59" t="s">
        <v>169</v>
      </c>
    </row>
    <row r="114" spans="6:7" x14ac:dyDescent="0.25">
      <c r="F114" s="59" t="s">
        <v>170</v>
      </c>
      <c r="G114" s="59" t="s">
        <v>171</v>
      </c>
    </row>
    <row r="115" spans="6:7" x14ac:dyDescent="0.25">
      <c r="F115" s="59" t="s">
        <v>172</v>
      </c>
    </row>
    <row r="116" spans="6:7" x14ac:dyDescent="0.25">
      <c r="F116" s="59" t="s">
        <v>173</v>
      </c>
    </row>
    <row r="118" spans="6:7" x14ac:dyDescent="0.25">
      <c r="F118" s="59" t="s">
        <v>174</v>
      </c>
    </row>
    <row r="120" spans="6:7" x14ac:dyDescent="0.25">
      <c r="F120" s="59" t="s">
        <v>175</v>
      </c>
    </row>
    <row r="121" spans="6:7" x14ac:dyDescent="0.25">
      <c r="F121" s="59" t="s">
        <v>176</v>
      </c>
    </row>
    <row r="122" spans="6:7" x14ac:dyDescent="0.25">
      <c r="F122" s="59" t="s">
        <v>177</v>
      </c>
    </row>
    <row r="123" spans="6:7" x14ac:dyDescent="0.25">
      <c r="F123" s="59" t="s">
        <v>178</v>
      </c>
    </row>
    <row r="124" spans="6:7" x14ac:dyDescent="0.25">
      <c r="F124" s="59" t="s">
        <v>179</v>
      </c>
    </row>
    <row r="125" spans="6:7" x14ac:dyDescent="0.25">
      <c r="F125" s="59" t="s">
        <v>180</v>
      </c>
    </row>
    <row r="126" spans="6:7" x14ac:dyDescent="0.25">
      <c r="F126" s="59" t="s">
        <v>181</v>
      </c>
    </row>
    <row r="128" spans="6:7" x14ac:dyDescent="0.25">
      <c r="F128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Base</vt:lpstr>
      <vt:lpstr>Arch</vt:lpstr>
      <vt:lpstr>Combined</vt:lpstr>
      <vt:lpstr>VBAcode</vt:lpstr>
      <vt:lpstr>Arch!vba_input_data</vt:lpstr>
      <vt:lpstr>Base!vba_input_data</vt:lpstr>
      <vt:lpstr>Arch!vbaFileName</vt:lpstr>
      <vt:lpstr>Base!vbaFileName</vt:lpstr>
      <vt:lpstr>Combined!vbaFileName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2025-07-24T00:43:58Z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