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esktop\ยอดยกมาขึ้น Odoo 28.2.68 at 3.4.68\"/>
    </mc:Choice>
  </mc:AlternateContent>
  <bookViews>
    <workbookView xWindow="-108" yWindow="-108" windowWidth="23256" windowHeight="11652" firstSheet="1" activeTab="1"/>
  </bookViews>
  <sheets>
    <sheet name="ศรา+สวัสดิ์" sheetId="9" state="hidden" r:id="rId1"/>
    <sheet name="116201ในประเทศ" sheetId="4" r:id="rId2"/>
    <sheet name="116201 ต่างประเทศ" sheetId="6" r:id="rId3"/>
  </sheets>
  <definedNames>
    <definedName name="_xlnm._FilterDatabase" localSheetId="1" hidden="1">'116201ในประเทศ'!$A$4:$S$17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E12" i="6"/>
  <c r="G12" i="6" s="1"/>
  <c r="O2" i="9" l="1"/>
  <c r="O3" i="9" s="1"/>
  <c r="O4" i="9" s="1"/>
  <c r="O5" i="9" s="1"/>
  <c r="O6" i="9" s="1"/>
  <c r="O7" i="9" s="1"/>
  <c r="O8" i="9" s="1"/>
  <c r="O9" i="9" s="1"/>
  <c r="O10" i="9" s="1"/>
  <c r="O11" i="9" s="1"/>
  <c r="O12" i="9" s="1"/>
  <c r="O13" i="9" s="1"/>
  <c r="G2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6" i="6" l="1"/>
  <c r="G9" i="6"/>
  <c r="G8" i="6"/>
  <c r="G7" i="6"/>
  <c r="E21" i="4"/>
  <c r="F27" i="4" l="1"/>
  <c r="F28" i="4" l="1"/>
  <c r="F30" i="4" s="1"/>
</calcChain>
</file>

<file path=xl/sharedStrings.xml><?xml version="1.0" encoding="utf-8"?>
<sst xmlns="http://schemas.openxmlformats.org/spreadsheetml/2006/main" count="209" uniqueCount="150">
  <si>
    <t>บริษัท โมเก้น (ประเทศไทย) จำกัด</t>
  </si>
  <si>
    <t>วันที่</t>
  </si>
  <si>
    <t>เลขที่เอกสาร</t>
  </si>
  <si>
    <t>รายการ</t>
  </si>
  <si>
    <t>จำนวนเงิน</t>
  </si>
  <si>
    <t>หมายเหตุ</t>
  </si>
  <si>
    <t>PV5511177</t>
  </si>
  <si>
    <t>คุณณัฐนันท์ /  เงินมัดจำล่วงหน้า 50% (สำหรับรอบการสั่งสินค้าปีหน้า) ตาม PD-0007077</t>
  </si>
  <si>
    <t>รวม</t>
  </si>
  <si>
    <t>เงินมัดจำค่าสินค้า-ต่างประเทศ (118200)</t>
  </si>
  <si>
    <t>Supplier</t>
  </si>
  <si>
    <t>จำนวนเงิน (USD)</t>
  </si>
  <si>
    <t>RATE</t>
  </si>
  <si>
    <t>จำนวนเงิน (Baht)</t>
  </si>
  <si>
    <t>มัดจำ โรงงาน SL</t>
  </si>
  <si>
    <t>PV5109114</t>
  </si>
  <si>
    <t>มัดจำ โรงงาน LJ</t>
  </si>
  <si>
    <t>มัดจำ โรงงาน PL</t>
  </si>
  <si>
    <t>Advance สำหรับซื้อสินค้าต่างประเทศ</t>
  </si>
  <si>
    <t>JIEYANG SHUNXING METALS&amp;PLASTICS PRODUCTS CO.,LTD</t>
  </si>
  <si>
    <t>MA014,MA281</t>
  </si>
  <si>
    <t>JV5011038</t>
  </si>
  <si>
    <t>PO.071120</t>
  </si>
  <si>
    <t>GL</t>
  </si>
  <si>
    <t>ติดตามหนี้</t>
  </si>
  <si>
    <t>ลำดับ</t>
  </si>
  <si>
    <t>เลขที่สำคัญจ่าย</t>
  </si>
  <si>
    <t>GUANGZHOU HE QI TONG TRADE CO.,LTD</t>
  </si>
  <si>
    <t>118200 เงินมัดจำต่างประเทศ</t>
  </si>
  <si>
    <t>118400 เงินจ่ายล่วงหน้าต่างประเทศ</t>
  </si>
  <si>
    <t>รวมมัดจำในประเทศและต่างประเทศ</t>
  </si>
  <si>
    <t>PFM0000257</t>
  </si>
  <si>
    <t>JYH20181211</t>
  </si>
  <si>
    <t>เลขที่</t>
  </si>
  <si>
    <t>รายละเอียด</t>
  </si>
  <si>
    <t>Debit</t>
  </si>
  <si>
    <t>Credit</t>
  </si>
  <si>
    <t>เงินมัดจำค่าสินค้า - บริษัท ศรา กรุ๊ป จำกัด (สำนักงานใหญ่)บริษัท ศรา กรุ๊ป จำกัด (สำนักงานใหญ่)</t>
  </si>
  <si>
    <t>SMG-630029</t>
  </si>
  <si>
    <t>PRPR00021298</t>
  </si>
  <si>
    <t>เงินมัดจำค่าสินค้า - นาย สวัสดิ์ จันทะโชตินาย สวัสดิ์ จันทะโชติ</t>
  </si>
  <si>
    <t>SMG-630039</t>
  </si>
  <si>
    <t>PRPR00021812</t>
  </si>
  <si>
    <t>Balance</t>
  </si>
  <si>
    <t xml:space="preserve"> -บริษัท ศรา กรุ๊ป จำกัด (สำนักงานใหญ่)</t>
  </si>
  <si>
    <t>GD-0036274</t>
  </si>
  <si>
    <t>PRPR00021877</t>
  </si>
  <si>
    <t>GD-0036197</t>
  </si>
  <si>
    <t>PRPR00021879</t>
  </si>
  <si>
    <t xml:space="preserve"> -นาย สวัสดิ์ จันทะโชติ</t>
  </si>
  <si>
    <t>GD-0036242</t>
  </si>
  <si>
    <t>PRPR00021817</t>
  </si>
  <si>
    <t>GD-0036196</t>
  </si>
  <si>
    <t>PRPR00021672</t>
  </si>
  <si>
    <t>GD-0036216</t>
  </si>
  <si>
    <t>PRPR00021878</t>
  </si>
  <si>
    <t>GD-0036155</t>
  </si>
  <si>
    <t>PRPR00021673</t>
  </si>
  <si>
    <t>GD-0036264</t>
  </si>
  <si>
    <t>PRPR00021847</t>
  </si>
  <si>
    <t>PO-6300824</t>
  </si>
  <si>
    <t xml:space="preserve">PD-6300850 </t>
  </si>
  <si>
    <t>GD-0036431</t>
  </si>
  <si>
    <t>PRPR00022480</t>
  </si>
  <si>
    <t>GD-0036481</t>
  </si>
  <si>
    <t>PRPR00022646</t>
  </si>
  <si>
    <t>GD-0036498</t>
  </si>
  <si>
    <t>PRPR00022702</t>
  </si>
  <si>
    <t>GD-0036366</t>
  </si>
  <si>
    <t>PRPR00022293</t>
  </si>
  <si>
    <t>GD-0036389</t>
  </si>
  <si>
    <t>PRPR00022386</t>
  </si>
  <si>
    <t>GD-0036314</t>
  </si>
  <si>
    <t>PRPR00022167</t>
  </si>
  <si>
    <t>GD-0036295</t>
  </si>
  <si>
    <t>PRPR00022032</t>
  </si>
  <si>
    <t>GD-0036358</t>
  </si>
  <si>
    <t>PRPR00022268</t>
  </si>
  <si>
    <t>GD-0036298</t>
  </si>
  <si>
    <t>PRPR00022035</t>
  </si>
  <si>
    <t>GD-0036492</t>
  </si>
  <si>
    <t>PRPR00022699</t>
  </si>
  <si>
    <t>GD-0036311</t>
  </si>
  <si>
    <t>PRPR00022160</t>
  </si>
  <si>
    <t>GD-0036355</t>
  </si>
  <si>
    <t>PRPR00022258</t>
  </si>
  <si>
    <t>GD-0036423</t>
  </si>
  <si>
    <t>PRPR00022459</t>
  </si>
  <si>
    <t>GD-0036460</t>
  </si>
  <si>
    <t>PRPR00022588</t>
  </si>
  <si>
    <t>GD-0036381</t>
  </si>
  <si>
    <t>PRPR00022375</t>
  </si>
  <si>
    <t>GD-0036559</t>
  </si>
  <si>
    <t>PRPR00022853</t>
  </si>
  <si>
    <t>GD-0036686</t>
  </si>
  <si>
    <t>PRPR00023225</t>
  </si>
  <si>
    <t>GD-0036765</t>
  </si>
  <si>
    <t>PRPR00023434</t>
  </si>
  <si>
    <t xml:space="preserve"> -ZHEJIANG YOUBO INTERLLIGENT TECHNOLOGY CO.,LTD.</t>
  </si>
  <si>
    <t>PFM0000647</t>
  </si>
  <si>
    <t>บริษัท ไทยสุริยะ จำกัด (สำนักงานใหญ่)</t>
  </si>
  <si>
    <t>BSMG-680041</t>
  </si>
  <si>
    <t>บริษัท บุญถาวร อินเตอร์เนชั่นแนล จำกัด (สำนักงานใหญ่)</t>
  </si>
  <si>
    <t>SMG-680007</t>
  </si>
  <si>
    <t>บริษัท มงคลประทีปพลาสติก จำกัด (สำนักงานใหญ่)</t>
  </si>
  <si>
    <t>BSMG-680024</t>
  </si>
  <si>
    <t/>
  </si>
  <si>
    <t>BPD-6800154</t>
  </si>
  <si>
    <t>GD-0043305</t>
  </si>
  <si>
    <t>PD-6800034</t>
  </si>
  <si>
    <t>BGD-001099</t>
  </si>
  <si>
    <t>BPD-6800052</t>
  </si>
  <si>
    <t>เงินมัดจำค่าสินค้า 50% งวด 1/ไม้ SPC /งานบันได/BPD-6800052</t>
  </si>
  <si>
    <t>22/11/2012</t>
  </si>
  <si>
    <t>บริษัท ซาโนวา มาเบิ้ล สโตน จำกัด (สำนักงานใหญ่)</t>
  </si>
  <si>
    <t>SMG-680012</t>
  </si>
  <si>
    <t>บริษัท มาร์เวล เทคโนโลยี จำกัด (สำนักงานใหญ่)</t>
  </si>
  <si>
    <t>BSMG-680036</t>
  </si>
  <si>
    <t>บริษัท เอสซีจี เซรามิกส์ จำกัด (มหาชน)  สาขาที่ 00105</t>
  </si>
  <si>
    <t>BSMG-680046</t>
  </si>
  <si>
    <t>บริษัท เอสพีเอส ศิลปะแห่งเหล็ก จำกัด (สำนักงานใหญ่)</t>
  </si>
  <si>
    <t>BSMG-680028</t>
  </si>
  <si>
    <t>BSMG-680029</t>
  </si>
  <si>
    <t>บริษัท ไอดอล ซิสเท่ม จำกัด (สำนักงานใหญ่)</t>
  </si>
  <si>
    <t>BSMG-680017</t>
  </si>
  <si>
    <t>ห้างหุ้นส่วนจำกัด ส.ศิริ สตีล</t>
  </si>
  <si>
    <t>BSMG-680044</t>
  </si>
  <si>
    <t>ห้างหุ้นส่วนสามัญ กิ่งไผ่เบน</t>
  </si>
  <si>
    <t>BSMG-680043</t>
  </si>
  <si>
    <t>GD-0043554</t>
  </si>
  <si>
    <t>BGD-001259</t>
  </si>
  <si>
    <t>BGD-001235</t>
  </si>
  <si>
    <t>BGD-001262</t>
  </si>
  <si>
    <t>BGD-001263</t>
  </si>
  <si>
    <t>BGD-001274</t>
  </si>
  <si>
    <t>BGD-001260</t>
  </si>
  <si>
    <t>BGD-001249</t>
  </si>
  <si>
    <t>at 28.2.68</t>
  </si>
  <si>
    <t>at 17.3.68</t>
  </si>
  <si>
    <t>PFM0000663</t>
  </si>
  <si>
    <t>116201 เงินมัดจำค่าสินค้า ณ 31 ธ.ค. 68  118100</t>
  </si>
  <si>
    <t>PV5101001</t>
  </si>
  <si>
    <t>จำนวนเงิน (หยวน)</t>
  </si>
  <si>
    <t>116201 เงินมัดจำค่าสินค้า สรุปยอดคงเหลือ ณ 28 กุมภาพันธ์ 2568</t>
  </si>
  <si>
    <t>มัดจำในประเทศ</t>
  </si>
  <si>
    <t>LONGJIA (LJ)</t>
  </si>
  <si>
    <t>SHLE (SL)</t>
  </si>
  <si>
    <t>PATE (PL)</t>
  </si>
  <si>
    <t>สมิทธิ บุญศักดิ์ศิริ</t>
  </si>
  <si>
    <t>ZHEJIANG YOUBO INTERLLIGENT TECHNOLOGY CO.,LTD.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</si>
</sst>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_-* #,##0.0000_-;\-* #,##0.0000_-;_-* &quot;-&quot;??_-;_-@_-"/>
    <numFmt numFmtId="166" formatCode="[$-1010409]d\ mmm\ yy;@"/>
    <numFmt numFmtId="167" formatCode="#,###.00"/>
    <numFmt numFmtId="168" formatCode="#,###.00_);\(#,###.00\)"/>
    <numFmt numFmtId="169" formatCode="0.000000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name val="Angsana New"/>
      <family val="1"/>
    </font>
    <font>
      <b/>
      <sz val="14"/>
      <name val="Angsana New"/>
      <family val="1"/>
    </font>
    <font>
      <sz val="16"/>
      <name val="Angsana New"/>
      <family val="1"/>
    </font>
    <font>
      <sz val="10"/>
      <name val="Arial"/>
      <family val="2"/>
    </font>
    <font>
      <sz val="16"/>
      <color theme="1"/>
      <name val="Angsana New"/>
      <family val="1"/>
    </font>
    <font>
      <sz val="14"/>
      <name val="Angsana New"/>
      <family val="1"/>
    </font>
    <font>
      <sz val="14"/>
      <color theme="1"/>
      <name val="Angsana New"/>
      <family val="2"/>
      <charset val="222"/>
    </font>
    <font>
      <sz val="14"/>
      <color theme="1"/>
      <name val="Angsana New"/>
      <family val="1"/>
    </font>
    <font>
      <sz val="16"/>
      <color rgb="FF00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8" fillId="0" borderId="0"/>
    <xf numFmtId="166" fontId="1" fillId="0" borderId="0"/>
    <xf numFmtId="43" fontId="5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0" fontId="5" fillId="0" borderId="0" xfId="4"/>
    <xf numFmtId="43" fontId="0" fillId="0" borderId="0" xfId="5" applyFont="1"/>
    <xf numFmtId="43" fontId="5" fillId="0" borderId="0" xfId="4" applyNumberFormat="1"/>
    <xf numFmtId="0" fontId="7" fillId="0" borderId="0" xfId="4" applyFont="1"/>
    <xf numFmtId="43" fontId="7" fillId="0" borderId="0" xfId="5" applyFont="1"/>
    <xf numFmtId="43" fontId="7" fillId="0" borderId="0" xfId="4" applyNumberFormat="1" applyFont="1"/>
    <xf numFmtId="43" fontId="5" fillId="0" borderId="0" xfId="1" applyFont="1"/>
    <xf numFmtId="0" fontId="7" fillId="0" borderId="3" xfId="4" applyFont="1" applyBorder="1"/>
    <xf numFmtId="0" fontId="7" fillId="0" borderId="4" xfId="4" applyFont="1" applyBorder="1"/>
    <xf numFmtId="0" fontId="7" fillId="0" borderId="5" xfId="4" applyFont="1" applyBorder="1"/>
    <xf numFmtId="0" fontId="7" fillId="0" borderId="1" xfId="4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6" fillId="0" borderId="0" xfId="11" applyFont="1"/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/>
    <xf numFmtId="0" fontId="10" fillId="0" borderId="0" xfId="0" applyFont="1" applyAlignment="1">
      <alignment vertical="top"/>
    </xf>
    <xf numFmtId="168" fontId="4" fillId="0" borderId="1" xfId="0" applyNumberFormat="1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3" fontId="6" fillId="0" borderId="1" xfId="0" applyNumberFormat="1" applyFont="1" applyBorder="1"/>
    <xf numFmtId="43" fontId="6" fillId="0" borderId="0" xfId="0" applyNumberFormat="1" applyFont="1"/>
    <xf numFmtId="167" fontId="9" fillId="0" borderId="1" xfId="1" applyNumberFormat="1" applyFont="1" applyFill="1" applyBorder="1"/>
    <xf numFmtId="43" fontId="9" fillId="0" borderId="1" xfId="0" applyNumberFormat="1" applyFont="1" applyBorder="1" applyAlignment="1">
      <alignment vertical="top"/>
    </xf>
    <xf numFmtId="43" fontId="6" fillId="2" borderId="6" xfId="0" applyNumberFormat="1" applyFont="1" applyFill="1" applyBorder="1"/>
    <xf numFmtId="168" fontId="9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168" fontId="10" fillId="0" borderId="0" xfId="0" applyNumberFormat="1" applyFo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43" fontId="2" fillId="0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 vertical="top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168" fontId="9" fillId="0" borderId="1" xfId="0" applyNumberFormat="1" applyFont="1" applyBorder="1"/>
    <xf numFmtId="0" fontId="9" fillId="0" borderId="1" xfId="0" applyFont="1" applyBorder="1" applyAlignment="1">
      <alignment horizontal="left" vertical="top"/>
    </xf>
    <xf numFmtId="168" fontId="9" fillId="0" borderId="0" xfId="0" applyNumberFormat="1" applyFont="1"/>
    <xf numFmtId="43" fontId="6" fillId="0" borderId="0" xfId="11" applyNumberFormat="1" applyFont="1"/>
    <xf numFmtId="168" fontId="10" fillId="0" borderId="1" xfId="1" applyNumberFormat="1" applyFont="1" applyFill="1" applyBorder="1" applyAlignment="1">
      <alignment vertical="top"/>
    </xf>
    <xf numFmtId="168" fontId="6" fillId="0" borderId="0" xfId="0" applyNumberFormat="1" applyFont="1"/>
    <xf numFmtId="14" fontId="10" fillId="0" borderId="1" xfId="0" applyNumberFormat="1" applyFont="1" applyBorder="1" applyAlignment="1">
      <alignment horizontal="center" vertical="top"/>
    </xf>
    <xf numFmtId="168" fontId="4" fillId="0" borderId="1" xfId="1" applyNumberFormat="1" applyFont="1" applyFill="1" applyBorder="1"/>
    <xf numFmtId="168" fontId="10" fillId="0" borderId="0" xfId="0" applyNumberFormat="1" applyFont="1" applyAlignment="1">
      <alignment vertical="top"/>
    </xf>
    <xf numFmtId="4" fontId="10" fillId="0" borderId="0" xfId="0" applyNumberFormat="1" applyFont="1"/>
    <xf numFmtId="43" fontId="9" fillId="0" borderId="1" xfId="1" applyFont="1" applyBorder="1" applyAlignment="1">
      <alignment horizontal="center" vertical="top"/>
    </xf>
    <xf numFmtId="0" fontId="4" fillId="0" borderId="1" xfId="1" applyNumberFormat="1" applyFont="1" applyFill="1" applyBorder="1"/>
    <xf numFmtId="0" fontId="4" fillId="0" borderId="1" xfId="0" applyFont="1" applyBorder="1" applyAlignment="1">
      <alignment horizontal="left" vertical="top"/>
    </xf>
    <xf numFmtId="43" fontId="4" fillId="0" borderId="0" xfId="0" applyNumberFormat="1" applyFont="1" applyAlignment="1">
      <alignment vertical="top"/>
    </xf>
    <xf numFmtId="43" fontId="9" fillId="0" borderId="1" xfId="1" applyFont="1" applyFill="1" applyBorder="1" applyAlignment="1">
      <alignment horizontal="center" vertical="top"/>
    </xf>
    <xf numFmtId="0" fontId="4" fillId="0" borderId="1" xfId="11" applyFont="1" applyBorder="1" applyAlignment="1">
      <alignment horizontal="left"/>
    </xf>
    <xf numFmtId="14" fontId="6" fillId="0" borderId="1" xfId="0" applyNumberFormat="1" applyFont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left" vertical="top"/>
    </xf>
    <xf numFmtId="169" fontId="9" fillId="0" borderId="1" xfId="0" applyNumberFormat="1" applyFont="1" applyBorder="1" applyAlignment="1">
      <alignment vertical="top"/>
    </xf>
    <xf numFmtId="0" fontId="3" fillId="0" borderId="0" xfId="4" applyFont="1"/>
    <xf numFmtId="43" fontId="7" fillId="0" borderId="2" xfId="5" applyFont="1" applyFill="1" applyBorder="1"/>
    <xf numFmtId="14" fontId="7" fillId="0" borderId="2" xfId="4" applyNumberFormat="1" applyFont="1" applyBorder="1" applyAlignment="1">
      <alignment horizontal="center"/>
    </xf>
    <xf numFmtId="0" fontId="7" fillId="0" borderId="2" xfId="4" applyFont="1" applyBorder="1" applyAlignment="1">
      <alignment horizontal="left"/>
    </xf>
    <xf numFmtId="0" fontId="7" fillId="0" borderId="2" xfId="5" applyNumberFormat="1" applyFont="1" applyFill="1" applyBorder="1"/>
    <xf numFmtId="169" fontId="9" fillId="0" borderId="1" xfId="5" applyNumberFormat="1" applyFont="1" applyBorder="1"/>
    <xf numFmtId="43" fontId="7" fillId="0" borderId="0" xfId="1" applyFont="1"/>
    <xf numFmtId="0" fontId="7" fillId="0" borderId="0" xfId="4" applyFont="1" applyAlignment="1">
      <alignment horizontal="left"/>
    </xf>
    <xf numFmtId="0" fontId="7" fillId="0" borderId="4" xfId="4" applyFont="1" applyBorder="1" applyAlignment="1">
      <alignment horizontal="left"/>
    </xf>
    <xf numFmtId="14" fontId="7" fillId="0" borderId="1" xfId="4" applyNumberFormat="1" applyFont="1" applyBorder="1" applyAlignment="1">
      <alignment horizontal="center"/>
    </xf>
    <xf numFmtId="0" fontId="7" fillId="0" borderId="1" xfId="4" applyFont="1" applyBorder="1" applyAlignment="1">
      <alignment horizontal="left"/>
    </xf>
    <xf numFmtId="43" fontId="7" fillId="0" borderId="1" xfId="5" applyFont="1" applyFill="1" applyBorder="1"/>
    <xf numFmtId="0" fontId="7" fillId="0" borderId="1" xfId="5" applyNumberFormat="1" applyFont="1" applyFill="1" applyBorder="1"/>
    <xf numFmtId="0" fontId="7" fillId="0" borderId="1" xfId="4" applyFont="1" applyBorder="1"/>
    <xf numFmtId="165" fontId="7" fillId="0" borderId="1" xfId="5" applyNumberFormat="1" applyFont="1" applyBorder="1"/>
    <xf numFmtId="0" fontId="2" fillId="0" borderId="0" xfId="0" applyFont="1" applyAlignment="1">
      <alignment horizontal="center"/>
    </xf>
    <xf numFmtId="22" fontId="4" fillId="2" borderId="1" xfId="11" quotePrefix="1" applyNumberFormat="1" applyFont="1" applyFill="1" applyBorder="1" applyAlignment="1">
      <alignment horizontal="center"/>
    </xf>
    <xf numFmtId="0" fontId="4" fillId="2" borderId="1" xfId="11" applyFont="1" applyFill="1" applyBorder="1" applyAlignment="1">
      <alignment vertical="center"/>
    </xf>
    <xf numFmtId="0" fontId="4" fillId="2" borderId="1" xfId="11" applyFont="1" applyFill="1" applyBorder="1" applyAlignment="1"/>
    <xf numFmtId="0" fontId="4" fillId="2" borderId="1" xfId="11" applyFont="1" applyFill="1" applyBorder="1" applyAlignment="1">
      <alignment horizontal="center"/>
    </xf>
    <xf numFmtId="43" fontId="4" fillId="2" borderId="1" xfId="1" applyFont="1" applyFill="1" applyBorder="1" applyAlignment="1"/>
    <xf numFmtId="14" fontId="6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168" fontId="4" fillId="2" borderId="1" xfId="1" applyNumberFormat="1" applyFont="1" applyFill="1" applyBorder="1"/>
    <xf numFmtId="0" fontId="4" fillId="2" borderId="1" xfId="11" applyFont="1" applyFill="1" applyBorder="1" applyAlignment="1">
      <alignment horizontal="left"/>
    </xf>
  </cellXfs>
  <cellStyles count="12">
    <cellStyle name="Comma 2" xfId="7"/>
    <cellStyle name="Normal 2" xfId="8"/>
    <cellStyle name="Normal 2 2" xfId="9"/>
    <cellStyle name="Normal 3" xfId="11"/>
    <cellStyle name="เครื่องหมายจุลภาค 2" xfId="2"/>
    <cellStyle name="เครื่องหมายจุลภาค 2 2" xfId="5"/>
    <cellStyle name="เครื่องหมายจุลภาค 3" xfId="10"/>
    <cellStyle name="จุลภาค" xfId="1" builtinId="3"/>
    <cellStyle name="ปกติ" xfId="0" builtinId="0"/>
    <cellStyle name="ปกติ 2" xfId="3"/>
    <cellStyle name="ปกติ 2 2" xfId="4"/>
    <cellStyle name="ปกติ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D19" workbookViewId="0">
      <selection activeCell="O23" sqref="O23"/>
    </sheetView>
  </sheetViews>
  <sheetFormatPr defaultColWidth="9" defaultRowHeight="19.8"/>
  <cols>
    <col min="1" max="1" width="13.33203125" style="15" customWidth="1"/>
    <col min="2" max="2" width="27" style="14" customWidth="1"/>
    <col min="3" max="3" width="18.21875" style="14" customWidth="1"/>
    <col min="4" max="4" width="9" style="14"/>
    <col min="5" max="5" width="14.109375" style="14" customWidth="1"/>
    <col min="6" max="8" width="9" style="14"/>
    <col min="9" max="9" width="12.77734375" style="15" customWidth="1"/>
    <col min="10" max="10" width="23.88671875" style="14" customWidth="1"/>
    <col min="11" max="11" width="17.33203125" style="14" customWidth="1"/>
    <col min="12" max="12" width="15.21875" style="15" customWidth="1"/>
    <col min="13" max="13" width="17.88671875" style="14" customWidth="1"/>
    <col min="14" max="14" width="12.21875" style="14" customWidth="1"/>
    <col min="15" max="15" width="12.44140625" style="14" customWidth="1"/>
    <col min="16" max="16384" width="9" style="14"/>
  </cols>
  <sheetData>
    <row r="1" spans="1:17">
      <c r="A1" s="42" t="s">
        <v>1</v>
      </c>
      <c r="B1" s="42" t="s">
        <v>34</v>
      </c>
      <c r="C1" s="42" t="s">
        <v>2</v>
      </c>
      <c r="D1" s="42" t="s">
        <v>33</v>
      </c>
      <c r="E1" s="42" t="s">
        <v>35</v>
      </c>
      <c r="F1" s="42" t="s">
        <v>36</v>
      </c>
      <c r="G1" s="42" t="s">
        <v>43</v>
      </c>
      <c r="H1" s="14" t="s">
        <v>60</v>
      </c>
      <c r="I1" s="42" t="s">
        <v>1</v>
      </c>
      <c r="J1" s="42" t="s">
        <v>34</v>
      </c>
      <c r="K1" s="42" t="s">
        <v>2</v>
      </c>
      <c r="L1" s="42" t="s">
        <v>33</v>
      </c>
      <c r="M1" s="42" t="s">
        <v>35</v>
      </c>
      <c r="N1" s="42" t="s">
        <v>36</v>
      </c>
      <c r="O1" s="42" t="s">
        <v>43</v>
      </c>
      <c r="P1" s="14" t="s">
        <v>61</v>
      </c>
    </row>
    <row r="2" spans="1:17">
      <c r="A2" s="43">
        <v>44165</v>
      </c>
      <c r="B2" s="17" t="s">
        <v>37</v>
      </c>
      <c r="C2" s="17" t="s">
        <v>38</v>
      </c>
      <c r="D2" s="17" t="s">
        <v>39</v>
      </c>
      <c r="E2" s="36">
        <v>150000</v>
      </c>
      <c r="F2" s="44"/>
      <c r="G2" s="46">
        <f>E2-F2</f>
        <v>150000</v>
      </c>
      <c r="I2" s="43">
        <v>44186</v>
      </c>
      <c r="J2" s="17" t="s">
        <v>40</v>
      </c>
      <c r="K2" s="17" t="s">
        <v>41</v>
      </c>
      <c r="L2" s="16" t="s">
        <v>42</v>
      </c>
      <c r="M2" s="36">
        <v>28454</v>
      </c>
      <c r="N2" s="44"/>
      <c r="O2" s="46">
        <f>M2-N2</f>
        <v>28454</v>
      </c>
    </row>
    <row r="3" spans="1:17">
      <c r="A3" s="45">
        <v>44190</v>
      </c>
      <c r="B3" s="44" t="s">
        <v>44</v>
      </c>
      <c r="C3" s="44" t="s">
        <v>45</v>
      </c>
      <c r="D3" s="44" t="s">
        <v>46</v>
      </c>
      <c r="E3" s="46">
        <v>0</v>
      </c>
      <c r="F3" s="46">
        <v>300</v>
      </c>
      <c r="G3" s="46">
        <f>G2+E3-F3</f>
        <v>149700</v>
      </c>
      <c r="I3" s="45">
        <v>44186</v>
      </c>
      <c r="J3" s="44" t="s">
        <v>49</v>
      </c>
      <c r="K3" s="44" t="s">
        <v>50</v>
      </c>
      <c r="L3" s="42" t="s">
        <v>51</v>
      </c>
      <c r="M3" s="46">
        <v>0</v>
      </c>
      <c r="N3" s="46">
        <v>2050</v>
      </c>
      <c r="O3" s="46">
        <f t="shared" ref="O3:O13" si="0">O2+M3-N3</f>
        <v>26404</v>
      </c>
    </row>
    <row r="4" spans="1:17">
      <c r="A4" s="45">
        <v>44179</v>
      </c>
      <c r="B4" s="44" t="s">
        <v>44</v>
      </c>
      <c r="C4" s="44" t="s">
        <v>47</v>
      </c>
      <c r="D4" s="44" t="s">
        <v>48</v>
      </c>
      <c r="E4" s="46">
        <v>0</v>
      </c>
      <c r="F4" s="46">
        <v>900</v>
      </c>
      <c r="G4" s="46">
        <f t="shared" ref="G4:G16" si="1">G3+E4-F4</f>
        <v>148800</v>
      </c>
      <c r="I4" s="45">
        <v>44203</v>
      </c>
      <c r="J4" s="44" t="s">
        <v>49</v>
      </c>
      <c r="K4" s="44" t="s">
        <v>74</v>
      </c>
      <c r="L4" s="42" t="s">
        <v>75</v>
      </c>
      <c r="M4" s="46">
        <v>0</v>
      </c>
      <c r="N4" s="46">
        <v>3280</v>
      </c>
      <c r="O4" s="46">
        <f t="shared" si="0"/>
        <v>23124</v>
      </c>
    </row>
    <row r="5" spans="1:17">
      <c r="A5" s="45">
        <v>44179</v>
      </c>
      <c r="B5" s="44" t="s">
        <v>44</v>
      </c>
      <c r="C5" s="44" t="s">
        <v>52</v>
      </c>
      <c r="D5" s="44" t="s">
        <v>53</v>
      </c>
      <c r="E5" s="46">
        <v>0</v>
      </c>
      <c r="F5" s="46">
        <v>6150</v>
      </c>
      <c r="G5" s="46">
        <f t="shared" si="1"/>
        <v>142650</v>
      </c>
      <c r="I5" s="45">
        <v>44212</v>
      </c>
      <c r="J5" s="44" t="s">
        <v>49</v>
      </c>
      <c r="K5" s="44" t="s">
        <v>72</v>
      </c>
      <c r="L5" s="42" t="s">
        <v>73</v>
      </c>
      <c r="M5" s="46">
        <v>0</v>
      </c>
      <c r="N5" s="46">
        <v>2460</v>
      </c>
      <c r="O5" s="46">
        <f t="shared" si="0"/>
        <v>20664</v>
      </c>
    </row>
    <row r="6" spans="1:17">
      <c r="A6" s="45">
        <v>44182</v>
      </c>
      <c r="B6" s="44" t="s">
        <v>44</v>
      </c>
      <c r="C6" s="44" t="s">
        <v>54</v>
      </c>
      <c r="D6" s="44" t="s">
        <v>55</v>
      </c>
      <c r="E6" s="46">
        <v>0</v>
      </c>
      <c r="F6" s="46">
        <v>8100</v>
      </c>
      <c r="G6" s="46">
        <f t="shared" si="1"/>
        <v>134550</v>
      </c>
      <c r="I6" s="45">
        <v>44218</v>
      </c>
      <c r="J6" s="44" t="s">
        <v>49</v>
      </c>
      <c r="K6" s="44" t="s">
        <v>68</v>
      </c>
      <c r="L6" s="42" t="s">
        <v>69</v>
      </c>
      <c r="M6" s="46">
        <v>0</v>
      </c>
      <c r="N6" s="46">
        <v>1968</v>
      </c>
      <c r="O6" s="46">
        <f t="shared" si="0"/>
        <v>18696</v>
      </c>
    </row>
    <row r="7" spans="1:17">
      <c r="A7" s="45">
        <v>44173</v>
      </c>
      <c r="B7" s="44" t="s">
        <v>44</v>
      </c>
      <c r="C7" s="44" t="s">
        <v>56</v>
      </c>
      <c r="D7" s="44" t="s">
        <v>57</v>
      </c>
      <c r="E7" s="46">
        <v>0</v>
      </c>
      <c r="F7" s="46">
        <v>8850</v>
      </c>
      <c r="G7" s="46">
        <f t="shared" si="1"/>
        <v>125700</v>
      </c>
      <c r="I7" s="45">
        <v>44224</v>
      </c>
      <c r="J7" s="44" t="s">
        <v>49</v>
      </c>
      <c r="K7" s="44" t="s">
        <v>70</v>
      </c>
      <c r="L7" s="42" t="s">
        <v>71</v>
      </c>
      <c r="M7" s="46">
        <v>0</v>
      </c>
      <c r="N7" s="46">
        <v>2050</v>
      </c>
      <c r="O7" s="46">
        <f t="shared" si="0"/>
        <v>16646</v>
      </c>
    </row>
    <row r="8" spans="1:17">
      <c r="A8" s="45">
        <v>44188</v>
      </c>
      <c r="B8" s="44" t="s">
        <v>44</v>
      </c>
      <c r="C8" s="44" t="s">
        <v>58</v>
      </c>
      <c r="D8" s="42" t="s">
        <v>59</v>
      </c>
      <c r="E8" s="46">
        <v>0</v>
      </c>
      <c r="F8" s="46">
        <v>14700</v>
      </c>
      <c r="G8" s="46">
        <f t="shared" si="1"/>
        <v>111000</v>
      </c>
      <c r="I8" s="45">
        <v>44231</v>
      </c>
      <c r="J8" s="44" t="s">
        <v>49</v>
      </c>
      <c r="K8" s="44" t="s">
        <v>62</v>
      </c>
      <c r="L8" s="42" t="s">
        <v>63</v>
      </c>
      <c r="M8" s="46">
        <v>0</v>
      </c>
      <c r="N8" s="46">
        <v>1558</v>
      </c>
      <c r="O8" s="46">
        <f t="shared" si="0"/>
        <v>15088</v>
      </c>
    </row>
    <row r="9" spans="1:17">
      <c r="A9" s="45">
        <v>44203</v>
      </c>
      <c r="B9" s="44" t="s">
        <v>44</v>
      </c>
      <c r="C9" s="44" t="s">
        <v>78</v>
      </c>
      <c r="D9" s="44" t="s">
        <v>79</v>
      </c>
      <c r="E9" s="46">
        <v>0</v>
      </c>
      <c r="F9" s="46">
        <v>6000</v>
      </c>
      <c r="G9" s="46">
        <f t="shared" si="1"/>
        <v>105000</v>
      </c>
      <c r="I9" s="45">
        <v>44239</v>
      </c>
      <c r="J9" s="44" t="s">
        <v>49</v>
      </c>
      <c r="K9" s="44" t="s">
        <v>64</v>
      </c>
      <c r="L9" s="42" t="s">
        <v>65</v>
      </c>
      <c r="M9" s="46">
        <v>0</v>
      </c>
      <c r="N9" s="46">
        <v>1640</v>
      </c>
      <c r="O9" s="46">
        <f t="shared" si="0"/>
        <v>13448</v>
      </c>
    </row>
    <row r="10" spans="1:17">
      <c r="A10" s="45">
        <v>44212</v>
      </c>
      <c r="B10" s="44" t="s">
        <v>44</v>
      </c>
      <c r="C10" s="44" t="s">
        <v>82</v>
      </c>
      <c r="D10" s="44" t="s">
        <v>83</v>
      </c>
      <c r="E10" s="46">
        <v>0</v>
      </c>
      <c r="F10" s="46">
        <v>15150</v>
      </c>
      <c r="G10" s="46">
        <f t="shared" si="1"/>
        <v>89850</v>
      </c>
      <c r="I10" s="45">
        <v>44245</v>
      </c>
      <c r="J10" s="44" t="s">
        <v>49</v>
      </c>
      <c r="K10" s="44" t="s">
        <v>66</v>
      </c>
      <c r="L10" s="42" t="s">
        <v>67</v>
      </c>
      <c r="M10" s="46">
        <v>0</v>
      </c>
      <c r="N10" s="46">
        <v>1804</v>
      </c>
      <c r="O10" s="46">
        <f t="shared" si="0"/>
        <v>11644</v>
      </c>
      <c r="Q10" s="48"/>
    </row>
    <row r="11" spans="1:17">
      <c r="A11" s="45">
        <v>44216</v>
      </c>
      <c r="B11" s="44" t="s">
        <v>44</v>
      </c>
      <c r="C11" s="44" t="s">
        <v>84</v>
      </c>
      <c r="D11" s="44" t="s">
        <v>85</v>
      </c>
      <c r="E11" s="46">
        <v>0</v>
      </c>
      <c r="F11" s="46">
        <v>15900</v>
      </c>
      <c r="G11" s="46">
        <f t="shared" si="1"/>
        <v>73950</v>
      </c>
      <c r="I11" s="45">
        <v>44252</v>
      </c>
      <c r="J11" s="44" t="s">
        <v>49</v>
      </c>
      <c r="K11" s="44" t="s">
        <v>92</v>
      </c>
      <c r="L11" s="42" t="s">
        <v>93</v>
      </c>
      <c r="M11" s="46">
        <v>0</v>
      </c>
      <c r="N11" s="46">
        <v>1640</v>
      </c>
      <c r="O11" s="46">
        <f t="shared" si="0"/>
        <v>10004</v>
      </c>
    </row>
    <row r="12" spans="1:17">
      <c r="A12" s="45">
        <v>44217</v>
      </c>
      <c r="B12" s="44" t="s">
        <v>44</v>
      </c>
      <c r="C12" s="44" t="s">
        <v>76</v>
      </c>
      <c r="D12" s="44" t="s">
        <v>77</v>
      </c>
      <c r="E12" s="46">
        <v>0</v>
      </c>
      <c r="F12" s="46">
        <v>3000</v>
      </c>
      <c r="G12" s="46">
        <f t="shared" si="1"/>
        <v>70950</v>
      </c>
      <c r="I12" s="45">
        <v>44280</v>
      </c>
      <c r="J12" s="44" t="s">
        <v>49</v>
      </c>
      <c r="K12" s="44" t="s">
        <v>94</v>
      </c>
      <c r="L12" s="42" t="s">
        <v>95</v>
      </c>
      <c r="M12" s="46">
        <v>0</v>
      </c>
      <c r="N12" s="46">
        <v>6314</v>
      </c>
      <c r="O12" s="46">
        <f t="shared" si="0"/>
        <v>3690</v>
      </c>
    </row>
    <row r="13" spans="1:17">
      <c r="A13" s="45">
        <v>44223</v>
      </c>
      <c r="B13" s="44" t="s">
        <v>44</v>
      </c>
      <c r="C13" s="44" t="s">
        <v>90</v>
      </c>
      <c r="D13" s="44" t="s">
        <v>91</v>
      </c>
      <c r="E13" s="46">
        <v>0</v>
      </c>
      <c r="F13" s="46">
        <v>22200</v>
      </c>
      <c r="G13" s="46">
        <f t="shared" si="1"/>
        <v>48750</v>
      </c>
      <c r="I13" s="45">
        <v>44306</v>
      </c>
      <c r="J13" s="44" t="s">
        <v>49</v>
      </c>
      <c r="K13" s="44" t="s">
        <v>96</v>
      </c>
      <c r="L13" s="42" t="s">
        <v>97</v>
      </c>
      <c r="M13" s="46">
        <v>0</v>
      </c>
      <c r="N13" s="46">
        <v>3690</v>
      </c>
      <c r="O13" s="46">
        <f t="shared" si="0"/>
        <v>0</v>
      </c>
    </row>
    <row r="14" spans="1:17">
      <c r="A14" s="45">
        <v>44230</v>
      </c>
      <c r="B14" s="44" t="s">
        <v>44</v>
      </c>
      <c r="C14" s="44" t="s">
        <v>86</v>
      </c>
      <c r="D14" s="44" t="s">
        <v>87</v>
      </c>
      <c r="E14" s="46">
        <v>0</v>
      </c>
      <c r="F14" s="46">
        <v>19500</v>
      </c>
      <c r="G14" s="46">
        <f t="shared" si="1"/>
        <v>29250</v>
      </c>
      <c r="I14" s="45"/>
      <c r="J14" s="44"/>
      <c r="K14" s="44"/>
      <c r="L14" s="42"/>
      <c r="M14" s="46"/>
      <c r="N14" s="46"/>
      <c r="O14" s="44"/>
    </row>
    <row r="15" spans="1:17">
      <c r="A15" s="45">
        <v>44237</v>
      </c>
      <c r="B15" s="44" t="s">
        <v>44</v>
      </c>
      <c r="C15" s="44" t="s">
        <v>88</v>
      </c>
      <c r="D15" s="44" t="s">
        <v>89</v>
      </c>
      <c r="E15" s="46">
        <v>0</v>
      </c>
      <c r="F15" s="46">
        <v>19500</v>
      </c>
      <c r="G15" s="46">
        <f t="shared" si="1"/>
        <v>9750</v>
      </c>
      <c r="I15" s="45"/>
      <c r="J15" s="44"/>
      <c r="K15" s="44"/>
      <c r="L15" s="42"/>
      <c r="M15" s="46"/>
      <c r="N15" s="46"/>
      <c r="O15" s="44"/>
    </row>
    <row r="16" spans="1:17">
      <c r="A16" s="45">
        <v>44244</v>
      </c>
      <c r="B16" s="44" t="s">
        <v>44</v>
      </c>
      <c r="C16" s="44" t="s">
        <v>80</v>
      </c>
      <c r="D16" s="44" t="s">
        <v>81</v>
      </c>
      <c r="E16" s="46">
        <v>0</v>
      </c>
      <c r="F16" s="46">
        <v>9750</v>
      </c>
      <c r="G16" s="46">
        <f t="shared" si="1"/>
        <v>0</v>
      </c>
      <c r="I16" s="45"/>
      <c r="J16" s="44"/>
      <c r="K16" s="44"/>
      <c r="L16" s="42"/>
      <c r="M16" s="46"/>
      <c r="N16" s="46"/>
      <c r="O16" s="44"/>
    </row>
    <row r="17" spans="1:15">
      <c r="A17" s="42"/>
      <c r="B17" s="44"/>
      <c r="C17" s="44"/>
      <c r="D17" s="44"/>
      <c r="E17" s="44"/>
      <c r="F17" s="44"/>
      <c r="G17" s="44"/>
      <c r="I17" s="45"/>
      <c r="J17" s="44"/>
      <c r="K17" s="44"/>
      <c r="L17" s="42"/>
      <c r="M17" s="46"/>
      <c r="N17" s="46"/>
      <c r="O17" s="44"/>
    </row>
    <row r="18" spans="1:15">
      <c r="A18" s="42"/>
      <c r="B18" s="44"/>
      <c r="C18" s="44"/>
      <c r="D18" s="44"/>
      <c r="E18" s="44"/>
      <c r="F18" s="44"/>
      <c r="G18" s="44"/>
      <c r="I18" s="45"/>
      <c r="J18" s="44"/>
      <c r="K18" s="44"/>
      <c r="L18" s="42"/>
      <c r="M18" s="46"/>
      <c r="N18" s="46"/>
      <c r="O18" s="44"/>
    </row>
    <row r="19" spans="1:15">
      <c r="A19" s="42"/>
      <c r="B19" s="44"/>
      <c r="C19" s="44"/>
      <c r="D19" s="44"/>
      <c r="E19" s="44"/>
      <c r="F19" s="44"/>
      <c r="G19" s="44"/>
      <c r="I19" s="45"/>
      <c r="J19" s="44"/>
      <c r="K19" s="44"/>
      <c r="L19" s="42"/>
      <c r="M19" s="46"/>
      <c r="N19" s="46"/>
      <c r="O19" s="44"/>
    </row>
    <row r="20" spans="1:15">
      <c r="A20" s="42"/>
      <c r="B20" s="44"/>
      <c r="C20" s="44"/>
      <c r="D20" s="44"/>
      <c r="E20" s="44"/>
      <c r="F20" s="44"/>
      <c r="G20" s="44"/>
      <c r="I20" s="42"/>
      <c r="J20" s="44"/>
      <c r="K20" s="44"/>
      <c r="L20" s="42"/>
      <c r="M20" s="44"/>
      <c r="N20" s="44"/>
      <c r="O20" s="44"/>
    </row>
    <row r="21" spans="1:15">
      <c r="A21" s="42"/>
      <c r="B21" s="44"/>
      <c r="C21" s="44"/>
      <c r="D21" s="44"/>
      <c r="E21" s="44"/>
      <c r="F21" s="44"/>
      <c r="G21" s="44"/>
      <c r="I21" s="42"/>
      <c r="J21" s="44"/>
      <c r="K21" s="44"/>
      <c r="L21" s="42"/>
      <c r="M21" s="44"/>
      <c r="N21" s="44"/>
      <c r="O21" s="44"/>
    </row>
    <row r="22" spans="1:15">
      <c r="A22" s="42"/>
      <c r="B22" s="44"/>
      <c r="C22" s="44"/>
      <c r="D22" s="44"/>
      <c r="E22" s="44"/>
      <c r="F22" s="44"/>
      <c r="G22" s="44"/>
      <c r="I22" s="42"/>
      <c r="J22" s="44"/>
      <c r="K22" s="44"/>
      <c r="L22" s="42"/>
      <c r="M22" s="44"/>
      <c r="N22" s="44"/>
      <c r="O22" s="44"/>
    </row>
    <row r="23" spans="1:15">
      <c r="A23" s="42"/>
      <c r="B23" s="44"/>
      <c r="C23" s="44"/>
      <c r="D23" s="44"/>
      <c r="E23" s="44"/>
      <c r="F23" s="44"/>
      <c r="G23" s="44"/>
      <c r="I23" s="42"/>
      <c r="J23" s="44"/>
      <c r="K23" s="44"/>
      <c r="L23" s="42"/>
      <c r="M23" s="44"/>
      <c r="N23" s="44"/>
      <c r="O23" s="44"/>
    </row>
    <row r="24" spans="1:15">
      <c r="A24" s="42"/>
      <c r="B24" s="44"/>
      <c r="C24" s="44"/>
      <c r="D24" s="44"/>
      <c r="E24" s="44"/>
      <c r="F24" s="44"/>
      <c r="G24" s="44"/>
      <c r="I24" s="42"/>
      <c r="J24" s="44"/>
      <c r="K24" s="44"/>
      <c r="L24" s="42"/>
      <c r="M24" s="44"/>
      <c r="N24" s="44"/>
      <c r="O24" s="44"/>
    </row>
    <row r="25" spans="1:15">
      <c r="A25" s="42"/>
      <c r="B25" s="44"/>
      <c r="C25" s="44"/>
      <c r="D25" s="44"/>
      <c r="E25" s="44"/>
      <c r="F25" s="44"/>
      <c r="G25" s="44"/>
      <c r="I25" s="42"/>
      <c r="J25" s="44"/>
      <c r="K25" s="44"/>
      <c r="L25" s="42"/>
      <c r="M25" s="44"/>
      <c r="N25" s="44"/>
      <c r="O25" s="44"/>
    </row>
    <row r="26" spans="1:15">
      <c r="A26" s="42"/>
      <c r="B26" s="44"/>
      <c r="C26" s="44"/>
      <c r="D26" s="44"/>
      <c r="E26" s="44"/>
      <c r="F26" s="44"/>
      <c r="G26" s="44"/>
      <c r="I26" s="42"/>
      <c r="J26" s="44"/>
      <c r="K26" s="44"/>
      <c r="L26" s="42"/>
      <c r="M26" s="44"/>
      <c r="N26" s="44"/>
      <c r="O26" s="44"/>
    </row>
    <row r="27" spans="1:15">
      <c r="A27" s="42"/>
      <c r="B27" s="44"/>
      <c r="C27" s="44"/>
      <c r="D27" s="44"/>
      <c r="E27" s="44"/>
      <c r="F27" s="44"/>
      <c r="G27" s="44"/>
      <c r="I27" s="42"/>
      <c r="J27" s="44"/>
      <c r="K27" s="44"/>
      <c r="L27" s="42"/>
      <c r="M27" s="44"/>
      <c r="N27" s="44"/>
      <c r="O27" s="44"/>
    </row>
    <row r="28" spans="1:15">
      <c r="A28" s="42"/>
      <c r="B28" s="44"/>
      <c r="C28" s="44"/>
      <c r="D28" s="44"/>
      <c r="E28" s="44"/>
      <c r="F28" s="44"/>
      <c r="G28" s="44"/>
      <c r="I28" s="42"/>
      <c r="J28" s="44"/>
      <c r="K28" s="44"/>
      <c r="L28" s="42"/>
      <c r="M28" s="44"/>
      <c r="N28" s="44"/>
      <c r="O28" s="44"/>
    </row>
    <row r="29" spans="1:15">
      <c r="A29" s="42"/>
      <c r="B29" s="44"/>
      <c r="C29" s="44"/>
      <c r="D29" s="44"/>
      <c r="E29" s="44"/>
      <c r="F29" s="44"/>
      <c r="G29" s="44"/>
      <c r="I29" s="42"/>
      <c r="J29" s="44"/>
      <c r="K29" s="44"/>
      <c r="L29" s="42"/>
      <c r="M29" s="44"/>
      <c r="N29" s="44"/>
      <c r="O29" s="44"/>
    </row>
    <row r="30" spans="1:15">
      <c r="A30" s="42"/>
      <c r="B30" s="44"/>
      <c r="C30" s="44"/>
      <c r="D30" s="44"/>
      <c r="E30" s="44"/>
      <c r="F30" s="44"/>
      <c r="G30" s="44"/>
      <c r="I30" s="42"/>
      <c r="J30" s="44"/>
      <c r="K30" s="44"/>
      <c r="L30" s="42"/>
      <c r="M30" s="44"/>
      <c r="N30" s="44"/>
      <c r="O30" s="44"/>
    </row>
    <row r="31" spans="1:15">
      <c r="A31" s="42"/>
      <c r="B31" s="44"/>
      <c r="C31" s="44"/>
      <c r="D31" s="44"/>
      <c r="E31" s="44"/>
      <c r="F31" s="44"/>
      <c r="G31" s="44"/>
      <c r="I31" s="42"/>
      <c r="J31" s="44"/>
      <c r="K31" s="44"/>
      <c r="L31" s="42"/>
      <c r="M31" s="44"/>
      <c r="N31" s="44"/>
      <c r="O31" s="44"/>
    </row>
    <row r="32" spans="1:15">
      <c r="A32" s="42"/>
      <c r="B32" s="44"/>
      <c r="C32" s="44"/>
      <c r="D32" s="44"/>
      <c r="E32" s="44"/>
      <c r="F32" s="44"/>
      <c r="G32" s="44"/>
      <c r="I32" s="42"/>
      <c r="J32" s="44"/>
      <c r="K32" s="44"/>
      <c r="L32" s="42"/>
      <c r="M32" s="44"/>
      <c r="N32" s="44"/>
      <c r="O32" s="44"/>
    </row>
    <row r="33" spans="1:15">
      <c r="A33" s="42"/>
      <c r="B33" s="44"/>
      <c r="C33" s="44"/>
      <c r="D33" s="44"/>
      <c r="E33" s="44"/>
      <c r="F33" s="44"/>
      <c r="G33" s="44"/>
      <c r="I33" s="42"/>
      <c r="J33" s="44"/>
      <c r="K33" s="44"/>
      <c r="L33" s="42"/>
      <c r="M33" s="44"/>
      <c r="N33" s="44"/>
      <c r="O33" s="44"/>
    </row>
    <row r="34" spans="1:15">
      <c r="A34" s="42"/>
      <c r="B34" s="44"/>
      <c r="C34" s="44"/>
      <c r="D34" s="44"/>
      <c r="E34" s="44"/>
      <c r="F34" s="44"/>
      <c r="G34" s="44"/>
      <c r="I34" s="42"/>
      <c r="J34" s="44"/>
      <c r="K34" s="44"/>
      <c r="L34" s="42"/>
      <c r="M34" s="44"/>
      <c r="N34" s="44"/>
      <c r="O34" s="44"/>
    </row>
  </sheetData>
  <sortState ref="A9:F16">
    <sortCondition ref="A9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B9" sqref="B9"/>
    </sheetView>
  </sheetViews>
  <sheetFormatPr defaultColWidth="9" defaultRowHeight="23.4"/>
  <cols>
    <col min="1" max="1" width="11.44140625" style="24" customWidth="1"/>
    <col min="2" max="2" width="69.88671875" style="24" customWidth="1"/>
    <col min="3" max="4" width="14.77734375" style="24" customWidth="1"/>
    <col min="5" max="5" width="20.6640625" style="24" customWidth="1"/>
    <col min="6" max="6" width="18.44140625" style="24" customWidth="1"/>
    <col min="7" max="7" width="15.88671875" style="25" customWidth="1"/>
    <col min="8" max="8" width="13.21875" style="24" customWidth="1"/>
    <col min="9" max="9" width="10.6640625" style="24" customWidth="1"/>
    <col min="10" max="10" width="12.21875" style="24" customWidth="1"/>
    <col min="11" max="14" width="9" style="24"/>
    <col min="15" max="15" width="15.21875" style="24" customWidth="1"/>
    <col min="16" max="18" width="9" style="24"/>
    <col min="19" max="19" width="15.44140625" style="24" bestFit="1" customWidth="1"/>
    <col min="20" max="16384" width="9" style="24"/>
  </cols>
  <sheetData>
    <row r="1" spans="1:8">
      <c r="A1" s="81" t="s">
        <v>0</v>
      </c>
      <c r="B1" s="81"/>
      <c r="C1" s="81"/>
      <c r="D1" s="81"/>
      <c r="E1" s="81"/>
      <c r="F1" s="81"/>
      <c r="G1" s="81"/>
    </row>
    <row r="2" spans="1:8">
      <c r="A2" s="81" t="s">
        <v>140</v>
      </c>
      <c r="B2" s="81"/>
      <c r="C2" s="81"/>
      <c r="D2" s="81"/>
      <c r="E2" s="81"/>
      <c r="F2" s="81"/>
      <c r="G2" s="81"/>
    </row>
    <row r="3" spans="1:8">
      <c r="A3" s="25"/>
      <c r="B3" s="29" t="s">
        <v>144</v>
      </c>
      <c r="C3" s="25"/>
      <c r="D3" s="25"/>
      <c r="F3" s="26"/>
      <c r="G3" s="27"/>
    </row>
    <row r="4" spans="1:8">
      <c r="A4" s="28" t="s">
        <v>1</v>
      </c>
      <c r="B4" s="28" t="s">
        <v>3</v>
      </c>
      <c r="C4" s="28" t="s">
        <v>2</v>
      </c>
      <c r="D4" s="28" t="s">
        <v>33</v>
      </c>
      <c r="E4" s="28" t="s">
        <v>4</v>
      </c>
      <c r="F4" s="28" t="s">
        <v>5</v>
      </c>
      <c r="G4" s="24"/>
    </row>
    <row r="5" spans="1:8" s="18" customFormat="1" ht="24.9" customHeight="1">
      <c r="A5" s="82" t="s">
        <v>113</v>
      </c>
      <c r="B5" s="83" t="s">
        <v>7</v>
      </c>
      <c r="C5" s="84" t="s">
        <v>6</v>
      </c>
      <c r="D5" s="85"/>
      <c r="E5" s="86">
        <v>54520.200000000026</v>
      </c>
      <c r="F5" s="85" t="s">
        <v>24</v>
      </c>
      <c r="H5" s="49"/>
    </row>
    <row r="6" spans="1:8" s="18" customFormat="1" ht="24.9" customHeight="1">
      <c r="A6" s="87">
        <v>45705</v>
      </c>
      <c r="B6" s="88" t="s">
        <v>100</v>
      </c>
      <c r="C6" s="88" t="s">
        <v>101</v>
      </c>
      <c r="D6" s="89"/>
      <c r="E6" s="90">
        <v>70000</v>
      </c>
      <c r="F6" s="91" t="s">
        <v>106</v>
      </c>
      <c r="G6" s="18" t="s">
        <v>107</v>
      </c>
      <c r="H6" s="49" t="s">
        <v>106</v>
      </c>
    </row>
    <row r="7" spans="1:8" s="18" customFormat="1" ht="24.9" customHeight="1">
      <c r="A7" s="87">
        <v>45678</v>
      </c>
      <c r="B7" s="88" t="s">
        <v>102</v>
      </c>
      <c r="C7" s="88" t="s">
        <v>103</v>
      </c>
      <c r="D7" s="89"/>
      <c r="E7" s="90">
        <v>922.43</v>
      </c>
      <c r="F7" s="91" t="s">
        <v>108</v>
      </c>
      <c r="G7" s="18" t="s">
        <v>109</v>
      </c>
      <c r="H7" s="18" t="s">
        <v>106</v>
      </c>
    </row>
    <row r="8" spans="1:8" s="18" customFormat="1" ht="24.9" customHeight="1">
      <c r="A8" s="62">
        <v>45684</v>
      </c>
      <c r="B8" s="39" t="s">
        <v>104</v>
      </c>
      <c r="C8" s="39" t="s">
        <v>105</v>
      </c>
      <c r="D8" s="40"/>
      <c r="E8" s="53">
        <v>67200</v>
      </c>
      <c r="F8" s="61" t="s">
        <v>110</v>
      </c>
      <c r="G8" s="18" t="s">
        <v>111</v>
      </c>
      <c r="H8" s="18" t="s">
        <v>112</v>
      </c>
    </row>
    <row r="9" spans="1:8" s="18" customFormat="1" ht="24.9" customHeight="1">
      <c r="A9" s="52">
        <v>45707</v>
      </c>
      <c r="B9" s="64" t="s">
        <v>114</v>
      </c>
      <c r="C9" s="39" t="s">
        <v>115</v>
      </c>
      <c r="D9" s="40"/>
      <c r="E9" s="63">
        <v>8971.98</v>
      </c>
      <c r="F9" s="61" t="s">
        <v>129</v>
      </c>
    </row>
    <row r="10" spans="1:8" s="18" customFormat="1" ht="24.9" customHeight="1">
      <c r="A10" s="52">
        <v>45695</v>
      </c>
      <c r="B10" s="64" t="s">
        <v>116</v>
      </c>
      <c r="C10" s="39" t="s">
        <v>117</v>
      </c>
      <c r="D10" s="40"/>
      <c r="E10" s="63">
        <v>11700</v>
      </c>
      <c r="F10" s="61" t="s">
        <v>130</v>
      </c>
    </row>
    <row r="11" spans="1:8" s="18" customFormat="1" ht="24.9" customHeight="1">
      <c r="A11" s="52">
        <v>45709</v>
      </c>
      <c r="B11" s="64" t="s">
        <v>118</v>
      </c>
      <c r="C11" s="39" t="s">
        <v>119</v>
      </c>
      <c r="D11" s="40"/>
      <c r="E11" s="63">
        <v>38745</v>
      </c>
      <c r="F11" s="61" t="s">
        <v>131</v>
      </c>
    </row>
    <row r="12" spans="1:8" s="18" customFormat="1" ht="24.9" customHeight="1">
      <c r="A12" s="52">
        <v>45694</v>
      </c>
      <c r="B12" s="64" t="s">
        <v>120</v>
      </c>
      <c r="C12" s="39" t="s">
        <v>121</v>
      </c>
      <c r="D12" s="40"/>
      <c r="E12" s="63">
        <v>14590</v>
      </c>
      <c r="F12" s="61" t="s">
        <v>132</v>
      </c>
    </row>
    <row r="13" spans="1:8" s="18" customFormat="1" ht="24.9" customHeight="1">
      <c r="A13" s="52">
        <v>45694</v>
      </c>
      <c r="B13" s="64" t="s">
        <v>120</v>
      </c>
      <c r="C13" s="39" t="s">
        <v>122</v>
      </c>
      <c r="D13" s="40"/>
      <c r="E13" s="63">
        <v>35000</v>
      </c>
      <c r="F13" s="61" t="s">
        <v>133</v>
      </c>
    </row>
    <row r="14" spans="1:8" s="18" customFormat="1" ht="24.9" customHeight="1">
      <c r="A14" s="52">
        <v>45680</v>
      </c>
      <c r="B14" s="64" t="s">
        <v>123</v>
      </c>
      <c r="C14" s="39" t="s">
        <v>124</v>
      </c>
      <c r="D14" s="40"/>
      <c r="E14" s="63">
        <v>353708.4</v>
      </c>
      <c r="F14" s="61" t="s">
        <v>134</v>
      </c>
    </row>
    <row r="15" spans="1:8" s="18" customFormat="1" ht="24.9" customHeight="1">
      <c r="A15" s="52">
        <v>45708</v>
      </c>
      <c r="B15" s="64" t="s">
        <v>125</v>
      </c>
      <c r="C15" s="39" t="s">
        <v>126</v>
      </c>
      <c r="D15" s="40"/>
      <c r="E15" s="63">
        <v>56400</v>
      </c>
      <c r="F15" s="61" t="s">
        <v>135</v>
      </c>
    </row>
    <row r="16" spans="1:8" s="18" customFormat="1" ht="24.9" customHeight="1">
      <c r="A16" s="52">
        <v>45708</v>
      </c>
      <c r="B16" s="64" t="s">
        <v>127</v>
      </c>
      <c r="C16" s="39" t="s">
        <v>128</v>
      </c>
      <c r="D16" s="40"/>
      <c r="E16" s="63">
        <v>33615</v>
      </c>
      <c r="F16" s="61" t="s">
        <v>136</v>
      </c>
    </row>
    <row r="17" spans="1:11" s="18" customFormat="1" ht="24.9" customHeight="1">
      <c r="A17" s="52"/>
      <c r="B17" s="39"/>
      <c r="C17" s="40"/>
      <c r="D17" s="40"/>
      <c r="E17" s="53"/>
      <c r="F17" s="61"/>
    </row>
    <row r="18" spans="1:11" s="21" customFormat="1" ht="24.9" customHeight="1">
      <c r="A18" s="52"/>
      <c r="B18" s="58"/>
      <c r="C18" s="40"/>
      <c r="D18" s="40"/>
      <c r="E18" s="23"/>
      <c r="F18" s="57"/>
      <c r="H18" s="59"/>
      <c r="I18" s="55"/>
      <c r="K18" s="54"/>
    </row>
    <row r="19" spans="1:11" s="21" customFormat="1" ht="24.9" customHeight="1">
      <c r="A19" s="52"/>
      <c r="B19" s="39"/>
      <c r="C19" s="40"/>
      <c r="D19" s="40"/>
      <c r="E19" s="53"/>
      <c r="F19" s="39"/>
      <c r="G19" s="38"/>
      <c r="H19" s="22"/>
    </row>
    <row r="20" spans="1:11" s="21" customFormat="1" ht="24.9" customHeight="1">
      <c r="A20" s="52"/>
      <c r="B20" s="20"/>
      <c r="C20" s="19"/>
      <c r="D20" s="19"/>
      <c r="E20" s="50"/>
      <c r="F20" s="23"/>
      <c r="H20" s="22"/>
    </row>
    <row r="21" spans="1:11">
      <c r="A21" s="29"/>
      <c r="B21" s="30"/>
      <c r="C21" s="30"/>
      <c r="D21" s="1" t="s">
        <v>8</v>
      </c>
      <c r="E21" s="41">
        <f>SUM(E5:E20)</f>
        <v>745373.01</v>
      </c>
      <c r="F21" s="2"/>
      <c r="G21" s="24"/>
    </row>
    <row r="22" spans="1:11" hidden="1">
      <c r="G22" s="24"/>
    </row>
    <row r="23" spans="1:11" hidden="1">
      <c r="A23" s="28" t="s">
        <v>1</v>
      </c>
      <c r="B23" s="28" t="s">
        <v>3</v>
      </c>
      <c r="C23" s="28"/>
      <c r="D23" s="28"/>
      <c r="E23" s="28" t="s">
        <v>4</v>
      </c>
      <c r="F23" s="28" t="s">
        <v>5</v>
      </c>
      <c r="G23" s="24"/>
    </row>
    <row r="24" spans="1:11" hidden="1">
      <c r="A24" s="30"/>
      <c r="B24" s="30" t="s">
        <v>28</v>
      </c>
      <c r="C24" s="30"/>
      <c r="D24" s="30"/>
      <c r="E24" s="31">
        <v>1190159.24</v>
      </c>
      <c r="F24" s="31"/>
      <c r="G24" s="24"/>
    </row>
    <row r="25" spans="1:11" hidden="1">
      <c r="A25" s="30"/>
      <c r="B25" s="30" t="s">
        <v>29</v>
      </c>
      <c r="C25" s="30"/>
      <c r="D25" s="30"/>
      <c r="E25" s="31">
        <v>168756.99999999997</v>
      </c>
      <c r="F25" s="31"/>
      <c r="G25" s="24"/>
    </row>
    <row r="26" spans="1:11" hidden="1">
      <c r="A26" s="30"/>
      <c r="B26" s="30"/>
      <c r="C26" s="30"/>
      <c r="D26" s="30"/>
      <c r="E26" s="30"/>
      <c r="F26" s="30"/>
      <c r="G26" s="24"/>
    </row>
    <row r="27" spans="1:11" hidden="1">
      <c r="F27" s="31">
        <f>SUM(F24:F26)</f>
        <v>0</v>
      </c>
    </row>
    <row r="28" spans="1:11" ht="24" hidden="1" thickBot="1">
      <c r="E28" s="24" t="s">
        <v>30</v>
      </c>
      <c r="F28" s="35">
        <f>SUM(E24:E25)+E21</f>
        <v>2104289.25</v>
      </c>
    </row>
    <row r="29" spans="1:11" ht="24" hidden="1" thickTop="1">
      <c r="E29" s="24" t="s">
        <v>23</v>
      </c>
      <c r="F29" s="51">
        <v>2104288.98</v>
      </c>
      <c r="G29" s="25" t="s">
        <v>137</v>
      </c>
    </row>
    <row r="30" spans="1:11" hidden="1">
      <c r="F30" s="32">
        <f>F28-F29</f>
        <v>0.27000000001862645</v>
      </c>
      <c r="G30" s="25" t="s">
        <v>138</v>
      </c>
    </row>
    <row r="31" spans="1:11" hidden="1">
      <c r="E31" s="32"/>
      <c r="F31" s="32"/>
    </row>
    <row r="32" spans="1:11" hidden="1">
      <c r="E32" s="37"/>
    </row>
    <row r="33" spans="5:17" hidden="1">
      <c r="F33" s="32"/>
    </row>
    <row r="34" spans="5:17">
      <c r="E34" s="3"/>
      <c r="F34" s="5"/>
      <c r="G34" s="3"/>
      <c r="H34" s="3"/>
      <c r="I34" s="3"/>
      <c r="J34" s="3"/>
      <c r="K34" s="3"/>
      <c r="L34" s="3"/>
      <c r="M34" s="3"/>
      <c r="N34" s="4"/>
      <c r="O34" s="9"/>
      <c r="P34" s="3"/>
      <c r="Q34" s="3"/>
    </row>
    <row r="35" spans="5:17">
      <c r="E35" s="3"/>
      <c r="F35" s="5"/>
      <c r="G35" s="3"/>
      <c r="H35" s="3"/>
      <c r="I35" s="3"/>
      <c r="J35" s="3"/>
      <c r="K35" s="3"/>
      <c r="L35" s="3"/>
      <c r="M35" s="3"/>
      <c r="N35" s="4"/>
      <c r="O35" s="9"/>
      <c r="P35" s="3"/>
      <c r="Q35" s="3"/>
    </row>
    <row r="36" spans="5:17">
      <c r="F36" s="32"/>
    </row>
  </sheetData>
  <autoFilter ref="A4:S17"/>
  <mergeCells count="2">
    <mergeCell ref="A1:G1"/>
    <mergeCell ref="A2:G2"/>
  </mergeCells>
  <pageMargins left="0.15748031496062992" right="0.1574803149606299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"/>
  <sheetViews>
    <sheetView workbookViewId="0">
      <selection activeCell="D2" sqref="D2"/>
    </sheetView>
  </sheetViews>
  <sheetFormatPr defaultColWidth="9" defaultRowHeight="19.8"/>
  <cols>
    <col min="1" max="1" width="11.21875" style="6" customWidth="1"/>
    <col min="2" max="2" width="18.88671875" style="6" customWidth="1"/>
    <col min="3" max="3" width="36.33203125" style="6" customWidth="1"/>
    <col min="4" max="4" width="17.33203125" style="73" customWidth="1"/>
    <col min="5" max="5" width="13.77734375" style="6" customWidth="1"/>
    <col min="6" max="6" width="14" style="6" customWidth="1"/>
    <col min="7" max="7" width="16.44140625" style="6" customWidth="1"/>
    <col min="8" max="8" width="14.44140625" style="6" bestFit="1" customWidth="1"/>
    <col min="9" max="9" width="11.6640625" style="6" customWidth="1"/>
    <col min="10" max="16384" width="9" style="6"/>
  </cols>
  <sheetData>
    <row r="1" spans="1:9" ht="20.399999999999999">
      <c r="A1" s="66" t="s">
        <v>143</v>
      </c>
    </row>
    <row r="3" spans="1:9">
      <c r="E3" s="7"/>
      <c r="F3" s="7"/>
      <c r="G3" s="7"/>
    </row>
    <row r="4" spans="1:9">
      <c r="A4" s="10" t="s">
        <v>9</v>
      </c>
      <c r="B4" s="11"/>
      <c r="C4" s="11"/>
      <c r="D4" s="74"/>
      <c r="E4" s="11"/>
      <c r="F4" s="11"/>
      <c r="G4" s="12"/>
    </row>
    <row r="5" spans="1:9">
      <c r="A5" s="13" t="s">
        <v>1</v>
      </c>
      <c r="B5" s="13" t="s">
        <v>10</v>
      </c>
      <c r="C5" s="13" t="s">
        <v>3</v>
      </c>
      <c r="D5" s="47" t="s">
        <v>26</v>
      </c>
      <c r="E5" s="13" t="s">
        <v>142</v>
      </c>
      <c r="F5" s="13" t="s">
        <v>12</v>
      </c>
      <c r="G5" s="13" t="s">
        <v>13</v>
      </c>
    </row>
    <row r="6" spans="1:9">
      <c r="A6" s="75">
        <v>238035</v>
      </c>
      <c r="B6" s="76" t="s">
        <v>146</v>
      </c>
      <c r="C6" s="76" t="s">
        <v>14</v>
      </c>
      <c r="D6" s="76" t="s">
        <v>15</v>
      </c>
      <c r="E6" s="77">
        <v>30000</v>
      </c>
      <c r="F6" s="78">
        <v>4.5755999999999997</v>
      </c>
      <c r="G6" s="77">
        <f>+F6*E6</f>
        <v>137268</v>
      </c>
    </row>
    <row r="7" spans="1:9">
      <c r="A7" s="75">
        <v>238140</v>
      </c>
      <c r="B7" s="76" t="s">
        <v>145</v>
      </c>
      <c r="C7" s="76" t="s">
        <v>16</v>
      </c>
      <c r="D7" s="76" t="s">
        <v>141</v>
      </c>
      <c r="E7" s="77">
        <v>33000</v>
      </c>
      <c r="F7" s="78">
        <v>4.5755999999999997</v>
      </c>
      <c r="G7" s="77">
        <f>+F7*E7</f>
        <v>150994.79999999999</v>
      </c>
    </row>
    <row r="8" spans="1:9">
      <c r="A8" s="75">
        <v>238140</v>
      </c>
      <c r="B8" s="76" t="s">
        <v>147</v>
      </c>
      <c r="C8" s="76" t="s">
        <v>17</v>
      </c>
      <c r="D8" s="76" t="s">
        <v>141</v>
      </c>
      <c r="E8" s="77">
        <v>20000</v>
      </c>
      <c r="F8" s="78">
        <v>4.5755999999999997</v>
      </c>
      <c r="G8" s="77">
        <f>+F8*E8</f>
        <v>91512</v>
      </c>
    </row>
    <row r="9" spans="1:9">
      <c r="A9" s="75">
        <v>238140</v>
      </c>
      <c r="B9" s="76" t="s">
        <v>148</v>
      </c>
      <c r="C9" s="76" t="s">
        <v>18</v>
      </c>
      <c r="D9" s="76" t="s">
        <v>141</v>
      </c>
      <c r="E9" s="77">
        <v>135000</v>
      </c>
      <c r="F9" s="78">
        <v>4.5755999999999997</v>
      </c>
      <c r="G9" s="77">
        <f>+F9*E9</f>
        <v>617706</v>
      </c>
    </row>
    <row r="10" spans="1:9">
      <c r="A10" s="68"/>
      <c r="B10" s="69"/>
      <c r="C10" s="69"/>
      <c r="D10" s="69"/>
      <c r="E10" s="67"/>
      <c r="F10" s="70"/>
      <c r="G10" s="67"/>
    </row>
    <row r="11" spans="1:9" s="15" customFormat="1" ht="20.100000000000001" customHeight="1">
      <c r="A11" s="16" t="s">
        <v>25</v>
      </c>
      <c r="B11" s="13" t="s">
        <v>10</v>
      </c>
      <c r="C11" s="13" t="s">
        <v>3</v>
      </c>
      <c r="D11" s="47" t="s">
        <v>26</v>
      </c>
      <c r="E11" s="13" t="s">
        <v>11</v>
      </c>
      <c r="F11" s="13" t="s">
        <v>12</v>
      </c>
      <c r="G11" s="13" t="s">
        <v>13</v>
      </c>
    </row>
    <row r="12" spans="1:9" s="14" customFormat="1" ht="20.100000000000001" customHeight="1">
      <c r="A12" s="43">
        <v>43472</v>
      </c>
      <c r="B12" s="47" t="s">
        <v>27</v>
      </c>
      <c r="C12" s="47" t="s">
        <v>27</v>
      </c>
      <c r="D12" s="47" t="s">
        <v>31</v>
      </c>
      <c r="E12" s="34">
        <f>69.3600000000006-38.76</f>
        <v>30.600000000000598</v>
      </c>
      <c r="F12" s="65">
        <v>33.751399999999997</v>
      </c>
      <c r="G12" s="33">
        <f>E12*F12</f>
        <v>1032.7928400000201</v>
      </c>
      <c r="H12" s="16" t="s">
        <v>32</v>
      </c>
    </row>
    <row r="13" spans="1:9">
      <c r="A13" s="43">
        <v>45643</v>
      </c>
      <c r="B13" s="17" t="s">
        <v>149</v>
      </c>
      <c r="C13" s="17" t="s">
        <v>98</v>
      </c>
      <c r="D13" s="47" t="s">
        <v>99</v>
      </c>
      <c r="E13" s="60">
        <v>4894.4250000000002</v>
      </c>
      <c r="F13" s="71">
        <v>34.180035448494969</v>
      </c>
      <c r="G13" s="60">
        <v>167291.62</v>
      </c>
      <c r="H13" s="8"/>
      <c r="I13" s="72"/>
    </row>
    <row r="14" spans="1:9">
      <c r="A14" s="43">
        <v>45713</v>
      </c>
      <c r="B14" s="17" t="s">
        <v>149</v>
      </c>
      <c r="C14" s="47" t="s">
        <v>98</v>
      </c>
      <c r="D14" s="47" t="s">
        <v>139</v>
      </c>
      <c r="E14" s="56">
        <v>722.88</v>
      </c>
      <c r="F14" s="71">
        <v>33.690003873395312</v>
      </c>
      <c r="G14" s="60">
        <v>24353.83</v>
      </c>
      <c r="H14" s="72"/>
    </row>
    <row r="15" spans="1:9">
      <c r="A15" s="16"/>
      <c r="B15" s="43"/>
      <c r="C15" s="47"/>
      <c r="D15" s="47"/>
      <c r="E15" s="56"/>
      <c r="F15" s="16"/>
      <c r="G15" s="16"/>
      <c r="H15" s="72"/>
    </row>
    <row r="16" spans="1:9">
      <c r="A16" s="13" t="s">
        <v>1</v>
      </c>
      <c r="B16" s="13" t="s">
        <v>10</v>
      </c>
      <c r="C16" s="13" t="s">
        <v>3</v>
      </c>
      <c r="D16" s="47" t="s">
        <v>26</v>
      </c>
      <c r="E16" s="13" t="s">
        <v>2</v>
      </c>
      <c r="F16" s="13" t="s">
        <v>11</v>
      </c>
      <c r="G16" s="13" t="s">
        <v>12</v>
      </c>
    </row>
    <row r="17" spans="1:8">
      <c r="A17" s="75">
        <v>237739</v>
      </c>
      <c r="B17" s="79" t="s">
        <v>19</v>
      </c>
      <c r="C17" s="79" t="s">
        <v>20</v>
      </c>
      <c r="D17" s="76" t="s">
        <v>21</v>
      </c>
      <c r="E17" s="77">
        <v>5000</v>
      </c>
      <c r="F17" s="80">
        <v>33.751399999999997</v>
      </c>
      <c r="G17" s="77">
        <f>+F17*E17</f>
        <v>168756.99999999997</v>
      </c>
      <c r="H17" s="79" t="s">
        <v>22</v>
      </c>
    </row>
  </sheetData>
  <pageMargins left="0.23622047244094491" right="0.23622047244094491" top="0.25" bottom="0.98425196850393704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ศรา+สวัสดิ์</vt:lpstr>
      <vt:lpstr>116201ในประเทศ</vt:lpstr>
      <vt:lpstr>116201 ต่างประเทศ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cp:lastPrinted>2025-02-03T07:29:04Z</cp:lastPrinted>
  <dcterms:created xsi:type="dcterms:W3CDTF">2017-11-22T02:29:45Z</dcterms:created>
  <dcterms:modified xsi:type="dcterms:W3CDTF">2025-05-07T09:13:10Z</dcterms:modified>
</cp:coreProperties>
</file>